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690" tabRatio="862" firstSheet="11" activeTab="11"/>
  </bookViews>
  <sheets>
    <sheet name="分镇街20150103" sheetId="1" state="hidden" r:id="rId1"/>
    <sheet name="分行业" sheetId="2" state="hidden" r:id="rId2"/>
    <sheet name="2016年分行业" sheetId="3" state="hidden" r:id="rId3"/>
    <sheet name="肖志雄" sheetId="4" state="hidden" r:id="rId4"/>
    <sheet name="张伟国" sheetId="5" state="hidden" r:id="rId5"/>
    <sheet name="刘金杉" sheetId="6" state="hidden" r:id="rId6"/>
    <sheet name="郑锦权" sheetId="7" state="hidden" r:id="rId7"/>
    <sheet name="黄美光" sheetId="8" state="hidden" r:id="rId8"/>
    <sheet name="于晓栋" sheetId="9" state="hidden" r:id="rId9"/>
    <sheet name="陈志挺" sheetId="10" state="hidden" r:id="rId10"/>
    <sheet name="叶茂盛" sheetId="11" state="hidden" r:id="rId11"/>
    <sheet name="凤办项目表发改进度" sheetId="12" r:id="rId12"/>
    <sheet name="Sheet1" sheetId="13" r:id="rId13"/>
    <sheet name="Sheet2" sheetId="14" r:id="rId14"/>
    <sheet name="Sheet3" sheetId="15" r:id="rId15"/>
    <sheet name="Sheet4" sheetId="16" r:id="rId16"/>
  </sheets>
  <externalReferences>
    <externalReference r:id="rId18"/>
    <externalReference r:id="rId19"/>
    <externalReference r:id="rId20"/>
  </externalReferences>
  <definedNames>
    <definedName name="_xlnm._FilterDatabase" localSheetId="0" hidden="1">分镇街20150103!$A$4:$HD$384</definedName>
    <definedName name="_xlnm._FilterDatabase" localSheetId="1" hidden="1">分行业!$A$4:$FP$360</definedName>
    <definedName name="_xlnm._FilterDatabase" localSheetId="2" hidden="1">'2016年分行业'!$A$3:$HE$337</definedName>
    <definedName name="_xlnm._FilterDatabase" localSheetId="13" hidden="1">Sheet2!$3:$423</definedName>
    <definedName name="_xlnm._FilterDatabase" localSheetId="14" hidden="1">Sheet3!$A$1:$T$27</definedName>
    <definedName name="_xlnm.Print_Area" localSheetId="0">分镇街20150103!$A$1:S371</definedName>
    <definedName name="_xlnm.Print_Titles" localSheetId="0">分镇街20150103!$3:4</definedName>
    <definedName name="_xlnm.Print_Area" localSheetId="1">分行业!$A$1:S354</definedName>
    <definedName name="_xlnm.Print_Titles" localSheetId="1">分行业!$3:4</definedName>
    <definedName name="_xlnm.Print_Area" localSheetId="2">'2016年分行业'!$A$1:N337</definedName>
    <definedName name="_xlnm.Print_Titles" localSheetId="2">'2016年分行业'!$2:3</definedName>
    <definedName name="_xlnm.Print_Area" localSheetId="3">肖志雄!$A$1:N124</definedName>
    <definedName name="_xlnm.Print_Titles" localSheetId="3">肖志雄!$2:3</definedName>
    <definedName name="_xlnm.Print_Area" localSheetId="4">张伟国!$A$1:N62</definedName>
    <definedName name="_xlnm.Print_Titles" localSheetId="4">张伟国!$2:3</definedName>
    <definedName name="_xlnm.Print_Area" localSheetId="5">刘金杉!$A$1:N43</definedName>
    <definedName name="_xlnm.Print_Titles" localSheetId="5">刘金杉!$2:3</definedName>
    <definedName name="_xlnm.Print_Area" localSheetId="6">郑锦权!$1:48</definedName>
    <definedName name="_xlnm.Print_Titles" localSheetId="6">郑锦权!$2:3</definedName>
    <definedName name="_xlnm.Print_Area" localSheetId="7">黄美光!$A$1:N28</definedName>
    <definedName name="_xlnm.Print_Titles" localSheetId="7">黄美光!$2:3</definedName>
    <definedName name="_xlnm.Print_Area" localSheetId="8">于晓栋!$A$1:N34</definedName>
    <definedName name="_xlnm.Print_Titles" localSheetId="8">于晓栋!$2:3</definedName>
    <definedName name="_xlnm.Print_Area" localSheetId="9">陈志挺!$1:13</definedName>
    <definedName name="_xlnm.Print_Titles" localSheetId="9">陈志挺!$2:3</definedName>
    <definedName name="_xlnm.Print_Area" localSheetId="10">叶茂盛!$1:34</definedName>
    <definedName name="_xlnm.Print_Titles" localSheetId="10">叶茂盛!$2:3</definedName>
    <definedName name="_xlnm.Print_Area" localSheetId="13">Sheet2!$A$1:P423</definedName>
    <definedName name="_xlnm.Print_Titles" localSheetId="13">Sheet2!$2:3</definedName>
    <definedName name="_xlnm.Print_Area" localSheetId="14">Sheet3!$A$1:P27</definedName>
    <definedName name="_xlnm.Print_Titles" localSheetId="14">Sheet3!$13:16</definedName>
    <definedName name="AREA">[1]Sheet2!$A$1:$K$1</definedName>
    <definedName name="CompleteAndStart">[2]Sheet2!$E$35:$I$35</definedName>
    <definedName name="VOCATION">[3]关联表!$A$17:$G$17</definedName>
  </definedNames>
  <calcPr calcId="144525"/>
</workbook>
</file>

<file path=xl/sharedStrings.xml><?xml version="1.0" encoding="utf-8"?>
<sst xmlns="http://schemas.openxmlformats.org/spreadsheetml/2006/main" count="19477" uniqueCount="3425">
  <si>
    <t>城厢区2016年重点项目一览表（分镇街）</t>
  </si>
  <si>
    <t>序
号</t>
  </si>
  <si>
    <t>项目名称</t>
  </si>
  <si>
    <t>是否为15年重点</t>
  </si>
  <si>
    <t>行业</t>
  </si>
  <si>
    <t xml:space="preserve">
项目所在地</t>
  </si>
  <si>
    <t>建设内容及规模</t>
  </si>
  <si>
    <t>建设
年限</t>
  </si>
  <si>
    <t>总投资
(万元)</t>
  </si>
  <si>
    <t>至2015年底预计进展</t>
  </si>
  <si>
    <t>2016年工作目标</t>
  </si>
  <si>
    <t>其中：当年计划
开竣工项目</t>
  </si>
  <si>
    <t>项目业主/筹建单位</t>
  </si>
  <si>
    <t>责任单位</t>
  </si>
  <si>
    <t>区级
挂钩
领导</t>
  </si>
  <si>
    <t>至2015年累计完成投资
（万元）</t>
  </si>
  <si>
    <t>工作或工程进展情况</t>
  </si>
  <si>
    <t>计划投资
(万元)</t>
  </si>
  <si>
    <t>进    度</t>
  </si>
  <si>
    <t>开工
月份</t>
  </si>
  <si>
    <t>建成或部分建成月份</t>
  </si>
  <si>
    <t>单位名称</t>
  </si>
  <si>
    <t>责任人及
联系电话</t>
  </si>
  <si>
    <t>属地或区直单位</t>
  </si>
  <si>
    <t>一</t>
  </si>
  <si>
    <t>恒大御景半岛</t>
  </si>
  <si>
    <t>15年
预备</t>
  </si>
  <si>
    <t>房地产</t>
  </si>
  <si>
    <t>龙办</t>
  </si>
  <si>
    <t>占地260亩，总建筑面积32万平方米，规划建设学校、商业街、江滨景观长廊、花园洋房、顶级名品店、罗马喷泉广场等五大活动广场，集都市休闲、旅游、文化、登山、摄影、美食、酒店、购物等多功能于一体，以时尚文化体验消费为核心的都市商业文化综合体。</t>
  </si>
  <si>
    <r>
      <rPr>
        <sz val="9"/>
        <rFont val="宋体"/>
        <charset val="134"/>
      </rPr>
      <t>201</t>
    </r>
    <r>
      <rPr>
        <sz val="9"/>
        <rFont val="宋体"/>
        <charset val="134"/>
      </rPr>
      <t>5</t>
    </r>
    <r>
      <rPr>
        <sz val="9"/>
        <rFont val="宋体"/>
        <charset val="134"/>
      </rPr>
      <t>-2018</t>
    </r>
  </si>
  <si>
    <t>目前商住楼正在桩基施工，别墅桩基完成4栋地下墙柱钢筋绑扎。</t>
  </si>
  <si>
    <t>完成别墅区建设，高层主体施工。</t>
  </si>
  <si>
    <t>无</t>
  </si>
  <si>
    <t>12月</t>
  </si>
  <si>
    <t>金碧置业有限公司</t>
  </si>
  <si>
    <t>邓满连</t>
  </si>
  <si>
    <t>龙桥街道
办事处</t>
  </si>
  <si>
    <t>陈俊成13559389099</t>
  </si>
  <si>
    <t>黄美光</t>
  </si>
  <si>
    <t>电商·未来城</t>
  </si>
  <si>
    <t>商贸服务</t>
  </si>
  <si>
    <t>占地248亩，规划建设莆田市电子商务总部产业园，发展莆田电商产业总部经济。产业园按产业发展功能规划总部运营、展示会展、创业孵化、物流服务、云计算及数据处理、培训营销中心等配套。</t>
  </si>
  <si>
    <t>2015-2018</t>
  </si>
  <si>
    <t>招商中心主体建设至第二层，一期土地平整，现场试桩。</t>
  </si>
  <si>
    <t>一期部分封顶。</t>
  </si>
  <si>
    <t>区城建前期办
安福电商管委会</t>
  </si>
  <si>
    <t>陈  敏
13808573555
施飞雄
13959525119</t>
  </si>
  <si>
    <t>李俊13559800066</t>
  </si>
  <si>
    <t>泗华滨溪二期安置房</t>
  </si>
  <si>
    <t>15年
在建</t>
  </si>
  <si>
    <t>棚户区</t>
  </si>
  <si>
    <t>占地130亩，总建筑面积29万平方米，建设15幢安置房和一座幼儿园。</t>
  </si>
  <si>
    <t>2015-2017</t>
  </si>
  <si>
    <t>正在进行地下室施工。</t>
  </si>
  <si>
    <t>部分建筑封顶。</t>
  </si>
  <si>
    <t>中建美嘉房地产有限公司</t>
  </si>
  <si>
    <t>陈雨仁</t>
  </si>
  <si>
    <t>雅颂居</t>
  </si>
  <si>
    <t>建设20幢高层商住楼，总建筑面积353348平方米。</t>
  </si>
  <si>
    <t>2014-2016</t>
  </si>
  <si>
    <t>年底20幢全面封顶，小区景观园林、管网等配套建设。</t>
  </si>
  <si>
    <t>完成外墙装修及进行配套设施建设。</t>
  </si>
  <si>
    <t>富安置业有限公司</t>
  </si>
  <si>
    <t>陈万全1379966986</t>
  </si>
  <si>
    <t>陈建华13599898001</t>
  </si>
  <si>
    <t>骏欧龙盘（含鲤鱼山片区二期安置房）</t>
  </si>
  <si>
    <t>占地56.3亩,其中安置房30亩，出让地26.3亩，安置地块建筑面积约为8.95万平方米，拟建6幢高层安置房及商品房。</t>
  </si>
  <si>
    <t>1-8#已主体封顶并外墙装修。9-12#主体建设中。13#投入使用。</t>
  </si>
  <si>
    <t>全面封顶，进行外墙装修并投入使用。</t>
  </si>
  <si>
    <t>10月</t>
  </si>
  <si>
    <t>莆田骏欧置业有限公司</t>
  </si>
  <si>
    <t>杨常青
13808581200
欧国义
13860958111</t>
  </si>
  <si>
    <t>宋朝阳13859895959</t>
  </si>
  <si>
    <t>香格里拉酒店及配套设施</t>
  </si>
  <si>
    <t>总建筑面积100517平方米，酒店开发及建设配套设施。</t>
  </si>
  <si>
    <r>
      <rPr>
        <sz val="9"/>
        <rFont val="宋体"/>
        <charset val="134"/>
      </rPr>
      <t>201</t>
    </r>
    <r>
      <rPr>
        <sz val="9"/>
        <rFont val="宋体"/>
        <charset val="134"/>
      </rPr>
      <t>6</t>
    </r>
    <r>
      <rPr>
        <sz val="9"/>
        <rFont val="宋体"/>
        <charset val="134"/>
      </rPr>
      <t>-2019</t>
    </r>
  </si>
  <si>
    <t>正在进行地质勘察，报送概念性方案到市规划局。</t>
  </si>
  <si>
    <t>完成基建手续办理，6月份动工建设。</t>
  </si>
  <si>
    <t>6月</t>
  </si>
  <si>
    <t>裕安置业有限公司</t>
  </si>
  <si>
    <t>东圳库区安置房建设（洋西五期）</t>
  </si>
  <si>
    <t>占地163.1亩，安置房建设面积23.25万平方米，预计建设套数1700套。</t>
  </si>
  <si>
    <t>2016-2019</t>
  </si>
  <si>
    <t>基本完成征迁工作，9月底净地挂牌。</t>
  </si>
  <si>
    <t>区城建前期办</t>
  </si>
  <si>
    <t>黄捷男13607539891</t>
  </si>
  <si>
    <t>世全·时尚国际电商城</t>
  </si>
  <si>
    <t>占地约12.27亩，总建筑面积约52813㎡，建设2幢22层商住楼，六层裙楼。作为安福电商市场的形象旗舰商城及电商配套。</t>
  </si>
  <si>
    <t>2016-2018</t>
  </si>
  <si>
    <t>正在进行地质钻探。正在办理总平等手续。</t>
  </si>
  <si>
    <t>3月份动工建设。</t>
  </si>
  <si>
    <t>3月</t>
  </si>
  <si>
    <t>世全房地产开发有限公司</t>
  </si>
  <si>
    <t>吴国煌
13338500580</t>
  </si>
  <si>
    <t>翁朝晖13808585109</t>
  </si>
  <si>
    <t>凤凰城</t>
  </si>
  <si>
    <t>占地71.3亩，总建筑面积18.36万平方米。</t>
  </si>
  <si>
    <t>完成开炸石头及土方清运。年内完成。</t>
  </si>
  <si>
    <t>上半年动工建设。</t>
  </si>
  <si>
    <t>莆田市凤达房地产有限公司</t>
  </si>
  <si>
    <t>林凤鸣13905041868</t>
  </si>
  <si>
    <t>电商未来城周边配套道路建设工程</t>
  </si>
  <si>
    <t>新申报</t>
  </si>
  <si>
    <t>市政设施</t>
  </si>
  <si>
    <t>城常路北侧（洋西四期）周边道路配套工程：书院路、山兜路、规划路一路（山兜路-荔涵大道段）、规划路二路（书院路-城常路）4条道路及周边绿化配套工程建设，道路总长约2公里。洋西电商城至整村改造项目安置地周边配套工程建设。</t>
  </si>
  <si>
    <t>2016-2017</t>
  </si>
  <si>
    <t>正在规划设计。</t>
  </si>
  <si>
    <t>龙办城市慢道系统建设</t>
  </si>
  <si>
    <t>1、东圳渠道凤凰山至市政府段西侧慢道建设：长1.2公里、宽3米的步行慢道建设。2、泗华老叶树至东圳水库坝头慢道：拟扩宽征地,建设长约0.8公里、宽3米的步行慢道。</t>
  </si>
  <si>
    <t>前期规划。</t>
  </si>
  <si>
    <t>宋朝阳13859895959陈俊成13559389099</t>
  </si>
  <si>
    <t>泗华滨溪小区一期配套道路建设工程</t>
  </si>
  <si>
    <t>规划一路、规划二路两条路全长约1083米。其中规划一路北起泗华安置区（二期）北侧，南至泗华路，道路全长880.596米，规划道路红线宽度24米；规划二路西起规划二路，东至荔涵大道，道路全长203.418米，规划道路红线宽度24米。</t>
  </si>
  <si>
    <t>1月份动工建设。</t>
  </si>
  <si>
    <t>1月</t>
  </si>
  <si>
    <t>洋西溪整治工程</t>
  </si>
  <si>
    <t>水利</t>
  </si>
  <si>
    <t>整治河道1.2公里护岸、截污、绿化。</t>
  </si>
  <si>
    <t>2015-2016</t>
  </si>
  <si>
    <t>9月份完成施工图预算财审并挂标；10月份开始进场施工。</t>
  </si>
  <si>
    <t>争取5月份完工。</t>
  </si>
  <si>
    <t>5月</t>
  </si>
  <si>
    <t>洋西公交配套设施始末站</t>
  </si>
  <si>
    <t>交通</t>
  </si>
  <si>
    <t>拟征地10亩，在洋西建设公交始末站。</t>
  </si>
  <si>
    <t>正在征地并进行前期规划。</t>
  </si>
  <si>
    <t>争取6月份动工建设。</t>
  </si>
  <si>
    <t>凤凰山农业观光园</t>
  </si>
  <si>
    <t>农林牧渔</t>
  </si>
  <si>
    <t>征地350亩，涉及征迁户50多户，拟建设长约3公里、宽8米的登山道，建设集旅游、观光、休闲于一体的综合园。</t>
  </si>
  <si>
    <r>
      <rPr>
        <sz val="9"/>
        <rFont val="宋体"/>
        <charset val="134"/>
      </rPr>
      <t>201</t>
    </r>
    <r>
      <rPr>
        <sz val="9"/>
        <rFont val="宋体"/>
        <charset val="134"/>
      </rPr>
      <t>6</t>
    </r>
    <r>
      <rPr>
        <sz val="9"/>
        <rFont val="宋体"/>
        <charset val="134"/>
      </rPr>
      <t>-2018</t>
    </r>
  </si>
  <si>
    <t>龙办公园提升、扩建工程</t>
  </si>
  <si>
    <t>文化旅游</t>
  </si>
  <si>
    <t>绶溪公园、天马山公园等提升、扩建。</t>
  </si>
  <si>
    <t>2016-2020</t>
  </si>
  <si>
    <t>文献中学宿舍楼建设</t>
  </si>
  <si>
    <t>教育</t>
  </si>
  <si>
    <t>新建学生宿舍楼4200平方米。</t>
  </si>
  <si>
    <t>图纸设计。</t>
  </si>
  <si>
    <t>基本完工。</t>
  </si>
  <si>
    <r>
      <rPr>
        <sz val="9"/>
        <rFont val="宋体"/>
        <charset val="134"/>
      </rPr>
      <t>1</t>
    </r>
    <r>
      <rPr>
        <sz val="9"/>
        <rFont val="宋体"/>
        <charset val="134"/>
      </rPr>
      <t>2月</t>
    </r>
  </si>
  <si>
    <t>文献中学</t>
  </si>
  <si>
    <t>陈国勇13859836362</t>
  </si>
  <si>
    <t>太平小学教学综合楼</t>
  </si>
  <si>
    <t>新建学生宿舍楼4650平方米，及配套工程。</t>
  </si>
  <si>
    <t>太平小学</t>
  </si>
  <si>
    <t>郑玉贞13850239819</t>
  </si>
  <si>
    <t>逸夫实小教学综合楼</t>
  </si>
  <si>
    <t>新建学生宿舍楼5500平方米，及配套工程。</t>
  </si>
  <si>
    <t>逸夫小学</t>
  </si>
  <si>
    <t>林雨娇13959509081</t>
  </si>
  <si>
    <t>京都国际金融中心</t>
  </si>
  <si>
    <t>占地33亩，建筑面积约15万平方米，建设2幢商住房。</t>
  </si>
  <si>
    <t>场地平整、地质勘查等前期已完成，现正在进行方案设计调整。</t>
  </si>
  <si>
    <t>京都房地产开发有限公司</t>
  </si>
  <si>
    <t>潘志明13950760629</t>
  </si>
  <si>
    <t>苏顺琪13706099798</t>
  </si>
  <si>
    <t>龙桥环卫作业基地</t>
  </si>
  <si>
    <t>拟在洋西征地10亩，建设垃圾转运站、环卫机械车辆停放场地。</t>
  </si>
  <si>
    <r>
      <rPr>
        <sz val="9"/>
        <rFont val="宋体"/>
        <charset val="134"/>
      </rPr>
      <t>201</t>
    </r>
    <r>
      <rPr>
        <sz val="9"/>
        <rFont val="宋体"/>
        <charset val="134"/>
      </rPr>
      <t>6</t>
    </r>
    <r>
      <rPr>
        <sz val="9"/>
        <rFont val="宋体"/>
        <charset val="134"/>
      </rPr>
      <t>-2017</t>
    </r>
  </si>
  <si>
    <t>正在征地并办理前期手续。</t>
  </si>
  <si>
    <t>下磨溪整治工程</t>
  </si>
  <si>
    <t>整治河道1.2KM。</t>
  </si>
  <si>
    <t>河道清淤整治。</t>
  </si>
  <si>
    <t>完成1公里河道整治。</t>
  </si>
  <si>
    <t>二</t>
  </si>
  <si>
    <t>动漫文化综合体</t>
  </si>
  <si>
    <t>占地200亩，规划建设：教育类（IT、动漫、游戏）和动漫电影游戏开发、游戏发行运维、动漫影院、莆仙妈祖游戏体验馆、妈祖影视基地及莆仙文化娱乐度假村、支付、APP、摄影、休闲旅游、文化体验消费为核心的文化综合体。</t>
  </si>
  <si>
    <r>
      <rPr>
        <sz val="9"/>
        <rFont val="宋体"/>
        <charset val="134"/>
      </rPr>
      <t>2</t>
    </r>
    <r>
      <rPr>
        <sz val="9"/>
        <rFont val="宋体"/>
        <charset val="134"/>
      </rPr>
      <t>016-2020</t>
    </r>
  </si>
  <si>
    <t>0</t>
  </si>
  <si>
    <t>项目前期规划，手续办理。</t>
  </si>
  <si>
    <t>规划选址和前期手续办理。争取上半年土地出让，下半年动工建设。</t>
  </si>
  <si>
    <t>8月</t>
  </si>
  <si>
    <t>景祥山片区</t>
  </si>
  <si>
    <t>占地299亩，配套设施建设，总建筑面积21万平方米。</t>
  </si>
  <si>
    <t>已完成净地，争取成功挂牌出让。</t>
  </si>
  <si>
    <t>上半年出让，10月份动工建设。</t>
  </si>
  <si>
    <t>9月</t>
  </si>
  <si>
    <t>陈  敏
13808573555</t>
  </si>
  <si>
    <t>林少敏</t>
  </si>
  <si>
    <t>电商未来城洋西安置房</t>
  </si>
  <si>
    <t>占地93亩，总建筑面积20万平方米，建设12幢安置房及配套设施。</t>
  </si>
  <si>
    <t>总平规划正在报批。</t>
  </si>
  <si>
    <t>完成基建手续办理，9月份动工建设。</t>
  </si>
  <si>
    <t>龙桥街道
安福电商管委会</t>
  </si>
  <si>
    <t>李俊13559800066
施飞雄
13959525119</t>
  </si>
  <si>
    <t>龙桥诗山片区地灾点建设</t>
  </si>
  <si>
    <t>15年
前期</t>
  </si>
  <si>
    <t>民政</t>
  </si>
  <si>
    <t>占地50亩，建筑面积3.6万平方米。</t>
  </si>
  <si>
    <t>前期规划，手续办理。</t>
  </si>
  <si>
    <t>完成各项前期手续报批，农转用手续报批，9月份动工建设。</t>
  </si>
  <si>
    <t xml:space="preserve">城厢区经济开发公司   </t>
  </si>
  <si>
    <t>陈元培13808583565</t>
  </si>
  <si>
    <t>九华学校新建工程</t>
  </si>
  <si>
    <t>拟在洋西新征用地75亩，总建筑面积40200平方米，及基础设施配套建设。</t>
  </si>
  <si>
    <t>上半年前期手续办理，10月份动工建设。</t>
  </si>
  <si>
    <t>九华学校</t>
  </si>
  <si>
    <t>王洪锦13860960903</t>
  </si>
  <si>
    <t>延寿小学新建</t>
  </si>
  <si>
    <t>新征用地6亩，总建筑面积4000平方米，及基础设施配套建设。</t>
  </si>
  <si>
    <t>正在征地并前期规划。</t>
  </si>
  <si>
    <t>延寿小学</t>
  </si>
  <si>
    <t>郭明海13666922122</t>
  </si>
  <si>
    <t>澳门广场</t>
  </si>
  <si>
    <t>占地60亩。</t>
  </si>
  <si>
    <t>正在修编地块控规。</t>
  </si>
  <si>
    <t>完成征占用林地手续报省林业厅审批，土地挂牌出让，下半年开始动工建设。</t>
  </si>
  <si>
    <t>彭俊英18850900597</t>
  </si>
  <si>
    <t>田尾新村片区项目</t>
  </si>
  <si>
    <t>占地17亩，建设2栋商住楼，总建筑面积4.2万平方米。</t>
  </si>
  <si>
    <t>已办理安置房建筑工程施工许可证。</t>
  </si>
  <si>
    <t>下半年开始动工建设。</t>
  </si>
  <si>
    <t>福建省鑫焱建筑工程有限公司</t>
  </si>
  <si>
    <t>邱  迅13850281819</t>
  </si>
  <si>
    <t>曾秋泉13859832206</t>
  </si>
  <si>
    <t>三</t>
  </si>
  <si>
    <t>延寿村整村改造</t>
  </si>
  <si>
    <t>拆迁面积约1100亩，涉及560户，安置面积约25万平米。</t>
  </si>
  <si>
    <t>2017-2022</t>
  </si>
  <si>
    <t>莆田市电商创客园区</t>
  </si>
  <si>
    <t>拟在洋西征地500亩，筹建电商创客园区，为创业者提供电子商务、互联网+，以及为电商提供技术服务、信息服务、营销服务等的创新创业平台。</t>
  </si>
  <si>
    <t>2017-2020</t>
  </si>
  <si>
    <t>洋西城中村改造</t>
  </si>
  <si>
    <t>项目占地1000多亩，其中二期140亩，三期60亩，四期93亩，五期163亩，六期200亩，七期77亩，八期112亩，九期45亩，十期70亩，十一期240亩，建筑面积共180万平方米。</t>
  </si>
  <si>
    <t>2017-2021</t>
  </si>
  <si>
    <t>九华路停车场</t>
  </si>
  <si>
    <t>占地28亩，利用洋西三角地建设停车场和地下综合广场。</t>
  </si>
  <si>
    <t>2017-2019</t>
  </si>
  <si>
    <t>北磨百胜停车场建设</t>
  </si>
  <si>
    <t>建设面积约1000平方米，200个车位立体式停车场。</t>
  </si>
  <si>
    <t>莆田学院二期收储地</t>
  </si>
  <si>
    <t>占地120亩。</t>
  </si>
  <si>
    <t>北磨下斜危旧村改造</t>
  </si>
  <si>
    <t>占地170亩，总建筑面积6万平方米。</t>
  </si>
  <si>
    <t>三和广场</t>
  </si>
  <si>
    <t>占地17亩。</t>
  </si>
  <si>
    <t>三和集团</t>
  </si>
  <si>
    <t>陈广开
13905949298</t>
  </si>
  <si>
    <t>兴安梅山片区改造（含西门巷）</t>
  </si>
  <si>
    <t>占地300亩，拆除旧房面积30万平方米。</t>
  </si>
  <si>
    <t>2019-2024</t>
  </si>
  <si>
    <t>石特炼13799680577</t>
  </si>
  <si>
    <t>泗华村整村改造</t>
  </si>
  <si>
    <t>涉及泗华孔湾－土地厝片区和老叶树片区，共500亩。</t>
  </si>
  <si>
    <t>2017-2025</t>
  </si>
  <si>
    <t>东圳路安福天桥环岛建设及周边片区改造项目</t>
  </si>
  <si>
    <t>修建道路及周边片区改造。</t>
  </si>
  <si>
    <t>泗华小学新建</t>
  </si>
  <si>
    <t>新征用地50亩，一二期总建筑面积25600平方米及基础设施配套建设。</t>
  </si>
  <si>
    <t>2017-2018</t>
  </si>
  <si>
    <t>少年宫片区小学新建</t>
  </si>
  <si>
    <t>新征用地20亩，总建筑面积11700平方米，及基础设施配套建设。</t>
  </si>
  <si>
    <t>天龟线—石室岩连接线</t>
  </si>
  <si>
    <t>建设长约6公里、宽4米的三级水泥硬化公路。</t>
  </si>
  <si>
    <t>小区配套提升工程</t>
  </si>
  <si>
    <t>对老旧小区的电梯、道路、电网、排污、排水等基础设施进行改造提升。</t>
  </si>
  <si>
    <t>避灾点建设</t>
  </si>
  <si>
    <t>建设地质灾害避灾点若干个。</t>
  </si>
  <si>
    <t>社区服务中心建设</t>
  </si>
  <si>
    <t>改善提升社区服务中心。</t>
  </si>
  <si>
    <t>延寿山庄三期</t>
  </si>
  <si>
    <t>占地400亩。</t>
  </si>
  <si>
    <t>莆田市第一医院扩建工程</t>
  </si>
  <si>
    <t>是</t>
  </si>
  <si>
    <t>医疗卫生</t>
  </si>
  <si>
    <t>凤办</t>
  </si>
  <si>
    <t>占地9.85亩，总建筑面积9.39万平方米，新建门诊大楼和病房大楼扩建。</t>
  </si>
  <si>
    <t>2011-2016</t>
  </si>
  <si>
    <t>病房楼和门诊楼主体已完成，正在内部装修。</t>
  </si>
  <si>
    <t>6月份投入使用。</t>
  </si>
  <si>
    <t>莆田市第一医院</t>
  </si>
  <si>
    <t>彭德群13706060599</t>
  </si>
  <si>
    <t>陈志挺</t>
  </si>
  <si>
    <t>凤凰山铂郡</t>
  </si>
  <si>
    <t>占地70亩，总建筑面积约为42563.99平方米，建设46幢多层住宅及公共配套设施、绿化、道路等。</t>
  </si>
  <si>
    <t>凤凰山铂郡共46栋，已经动工的有28栋，15栋已封顶。</t>
  </si>
  <si>
    <t>12月份全部竣工。</t>
  </si>
  <si>
    <t>聚昌置业</t>
  </si>
  <si>
    <t>张桂花13599555451</t>
  </si>
  <si>
    <t>新塘南景安置房建设</t>
  </si>
  <si>
    <t>涉及拆迁户157户，涉及拆迁面积约6万平方米，建设安置房10栋，建筑面积10万平方米。</t>
  </si>
  <si>
    <t>总平及建筑方案修改完善。</t>
  </si>
  <si>
    <t>6月份动工建设。</t>
  </si>
  <si>
    <t>吴文恩</t>
  </si>
  <si>
    <t>广化路至旅游路连接线</t>
  </si>
  <si>
    <t>长3.8公里，宽11.5米。</t>
  </si>
  <si>
    <t>4月份动工建设。</t>
  </si>
  <si>
    <t>4月</t>
  </si>
  <si>
    <t>城厢区华太基础设施投资有限公司</t>
  </si>
  <si>
    <t>沈益国
13599026667</t>
  </si>
  <si>
    <t>区交通局</t>
  </si>
  <si>
    <t>苏啟泰
13808562896</t>
  </si>
  <si>
    <t>广化路延伸段</t>
  </si>
  <si>
    <t>路长2.5公里，宽28米，包括人行道、绿化带、桥梁、照明建设等。</t>
  </si>
  <si>
    <t>钟潭至广化寺慢道建设</t>
  </si>
  <si>
    <t>钟潭至广化寺慢道建设全长约3.5公里。</t>
  </si>
  <si>
    <t>广化寺停车场</t>
  </si>
  <si>
    <t>占地面积8亩。</t>
  </si>
  <si>
    <t>2016-2016</t>
  </si>
  <si>
    <t>广化寺西塔公园建设</t>
  </si>
  <si>
    <t>占地面积约25亩。</t>
  </si>
  <si>
    <t>正在征地拆迁。</t>
  </si>
  <si>
    <t>南门白改黑改造工程</t>
  </si>
  <si>
    <t>南门路、南园路、壶山路、胜利路等道路白改黑工程，及改造两污水管约5000米及雨水收集井等配套设施建设。</t>
  </si>
  <si>
    <t>5月份动工建设。</t>
  </si>
  <si>
    <t>区八达市政建设有限公司</t>
  </si>
  <si>
    <t>陈建新13607510153</t>
  </si>
  <si>
    <t>城厢区人民政府</t>
  </si>
  <si>
    <t>三塘白改黑改造工程</t>
  </si>
  <si>
    <t>筱塘南街、广化路、新梅路、新季路等路段白改黑工程。</t>
  </si>
  <si>
    <t>古城美食一条街</t>
  </si>
  <si>
    <t>美食一条街全长约500米。</t>
  </si>
  <si>
    <t>湄洲日报社文化创客空间</t>
  </si>
  <si>
    <t>建设路两边双创基地建设。</t>
  </si>
  <si>
    <t>白洋幸福家园</t>
  </si>
  <si>
    <t>美丽乡村</t>
  </si>
  <si>
    <t>白洋村旧村改造及基础设施配套建设等。</t>
  </si>
  <si>
    <t>正在摸底丈量。</t>
  </si>
  <si>
    <t>山区村道路硬化工程</t>
  </si>
  <si>
    <t>对山区村道路进行硬化提升。</t>
  </si>
  <si>
    <t>南湖公园提升改造</t>
  </si>
  <si>
    <t>占地面积约65亩。</t>
  </si>
  <si>
    <t>10月份动工建设。</t>
  </si>
  <si>
    <t>崇福寺配套公园建设</t>
  </si>
  <si>
    <t>占地面积约30亩。</t>
  </si>
  <si>
    <t>12月份动工建设。</t>
  </si>
  <si>
    <t>白洋观音山栈道改造</t>
  </si>
  <si>
    <t>栈道建设全长约2.5公里。</t>
  </si>
  <si>
    <t>9月份动工建设。</t>
  </si>
  <si>
    <t>鸡角鬓生态茶场</t>
  </si>
  <si>
    <t>300亩茶场建设。</t>
  </si>
  <si>
    <t>8月份动工建设。</t>
  </si>
  <si>
    <t>观音山名贵林场</t>
  </si>
  <si>
    <t>名贵树木种植及周边景点配套设施建设。</t>
  </si>
  <si>
    <t>7月份动工建设。</t>
  </si>
  <si>
    <t>7月</t>
  </si>
  <si>
    <t>白洋曾坪咖啡园</t>
  </si>
  <si>
    <t>种植100亩台湾咖啡。</t>
  </si>
  <si>
    <t>文献小区片区改造</t>
  </si>
  <si>
    <t>项目占地130亩，涉及拆迁户约1100户，建筑面积19万平方米。</t>
  </si>
  <si>
    <t>寻求意向业主。</t>
  </si>
  <si>
    <t>完成出让，基建手续办理，争取年底动工建设。</t>
  </si>
  <si>
    <t>龙德井片区改造</t>
  </si>
  <si>
    <t>项目涉及拆迁户2178户；拆迁面积55万平方米。</t>
  </si>
  <si>
    <t>总平及建筑方案调整。</t>
  </si>
  <si>
    <t>总平及建筑方案获批，地块出让，力争年底动工建设。</t>
  </si>
  <si>
    <t>天妃酒店三旧改造</t>
  </si>
  <si>
    <t>对酒店红线范围内进行拆旧建新。</t>
  </si>
  <si>
    <t>总平及建筑方案获批，完成旧房拆除，争取年底动工建设。</t>
  </si>
  <si>
    <t>城厢区前期办</t>
  </si>
  <si>
    <t>陈  敏13808573555</t>
  </si>
  <si>
    <t>南门天九湾市场改造项目</t>
  </si>
  <si>
    <t>项目涉及占地面积1.8万平方米，总建筑面积11.2平方米。</t>
  </si>
  <si>
    <t>前期规划，寻求意向业主。</t>
  </si>
  <si>
    <t>完成征迁，地块出让，基建手续办理，争取年底动工建设。</t>
  </si>
  <si>
    <t>广化寺全国佛经交流中心</t>
  </si>
  <si>
    <t>占地面积约18亩,建设成为全国佛经交易中心，完善配套设施。</t>
  </si>
  <si>
    <t>油画城二期佛教用品交易中心</t>
  </si>
  <si>
    <t>占地面积约23亩,建设成为全国佛教产品交易中心。</t>
  </si>
  <si>
    <t>佛教素食文化城</t>
  </si>
  <si>
    <t>占地面积约30亩,建成佛教素食文化城。</t>
  </si>
  <si>
    <t>南门社区排水工程</t>
  </si>
  <si>
    <t>对南门社区的排水工程进行改善提升。</t>
  </si>
  <si>
    <t>排水方案优化。</t>
  </si>
  <si>
    <t>周燕英</t>
  </si>
  <si>
    <t>三个山区村登山健身路建设</t>
  </si>
  <si>
    <t>广化寺至朱坑、石室岩至林桥、龟山至白洋三个村的登山道连接线全长约20公里。</t>
  </si>
  <si>
    <t>侨雄片区改造</t>
  </si>
  <si>
    <t>奇嘉礼品有限公司占地面积约60亩。</t>
  </si>
  <si>
    <t>正在报批三旧改造方案。</t>
  </si>
  <si>
    <t>莆田金融汇中心</t>
  </si>
  <si>
    <t>筹建金融服务中心，引进银行、保险、证券、公募基金、私募基金、股权投资公司、资产管卡、资产管理公司、担保公司、资产评估公司等，引进外地优质总部型金融企业，建设莆田金融集聚中心。</t>
  </si>
  <si>
    <t>南门农贸市场升级改造</t>
  </si>
  <si>
    <t>占地约45亩，含凤凰百货超市。</t>
  </si>
  <si>
    <t>小区基础设施升级改造</t>
  </si>
  <si>
    <t>新塘小区集资房开放式升级为封闭式小区、网格化及电子警察等。</t>
  </si>
  <si>
    <t>正在摸底。</t>
  </si>
  <si>
    <t>林桥休闲农业乐园</t>
  </si>
  <si>
    <t>太子山、寨里山约1000亩的果树新品种种植、名贵树木种植、及旅游休闲、农家乐。</t>
  </si>
  <si>
    <t>11月份动工建设。</t>
  </si>
  <si>
    <t>11月</t>
  </si>
  <si>
    <t>林桥太子山景点建设</t>
  </si>
  <si>
    <t>太子山、寨里山周边景点及旅游配套设施建设。</t>
  </si>
  <si>
    <t>力争年底动工建设。</t>
  </si>
  <si>
    <t>荔枝公园提升改造</t>
  </si>
  <si>
    <t>荔枝公园景观改造。</t>
  </si>
  <si>
    <t>朱坑现代农业观光园</t>
  </si>
  <si>
    <t>农业建设及景点建设春看桃花、夏看荷花、秋看枫叶。</t>
  </si>
  <si>
    <t>凤凰山公园提升改造</t>
  </si>
  <si>
    <t>动物园扩建、增设娱乐场所设备等。</t>
  </si>
  <si>
    <t>龙脊山公园提升改造</t>
  </si>
  <si>
    <t>龙脊山公园景观改造。</t>
  </si>
  <si>
    <t>南门长途汽车站改造</t>
  </si>
  <si>
    <t>总用地面积24亩。建设用地面积：18043.03㎡，建筑总面积：131810.48㎡；设置停车位：机动车877个，非机动车901个。</t>
  </si>
  <si>
    <t>前期规划手续办理。</t>
  </si>
  <si>
    <t>南门企业集团城厢区前期办</t>
  </si>
  <si>
    <t>下磨溪新塘溪综合治理工程</t>
  </si>
  <si>
    <t>综合整治河道3.2km。</t>
  </si>
  <si>
    <t>才子印务片区改造</t>
  </si>
  <si>
    <t>旅游鞋厂片区改造</t>
  </si>
  <si>
    <t>占地面积约35亩。</t>
  </si>
  <si>
    <t>溪南片区改造</t>
  </si>
  <si>
    <t>70亩，涉及拆迁户387户，拆迁面积约13万平方米，建筑面积13.16万平方米，其中住宅7.55万平方米。</t>
  </si>
  <si>
    <t>2018-2022</t>
  </si>
  <si>
    <t>建设路片区改造</t>
  </si>
  <si>
    <t>建设路片区改造包含市图书馆、市交通，占地面积约20亩。</t>
  </si>
  <si>
    <t>区汽运公司片区改造</t>
  </si>
  <si>
    <t>占地50亩。</t>
  </si>
  <si>
    <t>2018-2021</t>
  </si>
  <si>
    <t>筱塘小学片区改造（筱塘小学扩建）</t>
  </si>
  <si>
    <t>占地70亩，东至学园路、西至区府路、北至建设路、南至顶社路。</t>
  </si>
  <si>
    <t>2019-2023</t>
  </si>
  <si>
    <t>朱坑枫林水库水上游乐园</t>
  </si>
  <si>
    <t>枫林水库周边种植枫树及水上游乐园建设。</t>
  </si>
  <si>
    <t>山区村自来水厂建设</t>
  </si>
  <si>
    <t>林桥、朱坑自来水建设及白洋村自来提升工程。</t>
  </si>
  <si>
    <t>佛教文化交流中心</t>
  </si>
  <si>
    <t>占地约32亩，佛学院建设，佛教文化交流、佛教佛事活动及佛教研究。</t>
  </si>
  <si>
    <t>朱坑幸福家园</t>
  </si>
  <si>
    <t>朱坑村旧村改造及基础设施配套建设等。</t>
  </si>
  <si>
    <t>林桥幸福家园</t>
  </si>
  <si>
    <t>林桥村旧村改造及基础设施配套建设等。</t>
  </si>
  <si>
    <t>钟潭至朱坑村栈道建设</t>
  </si>
  <si>
    <t>新塘老年人活动中心</t>
  </si>
  <si>
    <t>占地约45亩。</t>
  </si>
  <si>
    <t>2018-2020</t>
  </si>
  <si>
    <t>油画城三期（南湖山庄）</t>
  </si>
  <si>
    <t>占地约32亩。</t>
  </si>
  <si>
    <t>市公交客运站改造（南门）</t>
  </si>
  <si>
    <t>占地约15亩，建筑面积约4万平米。</t>
  </si>
  <si>
    <t>南门五金交电城项目</t>
  </si>
  <si>
    <t>工业</t>
  </si>
  <si>
    <t>飞达不锈钢旧厂房改造，占地约20亩。</t>
  </si>
  <si>
    <t>凤凰山社区服务中心</t>
  </si>
  <si>
    <t>改造提升辖区社区服务中心。</t>
  </si>
  <si>
    <t>凤凰山避灾点建设项目</t>
  </si>
  <si>
    <t>中央商务区-肖厝安置房</t>
  </si>
  <si>
    <t>霞办</t>
  </si>
  <si>
    <t>占地65.43亩，总建筑面积18.71万平方米；分两期建设,其中一期安置房1#-6#楼建筑总面积约13.38万平方米，1-3#32层、4#26层、5#22层。</t>
  </si>
  <si>
    <t>1－6#楼竣工验收并完成配套设施；
7－9#楼主体工程建设。</t>
  </si>
  <si>
    <t>年底主体封顶。</t>
  </si>
  <si>
    <t>城厢区经济发展有限公司</t>
  </si>
  <si>
    <t>霞林街道
办事处</t>
  </si>
  <si>
    <t>周东明13859820368</t>
  </si>
  <si>
    <t>肖志雄</t>
  </si>
  <si>
    <t>中央商务区-下黄安置区</t>
  </si>
  <si>
    <t>占地43亩，建筑面积9.96万平方米，共建设5幢安置房，其中14#-17#32层、18#18层。</t>
  </si>
  <si>
    <t>2012-2016</t>
  </si>
  <si>
    <t>14#、15#、16#、17#完成主体工程，18#A区至8层；B区2主体施工。</t>
  </si>
  <si>
    <t>主体建设。</t>
  </si>
  <si>
    <t>林朝阳13706058998</t>
  </si>
  <si>
    <t>顶墩片区改造安置房（7#-8#）</t>
  </si>
  <si>
    <t>建筑面积5万平方米，共建设2幢安置房。</t>
  </si>
  <si>
    <t>2010-2016</t>
  </si>
  <si>
    <t>7#、8#主体施工。</t>
  </si>
  <si>
    <t>柳军勇
13959590911</t>
  </si>
  <si>
    <t>霞林片区改造安置房</t>
  </si>
  <si>
    <t>占地219亩，建筑面积58.58万平方米，其中住宅建筑面积约42.5万平方米。共建26幢安置房。</t>
  </si>
  <si>
    <t>2013-2016</t>
  </si>
  <si>
    <t>A区封顶B区7#-14#楼地下室桩基施工完成。C区桩基施工基本完成。</t>
  </si>
  <si>
    <t>福建新元投资有限公司</t>
  </si>
  <si>
    <t>左浩杰    18650202551</t>
  </si>
  <si>
    <t>杨  勇
18159003150</t>
  </si>
  <si>
    <t>坂头10#经济适用房</t>
  </si>
  <si>
    <t>占地8亩，总建筑面积30000平方米，建设2幢经济适用房，以及配套设施。</t>
  </si>
  <si>
    <t>施工至8层板面。</t>
  </si>
  <si>
    <t>封顶装修。</t>
  </si>
  <si>
    <t>福建省宇威房地产有限公司</t>
  </si>
  <si>
    <t>张承宏
18039096609</t>
  </si>
  <si>
    <t>霞林街道
办事处
区住建局</t>
  </si>
  <si>
    <t>周东明13859820368李晓忠
13706068600</t>
  </si>
  <si>
    <t>北渠慢道建设工程</t>
  </si>
  <si>
    <t>两侧各5.5公里，建设步行慢道、休闲亭等配套设施，新增绿地面积17公顷。</t>
  </si>
  <si>
    <t>一期工程建设完工。</t>
  </si>
  <si>
    <t>2016年完成5.5公里慢道建设。</t>
  </si>
  <si>
    <t>区住建局</t>
  </si>
  <si>
    <t>徐一鸣
13860989166</t>
  </si>
  <si>
    <t>黄顺华18206002001</t>
  </si>
  <si>
    <t>城厢商务楼</t>
  </si>
  <si>
    <t>占地7.5亩，总建筑面积3万平方米，建设1幢总部商务大楼。</t>
  </si>
  <si>
    <t>完成基建手续办理，年底动工建设。</t>
  </si>
  <si>
    <t>凤翔城</t>
  </si>
  <si>
    <t>占地55亩，总建筑面积13.28万平方米，建设10幢商住楼。</t>
  </si>
  <si>
    <t>完成主体建设。</t>
  </si>
  <si>
    <t>2016年完工投入使用。</t>
  </si>
  <si>
    <t>黄光明</t>
  </si>
  <si>
    <t>富邦学苑</t>
  </si>
  <si>
    <t>占地100亩,建设14栋商住楼，建筑面积约31万平方米。</t>
  </si>
  <si>
    <t>2009-2016</t>
  </si>
  <si>
    <t>1#-5#楼投入使用，6#-9#上半年实现动工，11#-14#主体建设。</t>
  </si>
  <si>
    <t>主体完工。</t>
  </si>
  <si>
    <t>莆田市富邦房地产开发有限公司</t>
  </si>
  <si>
    <t>林凤飞        13905948223</t>
  </si>
  <si>
    <t>陈 扬13950729944</t>
  </si>
  <si>
    <t>莆田市海峡广场</t>
  </si>
  <si>
    <t>占地145亩，总建筑面积30万平方米，地下室2层。共建设10幢30层商住楼，1幢18层廉租房，1幢4层综合体。</t>
  </si>
  <si>
    <t>完成桩基施工。</t>
  </si>
  <si>
    <t>莆田市海峡置业房地产有限公司</t>
  </si>
  <si>
    <t>林茂苍
18805045366</t>
  </si>
  <si>
    <t>胡洪九13850293039</t>
  </si>
  <si>
    <t>凤达飞跃楼</t>
  </si>
  <si>
    <t>占地12.21亩,建筑面积2.98万平方米，建设2幢18层商住楼。</t>
  </si>
  <si>
    <t>主体建设，部分建成。</t>
  </si>
  <si>
    <t>完工投入使用。</t>
  </si>
  <si>
    <t>莆田市凤达房地产开发有限公司</t>
  </si>
  <si>
    <t>杨  勇
18950795178</t>
  </si>
  <si>
    <t>木兰(联创）国际广场</t>
  </si>
  <si>
    <t>占地140亩，总建筑面积37万平方米，建设国际名品酒店、标准真冰溜冰场、五星级豪华影城等，集都市休闲、旅游、文化、运动、娱乐、美食、酒店、购物等多功能于一体的商业文化综合体。</t>
  </si>
  <si>
    <t>A区一季度交房，B区上半年商业验收，C区下半年主体封顶。</t>
  </si>
  <si>
    <t>莆田联创世纪投资有限公司</t>
  </si>
  <si>
    <t>陈  健
13950189232</t>
  </si>
  <si>
    <t>木兰金融财富中心</t>
  </si>
  <si>
    <t>占地300亩，建设大型购物中心、5A级写字楼、商业街、SOHO公寓及住宅等一体的城市综合体。</t>
  </si>
  <si>
    <t>四个地块，其中商业两个、住宅两个，二期12月份交付使用。商业年底开业。</t>
  </si>
  <si>
    <t>主体工程完工。</t>
  </si>
  <si>
    <t>莆田市城市投资开发有限公司</t>
  </si>
  <si>
    <t>叶志加
15860073991</t>
  </si>
  <si>
    <t>柳军勇
13959590911
林朝阳13706058998</t>
  </si>
  <si>
    <t>延寿路南伸工程</t>
  </si>
  <si>
    <t>延寿路顶墩段全长940米，路幅40米，6车道。</t>
  </si>
  <si>
    <t>完成征迁，前期手续办理。</t>
  </si>
  <si>
    <t>八二一街南伸工程</t>
  </si>
  <si>
    <t>南兴国贸中心</t>
  </si>
  <si>
    <t>占地21.5亩，片区改造，建设商贸城、大型百货、城市综合体,2幢33F。</t>
  </si>
  <si>
    <t>完成土方清运，基础动工。</t>
  </si>
  <si>
    <t>主体工程建设。</t>
  </si>
  <si>
    <t>区城建前期办
城厢区经济发展有限公司</t>
  </si>
  <si>
    <t>陈  敏
13808573555
陈元培13808583565</t>
  </si>
  <si>
    <t>陈元兴
13959530533</t>
  </si>
  <si>
    <t>棠坡安置房（万达指挥部）</t>
  </si>
  <si>
    <t>占地11亩，总建筑面积2.8万平方米，建设2幢安置房。</t>
  </si>
  <si>
    <t>征迁扫尾；四季度基建手续办理。</t>
  </si>
  <si>
    <t>陈建新
13607510153</t>
  </si>
  <si>
    <t xml:space="preserve">周东明13859820368
</t>
  </si>
  <si>
    <t>胜利路（荔园路——城港大道）市政工程</t>
  </si>
  <si>
    <t>全长763米，道路宽度40米，按城市主干道、双向六车道设计，设计行车速度为40千米/小时，沿线设3个平面交叉口，一个立面交叉口。主要进行路基工程、路面工程、雨污管道、电缆沟、道路照明工程和道路配套设施等建设。</t>
  </si>
  <si>
    <t>完成设计。</t>
  </si>
  <si>
    <t>莆田市城市建设投资开发集团有限公司</t>
  </si>
  <si>
    <t>学园路（荔园路——木兰溪）市政工程</t>
  </si>
  <si>
    <t>全长544米，道路宽度40米，按城市主干道、双向六车道设计，设计行车速度为40千米/小时，沿线设3个平面交叉口。主要进行路基工程、路面工程、雨污管道、电缆沟、道路照明工程和道路配套设施等建设。</t>
  </si>
  <si>
    <t>滨溪北路</t>
  </si>
  <si>
    <t>自木兰水闸至江边排涝闸，长8公里，宽24米，包括公交停靠站、街头广场等。</t>
  </si>
  <si>
    <t>完成征迁及前期手续办理。</t>
  </si>
  <si>
    <t>钟潭溪中桥</t>
  </si>
  <si>
    <t>建设1座中桥，全长450米。</t>
  </si>
  <si>
    <t>完成桥梁设计及预算财审招投标。</t>
  </si>
  <si>
    <t>别克4S店</t>
  </si>
  <si>
    <t>利用博艺轻工的闲置土地，建设面积约3200平米的别克4S销售展厅。</t>
  </si>
  <si>
    <t>拆除地面物。</t>
  </si>
  <si>
    <t>于晓栋</t>
  </si>
  <si>
    <t>区医院二次装修项目</t>
  </si>
  <si>
    <t>15年 在建</t>
  </si>
  <si>
    <t>区医院新址配套设施和门诊大楼、医技楼装修工程。</t>
  </si>
  <si>
    <t>2015－2016</t>
  </si>
  <si>
    <t>工程于5月份动工，完成配套设施的部分工程。</t>
  </si>
  <si>
    <t>二季度完成工程。</t>
  </si>
  <si>
    <t>区医院</t>
  </si>
  <si>
    <t>刘华山13860929899</t>
  </si>
  <si>
    <t>区卫计局</t>
  </si>
  <si>
    <t>蔡开福：13706092835</t>
  </si>
  <si>
    <t>小区基础设施改造提升</t>
  </si>
  <si>
    <t>嘉新建材市场、下黄安置区等小区提升改造。</t>
  </si>
  <si>
    <t>前期摸底排查。</t>
  </si>
  <si>
    <t>工程建设。</t>
  </si>
  <si>
    <t>霞林街道
办事处
区水务局</t>
  </si>
  <si>
    <t>杨  勇
18159003150
龚  勇
13615999588</t>
  </si>
  <si>
    <t>坂头东一期安置房
（地块一）</t>
  </si>
  <si>
    <t>占地29亩，建设安置房。</t>
  </si>
  <si>
    <t>征迁扫尾。</t>
  </si>
  <si>
    <t>前期手续办理，争取年底动工。</t>
  </si>
  <si>
    <t>霞林街道
办事处
区城建前期办</t>
  </si>
  <si>
    <t>陈元兴
13959530533
林朝军
13706099669</t>
  </si>
  <si>
    <t>李德茂</t>
  </si>
  <si>
    <t>坂头东一期片区改造（地块二、三、四）</t>
  </si>
  <si>
    <t>占地300亩，规划建设办公楼、酒店、商业住宅楼、安置房等，集旅游、文化、娱乐、酒店、购物于一体的多功能商业文化综合体。</t>
  </si>
  <si>
    <t>坂头东A1地块</t>
  </si>
  <si>
    <t>占地63亩。</t>
  </si>
  <si>
    <t>前期手续办理。</t>
  </si>
  <si>
    <t>莆田西一期安置房（霞林地块A）</t>
  </si>
  <si>
    <t>占地120亩，拟建安置房3幢，建筑面积32万平方米。</t>
  </si>
  <si>
    <t>基建手续办理。</t>
  </si>
  <si>
    <t>莆田西钟潭片区
（霞林地块B、C、D、E）</t>
  </si>
  <si>
    <t>占地374亩。</t>
  </si>
  <si>
    <t>杨  勇
18159003150
何  铮13959599556</t>
  </si>
  <si>
    <t>莆田西屿上地块</t>
  </si>
  <si>
    <t>占地14.8亩，拆迁面积约3.3万平方米。</t>
  </si>
  <si>
    <t>手续办理，征地拆迁。</t>
  </si>
  <si>
    <t>胡洪九13850293039
官美忠13599009598</t>
  </si>
  <si>
    <t>莆田西南片区霞林地块八</t>
  </si>
  <si>
    <t>占地23亩。</t>
  </si>
  <si>
    <t xml:space="preserve"> 征迁扫尾，前期手续办理。</t>
  </si>
  <si>
    <t>杨  勇
18159003150
官美忠13599009598</t>
  </si>
  <si>
    <t>木兰陂除险加固及配套景观工程</t>
  </si>
  <si>
    <t>木兰坡除险加固、滩地改造、广场改造、南渠周边生态治理。</t>
  </si>
  <si>
    <t>国艺文创城立体停车场建设</t>
  </si>
  <si>
    <t>建设立体停车场1座。</t>
  </si>
  <si>
    <r>
      <rPr>
        <sz val="9"/>
        <rFont val="宋体"/>
        <charset val="134"/>
      </rPr>
      <t>2</t>
    </r>
    <r>
      <rPr>
        <sz val="9"/>
        <rFont val="宋体"/>
        <charset val="134"/>
      </rPr>
      <t>016-2017</t>
    </r>
  </si>
  <si>
    <t>11月份开工建设。</t>
  </si>
  <si>
    <r>
      <rPr>
        <sz val="9"/>
        <rFont val="宋体"/>
        <charset val="134"/>
      </rPr>
      <t>1</t>
    </r>
    <r>
      <rPr>
        <sz val="9"/>
        <rFont val="宋体"/>
        <charset val="134"/>
      </rPr>
      <t>1月</t>
    </r>
  </si>
  <si>
    <t>北渠二期</t>
  </si>
  <si>
    <t>包换两侧各3公里，建设步行慢道、休闲亭等配套设施，新增绿地面积。</t>
  </si>
  <si>
    <t>东南纸业三旧改造</t>
  </si>
  <si>
    <t>占地20亩，旧厂房改造。</t>
  </si>
  <si>
    <t>珍奥核酸片区三旧改造</t>
  </si>
  <si>
    <t>在厂区旧址基础上，实施周边片区改造。</t>
  </si>
  <si>
    <t>完成丈量摸底和前期手续办理。</t>
  </si>
  <si>
    <t>杨  勇
18159003150
林朝军13706099669</t>
  </si>
  <si>
    <t>坂头东二期片区改造</t>
  </si>
  <si>
    <t>项目共拆迁约763户，涉及拆迁面积约60万平方米；预计建设安置房建设面积约56万平方米。</t>
  </si>
  <si>
    <t>征迁等前期手续办理。</t>
  </si>
  <si>
    <t>重庆富洲房地产开发有限公司
区城建前期办</t>
  </si>
  <si>
    <t>陈元兴
13959530533
林朝军13706099669</t>
  </si>
  <si>
    <t>顶墩柳桥片区改造</t>
  </si>
  <si>
    <t>占地108亩，片区改造。</t>
  </si>
  <si>
    <t>沟头片区二期改造</t>
  </si>
  <si>
    <t>占地约392亩，拆迁面积49万平方米，涉及拆迁户1500多户，新建安置房43万平方米。</t>
  </si>
  <si>
    <t>丈量评估，征迁工作。</t>
  </si>
  <si>
    <t>黄顺华
13905042918
林朝军          13706099669</t>
  </si>
  <si>
    <t>钟潭儿童乐园</t>
  </si>
  <si>
    <t>在钟潭风景区规划建设儿童乐园。</t>
  </si>
  <si>
    <t>招商洽谈，寻求意向业主，土地林地报批。</t>
  </si>
  <si>
    <t>荔景小学及幼儿园</t>
  </si>
  <si>
    <t>新征用地37亩，总建筑面积16000平方米，及基础设施配套建设。</t>
  </si>
  <si>
    <t>下黄小学改建</t>
  </si>
  <si>
    <t>占地15亩，建筑面积8000平方米。</t>
  </si>
  <si>
    <t>下黄小学</t>
  </si>
  <si>
    <t>洪少铿13799630616</t>
  </si>
  <si>
    <t>顶墩学校</t>
  </si>
  <si>
    <t>占地50亩，建筑面积15000平方米。</t>
  </si>
  <si>
    <t>南门教育集团</t>
  </si>
  <si>
    <t>俞越林
13905049996</t>
  </si>
  <si>
    <t>10</t>
  </si>
  <si>
    <t>IT城市综合体</t>
  </si>
  <si>
    <t>占地6.4亩，建筑面积3.5万平方米，其中商业面积1.5万平方米，办公面积2万平方米；建设IT城市综合体。</t>
  </si>
  <si>
    <t>莆田市圣恒通建材公司
颐高集团</t>
  </si>
  <si>
    <t>吴文和
18650419099</t>
  </si>
  <si>
    <t>木兰陂公园</t>
  </si>
  <si>
    <t>拟在屿上村，东木兰陂虹吸管、南至江滨北路，北至御庄园输水渠道，建设一个占地500亩的山体公园。</t>
  </si>
  <si>
    <t>前期规划方案设计，土地林地报批。</t>
  </si>
  <si>
    <t>华亭云峰加油站建设</t>
  </si>
  <si>
    <t>华亭镇</t>
  </si>
  <si>
    <t>在濑榜路新建和改建加油站1个。</t>
  </si>
  <si>
    <t>已完成加油站土地收储报批手续。</t>
  </si>
  <si>
    <t>6月动工建设。</t>
  </si>
  <si>
    <t>华亭镇人民政府</t>
  </si>
  <si>
    <t>沈耀森
18650255266</t>
  </si>
  <si>
    <t>华亭镇
人民政府</t>
  </si>
  <si>
    <t>王乌妹</t>
  </si>
  <si>
    <t>利农（莆田华亭）现代农业综合园区</t>
  </si>
  <si>
    <t>一期1100亩，建设无土栽培、产学研中心与观光农业相结合的现代农业综合园区。</t>
  </si>
  <si>
    <t>完成第一、第二平台的大棚搭建，目前正在第三和第四平台护坡及道路施工。</t>
  </si>
  <si>
    <t>建设成品加工厂，办公大楼和人工智能化管理大楼。第三平台高档大棚搭建。</t>
  </si>
  <si>
    <t>利农集团福建公司</t>
  </si>
  <si>
    <t>刘  炜18605914911</t>
  </si>
  <si>
    <t>陈攀13615992228</t>
  </si>
  <si>
    <t>陆建琪</t>
  </si>
  <si>
    <t>华亭镇水毁修复工程</t>
  </si>
  <si>
    <t>8个村13个点的水毁工程修复工作。</t>
  </si>
  <si>
    <t>前期规划方案设计。</t>
  </si>
  <si>
    <t>3月动工建设。</t>
  </si>
  <si>
    <t>胡彬伟13905943526</t>
  </si>
  <si>
    <t>小农水西湖溪、前柳溪整治</t>
  </si>
  <si>
    <t>以西湖溪、埔柳溪为主的小流域综合治理。</t>
  </si>
  <si>
    <t>县级土地整理开发项目</t>
  </si>
  <si>
    <t>以隆兴、埔柳、五云三个村共整理开发土地600亩。</t>
  </si>
  <si>
    <t>木兰溪防洪工程华林段</t>
  </si>
  <si>
    <t>华林段新建堤防9.3公里，主槽护岸1.96公里；堤基防渗处理1.87公里，防汛道路9.3公里，新建水（涵）闸7座、旱闸1座等。</t>
  </si>
  <si>
    <t>基本完成征迁，完成部分土方填筑、基础开挖等土方工程。</t>
  </si>
  <si>
    <t>主槽护岸施工，完成堤上路及绿化配套设施。</t>
  </si>
  <si>
    <t>莆田市木兰溪防洪管理处</t>
  </si>
  <si>
    <t>陈金枝
13905041211</t>
  </si>
  <si>
    <t>溪滨路道路工程</t>
  </si>
  <si>
    <t>城市二级主干路，计算行车速度40kn/h，规划道路宽度30m，路面结构计算荷载BZZ-100标准轴载，路线全长为3.359km，道路设施等。</t>
  </si>
  <si>
    <t>2012-2017</t>
  </si>
  <si>
    <t>启动后山段征迁，和1.2千米路面硬化。</t>
  </si>
  <si>
    <t>一季度打通后山段。</t>
  </si>
  <si>
    <t>莆田市华亭城市投资开发有限公司</t>
  </si>
  <si>
    <t>木兰大道</t>
  </si>
  <si>
    <t>建设起点从324国道开始，终点至城港大道，道路全长10.9km，路幅为60m，双向6车道，采用沥青混凝土路面；建设内容主要包括路基、路面、人行道、绿化带、桥梁、交通安全设施、雨污水管道、电力、电信、照明建设等。</t>
  </si>
  <si>
    <t>基本完成地面坟墓迁移，房屋共丈量确认5.7万平方米；5个安置区完成建筑方案设计及4个安置区丈量。</t>
  </si>
  <si>
    <t>樟塘段6月动工建设，完成桥涵下部结构的施工，路基工程及管线工程完成30%。</t>
  </si>
  <si>
    <t>莆田市城市建设投资开发有限公司</t>
  </si>
  <si>
    <t>黄剑辉        13860952645</t>
  </si>
  <si>
    <t>刘国文13959502585</t>
  </si>
  <si>
    <t>华亭镇小城镇市政道路设施建设</t>
  </si>
  <si>
    <t>建设镇区的万圳路、华前路、濑华路、南庄尾厝路等华亭小城镇集镇区的路网设施建设。</t>
  </si>
  <si>
    <t>县道X281城厢区环山旅游路</t>
  </si>
  <si>
    <t>起点位于城厢区常太镇松峰村（东圳水库管理局），与县道X223线平交， 终点位于龟山寺，全长19.710公里，路基宽11.5米，设计行车时速30km/h按三级公路标准建设。</t>
  </si>
  <si>
    <t>已完成地面物清理，施工便道。</t>
  </si>
  <si>
    <t>完成华亭龟山示范段道路建设</t>
  </si>
  <si>
    <t>城厢区交通工程有限公司</t>
  </si>
  <si>
    <t>郑黎明13706061588</t>
  </si>
  <si>
    <t>城厢区
交运局</t>
  </si>
  <si>
    <t>陈志杰
13859899222</t>
  </si>
  <si>
    <t>龟山路（X281龟山至濑榜路）</t>
  </si>
  <si>
    <t>起点位于K0+000龟山，终点为华亭镇人民政府西侧。路线全长14.88公里，采用三级公路标准设计，路基宽度为9.5m，行车速度为30km/h，双向两车道。</t>
  </si>
  <si>
    <t>各项前期手续正在办理，规划选址意见书编制中。</t>
  </si>
  <si>
    <t>完成各项前期手续报批，农转用手续报批，6月份动工建设。</t>
  </si>
  <si>
    <t>区交通运输局</t>
  </si>
  <si>
    <t>苏启泰
13808562896</t>
  </si>
  <si>
    <t>华亭镇幸福家园-云峰村试点建设</t>
  </si>
  <si>
    <t>旧村拆除约17万平方米，拆迁户675户398座旧房3092人，拆旧面积22.8万平方米，整理土地279亩，其中复垦271亩，新增增减挂钩指标256.7亩。新村占地168亩，其中过山60亩、马园108亩，共建设8万多平方米安置房新区和基础设施配套工程，村庄整治、立面改造，建设生态文化公园、登山步道。</t>
  </si>
  <si>
    <r>
      <rPr>
        <sz val="9"/>
        <rFont val="宋体"/>
        <charset val="134"/>
      </rPr>
      <t>2013-201</t>
    </r>
    <r>
      <rPr>
        <sz val="9"/>
        <rFont val="宋体"/>
        <charset val="134"/>
      </rPr>
      <t>6</t>
    </r>
  </si>
  <si>
    <t>1过山安置区224户楼房正在内外墙等配套设施建设。2、马园新区正在办理林业用地审批。
3、委托市建筑设计院进行建筑方案设计。</t>
  </si>
  <si>
    <t>完成村庄整治、立面改造，过山小区配套基础设施建设。马园安置房年底部分建成。</t>
  </si>
  <si>
    <t>华亭镇云峰村委会</t>
  </si>
  <si>
    <t>高国泉
13905046133</t>
  </si>
  <si>
    <t>黄雪峰13860906233</t>
  </si>
  <si>
    <t>华亭镇幸福家园-隆兴村试点村建设</t>
  </si>
  <si>
    <t>拆旧300多户，约8万平方米；新建区占地41亩，共建设105幢安置房；新增增减挂钩指标约136亩。</t>
  </si>
  <si>
    <t>24幢全部封顶，已完成50%外墙装修，市政配套设施正在完善设计；复垦土地120亩完成初验。</t>
  </si>
  <si>
    <t>完成村庄环境整治，绿化提升。</t>
  </si>
  <si>
    <t>华亭镇隆兴村委会</t>
  </si>
  <si>
    <t>王丽香
13656993186</t>
  </si>
  <si>
    <t>华亭镇幸福家园-园头村试点村建设</t>
  </si>
  <si>
    <t>旧村拆除、村庄整治、公园建设。</t>
  </si>
  <si>
    <t>9幢全部封顶，正在外墙装修，配套设施已委托设计。</t>
  </si>
  <si>
    <t>完成村庄古民居修缮工作。</t>
  </si>
  <si>
    <t>华亭镇园头村委会</t>
  </si>
  <si>
    <t>龚以松18059509559</t>
  </si>
  <si>
    <t>华亭镇幸福家园-五云村试点村建设</t>
  </si>
  <si>
    <t>新建区面积约20亩，计划建房100套，拆除旧房，土地流转约80亩；建设五院桥从五云至院后桥约长55m，桥面宽8m，征地面积约为3亩；云顶路从新建区至岭顶道路约长1000m，宽6m；建设官帽山农民休闲公园面积约为165亩；6层综合大楼面积约为1440平方米。</t>
  </si>
  <si>
    <t>已拆除房屋建筑面积37982平方米，新增占地面积52亩，平整土地45亩，拆旧复垦正在预算。新建区地基建设中。</t>
  </si>
  <si>
    <t>上半年完成新建区主体建设，下半年完成市政配套设施建设。</t>
  </si>
  <si>
    <t>华亭镇五云村委会</t>
  </si>
  <si>
    <t>林玉满
13808586916</t>
  </si>
  <si>
    <t>华亭镇幸福家园-埔柳村试点村建设</t>
  </si>
  <si>
    <t>土地整理（拆旧复垦约50亩，兰溪支流西湖溪埔柳段进行护岸建设，长2.2公里，护岸整治后两岸将新增耕地约100亩）；新建社区服务中心项目，建筑面积750平方米。</t>
  </si>
  <si>
    <t>正在建设方案报批中。</t>
  </si>
  <si>
    <t>6月份完成拆旧复垦并上报验收；服务中心及配套设施12月份完工。</t>
  </si>
  <si>
    <t>华亭镇幸福家园-西许村试点村建设</t>
  </si>
  <si>
    <t>完成3条村道的硬化、建设木兰溪西许支流沿岸的景观绿岛，配套激情广场，完成三紫路两侧绿化，完成将军岩公园、农家乐、公测、停车场、公交停靠站等。</t>
  </si>
  <si>
    <t>完成建设方案报批。</t>
  </si>
  <si>
    <t>6月开工建设。</t>
  </si>
  <si>
    <t>西许村委会</t>
  </si>
  <si>
    <t>刘国枝13799665315</t>
  </si>
  <si>
    <t>吴国良
13607537555</t>
  </si>
  <si>
    <t>华亭镇幸福家园-万坂村试点村建设</t>
  </si>
  <si>
    <t>旧村拆除面积约6万平方米，新增耕地面积约64亩。新村建设占地35亩，可安置121户复式套房户，其余的多层套房安置。</t>
  </si>
  <si>
    <t>新建区已完成土地平整。</t>
  </si>
  <si>
    <t>上半年完成拆旧复垦工作，12月份新建区封顶。</t>
  </si>
  <si>
    <t>万坂村委会</t>
  </si>
  <si>
    <t>蔡建政1379965272</t>
  </si>
  <si>
    <t>万信星城</t>
  </si>
  <si>
    <t>占地25.8亩，建筑面积3.5万平方米，商业面积6900平方米。</t>
  </si>
  <si>
    <t>2014-2015</t>
  </si>
  <si>
    <t>3栋住宅楼已封顶，并完成外装，正在落架，商业楼主体已完工，正在外墙装修。</t>
  </si>
  <si>
    <t>上半年竣工验收，并交房。</t>
  </si>
  <si>
    <t>福建万兴伟业房地产开发有限公司</t>
  </si>
  <si>
    <t>纪正敏
13559110808</t>
  </si>
  <si>
    <t>林根13850250059</t>
  </si>
  <si>
    <t>信和源—华庭</t>
  </si>
  <si>
    <t>占地17.4亩，建筑面积约2.7万平方米。</t>
  </si>
  <si>
    <t>已封顶，完成90%的外墙装饰。</t>
  </si>
  <si>
    <t>上半年完成配套设施，并交付使用。</t>
  </si>
  <si>
    <t>信和源（福建）置业有限公司</t>
  </si>
  <si>
    <t>李荣清13305048888</t>
  </si>
  <si>
    <t>祥和·木兰印象</t>
  </si>
  <si>
    <t>占地60亩，总建筑面积129958.33平方米，建设商业、住宅楼，以及配套设施。</t>
  </si>
  <si>
    <t>2014-1016</t>
  </si>
  <si>
    <t>7月底已动工，正在桩基建设。</t>
  </si>
  <si>
    <t>三季度完成封顶80%，年底部分外墙装修完成。</t>
  </si>
  <si>
    <t>莆田市祥和房地产开发有限公司</t>
  </si>
  <si>
    <t>陈国祥
13905042662</t>
  </si>
  <si>
    <t>三紫片区改造建设</t>
  </si>
  <si>
    <t>占地296亩，三紫路周边改造项目。新建建筑面积40万平方米。</t>
  </si>
  <si>
    <t>已基本完成一期约30亩安置区的征地和清树，房屋、厂房正在丈量和评估。</t>
  </si>
  <si>
    <t>完成部分土地挂牌出让，房屋拆迁,安置房6月动工建设。</t>
  </si>
  <si>
    <t>连益斌
13599003031</t>
  </si>
  <si>
    <t>山牌片区改造安置区</t>
  </si>
  <si>
    <t>建设3幢，占地面积约17亩，建筑面积约7.8万平方米。</t>
  </si>
  <si>
    <t>濑榜路拓宽整治圳头安置区</t>
  </si>
  <si>
    <t>位于圳头村，建筑面积约9.8万平方米。</t>
  </si>
  <si>
    <t>华亭镇溪滨路后山安置区</t>
  </si>
  <si>
    <t>占地20亩，新建建筑面积3万平方米。</t>
  </si>
  <si>
    <t>已完成征地15亩。</t>
  </si>
  <si>
    <t>莆田市马涨山陵园建设项目</t>
  </si>
  <si>
    <t>共建设2.6万个公墓，建设接待服务、殡仪服务、骨灰楼堂及其他配套建设面积1.4万平方米。</t>
  </si>
  <si>
    <t>已完成征地400余亩，正在洽谈坟墓迁移方案。</t>
  </si>
  <si>
    <t>部分建成。</t>
  </si>
  <si>
    <t>莆田市民生实业有限公司</t>
  </si>
  <si>
    <t>李明泰
13599883939</t>
  </si>
  <si>
    <t>华亭镇
市国资委</t>
  </si>
  <si>
    <t>城厢区花卉世界二期</t>
  </si>
  <si>
    <t>二期100亩，在华亭镇濑榜路沿线建设花卉产业示范基地。</t>
  </si>
  <si>
    <t>二期征地已完成80亩和16座坟墓迁移。</t>
  </si>
  <si>
    <t>城厢区华侨医院建设</t>
  </si>
  <si>
    <t>占地33.3亩，总建筑面积25000万平方米，新建项目：门诊楼、病房楼、公共卫生楼、养老院、华林园区社区卫生服务中心等。</t>
  </si>
  <si>
    <t>2016－2020</t>
  </si>
  <si>
    <t>已完成医院总平面设计，年底拆迁公共卫生楼、宿舍楼及土地平整。</t>
  </si>
  <si>
    <t>一季度门诊楼和医技楼动工建设。</t>
  </si>
  <si>
    <t>华亭镇卫生院</t>
  </si>
  <si>
    <t>黄玉旺13860912321</t>
  </si>
  <si>
    <t>木兰溪防洪工程华亭段</t>
  </si>
  <si>
    <t>华亭段新建堤防长度16.27km（土堤12.29km，土石复合堤3.98km），加高加固堤防长度0.26km；护坡共16.53km；新建水（涵）闸共11座。概算5.1亿元。</t>
  </si>
  <si>
    <t>元月动工建设。</t>
  </si>
  <si>
    <t>华亭环卫设施建设</t>
  </si>
  <si>
    <t>建设埔柳村垃圾消纳厂、垃圾中转站；配备垃圾压缩运输车6部，主干道配置垃圾箱等环卫设施。</t>
  </si>
  <si>
    <t>华亭镇地灾点搬迁加固工作</t>
  </si>
  <si>
    <t>华亭镇后角村、宫利村地灾点搬迁工程。</t>
  </si>
  <si>
    <t>11月动工建设。</t>
  </si>
  <si>
    <t>木兰大道安置区</t>
  </si>
  <si>
    <t>木兰大道沿线涉及四个村、四个安置区（坪坂20.45亩、兴沙26.6亩、西许13.5亩、后枫二12.04亩），总建筑面积7万多平方米。</t>
  </si>
  <si>
    <t>已完成4个安置区选址、丈量及征地款发放。2个安置区已完成地质钻探。</t>
  </si>
  <si>
    <t>7月动工建设。</t>
  </si>
  <si>
    <t>华亭旧集镇片区改造</t>
  </si>
  <si>
    <t>占地约70亩，建筑面积约12万平方米。</t>
  </si>
  <si>
    <t>前期土地报批。</t>
  </si>
  <si>
    <t>上半年完成征迁，9月份挂牌出让，11月动工建设。</t>
  </si>
  <si>
    <t>木兰溪防洪工程华林段安置区</t>
  </si>
  <si>
    <t>木兰溪防洪工程华林段的安置区濑溪1个，建筑面积约2.5万平方米，樟塘1个，建筑面积约1.2万平方米。</t>
  </si>
  <si>
    <t>前期手续报批。</t>
  </si>
  <si>
    <t>木兰溪防洪工程指挥部</t>
  </si>
  <si>
    <t>西许片区改造</t>
  </si>
  <si>
    <t>占地49亩。</t>
  </si>
  <si>
    <t>土地报批等前期手续。</t>
  </si>
  <si>
    <t>上半年实现净地出让，10月份动工建设。</t>
  </si>
  <si>
    <t>木兰溪濑溪-园头段景观生态廊道工程</t>
  </si>
  <si>
    <t>全长26.3公里的河道两岸绿岛、生态休闲公园、溪水景观工程。</t>
  </si>
  <si>
    <t>9月启动招投标设计。</t>
  </si>
  <si>
    <t>华亭镇幸福家园-前黄村试点村建设</t>
  </si>
  <si>
    <t>新建3层的综合服务楼及配套设施，建筑用地面积约160平米，溪滨路前黄至万坂景观提升工程。建设连接镇区前黄段的污水管网等。</t>
  </si>
  <si>
    <t>完成闲置征地和综合商务楼建设以及污水管网征地和建设。</t>
  </si>
  <si>
    <t>前黄村委会会</t>
  </si>
  <si>
    <t>吴美泉13860998986</t>
  </si>
  <si>
    <t>郑英杰18159531588</t>
  </si>
  <si>
    <t>华亭第二中心幼儿园</t>
  </si>
  <si>
    <t>建设幼儿园综合楼，建筑面积4000平方米。</t>
  </si>
  <si>
    <t>华亭第二中心小学</t>
  </si>
  <si>
    <t>方丽云13859815880</t>
  </si>
  <si>
    <t>云峰小学搬迁工程</t>
  </si>
  <si>
    <t>完小搬迁，占地约20亩，新建教学楼、校舍等基础设施。</t>
  </si>
  <si>
    <t>9月动工建设。</t>
  </si>
  <si>
    <t>华亭第一中心小学</t>
  </si>
  <si>
    <t>林元富13860361258</t>
  </si>
  <si>
    <t>木兰溪防洪工程华亭段配套水土项目</t>
  </si>
  <si>
    <t>西起濑溪大桥，东至东圳灌渠倒虹吸管桥河段，总长度约7.4公里，陆域景观总面积约为126万平方米，水域面积约为98万平方米，左岸为霞皋片区，右岸为樟林片区。</t>
  </si>
  <si>
    <t>碧水园生态旅游开发建设项目</t>
  </si>
  <si>
    <t>农林</t>
  </si>
  <si>
    <t>规划占地2418亩，主要用于生态旅游开发、建设；苗圃、果树、中草药种植销售；木材、农副产品加工、销售；园林绿化工程规划、设计、施工，会务活动，工业品研发制作及养老院建设和管理。</t>
  </si>
  <si>
    <t>完成方案编制。</t>
  </si>
  <si>
    <t>10月动工建设。</t>
  </si>
  <si>
    <t>碧水园生态旅游开发有限公司</t>
  </si>
  <si>
    <t>方碧娟13850261266</t>
  </si>
  <si>
    <t>华亭镇镇区水库除险加固工程</t>
  </si>
  <si>
    <t>完成朝阳、后寺、霞皋、院里、长里溪五个水库的加固工作。</t>
  </si>
  <si>
    <t>完成前期手续办理。</t>
  </si>
  <si>
    <t>木兰溪防洪工程华亭段安置区</t>
  </si>
  <si>
    <t>木兰溪防洪工程华林段的安置区顶宅、西许各1个，总建筑面积约4万平方米。</t>
  </si>
  <si>
    <t>华亭11万伏变电站及配套设施建设</t>
  </si>
  <si>
    <t>能源</t>
  </si>
  <si>
    <t>建设1座11万伏变电站及配套设施。</t>
  </si>
  <si>
    <t>省电力公司</t>
  </si>
  <si>
    <t>吴建华13808580589</t>
  </si>
  <si>
    <t>蔡剑鸣18950708599</t>
  </si>
  <si>
    <t>光纤元器件产业化项目</t>
  </si>
  <si>
    <t>否</t>
  </si>
  <si>
    <t>建设10条光纤器件生产线，主要产品有光纤隔离器、光纤连接器、光纤耦合器、光纤头、光纤准直器、衰减器、高隔离度非互异性集成分光功率探测器；超级小型化CWDM模组等光纤元器件，年产值5亿元以上，税收1000万元以上。</t>
  </si>
  <si>
    <t>招商洽谈，争取落地。</t>
  </si>
  <si>
    <t>杰讯光电(福建)有限公司</t>
  </si>
  <si>
    <t>电子印刷线路板高精密模具项目</t>
  </si>
  <si>
    <t>年生产电子线路板模具5000副以上，年产值近6000万元，年税收200万元以上。</t>
  </si>
  <si>
    <t>莆田市城厢区星华模具有限公司</t>
  </si>
  <si>
    <t>称重测力扭矩传感器生产项目</t>
  </si>
  <si>
    <t>建设专业化的传感器生产基地，预计投资3000万元，项目完成投产后年产值将达到3000万元以上，净利润300万元以上，创税将达到150万元以上。</t>
  </si>
  <si>
    <t>莆田市衡力传感器有限公司</t>
  </si>
  <si>
    <t>车用尿素及配套加注设备生产项目</t>
  </si>
  <si>
    <t>一期新建2条车用尿素生产线，年产12万吨车用尿素。项目总建筑面积为16600㎡，年产值2.5亿元，预计创税达2000万元以上。</t>
  </si>
  <si>
    <t>溢通环保科技（莆田）有限公司</t>
  </si>
  <si>
    <t>濑溪汽贸城及建筑企业总部</t>
  </si>
  <si>
    <t>建设建筑企业总部区，占地约100亩和先行规划建设汽贸城，启动片区改造，占地约150亩。</t>
  </si>
  <si>
    <t>华亭镇山牌移民村建设项目</t>
  </si>
  <si>
    <t>村庄整治、基础设施配套提升。</t>
  </si>
  <si>
    <t>三迪山庄二期</t>
  </si>
  <si>
    <t>占地160亩，建设医疗康复中心等配套设施。</t>
  </si>
  <si>
    <t>莆田市三迪置业有限公司</t>
  </si>
  <si>
    <t>邱德新
13808584823</t>
  </si>
  <si>
    <t>莆田科技职业技术学校</t>
  </si>
  <si>
    <t>新征用地150亩，总建筑面积50000平方米，及基础设施配套建设。</t>
  </si>
  <si>
    <t>2019-2020</t>
  </si>
  <si>
    <t>前期规划寻址。</t>
  </si>
  <si>
    <t>陈少伟
18659479090</t>
  </si>
  <si>
    <t>快乐农庄·动漫文化创意园</t>
  </si>
  <si>
    <t>在快乐农庄及周边规划200多亩的文化创意产业园项目。</t>
  </si>
  <si>
    <t>2017-2017</t>
  </si>
  <si>
    <t>91助手公司</t>
  </si>
  <si>
    <t>一汽大众汽车4S店项目</t>
  </si>
  <si>
    <t>原百祥车饰地块，占地11亩，拟建设汽车展厅、车库、维修大楼等。</t>
  </si>
  <si>
    <r>
      <rPr>
        <sz val="9"/>
        <rFont val="宋体"/>
        <charset val="134"/>
      </rPr>
      <t>201</t>
    </r>
    <r>
      <rPr>
        <sz val="9"/>
        <rFont val="宋体"/>
        <charset val="134"/>
      </rPr>
      <t>7</t>
    </r>
    <r>
      <rPr>
        <sz val="9"/>
        <rFont val="宋体"/>
        <charset val="134"/>
      </rPr>
      <t>-201</t>
    </r>
    <r>
      <rPr>
        <sz val="9"/>
        <rFont val="宋体"/>
        <charset val="134"/>
      </rPr>
      <t>8</t>
    </r>
  </si>
  <si>
    <t>莆田龟山文化生态旅游区</t>
  </si>
  <si>
    <t>总规划面积870亩，以无了禅师肉身塔为依托，建设龟山禅宫、无了禅苑、花溪十二院等项目，借助龟山寺周边土地拓展禅修及地产功能，将佛教文化与旅游深度融合，形成具有战略纵深的佛教文化体验区域。</t>
  </si>
  <si>
    <t>“一横三纵”青山安置区建设</t>
  </si>
  <si>
    <t>灵川镇</t>
  </si>
  <si>
    <t>占地35亩，建筑面积35398平方米，建设28幢安置房。</t>
  </si>
  <si>
    <t>完成土地平整及规划设计。</t>
  </si>
  <si>
    <t>完成安置房主体，配套建设。</t>
  </si>
  <si>
    <t>灵川镇人民政府</t>
  </si>
  <si>
    <t>蒋万顺13905047716</t>
  </si>
  <si>
    <t>灵川镇
人民政府</t>
  </si>
  <si>
    <t>陈洪武</t>
  </si>
  <si>
    <t>滨海大道扩建榜头安置区建设</t>
  </si>
  <si>
    <t>占地33.4亩，建筑面积28102平方米，建设25幢安置房。</t>
  </si>
  <si>
    <t>蔡明华13950706633</t>
  </si>
  <si>
    <t>郑锦权</t>
  </si>
  <si>
    <t>滨海大道扩建太湖安置区</t>
  </si>
  <si>
    <t>占地30亩，建设总面积26235平方米，建设20幢安置房。</t>
  </si>
  <si>
    <t>黄星星18905942880</t>
  </si>
  <si>
    <t>联十一线</t>
  </si>
  <si>
    <t>全线主线按一级公路47.219公里，设计时速80公里双向准8车道，路基宽度35.5米，辅路全长44.614公里，路基宽为2*8.25米，有特大桥6座，大、中、小型桥梁共35座，互通式立体交叉13处，分离式立体交叉11座，涵洞47道，通道11道。灵川段3.9公里。</t>
  </si>
  <si>
    <t>完成填土工程。</t>
  </si>
  <si>
    <t>完成部分路坯建设。</t>
  </si>
  <si>
    <t>“联十一线”柯朱、下尾安置区</t>
  </si>
  <si>
    <t>占地35亩，建设柯朱和下尾安置区。</t>
  </si>
  <si>
    <t>主体完成建设。</t>
  </si>
  <si>
    <t>杨少龙13599024123方晖13860997689</t>
  </si>
  <si>
    <t>灵川何寨集镇片区改造</t>
  </si>
  <si>
    <t>项目分成四期，一二期占地面积65亩，涉及户数110户，建筑面积5.14万平方米。二期占地面积200亩，涉及户数160户。三期占地面积15亩，建筑面积2.5万平方米。</t>
  </si>
  <si>
    <t>2016-2025</t>
  </si>
  <si>
    <t>一二期完成规划设计调整，三四期前期规划摸底。</t>
  </si>
  <si>
    <t>争取上半年动工建设。</t>
  </si>
  <si>
    <t>许晋芳13860996226</t>
  </si>
  <si>
    <t>灵川镇美丽乡村建设</t>
  </si>
  <si>
    <t>全面对全镇15个村庄按照“五清楚”建设内容进行美丽乡村建设。</t>
  </si>
  <si>
    <t>部分动工。</t>
  </si>
  <si>
    <t>完成5个乡村立面、道路、环境卫生整治。</t>
  </si>
  <si>
    <t>杜金发13808590909</t>
  </si>
  <si>
    <t>灵川镇幸福家园建设</t>
  </si>
  <si>
    <t>1、径里村幸福家园建设；2、桂山村幸福家园建设；3、书峰村幸福家园建设；4、下尾村幸福家园建设。</t>
  </si>
  <si>
    <t>旧村复垦、安置区、景观带建设。</t>
  </si>
  <si>
    <t>部分村完成建设，并进一步提升形象。</t>
  </si>
  <si>
    <t>相关挂钩领导</t>
  </si>
  <si>
    <t>灵川镇环境综合整治</t>
  </si>
  <si>
    <t>清理历史遗留垃圾，购置垃圾车，改造清洁楼等，对全镇畜禽养殖场拆除，垃圾清理及土地整理复垦。</t>
  </si>
  <si>
    <t>完成清洁楼改造及垃圾车购买，全面清理卫生死角。</t>
  </si>
  <si>
    <t>环卫工作硬件、软件设施健全。</t>
  </si>
  <si>
    <t>郑婷婷13859890603</t>
  </si>
  <si>
    <t>湄洲湾尾水排放工程及榜头加压泵站项目</t>
  </si>
  <si>
    <t>涉及灵川段9.3公里，在榜头村建立一座15亩加压泵站。</t>
  </si>
  <si>
    <t>完成土地征迁及规划、土地报批。</t>
  </si>
  <si>
    <t>完成建设并投入使用。</t>
  </si>
  <si>
    <t>市水务集团</t>
  </si>
  <si>
    <t>蔡明宾13859841225</t>
  </si>
  <si>
    <t>林丽娟</t>
  </si>
  <si>
    <t>太青海堤加固</t>
  </si>
  <si>
    <t>加固海堤治理。</t>
  </si>
  <si>
    <t>1月份动工，上半年完工。</t>
  </si>
  <si>
    <t>吴清松13799009987</t>
  </si>
  <si>
    <t>灵川镇路网建设</t>
  </si>
  <si>
    <t>1、对富康西路进行改造，新开通建设第十八中学至笏枫路通道。2、云庄至径里道路建设。</t>
  </si>
  <si>
    <t>前期规划和手续办理。</t>
  </si>
  <si>
    <t>云庄至径里道路建设建成并投入使用。</t>
  </si>
  <si>
    <t>2</t>
  </si>
  <si>
    <t>桂山现代农业种植观光园</t>
  </si>
  <si>
    <t>占地300亩，种植玫瑰等观光农业园。</t>
  </si>
  <si>
    <t>3</t>
  </si>
  <si>
    <t>温氏生态养殖基地一期</t>
  </si>
  <si>
    <t>建立生态环保、规模化的现代养殖基地100亩。</t>
  </si>
  <si>
    <t>4</t>
  </si>
  <si>
    <t>城厢区太湖园区填海造地工程</t>
  </si>
  <si>
    <t>在东进围垦内填海1300亩，建设防洪排涝设施及道路、排污、供水、供电等设施。</t>
  </si>
  <si>
    <r>
      <rPr>
        <sz val="9"/>
        <rFont val="宋体"/>
        <charset val="134"/>
      </rPr>
      <t>201</t>
    </r>
    <r>
      <rPr>
        <sz val="9"/>
        <rFont val="宋体"/>
        <charset val="134"/>
      </rPr>
      <t>6</t>
    </r>
    <r>
      <rPr>
        <sz val="9"/>
        <rFont val="宋体"/>
        <charset val="134"/>
      </rPr>
      <t>-201</t>
    </r>
    <r>
      <rPr>
        <sz val="9"/>
        <rFont val="宋体"/>
        <charset val="134"/>
      </rPr>
      <t>8</t>
    </r>
  </si>
  <si>
    <t>海域丈量、评估已完成。</t>
  </si>
  <si>
    <t>办理海域使用，基础设施建设。</t>
  </si>
  <si>
    <t>莆田市南日集团</t>
  </si>
  <si>
    <t>太湖工业园管委会</t>
  </si>
  <si>
    <t>张弓13905941126</t>
  </si>
  <si>
    <t>5</t>
  </si>
  <si>
    <t>笏枫路扩建何寨、东进、下尾段提升工程</t>
  </si>
  <si>
    <t>长3公里，两侧建筑物装立面改造。</t>
  </si>
  <si>
    <t>手续办理，工程招标。</t>
  </si>
  <si>
    <t>下尾二级渔港建设</t>
  </si>
  <si>
    <t>对现有渔港码头进行改造升级。</t>
  </si>
  <si>
    <t>方 晖13860997689</t>
  </si>
  <si>
    <t>福厦高铁青山、下尾安置区</t>
  </si>
  <si>
    <t>占地70亩，建设青山、下尾安置区。</t>
  </si>
  <si>
    <t>前期手续办理，完成征迁。</t>
  </si>
  <si>
    <t>苏山现代物流园建设</t>
  </si>
  <si>
    <t>计划用地780亩，计划建设30万平方米的仓储物流车间，建设总长6公里二级市政道路5条（含雨污、电力、电信建、排洪、绿化、路灯等管线）。</t>
  </si>
  <si>
    <t>前期手续3月前完成，4月份开始土方开挖并处运，用于滨海大道填土工程。</t>
  </si>
  <si>
    <t>灵川沿海滩涂养殖基地</t>
  </si>
  <si>
    <t>滨海大道外侧滩涂改造5000亩。</t>
  </si>
  <si>
    <t>坪洋村西头拆旧复垦新村建设项目</t>
  </si>
  <si>
    <t>东海镇</t>
  </si>
  <si>
    <t>拆旧房涉及88幢184户。通过拆旧复垦，可复垦整理耕地面积86亩，新村占地面积38亩,总建筑面积约4万平米。</t>
  </si>
  <si>
    <t>已经申请办理用地手续，预计年底完成一期的拆除工作。</t>
  </si>
  <si>
    <t>安置房动工建设，完成建筑面积约1万平米。</t>
  </si>
  <si>
    <t>2月</t>
  </si>
  <si>
    <t>东海镇人民政府</t>
  </si>
  <si>
    <t>沈国发13959591518</t>
  </si>
  <si>
    <t>郑尚庆</t>
  </si>
  <si>
    <t>上亭村美丽乡村建设工程</t>
  </si>
  <si>
    <t>上亭村道立面综合提升以及农村环境、卫生整治。</t>
  </si>
  <si>
    <t>设计已经完成图审，正在编制预算。</t>
  </si>
  <si>
    <t>完工。</t>
  </si>
  <si>
    <t>黄智强13950771373</t>
  </si>
  <si>
    <t>刘金杉</t>
  </si>
  <si>
    <t>上图、利角、蔡亭村庄整治</t>
  </si>
  <si>
    <t>包括上亭、上图立面改造，以及四个村的农村环境、卫生整治。</t>
  </si>
  <si>
    <t>上图村完成施工招标。</t>
  </si>
  <si>
    <t>许庆明13905040803</t>
  </si>
  <si>
    <t>天誉首府</t>
  </si>
  <si>
    <t>占地145亩，商业面积1.8万平方米，住宅面积17.5万平方米。</t>
  </si>
  <si>
    <t>完成一期建设。</t>
  </si>
  <si>
    <t>二期封顶装修。</t>
  </si>
  <si>
    <t>笏枫公路东海集镇路段综合提升工程</t>
  </si>
  <si>
    <t>示范段总长约1公里，项目主要对该1公里路段两侧建筑物立面进行改造，工程造价约1000万元。</t>
  </si>
  <si>
    <t>预计11月施工招标，12月动工建设。</t>
  </si>
  <si>
    <t>忠惠路道路工程</t>
  </si>
  <si>
    <t>道路总长1.1公里，路幅 24米，总造价约1800万元。</t>
  </si>
  <si>
    <t>完成征地、拆迁工作。</t>
  </si>
  <si>
    <t>王漠兵13666905272</t>
  </si>
  <si>
    <t>金桥路道路工程</t>
  </si>
  <si>
    <t>道路总长2公里，路幅12米，总造价约2000万元。</t>
  </si>
  <si>
    <t>已完成大部分前期手续，已委托中介对施工图进行图审，之后办理招投标手续。</t>
  </si>
  <si>
    <t>东海垃圾转运站建设工程</t>
  </si>
  <si>
    <t>占地5亩，含管理房一栋400平米，转运站一栋（10米*10米*7米，仓库一座、车棚、绿化、砌坡等。</t>
  </si>
  <si>
    <t>办理前期手续。</t>
  </si>
  <si>
    <t>利角辣木培育基地项目</t>
  </si>
  <si>
    <t>项目位于东海镇利角村，二期总投资约3000万元，农场面积500多亩。</t>
  </si>
  <si>
    <t>建设2座智能化温控大棚、林下种植辣木100亩。</t>
  </si>
  <si>
    <t>坪洋风电场项目</t>
  </si>
  <si>
    <t>总装机容量为30MW，拟安装20台1.5MW风力发电力组。</t>
  </si>
  <si>
    <t>竣工投产。</t>
  </si>
  <si>
    <t>联发五金</t>
  </si>
  <si>
    <t>占地20亩，主要生产五金、鞋扣，总建筑面积1.5万平米。</t>
  </si>
  <si>
    <t>2016年主体结构完工。</t>
  </si>
  <si>
    <t>东朱工业园提升工程</t>
  </si>
  <si>
    <t>主要对东朱工业园区市政及相关配套设施进行提升改造。</t>
  </si>
  <si>
    <t>方案设计。</t>
  </si>
  <si>
    <t>2016年部分完工。</t>
  </si>
  <si>
    <t>城厢区交通投资有限公司</t>
  </si>
  <si>
    <t>黄涵飞，13607517541</t>
  </si>
  <si>
    <t>陈志杰，13859899222</t>
  </si>
  <si>
    <t>小农水海头溪、团结溪整治</t>
  </si>
  <si>
    <t>对海头溪、团结溪进行整治。</t>
  </si>
  <si>
    <t>前期手续办理，工程招标。</t>
  </si>
  <si>
    <t>陈永光18850977778</t>
  </si>
  <si>
    <t>东海镇海堤除险加固工程</t>
  </si>
  <si>
    <t>涉及东海村、蔡厝村、西厝村海堤除险加固。</t>
  </si>
  <si>
    <t>1月份动工，6月份完工。</t>
  </si>
  <si>
    <t>洋滨路道路工程</t>
  </si>
  <si>
    <t>道路总长2公里，路幅12米，总造价约1000万元。</t>
  </si>
  <si>
    <t>启动前期征地手续办理。</t>
  </si>
  <si>
    <t>7月份动工，年底完工。</t>
  </si>
  <si>
    <t>东沙村旧村片区改造项目</t>
  </si>
  <si>
    <t>规划占地面积86.84亩，需拆迁房屋建筑占地面积2.6万平方米（约39亩），建筑面积达5.2万平方米。</t>
  </si>
  <si>
    <t>征地拆迁补偿安置实施方案已拟定初稿，正在征求意见中。</t>
  </si>
  <si>
    <t>蔡厝溪、西黄溪流域综合整治</t>
  </si>
  <si>
    <t>对蔡厝溪、西黄溪河道进行清淤、双边砌体护坡，并在两旁各征地8米，建设人行道并进行绿化。</t>
  </si>
  <si>
    <t>天怡（福建）现代农业发展有限公司</t>
  </si>
  <si>
    <t>金钟饮水东海支线工程</t>
  </si>
  <si>
    <t>总长2.5公里，管道口径400mm,总投资约1100万元。</t>
  </si>
  <si>
    <t>东朱员工社区</t>
  </si>
  <si>
    <t>占地40亩，总建筑面积约4万平米，建成后可基本解决东朱、海头工业园工人住宿等需求。</t>
  </si>
  <si>
    <t>天怡石梯生猪养殖基地项目二期</t>
  </si>
  <si>
    <t>项目总投资4亿元，占地450亩，24万平米。</t>
  </si>
  <si>
    <t>一期完工并投产。</t>
  </si>
  <si>
    <t>二期8月份开工建设。</t>
  </si>
  <si>
    <t>黄敏18105947979</t>
  </si>
  <si>
    <t>东海工业集中地</t>
  </si>
  <si>
    <t>占地504亩，建设新型先进制造业企业。</t>
  </si>
  <si>
    <t>土地完成换证，并出让。</t>
  </si>
  <si>
    <t>土地挂牌，7月份动工建设，年底完成厂房建设1万平米。</t>
  </si>
  <si>
    <t>莆田市城厢区太湖工业园发展有限公司</t>
  </si>
  <si>
    <t>柯黎明
13959586388</t>
  </si>
  <si>
    <t>大埔村旧村改造</t>
  </si>
  <si>
    <t>新村占地面积40亩,涉及农户280户，拆旧房2万平米，总建筑面积约3.5万平米。</t>
  </si>
  <si>
    <t>东沙沟东、沟西旧村改造</t>
  </si>
  <si>
    <t>规划占地面积120亩，需拆迁房屋建筑占地面积3.5万平方米，建筑面积达6万平方米。</t>
  </si>
  <si>
    <t>常太镇马院人家基础设施提升工程</t>
  </si>
  <si>
    <t>常太镇</t>
  </si>
  <si>
    <t>建设索桥、跑马场、景观水坝、提升改造王宫至马院道路10公里。</t>
  </si>
  <si>
    <t>完成幸福家园、爱情海、忘忧谷等建设。</t>
  </si>
  <si>
    <t>常太镇马院村</t>
  </si>
  <si>
    <t>邱金照
13003856896</t>
  </si>
  <si>
    <t>常太镇人民政府</t>
  </si>
  <si>
    <t>蔡建成
13859885588</t>
  </si>
  <si>
    <t>吴建銮</t>
  </si>
  <si>
    <t>常太镇东青村道路改造及基础设施建设</t>
  </si>
  <si>
    <t>进村道路停车场，桥、水坝、道路改造。</t>
  </si>
  <si>
    <t>前期规划设计。</t>
  </si>
  <si>
    <t>常太镇东青村</t>
  </si>
  <si>
    <t>林世训
118396000611</t>
  </si>
  <si>
    <t>林天虎
13959513311</t>
  </si>
  <si>
    <t>常太镇污水管网建设（一期）</t>
  </si>
  <si>
    <t>建设东青、东太、常太、松峰、长基、洋边等村的管网建设。</t>
  </si>
  <si>
    <t>常太村东青村省级环境整治项目</t>
  </si>
  <si>
    <t>东太桥至停车场道路扩宽、停车场、水坝、绿化等。</t>
  </si>
  <si>
    <t>常太镇岭下村空中栈道工程</t>
  </si>
  <si>
    <t>建设悬空钢结构的凌空玻璃栈道250米，山体灌浆加固。</t>
  </si>
  <si>
    <t>常太镇岭下村</t>
  </si>
  <si>
    <t>陈美金
13626921216</t>
  </si>
  <si>
    <t>许燕桢
13860905643</t>
  </si>
  <si>
    <t>陈梅爱</t>
  </si>
  <si>
    <t>常太镇岭下村休闲公园提升及周边延伸工程</t>
  </si>
  <si>
    <t>建设过池老人休闲广场、武埕休闲公园、观景平台、登山步道延伸、农民健身路道路提升等。</t>
  </si>
  <si>
    <t>常太镇岭下村库区旅游特色村建设工程</t>
  </si>
  <si>
    <t>建设游客服务中心；库区移民项目公示景观石及绿化；建设休闲平台5个、生态厕所6个、凉亭5个，河道设置自然生态防护栏、廊桥涂色等；生态停车场工程等。</t>
  </si>
  <si>
    <t>常太镇下莒村旧村复垦工程</t>
  </si>
  <si>
    <t>拆除旧宅235栋建筑面积6.9万平方米，涉及7个村民小组232户1184人，共整理复垦土地130亩。</t>
  </si>
  <si>
    <t>完成下莒土地复垦设计，组织房屋丈量。</t>
  </si>
  <si>
    <t>常太镇下莒村</t>
  </si>
  <si>
    <t>李光训
13850206001</t>
  </si>
  <si>
    <t>邹圣侠
13950769585</t>
  </si>
  <si>
    <t>陈庆其</t>
  </si>
  <si>
    <t>常太镇下莒村新区建设工程</t>
  </si>
  <si>
    <t>新区占地46亩，建设并排式民居96幢，小高层套房45套，建筑面积共4万平方米。建设新区三通一平等。</t>
  </si>
  <si>
    <t>完成新建区选址、新建区总平面图设计、新建区排洪沟设计等。</t>
  </si>
  <si>
    <t>常太镇下莒村村庄综合整治工程</t>
  </si>
  <si>
    <t>对房屋立面进行统一格调的粉刷改造，房前杂物清除及路面硬化，设置绿化、路灯、公交停靠站等设施，池塘河道清淤整治，配备垃圾车、垃圾桶等。</t>
  </si>
  <si>
    <t>已委托设计单位勘测丈量和设计。</t>
  </si>
  <si>
    <t>常太镇山渡片农业综合开发项目</t>
  </si>
  <si>
    <t>建设面积5200亩，修建拦河坝、衬砌排水沟、排灌渠、截水沟、排渍沟、蓄水池、河道护、涵洞和机耕路等。</t>
  </si>
  <si>
    <t>吴晋春
13850253898</t>
  </si>
  <si>
    <t>常太镇渡里溪、珠口溪综合整治工程</t>
  </si>
  <si>
    <t>渡里溪清淤河道1.34公里，采用干砌石挡墙护岸1.79公里；珠口溪河道清淤等综合整治。</t>
  </si>
  <si>
    <t>基本建成。</t>
  </si>
  <si>
    <t>常太镇美丽乡村建设工程</t>
  </si>
  <si>
    <t>建设坑洋王宫景观工程，马院闽中游击队旧址纪念馆建设工程，东青景观建设工程，岭下老人休闲公园等。</t>
  </si>
  <si>
    <t>九龙谷景区提升工程</t>
  </si>
  <si>
    <t>卧龙湖叠水景观坝5座，环湖景观带6km，生态停车场4h㎡，自驾车营地1处，500个床位生态养老院等。</t>
  </si>
  <si>
    <t>2016—2018</t>
  </si>
  <si>
    <t>各项前期手续正在办理中。</t>
  </si>
  <si>
    <t>完成各项前期手续报批，进入施工阶段。</t>
  </si>
  <si>
    <t>莆田市九龙谷综合发展有限公司</t>
  </si>
  <si>
    <t>林曦宇13905948819</t>
  </si>
  <si>
    <t>莆田市东圳水库水环境综合治理工程</t>
  </si>
  <si>
    <t>生态环境综合整治工程：南浦等水源工程建设、外度及双溪口引调水工程建设；东圳水库大坝除险加固等；流域内集镇区生活污水截污与库滨带生态建设，入库河道整治、生态林建设和水土保持，农业面源污染整治、畜禽养殖污染整治、矿山整治以及保护区土地征迁、居民搬迁。</t>
  </si>
  <si>
    <t xml:space="preserve">房屋丈量97.14%；林（果）地及地面附着物已丈量1104宗约750亩。
</t>
  </si>
  <si>
    <t>完成大坝除险加固，库区污水治理、安置房地块6月份动工建设。</t>
  </si>
  <si>
    <t>常太镇卫生院门诊楼建设</t>
  </si>
  <si>
    <t>占地3.5亩，新建门诊楼建筑面积2000平方米。</t>
  </si>
  <si>
    <t>2016年</t>
  </si>
  <si>
    <t>四季度完成土地征用和图纸设计。</t>
  </si>
  <si>
    <t>常太镇卫生院</t>
  </si>
  <si>
    <t>陈宝盛13859892319</t>
  </si>
  <si>
    <t>蔡开福13706092835</t>
  </si>
  <si>
    <t>院里溪山洪沟</t>
  </si>
  <si>
    <t>对院里溪进行山洪灾害治理。</t>
  </si>
  <si>
    <t>王宫-龙溪线</t>
  </si>
  <si>
    <t>莆田市城厢区县道王宫-龙溪线公路工程，路线起点位于城厢区常太镇王宫， 终点位于游洋镇龙溪村，全长16.3公里，设计行车时速30km/h,路基宽8.5米，按三级公路标准建设，新建16.3km。</t>
  </si>
  <si>
    <t>金鑫彩钢</t>
  </si>
  <si>
    <t>华林</t>
  </si>
  <si>
    <t>占地40亩，总建筑面积2.6万平方米，建设2幢厂房、2幢综合楼及配套设施建设。</t>
  </si>
  <si>
    <t>2#厂房主体建设。</t>
  </si>
  <si>
    <t>2#厂房、2#完成上半年竣工，下半年投产。</t>
  </si>
  <si>
    <t>莆田市金鑫彩钢有限公司</t>
  </si>
  <si>
    <t>郭凤珠13706085596</t>
  </si>
  <si>
    <t>华林经济开发区管委会</t>
  </si>
  <si>
    <t>曾志聪18850998008</t>
  </si>
  <si>
    <t>陈丽萍</t>
  </si>
  <si>
    <t>宝创液晶二期</t>
  </si>
  <si>
    <t>占地约12亩，新建2幢厂房、1幢仓库，总建筑面积约2万平方米。</t>
  </si>
  <si>
    <t>完成施工许可证办理。</t>
  </si>
  <si>
    <t>6#厂房及2#仓库竣工投产。</t>
  </si>
  <si>
    <t>宝创（福建）电子有限公司</t>
  </si>
  <si>
    <t>柯庆明
13850298585</t>
  </si>
  <si>
    <t>陈国霖13706084913</t>
  </si>
  <si>
    <t>冰龙制冷</t>
  </si>
  <si>
    <t>占地27亩，建设1座办公楼，4幢厂房，总建筑面积1.84平方米。</t>
  </si>
  <si>
    <t>2#和4#厂房施工许可证办理。</t>
  </si>
  <si>
    <t>2#和4#厂房竣工投产。</t>
  </si>
  <si>
    <t>莆田市冰龙制冷有限公司</t>
  </si>
  <si>
    <t>林宗珍
13860980321</t>
  </si>
  <si>
    <t>北京贺喜科技有限公司厂房及配套设施建设</t>
  </si>
  <si>
    <t>占地106亩，建筑面积9.7万平方米，建设市政用LED大功率照明灯具、工矿用灯、船用大功率LED照明系统及汽车照明等LED产品基地。</t>
  </si>
  <si>
    <t>1幢厂房、1幢综合楼及1幢宿舍楼竣工。</t>
  </si>
  <si>
    <t>一期项目竣工投产，二期项目上半年，下半年部分竣工。</t>
  </si>
  <si>
    <t>北京贺喜科技有限公司</t>
  </si>
  <si>
    <t>杨  磊18611817950</t>
  </si>
  <si>
    <t>城厢区
光电办</t>
  </si>
  <si>
    <t>陈光青13905042616</t>
  </si>
  <si>
    <t>张伟国</t>
  </si>
  <si>
    <t>亚明食品</t>
  </si>
  <si>
    <t>占地20亩，扩建面积2万平方米，1幢综合楼、2幢厂房及配套设施建设，年产餐饮食材600万袋。</t>
  </si>
  <si>
    <t>厂房及综合楼主体建设。</t>
  </si>
  <si>
    <t>上半年竣工，下半年投产。</t>
  </si>
  <si>
    <t>莆田市亚明食品有限公司</t>
  </si>
  <si>
    <t>吴其明13860909588</t>
  </si>
  <si>
    <t>东盛扩建</t>
  </si>
  <si>
    <t>占地面积20亩，其中扩建用地5亩，扩建项目（含一期用地）拟建设3幢厂房，建筑米娜及约2.2万平方米。</t>
  </si>
  <si>
    <t>完成基础施工。</t>
  </si>
  <si>
    <t>莆田东盛工贸有限公司</t>
  </si>
  <si>
    <t>吴德芳13850216996</t>
  </si>
  <si>
    <t>柯金芳18905940198</t>
  </si>
  <si>
    <t>上海大众及克莱斯勒汽车4S店建设项目</t>
  </si>
  <si>
    <t>利用合众天成闲置的21.5土地，建设上海大众和克莱斯勒汽车4S店，主营汽车销售及售后服务。</t>
  </si>
  <si>
    <t>一季度竣工投产。</t>
  </si>
  <si>
    <t>莆田市远创实业有限责任公司</t>
  </si>
  <si>
    <t>林智峰15860097777</t>
  </si>
  <si>
    <t>庄严苑扩建</t>
  </si>
  <si>
    <t>占地45亩，建设宗教文化创意园,年产脱胎佛像500多尊，木雕200多尊。</t>
  </si>
  <si>
    <t>莆田市庄严苑工艺品有限公司</t>
  </si>
  <si>
    <t>王剑涯13905046000</t>
  </si>
  <si>
    <t>新步鞋业</t>
  </si>
  <si>
    <t>占地25亩，总建筑面积2.2万平方米，建设2幢厂房，1幢宿舍楼及配套设施建设，年产各类模具4000副。</t>
  </si>
  <si>
    <t>一座厂房及一座宿舍楼竣工。</t>
  </si>
  <si>
    <t>上半年竣工投产。</t>
  </si>
  <si>
    <t>莆田市新步鞋业有限公司</t>
  </si>
  <si>
    <t>林伟德13850215959</t>
  </si>
  <si>
    <t>鸿圣纸业扩建</t>
  </si>
  <si>
    <t>占地26亩，总建筑面积2.5万平方米，建设2幢厂房，1幢研发楼、1幢仓库及配套设施建设，年产红木家具300套，工艺品1.1万件。</t>
  </si>
  <si>
    <t>施工图设计。</t>
  </si>
  <si>
    <t>上半年动工，下半年竣工。</t>
  </si>
  <si>
    <t>福建鸿圣纸业有限公司</t>
  </si>
  <si>
    <t>王辉煌18950059999</t>
  </si>
  <si>
    <t>锐马电气扩建</t>
  </si>
  <si>
    <t>占地23亩，厂房及配套设施建设。</t>
  </si>
  <si>
    <t>建设工程规划许可证办理。</t>
  </si>
  <si>
    <t>锐马（福建）电气有限公司</t>
  </si>
  <si>
    <t>林金田
13706053848</t>
  </si>
  <si>
    <t>腾辉木雕工艺</t>
  </si>
  <si>
    <t>占地17亩，厂房及配套设施建设。</t>
  </si>
  <si>
    <t>一期3座厂房竣工。</t>
  </si>
  <si>
    <t>莆田市腾辉木雕工艺有限公司</t>
  </si>
  <si>
    <t>郑春晖13607528349</t>
  </si>
  <si>
    <t>蔡国贤18905040926</t>
  </si>
  <si>
    <t>艺峰工艺厂扩建</t>
  </si>
  <si>
    <t>占地5亩，厂房及配套设施建设。</t>
  </si>
  <si>
    <t>厂房主体施工。</t>
  </si>
  <si>
    <t>上半年竣工，第三季度投产。</t>
  </si>
  <si>
    <t>城厢区艺峰工艺厂</t>
  </si>
  <si>
    <t>刘金坤13808597983</t>
  </si>
  <si>
    <t>万升鞋业</t>
  </si>
  <si>
    <t>占地20亩，厂房及配套设施建设。</t>
  </si>
  <si>
    <t>厂房基础施工。</t>
  </si>
  <si>
    <t>莆田市万升鞋业有限公司</t>
  </si>
  <si>
    <t>翁国英13808563168</t>
  </si>
  <si>
    <t>三海鞋材</t>
  </si>
  <si>
    <t>占地10亩，总建筑面积2.5万平米,建设3幢厂房,新增8条流水线。</t>
  </si>
  <si>
    <t>3幢厂房主体施工。</t>
  </si>
  <si>
    <t>莆田市三海鞋材有限公司</t>
  </si>
  <si>
    <t>赵庆宗13905949518</t>
  </si>
  <si>
    <t>江淮汽车4S店</t>
  </si>
  <si>
    <t>利用中天食品内闲置土地，建设江淮汽车4S店。</t>
  </si>
  <si>
    <t>莆田市中天食品有限公司</t>
  </si>
  <si>
    <t>刘伟民13706089005</t>
  </si>
  <si>
    <t>柳军英13860910880</t>
  </si>
  <si>
    <t>茂丰对接鞋业4S店项目</t>
  </si>
  <si>
    <t>利用茂丰鞋业内闲置土地，对接建设汽车4S店。</t>
  </si>
  <si>
    <t>城厢区茂丰鞋业有限公司</t>
  </si>
  <si>
    <t>方茂红13860951255</t>
  </si>
  <si>
    <t>张朝阳13515926066</t>
  </si>
  <si>
    <t>华林开发区基础设施建设</t>
  </si>
  <si>
    <t>后角路改造、利民路（福厦路-燎原段）改造、创业路（华林路—村道）、华林路西延市政道路、支一路（万升－三海）市政道路、支二路（腾达路－滨江路）市政道路。</t>
  </si>
  <si>
    <t>施工方案设计。</t>
  </si>
  <si>
    <t>部分路段通车。</t>
  </si>
  <si>
    <t>陈丽萍13959572221</t>
  </si>
  <si>
    <t>华林园区污水处理工程</t>
  </si>
  <si>
    <t>华林园区2公里污水管网建设，建设一个污水处理厂。</t>
  </si>
  <si>
    <t>完成2公里污水管网建设。</t>
  </si>
  <si>
    <t>徐一鸣
13174550098</t>
  </si>
  <si>
    <t>力奴华林国际电商城</t>
  </si>
  <si>
    <t>利用现有莆田大进鞋业50亩，建筑面积约14万平方米，拟建集办公、展示、物流仓库等为一体配套完整的电子商务走廊。</t>
  </si>
  <si>
    <t>完成6幢仓储基础施工。</t>
  </si>
  <si>
    <t>2016年1月完成地下室基础工程；7月6幢仓储封顶；10月开业。</t>
  </si>
  <si>
    <t>莆田市力奴鞋业有限公司</t>
  </si>
  <si>
    <t>林金阳13808580666</t>
  </si>
  <si>
    <t>金伯爵珠宝</t>
  </si>
  <si>
    <t>建设综合楼一栋，共6层，建设面积合计6000㎡。</t>
  </si>
  <si>
    <t>厂房主体建设。</t>
  </si>
  <si>
    <t>预计年底竣工投产。</t>
  </si>
  <si>
    <t>华源工贸扩建</t>
  </si>
  <si>
    <t>太湖</t>
  </si>
  <si>
    <t>新建1幢厂房、1幢综合楼及配套设施建设。</t>
  </si>
  <si>
    <t>4#厂房主体建设。</t>
  </si>
  <si>
    <t>4#厂房6月份封顶并装修，下半年安装设备，年内竣工投产。</t>
  </si>
  <si>
    <t>莆田市华源工贸有限公司</t>
  </si>
  <si>
    <t>许文辉
13599852666</t>
  </si>
  <si>
    <t>灵川镇
太湖工业园管委会</t>
  </si>
  <si>
    <t>张亦强
13959586388</t>
  </si>
  <si>
    <t>天喔保税物流园</t>
  </si>
  <si>
    <t>占地约60亩，建设保税区厂房8万平方米，天喔实业1幢1.2万平方米物流仓库及1幢6层办公楼。</t>
  </si>
  <si>
    <t>保税区厂房3层封顶。</t>
  </si>
  <si>
    <t>年内物流仓库及办公楼竣工。</t>
  </si>
  <si>
    <t>天喔（福建）食品有限公司</t>
  </si>
  <si>
    <t>周志明
13599017808</t>
  </si>
  <si>
    <t>赛博思(莆田)钢结构房屋工程有限公司建设项目</t>
  </si>
  <si>
    <t>占地300亩，总建筑面积350542..2平方米。其中：一期总建筑面积148780平方米；二期总建筑面积201762.2平方米。生产以住宅为主的各类钢结构所需主要构配件及配套设施。</t>
  </si>
  <si>
    <t>部分投产。</t>
  </si>
  <si>
    <t>钢结构厂房竣工投产，高层建筑主体建设。</t>
  </si>
  <si>
    <t>赛博思（莆田）钢结构房屋工程有限公司</t>
  </si>
  <si>
    <t>蔡玉春
13971000570</t>
  </si>
  <si>
    <t>台湾生物科技绿色食品生产基地（台兴食品)</t>
  </si>
  <si>
    <t>占地118亩，总建筑面积15.8万平方米，其中生产车间建筑面积2.05万平方米，仓库建筑面积6260平方米，研发办公室建筑面积1.44万平方米，员工宿舍楼建筑面积1.44万平方米，生产台湾特色休闲食品。</t>
  </si>
  <si>
    <t>上半年1#、2#厂房封顶，8#厂房投产，13#宿舍楼投入使用；下半年9-11#厂房封顶，配套设施建设。</t>
  </si>
  <si>
    <t>福建省台兴实业有限公司</t>
  </si>
  <si>
    <t>余海英
15080151358</t>
  </si>
  <si>
    <t>福建佳牧农牧集团</t>
  </si>
  <si>
    <t>占地80亩，总建筑面积79086平方米，建设标准化仓库、全自动化生产车间，以及配套设施。</t>
  </si>
  <si>
    <t>4幢厂房装修。</t>
  </si>
  <si>
    <t>上半年4幢厂房验收，下半年设备安装调试，年底竣工投产。</t>
  </si>
  <si>
    <t>福建省佳牧农牧有限公司</t>
  </si>
  <si>
    <t>林滨冰13860946922</t>
  </si>
  <si>
    <t>新兴达饲料厂房及配套设施工程</t>
  </si>
  <si>
    <t>占地40亩，建筑面积18442平方米用于厂房和配套设施建设。</t>
  </si>
  <si>
    <t>10月份建成投产。</t>
  </si>
  <si>
    <t>莆田兴达饲料发展有限公司</t>
  </si>
  <si>
    <t>柯国兴13808594607</t>
  </si>
  <si>
    <t>华源纺织城</t>
  </si>
  <si>
    <t>占地面积500亩，总建筑面积52万平方米，其中一期占地232亩，建筑面积25万平方米。</t>
  </si>
  <si>
    <t>完成场地平整及基础开工。</t>
  </si>
  <si>
    <t>厂房于1月份动工建设，上半年建成一幢，下半年安装设备。</t>
  </si>
  <si>
    <t>金彩纸塑扩建（CG挂2013020）</t>
  </si>
  <si>
    <t>占地19亩，用于厂房及配套设施建设。</t>
  </si>
  <si>
    <t>开始基础施工。</t>
  </si>
  <si>
    <t>莆田市金彩纸塑有限公司</t>
  </si>
  <si>
    <t>彭宗保13905049298</t>
  </si>
  <si>
    <t>张亦强13950710229</t>
  </si>
  <si>
    <t>太湖园区污水管网建设工程</t>
  </si>
  <si>
    <t>太湖园区3公里污水管网建设。</t>
  </si>
  <si>
    <t>前期工作开展。</t>
  </si>
  <si>
    <t>完成3公里污水管网建设。</t>
  </si>
  <si>
    <t>复茂食品</t>
  </si>
  <si>
    <t>建设5#厂房，建筑面积约1.2万平方米，购置110米长的生产设备。</t>
  </si>
  <si>
    <t>基建审批手续办理。</t>
  </si>
  <si>
    <t>一季度完成施工图设计，二季度完成施工许可证办理，7月动工。</t>
  </si>
  <si>
    <t>莆田市欧雅艺术制品有限公司</t>
  </si>
  <si>
    <t>林建平13905941078</t>
  </si>
  <si>
    <t>欧雅艺术扩建</t>
  </si>
  <si>
    <t>占地约3.7亩，用于厂房及配套设施建设。</t>
  </si>
  <si>
    <t>天怡(福建)现代农业发展有限公司扩建工程</t>
  </si>
  <si>
    <t>占地58亩，总建筑面积3.5万平方米，建设2幢厂房、1幢仓库、1幢冷冻库及配套设施建设，年屠宰生猪20万头。</t>
  </si>
  <si>
    <t>挂牌前期手续办理。</t>
  </si>
  <si>
    <t>一季度挂牌出让，二季度完成施工图设计，三季度动工建设。</t>
  </si>
  <si>
    <t>天怡(福建)现代农业发展有限公司</t>
  </si>
  <si>
    <t>蔡晨阳13905040818</t>
  </si>
  <si>
    <t>CG挂-2014-009号地块（贺喜科技二期预申请用地）</t>
  </si>
  <si>
    <t>占地约21亩，用于厂房及配套设施建设。</t>
  </si>
  <si>
    <t>太湖工业集中地035地块（立翔体育用品预申请用地）</t>
  </si>
  <si>
    <t>占地100亩，用于鞋业厂房及配套设施建设。</t>
  </si>
  <si>
    <t>争取挂牌。</t>
  </si>
  <si>
    <t>7月份开工建设。</t>
  </si>
  <si>
    <t>陈顺荣13015997777</t>
  </si>
  <si>
    <t>太湖工业集中地025号地块（圣邦服饰预申请用地）</t>
  </si>
  <si>
    <t>占地33.88亩，厂房及配套设施建设。</t>
  </si>
  <si>
    <t>10月份开工建设。</t>
  </si>
  <si>
    <t>莆田圣邦食品有限公司</t>
  </si>
  <si>
    <t>蔡福林13808568833</t>
  </si>
  <si>
    <t>太湖工业集中地031号地块（和顺贸易预申请用地）</t>
  </si>
  <si>
    <t>占地30.03亩，厂房及配套设施建设。</t>
  </si>
  <si>
    <t>莆田市和顺贸易有限公司</t>
  </si>
  <si>
    <t>李  燊18905949988</t>
  </si>
  <si>
    <t>太湖工业集中地032号地块（中山药业预申请用地）</t>
  </si>
  <si>
    <t>占地17.89亩，厂房及配套设施建设。</t>
  </si>
  <si>
    <t>福建省中山生物科技有限公司</t>
  </si>
  <si>
    <t>黄国林13788899978</t>
  </si>
  <si>
    <t>太湖工业集中地033号地块（鹏锋体育用品预申请用地）</t>
  </si>
  <si>
    <t>占地41.68亩，厂房及配套设施建设。</t>
  </si>
  <si>
    <t>福建省鹏锋体育用品有限公司</t>
  </si>
  <si>
    <t>薛凤平13906537178</t>
  </si>
  <si>
    <t>太湖工业集中地036号地块（嘉豪实业预申请用地）</t>
  </si>
  <si>
    <t>占地100亩，厂房及配套设施建设。</t>
  </si>
  <si>
    <t>莆田嘉豪实业有限公司</t>
  </si>
  <si>
    <t>曾雅丽18965583333</t>
  </si>
  <si>
    <t>太湖工业集中地022号地块（神恩食品预申请用地）</t>
  </si>
  <si>
    <t>占地35.43亩，厂房及配套设施建设。</t>
  </si>
  <si>
    <t>福建省神恩食品有限公司</t>
  </si>
  <si>
    <t>林圣强13804748686</t>
  </si>
  <si>
    <t>太湖工业集中地037地块（香港裕隆预申请用地）</t>
  </si>
  <si>
    <t>占地面积5亩，厂房及配套设施建设。</t>
  </si>
  <si>
    <t>香港裕隆集团</t>
  </si>
  <si>
    <t>陈建国
13905048888</t>
  </si>
  <si>
    <t>太湖工业集中地46、47号地块（富隆达贸易预申请用地）</t>
  </si>
  <si>
    <t>占地面积60亩，物流配送基地建设。</t>
  </si>
  <si>
    <t>9月份开工建设。</t>
  </si>
  <si>
    <t>莆田市富隆达贸易有限公司</t>
  </si>
  <si>
    <t>汪金富
13859860099</t>
  </si>
  <si>
    <t>电商仓储物流项目</t>
  </si>
  <si>
    <t>占地300亩，建设仓储物流基地，与安福电商城进行对接。</t>
  </si>
  <si>
    <t>招商洽谈,争取落地，前期手续。</t>
  </si>
  <si>
    <t>祥冠旧厂房改造项目</t>
  </si>
  <si>
    <t>占地80亩，拟将旧厂房改造为电商大楼、物流仓库等，总建筑面积8万平方米。</t>
  </si>
  <si>
    <t>莆田市祥冠鞋业有限公司</t>
  </si>
  <si>
    <t>陈国松13905042662</t>
  </si>
  <si>
    <t>莆田汽车博览城</t>
  </si>
  <si>
    <t>占地500亩，一期占地200亩，建设汽车销售、维修、服务为一体的汽车城。</t>
  </si>
  <si>
    <t>樟林工业园基础设施建设</t>
  </si>
  <si>
    <t>1、河滨路：长2668米，宽24米；2、东桥路：长625米，宽24米； 3、云洞路：长1443米，宽24米。3条路总投资约12800万元。
2、防洪排涝工程。
3、供水排水工程。</t>
  </si>
  <si>
    <t>兴沙组团创业创新基地基础设施建设</t>
  </si>
  <si>
    <t>片区规划建设“三纵三横”，三纵为尾厝路、东埔路、南庄路；三横为东孔路、西许路、金栋路，规划道路面积约为108亩，总投资约为1.5亿元。</t>
  </si>
  <si>
    <t>华林污水处理厂</t>
  </si>
  <si>
    <t>规划建设污水处理厂一座。</t>
  </si>
  <si>
    <t>华林兴沙产业园</t>
  </si>
  <si>
    <t>完善园区道路、排水、排污、电力等基础设施。</t>
  </si>
  <si>
    <t>三棵树生态工业园</t>
  </si>
  <si>
    <t>占地500亩，建设制罐包装工业园。</t>
  </si>
  <si>
    <t>招商洽谈，前期手续办理。</t>
  </si>
  <si>
    <t>太湖工业园区商住用地</t>
  </si>
  <si>
    <t>占地60亩，商住项目及配套设施建设。</t>
  </si>
  <si>
    <t>力争年底出让。</t>
  </si>
  <si>
    <t>向阳坊食品加工项目</t>
  </si>
  <si>
    <t>建设生产厂房。</t>
  </si>
  <si>
    <t>笏枫公路改扩建工程（县道X208东龙线城厢段）</t>
  </si>
  <si>
    <t>灵川镇
东海镇</t>
  </si>
  <si>
    <t>路线长15.894公里，东海段4.8公里，灵川段9.9公里，其中以实施段落5.095公里。按全线采用二级公路标准(兼市政主干道功能），设计时速为60公里/每小时，路基宽度35米。</t>
  </si>
  <si>
    <t>征迁等各项前期工作完成，正在办理农转用手续。</t>
  </si>
  <si>
    <t>进入路基、路面的施工阶段。</t>
  </si>
  <si>
    <t>跨镇街</t>
  </si>
  <si>
    <t>滨海大道拓宽工程</t>
  </si>
  <si>
    <t>东海镇
灵川镇</t>
  </si>
  <si>
    <t>滨海大道（城厢段）全长14.16km，道路红线60m，双向8车道加辅道。东海段4.8公里，灵川段9.3公里。</t>
  </si>
  <si>
    <t>完成110万方填土，部分路基建设。</t>
  </si>
  <si>
    <t>完成灵川段填土工程。</t>
  </si>
  <si>
    <t>X282灵华线</t>
  </si>
  <si>
    <t>灵川镇东进村~华林园区樟林大桥。总长11.649公里，按2级公路标准建设，设计60km/h，路基宽24.5米。</t>
  </si>
  <si>
    <t>2015年道路方案设计，组织土地林地报批。</t>
  </si>
  <si>
    <t>城厢区排污工程建设（兴沙排污厂）</t>
  </si>
  <si>
    <t>全区</t>
  </si>
  <si>
    <t>在华亭兴沙规划建设污水厂一座，在全区建设污水管网100公里。</t>
  </si>
  <si>
    <t>东华线三级公路工程</t>
  </si>
  <si>
    <t>东海镇
华亭镇</t>
  </si>
  <si>
    <t>县道东华线（坪洋—西许）公路工程，全长10km，起点接在建省道201线，终点接324国道，设计行车时速30km/h,路基宽8.5米，按三级公路标准建设，总概算2.42亿元。</t>
  </si>
  <si>
    <t>完成各项前期报批。</t>
  </si>
  <si>
    <t>乡道Y014龟山至九龙谷公路工程</t>
  </si>
  <si>
    <t>常太镇
华亭镇</t>
  </si>
  <si>
    <t>乡道Y014龟山至龙游线（九龙谷）：起点位于华亭镇龟山寺终点位于常太镇九龙谷，路线全长12.841公里。路基宽度为7.5米，设计时速为30公里/每小时，按三级公路双向两车道标准建设。</t>
  </si>
  <si>
    <t>完成代理单位招标，完成设计单位招标，完成工程可行性研究报告。</t>
  </si>
  <si>
    <t>完成各项前期手续报批，农转用手续报批，进入施工阶段。</t>
  </si>
  <si>
    <t>沈益国，13599026667</t>
  </si>
  <si>
    <t>苏启泰，13808562896</t>
  </si>
  <si>
    <t>市检察院至应声桥</t>
  </si>
  <si>
    <t>龙办
常太镇</t>
  </si>
  <si>
    <t>市检察院至城常线应声桥全长约20公里，计划采用二级公路双向四车道标准建设，路基宽16米。</t>
  </si>
  <si>
    <t>前期规划，手续报批。</t>
  </si>
  <si>
    <t>黄涵飞
13607517541</t>
  </si>
  <si>
    <t>下磨溪片区改造</t>
  </si>
  <si>
    <t>龙办
凤办</t>
  </si>
  <si>
    <t>一期青少年宫片区占地约174亩；二期星光电影院片区占地约152亩；三期马巷片区占地约300亩。拟开发建设集商务、商业、居住、度假、文化、娱乐等于一体的城市综合体。</t>
  </si>
  <si>
    <t>刘清伟13959503502</t>
  </si>
  <si>
    <t>大宋·莆阳城</t>
  </si>
  <si>
    <t>霞办
华亭镇</t>
  </si>
  <si>
    <t>规划包括莆阳古城、登科山公园、木兰陂湿地公园、木兰陂遗址公园、体育公园、廊桥、庙群、市政广场、学校、医院、道路、公用绿地等综合性文化休闲旅游区。</t>
  </si>
  <si>
    <t>霞林街道
华亭镇</t>
  </si>
  <si>
    <t>陈  斌
13959589901
沈国林
13859818158</t>
  </si>
  <si>
    <t>镇街</t>
  </si>
  <si>
    <t>总合计</t>
  </si>
  <si>
    <t>在建</t>
  </si>
  <si>
    <t>预备</t>
  </si>
  <si>
    <t>前期</t>
  </si>
  <si>
    <t>项目
个数</t>
  </si>
  <si>
    <t>总投资
（万元）</t>
  </si>
  <si>
    <t>计划投资
（万元）</t>
  </si>
  <si>
    <t>合计</t>
  </si>
  <si>
    <t>华亭</t>
  </si>
  <si>
    <t>灵川</t>
  </si>
  <si>
    <t>东海</t>
  </si>
  <si>
    <t>常太</t>
  </si>
  <si>
    <t>华林园区</t>
  </si>
  <si>
    <t>城厢区2016年重点项目一览表</t>
  </si>
  <si>
    <t>项目
所在地</t>
  </si>
  <si>
    <t>⑴</t>
  </si>
  <si>
    <t>新步鞋业扩建</t>
  </si>
  <si>
    <t>福建佳牧农牧集团厂房建设</t>
  </si>
  <si>
    <t>⑵</t>
  </si>
  <si>
    <t>⑶</t>
  </si>
  <si>
    <t>木兰大道一期工程</t>
  </si>
  <si>
    <t>滨海大道拓宽（城厢段）</t>
  </si>
  <si>
    <t>⑷</t>
  </si>
  <si>
    <t>完成外墙装修及进行配套设施建设，全面竣工。</t>
  </si>
  <si>
    <t>⑸</t>
  </si>
  <si>
    <t>⑹</t>
  </si>
  <si>
    <t>东海鞋服生产基地</t>
  </si>
  <si>
    <t>占地504亩，建设集高端产业的创意、办公、展示交易及配套服务等于一体的多元化新型的创意园区。</t>
  </si>
  <si>
    <t>复茂食品扩建</t>
  </si>
  <si>
    <t>（8）华亭镇幸福家园-前黄村试点村建设</t>
  </si>
  <si>
    <t>莆田市三棵树涂料股份有限公司</t>
  </si>
  <si>
    <t>龙桥小区配套提升工程</t>
  </si>
  <si>
    <t>龙桥社区服务中心建设</t>
  </si>
  <si>
    <t>凤凰山社区服务中心建设</t>
  </si>
  <si>
    <t>改造提升社区服务中心。</t>
  </si>
  <si>
    <t>大行业</t>
  </si>
  <si>
    <t>子行业</t>
  </si>
  <si>
    <t>个数</t>
  </si>
  <si>
    <t>总投资</t>
  </si>
  <si>
    <t>2016年计划</t>
  </si>
  <si>
    <t>农林水利</t>
  </si>
  <si>
    <t>交通路网</t>
  </si>
  <si>
    <t>城建环保</t>
  </si>
  <si>
    <t>社会事业</t>
  </si>
  <si>
    <t>城厢区2016年投资计划项目一览表（分行业）</t>
  </si>
  <si>
    <t>项目业主</t>
  </si>
  <si>
    <t>主管单位</t>
  </si>
  <si>
    <t>办理前期手续</t>
  </si>
  <si>
    <t>2016年主体结构完工</t>
  </si>
  <si>
    <t>方案设计</t>
  </si>
  <si>
    <t>2016年部分完工</t>
  </si>
  <si>
    <t>城厢区政府</t>
  </si>
  <si>
    <t>基础施工。</t>
  </si>
  <si>
    <t>施工图设计</t>
  </si>
  <si>
    <t>占地23亩，厂房及配套设施建设</t>
  </si>
  <si>
    <t>建设工程规划许可证办理</t>
  </si>
  <si>
    <t>利用中天食品内闲置土地，建设江淮汽车4S店，大</t>
  </si>
  <si>
    <t>利用茂丰鞋业内闲置土地，对接建设汽车4S店</t>
  </si>
  <si>
    <t xml:space="preserve">金彩纸塑扩建（CG挂2013020）
</t>
  </si>
  <si>
    <t>占地19亩，用于厂房及配套设施建设</t>
  </si>
  <si>
    <t>1月份动工建设</t>
  </si>
  <si>
    <t>富隆达贸易</t>
  </si>
  <si>
    <t>争取挂牌</t>
  </si>
  <si>
    <t>4月份开工建设</t>
  </si>
  <si>
    <t>总装机容量为30MW，拟安装20台1.5MW风力发电力组</t>
  </si>
  <si>
    <t>主体建设</t>
  </si>
  <si>
    <t>竣工投产</t>
  </si>
  <si>
    <t>2#和4#厂房施工许可证办理</t>
  </si>
  <si>
    <t>完成基础施工</t>
  </si>
  <si>
    <t>一座厂房及一座宿舍楼竣工</t>
  </si>
  <si>
    <t>占地17亩，厂房及配套设施建设</t>
  </si>
  <si>
    <t>一期3座厂房竣工</t>
  </si>
  <si>
    <t>占地5亩，厂房及配套设施建设</t>
  </si>
  <si>
    <t>厂房主体施工</t>
  </si>
  <si>
    <t>上半年竣工，第三季度投产</t>
  </si>
  <si>
    <t>占地20亩，厂房及配套设施建设</t>
  </si>
  <si>
    <t>厂房基础施工</t>
  </si>
  <si>
    <t>3幢厂房主体施工</t>
  </si>
  <si>
    <t>金伯爵</t>
  </si>
  <si>
    <t>预计年底竣工投产</t>
  </si>
  <si>
    <t>新建1幢厂房、1幢综合楼及配套设施建设</t>
  </si>
  <si>
    <t>占地约60亩，建设保税区厂房8万平方米，天喔实业1幢1.2万平方米物流仓库及1幢6层办公楼</t>
  </si>
  <si>
    <t>部分投产</t>
  </si>
  <si>
    <t>占地118亩，总建筑面积15.8万平方米，其中生产车间建筑面积2.05万平方米，仓库建筑面积6260平方米，研发办公室建筑面积1.44万平方米，员工宿舍楼建筑面积1.44万平方米，生产台湾特色休闲食品</t>
  </si>
  <si>
    <t>占地80亩，总建筑面积79086平方米，建设标准化仓库、全自动化生产车间，以及配套设施</t>
  </si>
  <si>
    <t>上半年4幢厂房验收，下半年设备安装调试，年底竣工投产</t>
  </si>
  <si>
    <t>占地40亩，建筑面积18442平方米用于厂房和配套设施建设</t>
  </si>
  <si>
    <t>占地面积500亩，总建筑面积52万平方米，其中一期占地232亩，建筑面积25万平方米</t>
  </si>
  <si>
    <t>厂房于1月份动工建设，上半年建成一幢，下半年安装设备</t>
  </si>
  <si>
    <t>县道X201城常线东太桥-洋西改扩建工程</t>
  </si>
  <si>
    <t>东太桥至纵二线城厢段长16公里，计划采用二级公路双向四车道标准建设，路基宽16米</t>
  </si>
  <si>
    <t>各项前期手续正在办理，规划选址意见书编制中</t>
  </si>
  <si>
    <t>完成各项前期手续报批，农转用手续报批，进入施工阶段</t>
  </si>
  <si>
    <t>长3.8公里，宽11.5米</t>
  </si>
  <si>
    <t>前期规划</t>
  </si>
  <si>
    <t>2016年动工建设</t>
  </si>
  <si>
    <t>区政府</t>
  </si>
  <si>
    <t>钟潭至广化寺慢道建设全长约3.5公里</t>
  </si>
  <si>
    <t>建设起点从324国道开始，终点至城港大道，道路全长10.9km，路幅为60m，双向6车道，采用沥青混凝土路面；建设内容主要包括路基、路面、人行道、绿化带、桥梁、交通安全设施、雨污水管道、电力、电信、照明建设等</t>
  </si>
  <si>
    <t>已从西许进场清树至后枫村，基本完成地面坟墓迁移，房屋共丈量确认5.7万平方米；5个安置区完成建筑方案设计及4个安置区丈量，坪坂村、西许村、兴沙村、后枫村均已完成征迁签约，坪坂、西许、兴沙已完成旧房拆除。</t>
  </si>
  <si>
    <t xml:space="preserve">
12月</t>
  </si>
  <si>
    <t>完成华亭段的道路建设</t>
  </si>
  <si>
    <t>完成填土工程</t>
  </si>
  <si>
    <t>完成部分路坯建设</t>
  </si>
  <si>
    <t>滨海大道</t>
  </si>
  <si>
    <t>滨海大道（城厢段）全长14.16km，道路红线60m，双向8车道加辅道。灵川段9.3公里，东海段4.8公里。</t>
  </si>
  <si>
    <t>完成110万方填土，部分路基建设</t>
  </si>
  <si>
    <t>完成灵川段道路填土</t>
  </si>
  <si>
    <t>路线长15.894公里，灵川段9.9公里，东海段6公里其中以实施段落5.095公里。按全线采用二级公路标准(兼市政主干道功能），设计时速为60公里/每小时，路基宽度35米</t>
  </si>
  <si>
    <t>各项前期工作以及完成，正在办理农转用手续</t>
  </si>
  <si>
    <t>进入路基、路面的施工阶段</t>
  </si>
  <si>
    <t>城厢区华太基础设施投资有限公司
东海镇人民政府</t>
  </si>
  <si>
    <t>沈益国
13599026667
阮成伟13959591518</t>
  </si>
  <si>
    <t>完成征地、拆迁工作</t>
  </si>
  <si>
    <t>完工</t>
  </si>
  <si>
    <t>东太桥至九龙谷</t>
  </si>
  <si>
    <t>东太桥至九龙谷段长15.831公里，计划采用二级公路双向四车道标准建设，路基宽16米</t>
  </si>
  <si>
    <t>一期1100亩，建设无土栽培、产学研中心与观光农业相结合的现代农业综合园区</t>
  </si>
  <si>
    <t>8个村13个点的水毁工程修复工作</t>
  </si>
  <si>
    <t>前期规划方案设计</t>
  </si>
  <si>
    <t>3月动工</t>
  </si>
  <si>
    <t>以西湖溪、埔柳溪为主的小流域综合治理</t>
  </si>
  <si>
    <t>3月开工建设</t>
  </si>
  <si>
    <t>以隆兴、埔柳、五云三个村共整理开发土地600亩</t>
  </si>
  <si>
    <t>前期手续办理</t>
  </si>
  <si>
    <t>华林段新建堤防9.3公里，主槽护岸1.96公里；堤基防渗处理1.87公里，防汛道路9.3公里，新建水（涵）闸7座、旱闸1座等</t>
  </si>
  <si>
    <t>已基本完成沿线7个村果树和土地征迁工作，共完成土地征用约1465亩，8处苗圃、3处砂场，主体工程拆迁，已完成濑溪、樟塘两村132户房屋丈量和内业整理，樟塘村两处宫庙已完成评估 ，安置区前期工作已完成规划选址、用地预审、水土保持方案、地灾评估、环境影响评估、安置区意向总平、项目可行性研究报告等前期工作和安置区建设工程招标代理机构选择工作，</t>
  </si>
  <si>
    <t>水闸堤防道路等建设</t>
  </si>
  <si>
    <t>二期100亩，在华亭镇濑榜路沿线建设花卉产业示范基地</t>
  </si>
  <si>
    <t>二期征地已完成80亩和16座坟墓迁移</t>
  </si>
  <si>
    <t>6月份动工建设</t>
  </si>
  <si>
    <t>涉及灵川段9.3公里，在榜头村建立一座15亩加压泵站</t>
  </si>
  <si>
    <t>完成土地征迁及规划、土地报批</t>
  </si>
  <si>
    <t>完成建设并投入使用</t>
  </si>
  <si>
    <t>加固海堤治理</t>
  </si>
  <si>
    <t>3月份动工，上半年完工</t>
  </si>
  <si>
    <t>对海头溪、团结溪进行整治</t>
  </si>
  <si>
    <t>已委托设计单位勘测丈量和设计</t>
  </si>
  <si>
    <t>区财政局</t>
  </si>
  <si>
    <t>渡里溪清淤河道1.34公里，采用干砌石挡墙护岸1.79公里；珠口溪河道清淤等综合整治</t>
  </si>
  <si>
    <t>基本建成</t>
  </si>
  <si>
    <t>区水务局</t>
  </si>
  <si>
    <t>2014-2018</t>
  </si>
  <si>
    <t>完成别墅区建设，高层主体施工</t>
  </si>
  <si>
    <t>林少敏
(张伯松
郑尚庆)</t>
  </si>
  <si>
    <t>部分建筑封顶</t>
  </si>
  <si>
    <t>叶茂盛</t>
  </si>
  <si>
    <t>骏欧龙盘（鲤鱼山片区二期安置房）</t>
  </si>
  <si>
    <t>完成基建手续办理，6月份动工建设</t>
  </si>
  <si>
    <t>完成开炸石头及土方清运。争取9月份地基打桩。</t>
  </si>
  <si>
    <t>争取上半年开始动工建设。</t>
  </si>
  <si>
    <t>正在规划设计</t>
  </si>
  <si>
    <t>上半年开始动工建设。</t>
  </si>
  <si>
    <t>正在征地并进行前期规划</t>
  </si>
  <si>
    <t>争取6月份动工建设</t>
  </si>
  <si>
    <t>占地33亩，建筑面积约15万平方米，建设2幢商住房</t>
  </si>
  <si>
    <t>正在征地并办理前期手续</t>
  </si>
  <si>
    <t>凤凰山铂郡共46栋，已经动工的有28栋，15栋已封顶；</t>
  </si>
  <si>
    <t>12月份全部竣工</t>
  </si>
  <si>
    <t>涉及拆迁户157户，涉及拆迁面积约6万平方米。</t>
  </si>
  <si>
    <t>总平及建筑方案修改完善</t>
  </si>
  <si>
    <t>基础动工</t>
  </si>
  <si>
    <r>
      <rPr>
        <sz val="9"/>
        <rFont val="宋体"/>
        <charset val="134"/>
      </rPr>
      <t>2016</t>
    </r>
    <r>
      <rPr>
        <sz val="9"/>
        <rFont val="宋体"/>
        <charset val="134"/>
      </rPr>
      <t>-2018</t>
    </r>
  </si>
  <si>
    <t>占地面积8亩</t>
  </si>
  <si>
    <t>2016年年动工建设</t>
  </si>
  <si>
    <t>南门路、南园路、壶山路、胜利路等道路白改黑工程，及改造两污水管约5000米及雨水收集井等配套设施建设</t>
  </si>
  <si>
    <t>前期规划，手续办理</t>
  </si>
  <si>
    <t>筱塘南街、广化路、新梅路、新季路等路段白改黑工程</t>
  </si>
  <si>
    <t>前期规划编制</t>
  </si>
  <si>
    <t>基础设施</t>
  </si>
  <si>
    <r>
      <rPr>
        <sz val="9"/>
        <rFont val="宋体"/>
        <charset val="134"/>
      </rPr>
      <t>2</t>
    </r>
    <r>
      <rPr>
        <sz val="9"/>
        <rFont val="宋体"/>
        <charset val="134"/>
      </rPr>
      <t>016-2018</t>
    </r>
  </si>
  <si>
    <t>占地219亩，建筑面积58.58万平方米，其中住宅建筑面积约42.5万平方米。共建26幢安置房</t>
  </si>
  <si>
    <t>两侧各5.5公里，建设步行慢道、休闲亭等配套设施，新增绿地面积17公顷</t>
  </si>
  <si>
    <t>一期工程建设完工，二期完成招投标。</t>
  </si>
  <si>
    <t>占地100亩,建设14栋商住楼，建筑面积约31万平方米</t>
  </si>
  <si>
    <t>占地300亩，建设大型购物中心、5A级写字楼、商业街、SOHO公寓及住宅等一体的城市综合体</t>
  </si>
  <si>
    <t>延寿路顶墩段全长940米，路幅40米，6车道</t>
  </si>
  <si>
    <t>工程建设</t>
  </si>
  <si>
    <t>完成桥梁设计及预算财审招投标</t>
  </si>
  <si>
    <t>城市二级主干路，计算行车速度40kn/h，规划道路宽度30m，路面结构计算荷载BZZ-100标准轴载，路线全长为3.359km，道路设施等</t>
  </si>
  <si>
    <t>启动后山段征迁，和1.2千米路面硬化</t>
  </si>
  <si>
    <t>一季度打通后山段</t>
  </si>
  <si>
    <t>建设镇区的万圳路、华前路、濑华路、南庄尾厝路等华亭小城镇集镇区的路网设施建设</t>
  </si>
  <si>
    <t>3月动工建设</t>
  </si>
  <si>
    <t>（1）华亭镇幸福家园-云峰村试点建设</t>
  </si>
  <si>
    <t>旧村拆除约17万平方米，拆迁户675户398座旧房3092人，拆旧面积22.8万平方米，整理土地279亩，其中复垦271亩，新增增减挂钩指标256.7亩。新村占地168亩，其中过山60亩、马园108亩，共建设8万多平方米安置房新区和基础设施配套工程，村庄整治、立面改造，建设生态文化公园、登山步道</t>
  </si>
  <si>
    <t>2013-2015</t>
  </si>
  <si>
    <t>1过山安置区224户楼房正在内外墙等配套设施建设。2、马园新区正在办理林业用地审批。
3、委托市建筑设计院进行建筑方案设计</t>
  </si>
  <si>
    <t>（2）华亭镇幸福家园-隆兴村试点村建设</t>
  </si>
  <si>
    <t>完成村庄环境整治，绿化提升</t>
  </si>
  <si>
    <t>（3）华亭镇幸福家园-园头村试点村建设</t>
  </si>
  <si>
    <t>旧村拆除、村庄整治、公园建设</t>
  </si>
  <si>
    <t>完成村庄古民居修缮工作</t>
  </si>
  <si>
    <t>（4）华亭镇幸福家园-五云村试点村建设</t>
  </si>
  <si>
    <t>上半年完成新建区主体建设，下半年完成市政配套设施建设</t>
  </si>
  <si>
    <t>（5）华亭镇幸福家园-埔柳村试点村建设</t>
  </si>
  <si>
    <t>土地整理（拆旧复垦约50亩，兰溪支流西湖溪埔柳段进行护岸建设，长2.2公里，护岸整治后两岸将新增耕地约100亩）；新建社区服务中心项目，建筑面积750平方米，</t>
  </si>
  <si>
    <t>正在建设方案报批中</t>
  </si>
  <si>
    <t>6月份完成拆旧复垦并上报验收；服务中心及配套设施12月份完工</t>
  </si>
  <si>
    <t>（6）华亭镇幸福家园-西许村试点村建设</t>
  </si>
  <si>
    <t>完成建设方案报批</t>
  </si>
  <si>
    <t>6月开工建设</t>
  </si>
  <si>
    <t>（7）华亭镇幸福家园-万坂村试点村建设</t>
  </si>
  <si>
    <t>新建区已完成土地平整，</t>
  </si>
  <si>
    <t>上半年完成拆旧复垦工作，12月份新建区封顶</t>
  </si>
  <si>
    <t>占地25.8亩，建筑面积3.5万平方米，商业面积6900平方米</t>
  </si>
  <si>
    <t>占地17.4亩，建筑面积约2.7万平方米</t>
  </si>
  <si>
    <t>上半年完成配套设施，并交付使用</t>
  </si>
  <si>
    <t>7月底已动工，正在桩基建设</t>
  </si>
  <si>
    <t>已基本完成一期约30亩安置区的征地和清树，湖头村15户房屋和3个厂房已完成丈量和评估，前黄村45户民房已丈量评估一半，100多座坟墓迁移完成42座，一期出让地块内的强制征地户诉讼后续问题已陆续解决。</t>
  </si>
  <si>
    <t>完成部分土地挂牌出让，房屋拆迁,安置房6月动工建设</t>
  </si>
  <si>
    <t>建设3幢，占地面积约17亩，建筑面积约7.8万平方米</t>
  </si>
  <si>
    <t>3月份开工建设</t>
  </si>
  <si>
    <t>位于圳头村，建筑面积约9.8万平方米</t>
  </si>
  <si>
    <t>6月份开工建设</t>
  </si>
  <si>
    <t>已完成征地15亩</t>
  </si>
  <si>
    <t>6月份动工</t>
  </si>
  <si>
    <t>6月动工建设</t>
  </si>
  <si>
    <t>完成土地平整及规划设计，部分动工</t>
  </si>
  <si>
    <t>完成建设，并进一步提升形象</t>
  </si>
  <si>
    <t>完成土地平整及规划设计</t>
  </si>
  <si>
    <t>主体完成建设</t>
  </si>
  <si>
    <t>部分建成</t>
  </si>
  <si>
    <t>部分动工</t>
  </si>
  <si>
    <t>完成5个乡村立面、道路、环境卫生整治</t>
  </si>
  <si>
    <t>1、径里村幸福家园建设；2、桂山村幸福家园建设；3、书峰村幸福家园建设；4、下尾村幸福家园建设</t>
  </si>
  <si>
    <t>旧村复垦、安置区、景观带建设</t>
  </si>
  <si>
    <t>部分村完成建设，并进一步提升形象</t>
  </si>
  <si>
    <t>完成清洁楼改造及垃圾车购买，全面清理卫生死角</t>
  </si>
  <si>
    <t>坪洋村拆旧复垦新村建设项目</t>
  </si>
  <si>
    <t>设计已经完成图审，正在编制预算</t>
  </si>
  <si>
    <t>包括上亭、上图立面改造，以及四个村的农村环境、卫生整治</t>
  </si>
  <si>
    <t>上图村完成施工招标</t>
  </si>
  <si>
    <t>预计11月施工招标，12月动工建设</t>
  </si>
  <si>
    <t>占地5亩，含管理房一栋400平米，转运站一栋（10米*10米*7米，仓库一座、车棚、绿化、砌坡等</t>
  </si>
  <si>
    <t>建设索桥、跑马场、景观水坝、提升改造王宫至马院道路10公里</t>
  </si>
  <si>
    <t>完成幸福家园、爱情海、忘忧谷等建设</t>
  </si>
  <si>
    <t>区旅游局</t>
  </si>
  <si>
    <t>进村道路停车场，桥、水坝、道路改造</t>
  </si>
  <si>
    <t>建设东青、东太、常太、松峰、长基、洋边等村的管网建设</t>
  </si>
  <si>
    <t>区建设局</t>
  </si>
  <si>
    <t>东太桥至停车场道路扩宽、停车场、水坝、绿化等</t>
  </si>
  <si>
    <t>规划设计</t>
  </si>
  <si>
    <t>3月份动工建设</t>
  </si>
  <si>
    <t>建设过池老人休闲广场、武埕休闲公园、观景平台、登山步道延伸、农民健身路道路提升等</t>
  </si>
  <si>
    <t>区移民局</t>
  </si>
  <si>
    <t>完成下莒土地复垦设计，组织房屋丈量</t>
  </si>
  <si>
    <t>区国土分局</t>
  </si>
  <si>
    <t>完成新建区选址、新建区总平面图设计、新建区排洪沟设计等</t>
  </si>
  <si>
    <t>建设坑洋王宫景观工程，马院闽中游击队旧址纪念馆建设工程，东青景观建设工程，岭下老人休闲公园等</t>
  </si>
  <si>
    <t>后角路改造、利民路（福厦路-燎原段）改造、创业路（华林路—村道）、华林路西延市政道路、支一路（万升－三海）市政道路、支二路（腾达路－滨江路）市政道路</t>
  </si>
  <si>
    <t>施工方案设计</t>
  </si>
  <si>
    <t>全部竣工投产。</t>
  </si>
  <si>
    <t>完成2公里污水管网建设</t>
  </si>
  <si>
    <t>完成3公里污水管网建设</t>
  </si>
  <si>
    <t>城厢区公园提升、扩建工程</t>
  </si>
  <si>
    <t>新建学生宿舍楼4200平方米</t>
  </si>
  <si>
    <t>基本完工</t>
  </si>
  <si>
    <t>文化</t>
  </si>
  <si>
    <t>建设路两边</t>
  </si>
  <si>
    <t>白洋村旧村改造及基础设施配套建设等</t>
  </si>
  <si>
    <t>2015-2019</t>
  </si>
  <si>
    <t>美食一条街全长约500米</t>
  </si>
  <si>
    <t>占地21.5亩，片区改造，建设商贸城、大型百货、城市综合体,2幢33F</t>
  </si>
  <si>
    <t>基础动工。</t>
  </si>
  <si>
    <t>主体工程建设</t>
  </si>
  <si>
    <t>李德茂
(吴文恩)</t>
  </si>
  <si>
    <t>在濑榜路新建和改建加油站1个</t>
  </si>
  <si>
    <t>已完成加油站土地收储报批手续</t>
  </si>
  <si>
    <t>利用现有莆田大进鞋业50亩，建筑面积约14万平方米，拟建集办公、展示、物流仓库等为一体配套完整的电子商务走廊</t>
  </si>
  <si>
    <t>2016年1月完成地下室基础工程；7月6幢仓储封顶；10月开业</t>
  </si>
  <si>
    <t>占地504亩，建设集高端产业的创意、办公、展示交易及配套服务等于一体的多元化新型的才子创意园区</t>
  </si>
  <si>
    <t>土地完成换证，土地完成出让</t>
  </si>
  <si>
    <t>土地挂牌，7月份动工建设，年底完成厂房建设1万平米</t>
  </si>
  <si>
    <t>基建审批手续办理</t>
  </si>
  <si>
    <t>一季度完成施工图设计，二季度完成施工许可证办理，7月动工</t>
  </si>
  <si>
    <t>欧雅扩建</t>
  </si>
  <si>
    <t>占地约3.7亩，用于厂房及配套设施建设</t>
  </si>
  <si>
    <t>挂牌前期手续办理</t>
  </si>
  <si>
    <t>占地约21亩，用于厂房及配套设施建设</t>
  </si>
  <si>
    <t>占地100亩，用于鞋业厂房及配套设施建设</t>
  </si>
  <si>
    <t>7月份开工建设</t>
  </si>
  <si>
    <t>占地33.88亩，厂房及配套设施建设</t>
  </si>
  <si>
    <t>10月份开工建设</t>
  </si>
  <si>
    <t>占地30.03亩，厂房及配套设施建设</t>
  </si>
  <si>
    <t>占地17.89亩，厂房及配套设施建设</t>
  </si>
  <si>
    <t>占地41.68亩，厂房及配套设施建设</t>
  </si>
  <si>
    <t>占地100亩，厂房及配套设施建设</t>
  </si>
  <si>
    <t>占地35.43亩，厂房及配套设施建设</t>
  </si>
  <si>
    <t>上半年前期手续办理，10月份动工建设</t>
  </si>
  <si>
    <t>广化寺至朱坑、石室岩至林桥、龟山至白洋三个村的登山道连接线全长约20公里</t>
  </si>
  <si>
    <t>完成代理单位招标，完成设计单位招标，完成工程可行性研究报告</t>
  </si>
  <si>
    <t>东华线公路工程</t>
  </si>
  <si>
    <t>县道东华线（坪洋—西许）公路工程，全长10km，起点接在建省道201线，终点接324国道，设计行车时速30km/h,路基宽8.5米，按三级公路标准建设，总概算2.42亿元</t>
  </si>
  <si>
    <t>完成各项前期报批</t>
  </si>
  <si>
    <t>2015年道路方案设计，组织土地林地报批；</t>
  </si>
  <si>
    <t>10月份动工建设</t>
  </si>
  <si>
    <t>莆田市城厢区县道王宫-龙溪线公路工程，路线起点位于城厢区常太镇王宫， 终点位于游洋镇龙溪村，全长16.3公里，设计行车时速30km/h,路基宽8.5米，按三级公路标准建设，新建16.3km，总概算1.63亿元。</t>
  </si>
  <si>
    <t>上半年完成各项前期报批，10月份动工建设</t>
  </si>
  <si>
    <t>上半年完成各项前期手续报批，农转用手续报批；年底动工建设</t>
  </si>
  <si>
    <t>300亩茶场建设</t>
  </si>
  <si>
    <t>名贵树木种植及周边景点配套设施建设</t>
  </si>
  <si>
    <t>曾坪坪咖啡园</t>
  </si>
  <si>
    <t>种植100亩台湾咖啡</t>
  </si>
  <si>
    <t>太子山、寨里山约1000亩的果树新品种种植、名贵树木种植、及旅游休闲、农家乐</t>
  </si>
  <si>
    <t>太子山、寨里山周边景点及旅游配套设施建设</t>
  </si>
  <si>
    <t>农业建设及景点建设春看桃花、夏看荷花、秋看枫叶</t>
  </si>
  <si>
    <t>木兰坡除险加固、滩地改造、广场改造、南渠周边生态治理</t>
  </si>
  <si>
    <t>华亭段新建堤防长度16.27km（土堤12.29km，土石复合堤3.98km），加高加固堤防长度0.26km；护坡共16.53km；新建水（涵）闸共11座。概算5.1亿元</t>
  </si>
  <si>
    <t>前期手续报批</t>
  </si>
  <si>
    <t>10月动工建设</t>
  </si>
  <si>
    <t>西起濑溪大桥，东至东圳灌渠倒虹吸管桥河段，总长度约7.4公里，陆域景观总面积约为126万平方米，水域面积约为98万平方米，左岸为霞皋片区，右岸为樟林片区</t>
  </si>
  <si>
    <t>9月份动工建设</t>
  </si>
  <si>
    <t>占地300亩，种植玫瑰等观光农业园</t>
  </si>
  <si>
    <t>部分完成</t>
  </si>
  <si>
    <t>建立生态环保、规模化的现代养殖基地100亩</t>
  </si>
  <si>
    <t>涉及东海村、蔡厝村、西厝村海堤除险加固</t>
  </si>
  <si>
    <t>7月份动工，年底完工</t>
  </si>
  <si>
    <t>总长2.5公里，管道口径400mm,总投资约1100万元</t>
  </si>
  <si>
    <t>一期完工并投产</t>
  </si>
  <si>
    <t>二期8月份开工建设</t>
  </si>
  <si>
    <t>对院里溪进行山洪灾害治理</t>
  </si>
  <si>
    <t>上半年出让，10月份动工建设</t>
  </si>
  <si>
    <t>占地60亩</t>
  </si>
  <si>
    <t>目前正在修编地块控规。</t>
  </si>
  <si>
    <t>林少敏(肖志雄)</t>
  </si>
  <si>
    <t>占地17亩，建设2栋商住楼，总建筑面积4.2万平方米</t>
  </si>
  <si>
    <t>已办理安置房建筑工程施工许可证，已停工。</t>
  </si>
  <si>
    <t>占地面积约65亩</t>
  </si>
  <si>
    <t>寻求意向业主</t>
  </si>
  <si>
    <t>2016年完成出让，2016年基建手续办理，争取年底动工建设。</t>
  </si>
  <si>
    <t>总平及建筑方案调整</t>
  </si>
  <si>
    <t>2016年总平及建筑方案获批，征迁工作；2016年地块出让，力争年底动工建设。</t>
  </si>
  <si>
    <t>对酒店红线范围内进行拆旧建新</t>
  </si>
  <si>
    <t>2016年完成征迁，地块出让，2016年基建手续办理，争取年底动工建设</t>
  </si>
  <si>
    <t>项目涉及占地面积1.8万平方米，总建筑面积11.2平方米</t>
  </si>
  <si>
    <t>前期规划，寻求意向业主</t>
  </si>
  <si>
    <t>奇嘉礼品有限公司占地面积约60亩</t>
  </si>
  <si>
    <t>占地约45亩，含凤凰百货超市</t>
  </si>
  <si>
    <t>小区升级改造</t>
  </si>
  <si>
    <t>新塘小区集资房开放式升级为封闭式小区、网格化及电子警察等</t>
  </si>
  <si>
    <t>动物园扩建、增设娱乐场所设备等</t>
  </si>
  <si>
    <r>
      <rPr>
        <sz val="9"/>
        <rFont val="宋体"/>
        <charset val="134"/>
      </rPr>
      <t>201</t>
    </r>
    <r>
      <rPr>
        <sz val="9"/>
        <rFont val="宋体"/>
        <charset val="134"/>
      </rPr>
      <t>6</t>
    </r>
    <r>
      <rPr>
        <sz val="9"/>
        <rFont val="宋体"/>
        <charset val="134"/>
      </rPr>
      <t>-2020</t>
    </r>
  </si>
  <si>
    <t>龙脊山公园景观改造</t>
  </si>
  <si>
    <t>占地29亩，建设安置房</t>
  </si>
  <si>
    <t>占地300亩，规划建设办公楼、酒店、商业住宅楼、安置房等，集旅游、文化、娱乐、酒店、购物于一体的多功能商业文化综合体</t>
  </si>
  <si>
    <t>基建手续办理</t>
  </si>
  <si>
    <t>动工建设</t>
  </si>
  <si>
    <t>占地374亩</t>
  </si>
  <si>
    <t>6</t>
  </si>
  <si>
    <t>7</t>
  </si>
  <si>
    <t>占地23亩</t>
  </si>
  <si>
    <t>11月动工建设</t>
  </si>
  <si>
    <t>7月动工建设</t>
  </si>
  <si>
    <t>占地约70亩，建筑面积约12万平方米</t>
  </si>
  <si>
    <t>前期土地报批</t>
  </si>
  <si>
    <t>上半年完成征迁，9月份挂牌出让，11月动工建设</t>
  </si>
  <si>
    <t>木兰溪防洪工程安置区（一）</t>
  </si>
  <si>
    <t>木兰溪防洪工程华林段的安置区濑溪1个，建筑面积约2.5万平方米，樟塘1个，建筑面积约1.2万平方米</t>
  </si>
  <si>
    <t>木兰溪防洪工程安置区（二）</t>
  </si>
  <si>
    <t>木兰溪防洪工程华林段的安置区坪坂、西许各1个，总建筑面积约4万平方米</t>
  </si>
  <si>
    <t>9月启动招投标设计</t>
  </si>
  <si>
    <t>占地49亩</t>
  </si>
  <si>
    <t>土地报批等前期手续</t>
  </si>
  <si>
    <t>上半年实现净地出让，10月份动工建设</t>
  </si>
  <si>
    <t>1、对富康西路进行改造，新开通建设第十八中学至笏枫路通道。2、云庄至径里道路建设</t>
  </si>
  <si>
    <t>前期规划摸底</t>
  </si>
  <si>
    <t>云庄至径里道路建设建成并投入使用</t>
  </si>
  <si>
    <t>安置房动工建设，完成建筑面积约1万平米</t>
  </si>
  <si>
    <t>占地40亩，总建筑面积约4万平米，建成后可基本解决东朱、海头工业园工人住宿等需求</t>
  </si>
  <si>
    <t>15</t>
  </si>
  <si>
    <t>占地40亩，建筑面积3.6万平方米。</t>
  </si>
  <si>
    <t>新征用地75亩，总建筑面积40200平方米，及基础设施配套建设。</t>
  </si>
  <si>
    <t>龙桥辖区学校新建工程</t>
  </si>
  <si>
    <t>1、延寿小学新建：新征用地6亩，总建筑面积3000平方米，及基础设施配套建设。2、泗华小学新建：新征用地50亩，一二期总建筑面积25600平方米。3、少年宫片区小学新建：新征用地20亩，总建筑面积11700平方米，及基础设施配套建设。</t>
  </si>
  <si>
    <t>正在征地并前期规划</t>
  </si>
  <si>
    <t>荔枝公园景观改造</t>
  </si>
  <si>
    <t>建设幼儿园综合楼，建筑面积4000平方米</t>
  </si>
  <si>
    <t>完小搬迁，占地约20亩，新建教学楼、校舍等基础设施</t>
  </si>
  <si>
    <t>9月动工建设</t>
  </si>
  <si>
    <t>广化寺全国佛经交易中心</t>
  </si>
  <si>
    <t>占地面积约18亩,建设成为全国佛经交易中心，完善配套设施</t>
  </si>
  <si>
    <t>油画城二期佛教产品交易中心</t>
  </si>
  <si>
    <t>占地面积约23亩,建设成为全国佛教产品交易中心</t>
  </si>
  <si>
    <t>占地面积约30亩,建成佛教素食文化城</t>
  </si>
  <si>
    <t>占地6.4亩，建筑面积3.5万平方米，其中商业面积1.5万平方米，办公面积2万平方米；建设IT城市综合体</t>
  </si>
  <si>
    <t>前期手续</t>
  </si>
  <si>
    <t>建设1座11万伏变电站及配套设施</t>
  </si>
  <si>
    <t>招商洽谈，争取落地</t>
  </si>
  <si>
    <t>年生产电子线路板模具5000副以上，年产值近6000万元，年税收200万元以上.</t>
  </si>
  <si>
    <t>1、河滨路：长2668米，宽24米；2、东桥路：长625米，宽24米； 3、云洞路：长1443米，宽24米。3条路总投资约12800万元。
2、防洪排涝工程
3、供水排水工程</t>
  </si>
  <si>
    <t>在东进围垦内填海1300亩，建设防洪排涝设施及道路、排污、供水、供电等设施</t>
  </si>
  <si>
    <t>办理海域使用，基础设施建设</t>
  </si>
  <si>
    <t>太湖工业园太湖临港产业物流园建设</t>
  </si>
  <si>
    <t>计划用地1000亩，计划建设30万平方米的仓储物流车间，建设总长6公里二级市政道路5条（含雨污、电力、电信建、排洪、绿化、路灯等管线）。</t>
  </si>
  <si>
    <t>前期手续3月前完成，4月份开始土方开挖并处运，用于滨海大道填土工程</t>
  </si>
  <si>
    <t>滨海大道指挥部</t>
  </si>
  <si>
    <t>林海斌13706051989</t>
  </si>
  <si>
    <t>建设用地面积：18043.03㎡，建筑总面积：131810.48㎡；设置停车位：机动车877个，非机动车901个</t>
  </si>
  <si>
    <r>
      <rPr>
        <sz val="9"/>
        <rFont val="宋体"/>
        <charset val="134"/>
      </rPr>
      <t>201</t>
    </r>
    <r>
      <rPr>
        <sz val="9"/>
        <rFont val="宋体"/>
        <charset val="134"/>
      </rPr>
      <t>7</t>
    </r>
    <r>
      <rPr>
        <sz val="9"/>
        <rFont val="宋体"/>
        <charset val="134"/>
      </rPr>
      <t>-2018</t>
    </r>
  </si>
  <si>
    <t>栈道建设全长约2.5公里</t>
  </si>
  <si>
    <t>对现有渔港码头进行改造升级</t>
  </si>
  <si>
    <t>枫林水库周边种植枫树及水上游乐园建设</t>
  </si>
  <si>
    <t>完成朝阳、后寺、霞皋、院里、长里溪五个水库的出险加固工作</t>
  </si>
  <si>
    <t>滨海大道外侧滩涂改造5000亩</t>
  </si>
  <si>
    <t>下磨溪综合整治</t>
  </si>
  <si>
    <t>综合整治河道1.2KM</t>
  </si>
  <si>
    <t>利用洋西三角地建设停车场和地下综合广场。</t>
  </si>
  <si>
    <t>占地120亩</t>
  </si>
  <si>
    <t>占地170亩，总建筑面积6万平方米</t>
  </si>
  <si>
    <t>占地17亩</t>
  </si>
  <si>
    <t>占地300亩，拆除旧房面积30万平方米</t>
  </si>
  <si>
    <t>泗华老叶树片区改造</t>
  </si>
  <si>
    <t>面积约100亩，涉及60户</t>
  </si>
  <si>
    <t>修建道路及周边片区改造</t>
  </si>
  <si>
    <t>占地400亩</t>
  </si>
  <si>
    <t>综合整治河道3.2km</t>
  </si>
  <si>
    <r>
      <rPr>
        <sz val="9"/>
        <rFont val="宋体"/>
        <charset val="134"/>
      </rPr>
      <t>201</t>
    </r>
    <r>
      <rPr>
        <sz val="9"/>
        <rFont val="宋体"/>
        <charset val="134"/>
      </rPr>
      <t>7</t>
    </r>
    <r>
      <rPr>
        <sz val="9"/>
        <rFont val="宋体"/>
        <charset val="134"/>
      </rPr>
      <t>-2020</t>
    </r>
  </si>
  <si>
    <t>占地面积约25亩</t>
  </si>
  <si>
    <t>占地面积约35亩</t>
  </si>
  <si>
    <t>70亩，涉及拆迁户387户，拆迁面积约13万平方米，建筑面积13.16万平方米，其中住宅7.55万平方米</t>
  </si>
  <si>
    <t>建设路片区改造包含市图书馆、市交通，占地面积约20亩</t>
  </si>
  <si>
    <t>占地50亩</t>
  </si>
  <si>
    <t>占地约32亩，</t>
  </si>
  <si>
    <t>飞达不锈钢旧厂房改造，占地约20亩</t>
  </si>
  <si>
    <t>占地20亩，旧厂房改造</t>
  </si>
  <si>
    <t>在厂区旧址基础上，实施周边片区改造</t>
  </si>
  <si>
    <t>前期规划，丈量摸底</t>
  </si>
  <si>
    <t>征迁等前期手续办理</t>
  </si>
  <si>
    <t>占地108亩，片区改造</t>
  </si>
  <si>
    <t>占地约392亩，拆迁面积49万平方米，涉及拆迁户1500多户，新建安置房43万平方米</t>
  </si>
  <si>
    <t>在钟潭风景区规划建设儿童乐园</t>
  </si>
  <si>
    <t>招商洽谈，寻求意向业主，土地林地报批</t>
  </si>
  <si>
    <t>拟在屿上村，东木兰陂虹吸管、南至江滨北路，北至御庄园输水渠道，建设一个占地500亩的山体公园</t>
  </si>
  <si>
    <t>前期规划方案设计，土地林地报批</t>
  </si>
  <si>
    <t>村庄整治、基础设施配套提升</t>
  </si>
  <si>
    <t>完成前期手续办理</t>
  </si>
  <si>
    <t>占地70亩，建设青山、下尾安置区</t>
  </si>
  <si>
    <t>前期手续办理，完成征迁</t>
  </si>
  <si>
    <t>占地60亩，商住项目及配套设施建设</t>
  </si>
  <si>
    <t>力争年底出让</t>
  </si>
  <si>
    <t>社区服务中心</t>
  </si>
  <si>
    <t>洋西小学</t>
  </si>
  <si>
    <t>延寿文化城建设</t>
  </si>
  <si>
    <t>占地约500亩，完善社区基础设施建设，创建国家级文化名城。</t>
  </si>
  <si>
    <t>莆田市土地储备中心</t>
  </si>
  <si>
    <t>林桥、朱坑自来水建设及白洋村自来提升工程</t>
  </si>
  <si>
    <t>占地约32亩，佛学院建设，佛教文化交流、佛教佛事活动及佛教研究</t>
  </si>
  <si>
    <t>朱坑村旧村改造及基础设施配套建设等</t>
  </si>
  <si>
    <t>林桥村旧村改造及基础设施配套建设等</t>
  </si>
  <si>
    <t>占地约45亩，</t>
  </si>
  <si>
    <t>占地约15亩，建筑面积约4万平米</t>
  </si>
  <si>
    <t>老年人活动中心</t>
  </si>
  <si>
    <t>占地15亩，建筑面积8000平方米</t>
  </si>
  <si>
    <t>占地50亩，建筑面积15000平方米</t>
  </si>
  <si>
    <t>项目规划</t>
  </si>
  <si>
    <t>在快乐农庄及周边规划200多亩的文化创意产业园项目</t>
  </si>
  <si>
    <t>建设建筑企业总部区，占地约100亩和先行规划建设汽贸城，启动片区改造，占地约150亩</t>
  </si>
  <si>
    <t>前期规划，手续报批</t>
  </si>
  <si>
    <t>招商洽谈,争取落地，前期手续</t>
  </si>
  <si>
    <t>占地80亩，拟将旧厂房改造为电商大楼、物流仓库等，总建筑面积8万平方米</t>
  </si>
  <si>
    <t>占地500亩，一期占地200亩，建设汽车销售、维修、服务为一体的汽车城</t>
  </si>
  <si>
    <t>城厢区2016年重点项目分行业一览表</t>
  </si>
  <si>
    <t>完成开炸石头及土方清运。年内完成</t>
  </si>
  <si>
    <t>5月份动工建设</t>
  </si>
  <si>
    <t>年底主体封顶</t>
  </si>
  <si>
    <t>封顶装修</t>
  </si>
  <si>
    <t>一期工程建设完工</t>
  </si>
  <si>
    <t>主体完工</t>
  </si>
  <si>
    <t>完成桩基施工</t>
  </si>
  <si>
    <t>主体工程完工</t>
  </si>
  <si>
    <t>完工投入使用</t>
  </si>
  <si>
    <t>前期设计等手续。</t>
  </si>
  <si>
    <t>已基本完成一期约30亩安置区的征地和清树，房屋、厂房正在丈量和评估</t>
  </si>
  <si>
    <t>完成安置房主体，配套建设</t>
  </si>
  <si>
    <t>争取上半年动工建设</t>
  </si>
  <si>
    <t>占地145亩，商业面积1.8万平方米，住宅面积17.5万平方米</t>
  </si>
  <si>
    <t>完成一期建设</t>
  </si>
  <si>
    <t>二期封顶装修</t>
  </si>
  <si>
    <t>前期规划设计</t>
  </si>
  <si>
    <t>部分路段通车</t>
  </si>
  <si>
    <t>完成基建手续办理，9月份动工建设</t>
  </si>
  <si>
    <t>8月份动工建设</t>
  </si>
  <si>
    <t>12月份动工建设</t>
  </si>
  <si>
    <t>坂头东一期安置房（地块一）</t>
  </si>
  <si>
    <r>
      <rPr>
        <sz val="9"/>
        <rFont val="宋体"/>
        <charset val="134"/>
      </rPr>
      <t>1</t>
    </r>
    <r>
      <rPr>
        <sz val="9"/>
        <rFont val="宋体"/>
        <charset val="134"/>
      </rPr>
      <t>1月份开工建设</t>
    </r>
  </si>
  <si>
    <t>包换两侧各3公里，建设步行慢道、休闲亭等配套设施，新增绿地面积</t>
  </si>
  <si>
    <t>11月份动工建设</t>
  </si>
  <si>
    <t>项目占地1000多亩，其中二期140亩，三期60亩，四期93亩，五期163亩，六期200亩，七期77亩，八期112亩，九期45亩，十期70亩，十一期240亩，建筑面积共180万平方米</t>
  </si>
  <si>
    <t>前期规划手续办理</t>
  </si>
  <si>
    <t>手续办理</t>
  </si>
  <si>
    <t>木兰溪防洪工程华林段的安置区顶宅、西许各1个，总建筑面积约4万平方米</t>
  </si>
  <si>
    <t>规划建设污水处理厂一座</t>
  </si>
  <si>
    <t>111</t>
  </si>
  <si>
    <t>建设路两边双创基地建设</t>
  </si>
  <si>
    <t>4月份动工建设</t>
  </si>
  <si>
    <t>厂房主体建设</t>
  </si>
  <si>
    <t>9月份开工建设</t>
  </si>
  <si>
    <t>建设生产厂房</t>
  </si>
  <si>
    <t>招商洽谈，前期手续办理</t>
  </si>
  <si>
    <t>河道清淤整治</t>
  </si>
  <si>
    <t>完成1公里河道整治</t>
  </si>
  <si>
    <t>基本完成征迁，完成部分土方填筑、基础开挖等土方工程</t>
  </si>
  <si>
    <t>主槽护岸施工，完成堤上路及绿化配套设施</t>
  </si>
  <si>
    <t>元月动工建设</t>
  </si>
  <si>
    <t>1月份动工，上半年完工</t>
  </si>
  <si>
    <t>1月份动工，6月份完工</t>
  </si>
  <si>
    <t xml:space="preserve">房屋丈量97.14%；林（果）地及地面附着物已丈量1104宗约750亩
</t>
  </si>
  <si>
    <t>完成大坝除险加固，库区污水治理、安置房地块6月份动工建设</t>
  </si>
  <si>
    <t>7月份动工建设</t>
  </si>
  <si>
    <t>力争年底动工建设</t>
  </si>
  <si>
    <t>前期手续。</t>
  </si>
  <si>
    <t>完成方案编制</t>
  </si>
  <si>
    <t>旅游</t>
  </si>
  <si>
    <t>基本完成地面坟墓迁移，房屋共丈量确认5.7万平方米；5个安置区完成建筑方案设计及4个安置区丈量</t>
  </si>
  <si>
    <t>起点位于K0+000龟山，终点为华亭镇人民政府西侧。路线全长14.88公里，采用三级公路标准设计，路基宽度为9.5m，行车速度为30km/h，双向两车道</t>
  </si>
  <si>
    <t>全线主线按一级公路47.219公里，设计时速80公里双向准8车道，路基宽度35.5米，辅路全长44.614公里，路基宽为2*8.25米，有特大桥6座，大、中、小型桥梁共35座，互通式立体交叉13处，分离式立体交叉11座，涵洞47道，通道11道。灵川段3.9公里</t>
  </si>
  <si>
    <t>卧龙湖叠水景观坝5座，环湖景观带6km，生态停车场4h㎡，自驾车营地1处，500个床位生态养老院等</t>
  </si>
  <si>
    <t>各项前期手续正在办理中</t>
  </si>
  <si>
    <t>完成各项前期手续报批，进入施工阶段</t>
  </si>
  <si>
    <t>路线长15.894公里，东海段4.8公里，灵川段9.9公里，其中以实施段落5.095公里。按全线采用二级公路标准(兼市政主干道功能），设计时速为60公里/每小时，路基宽度35米</t>
  </si>
  <si>
    <t>征迁等各项前期工作完成，正在办理农转用手续</t>
  </si>
  <si>
    <t>滨海大道（城厢段）全长14.16km，道路红线60m，双向8车道加辅道。东海段4.8公里，灵川段9.3公里</t>
  </si>
  <si>
    <t>完成灵川段填土工程</t>
  </si>
  <si>
    <t>长3公里，两侧建筑物装立面改造</t>
  </si>
  <si>
    <t>道路总长2公里，路幅12米，总造价约1000万元</t>
  </si>
  <si>
    <t>启动前期征地手续办理</t>
  </si>
  <si>
    <t>总用地面积24亩。建设用地面积：18043.03㎡，建筑总面积：131810.48㎡；设置停车位：机动车877个，非机动车901个</t>
  </si>
  <si>
    <t>图纸设计</t>
  </si>
  <si>
    <t>1、延寿小学新建：新征用地6亩，总建筑面积3000平方米，及基础设施配套建设;2.泗华小学新建：新征用地50亩，一二期总建筑面积25600平方米;3.少年宫片区小学新建：新征用地20亩，总建筑面积11700平方米，及基础设施配套建设</t>
  </si>
  <si>
    <t>完成各项前期手续报批，农转用手续报批，9月份动工建设</t>
  </si>
  <si>
    <t>占地约45亩</t>
  </si>
  <si>
    <t>一期部分封顶</t>
  </si>
  <si>
    <t>利用博艺轻工的闲置土地，建设面积约3200平米的别克4S销售展厅</t>
  </si>
  <si>
    <t>拆除地面物</t>
  </si>
  <si>
    <t>总平及建筑方案获批，完成旧房拆除，争取年底动工建设</t>
  </si>
  <si>
    <t>完成征迁，地块出让，基建手续办理，争取年底动工建设</t>
  </si>
  <si>
    <t>原百祥车饰地块，占地11亩，拟建设汽车展厅、车库、维修大楼等</t>
  </si>
  <si>
    <t>卫生</t>
  </si>
  <si>
    <t>占地9.85亩，总建筑面积9.39万平方米，新建门诊大楼和病房大楼扩建</t>
  </si>
  <si>
    <t>病房楼正在净化仪器安装，门诊楼正在进行水电和智能化管线安装；</t>
  </si>
  <si>
    <t>6月份投入使用</t>
  </si>
  <si>
    <t>二季度完成工程</t>
  </si>
  <si>
    <t>一季度门诊楼和医技楼动工建设</t>
  </si>
  <si>
    <t>占地3.5亩，新建门诊楼建筑面积2000平方米</t>
  </si>
  <si>
    <t>四季度完成土地征用和图纸设计</t>
  </si>
  <si>
    <t>凤凰山街道2021年投资计划项目表</t>
  </si>
  <si>
    <t xml:space="preserve">填报单位（须盖章）：                                                                                                                                                 </t>
  </si>
  <si>
    <t>单位：万元</t>
  </si>
  <si>
    <t>序号</t>
  </si>
  <si>
    <t>至2019年底预计工作或工程进展情况</t>
  </si>
  <si>
    <t>2021年工作目标</t>
  </si>
  <si>
    <t>2020年计划开工、建成或部分建成</t>
  </si>
  <si>
    <t>项目业主（建设、筹建、代建单位）</t>
  </si>
  <si>
    <t>计划投资(万元)</t>
  </si>
  <si>
    <t>本 月 进  度</t>
  </si>
  <si>
    <t>计划
开工
月份</t>
  </si>
  <si>
    <t>计划建成(部分建成)月份</t>
  </si>
  <si>
    <t>●文献北片区改造</t>
  </si>
  <si>
    <t>规划用地总面积约392亩，拆迁旧房总建筑面积约70万平方米，涵盖龙桥、凤凰山2个街道，涉及太平、下磨、龙德井3个居委会，共有拆迁户2597户、单位48家</t>
  </si>
  <si>
    <t>已完成征迁工作</t>
  </si>
  <si>
    <t>目前文献北片区一期民房部分已完成签约355户，签约率约99.4％。机关事业公产单位7家已全部完成面积确认。3家企业：莆田市工业贸易有限公司（肖国聪）、泰然商场（银行抵押贷款，作为资产包已被第三方购买，业主配合意愿不强）、华兴公司（公司已不存在，相关产权人已理顺，剩2户正组织洽谈签约）。</t>
  </si>
  <si>
    <t>区住建局
（经发公司）
凤凰山街道办事处</t>
  </si>
  <si>
    <t>陈元培</t>
  </si>
  <si>
    <t>凤凰山街道办事处</t>
  </si>
  <si>
    <t>崔建行</t>
  </si>
  <si>
    <t>●月塘南片区改造（一期）</t>
  </si>
  <si>
    <t>片区规划用地面积约138亩，东至筱塘南街，西至荔城南大道，北至新梅路，南至恒丰大酒店；涉及拆迁户约240户，拆迁总建筑面积约11.5万平方米。</t>
  </si>
  <si>
    <t>目前一期安置地块已净地；出让地块林凤飞名下富邦房地产公司、莆田市经济开发总公司机械基础工程公司4处地块未签约。</t>
  </si>
  <si>
    <t>●城厢区老旧小区提升改造</t>
  </si>
  <si>
    <t>县委300套、新季小区、军分区集资房改造及莆田市第一医院集资房4个老旧小区及周边道路雨污分流及电缆落地等施工；对小区绿化及周边道路回填硬化；下半年完成福兴小区等改造</t>
  </si>
  <si>
    <t>县委300套及新季小区正在工程扫尾。</t>
  </si>
  <si>
    <t>肖   军</t>
  </si>
  <si>
    <t>陈扬</t>
  </si>
  <si>
    <t>●月塘南片区二期天妃酒店改造</t>
  </si>
  <si>
    <t>总用地面积57.7亩，其中天妃饭店用地面积52.亩，幼儿园用地面积4.9亩。</t>
  </si>
  <si>
    <t>天妃饭店房地产已完成净地，正办理土地出让前期手续。</t>
  </si>
  <si>
    <t>●城厢区城市中心变电站增容建设项目</t>
  </si>
  <si>
    <t>新建110千伏变电站一座，安装3台63兆伏安主变、110千伏出线3回、10千伏出线42回；配套迁建110千伏线路3.556公里；配套迁建10千伏中压线路电缆线路39.065公里；建设相应无功补偿装置、接地装置、通信和系统二次工程</t>
  </si>
  <si>
    <t>1.电缆隧道及屋面女儿墙模板安装。场地平整。
2.围墙钢板桩施工，配电楼基础完成91%，消防水池完成90%。</t>
  </si>
  <si>
    <t>区住建局
（八达公司）
凤凰山街道办事处</t>
  </si>
  <si>
    <t>●城厢区龙德井危旧房改造项目</t>
  </si>
  <si>
    <t>该项目安置地块总建筑面积729300平方米，其中，地上建筑面积529800平方米，地下建筑面积199500平方米，规划空中连廊17900平方米，学校社区、邻里中心共41500平方米，配套建设绿化、护岸、市政广场、道路、管网、地面停车场、给排水系统、供电系统、消防系统及人防地下室工程等基础设施</t>
  </si>
  <si>
    <t>修建性详细规划已完成</t>
  </si>
  <si>
    <t xml:space="preserve">①征迁方面：截至目前，民房部分已完成《交房面积确认书》签约2212户，签约率100％；单位公产面积完成签约确认36家，正在签约1家（为城厢区地税局，房屋已提前拆除）；
安置房方面：安置地块一正在进行基础底板及地下室施工；安置地块二正在进行主楼施工，平均施工至4层；安置地块三正在进行基础底板及地下室施工；安置地块四目前正在进行桩基施工；学校区域目前真正进行图纸设计。
</t>
  </si>
  <si>
    <t>城厢区2019年项目投资计划表</t>
  </si>
  <si>
    <t>2019年工作目标</t>
  </si>
  <si>
    <t>目前进度</t>
  </si>
  <si>
    <t>存在问题及建议</t>
  </si>
  <si>
    <t>计划开工月份</t>
  </si>
  <si>
    <t>计划竣工月份</t>
  </si>
  <si>
    <t>项目建设单位</t>
  </si>
  <si>
    <t>属地责任人及联系方式</t>
  </si>
  <si>
    <t>区级挂钩领导</t>
  </si>
  <si>
    <t>备注</t>
  </si>
  <si>
    <t>进度安排</t>
  </si>
  <si>
    <t>项目业主责任人及联系方式</t>
  </si>
  <si>
    <t>㈠</t>
  </si>
  <si>
    <t>莆田筱塘110kV变电站迁建配套工程</t>
  </si>
  <si>
    <t>新建110千伏变电站，主变压器本期规模/远景（3*63MVA）；110kV出线 本期规模/远景规模（3回）；10kV馈线 本期规模（24回） 远景规模（42回）；无功补偿 本期规模/远景规模（3*（4.8+6）Mvar）；中性点接地方式 本期规模/远景规模（ 110kV中性点直接接地10kV经接地变及消弧线圈接地回)。</t>
  </si>
  <si>
    <t>1-3月份：完成基建手续办理；
4月份：动工建设；
5-11月份：主体工程建设；
12月份：竣工验收，投入使用。</t>
  </si>
  <si>
    <t>设备安装：完成消弧线圈。电容器组施工60%。正在保护屏柜就位施工</t>
  </si>
  <si>
    <t>需政府协调问题：
1、目前我公司已投入前期建设资金近2000万元，但施工合同尚未签订，工程款未支付。
2、涉及整体规划，旧变电站周边的10KV管沟路径的走廊协调。
3、新变电站建设过程中的相关工程规划许可证、环境影响评估及验收、消防审核验收、不动产产权证等审批手续。</t>
  </si>
  <si>
    <t>市电力公司</t>
  </si>
  <si>
    <t>陈  欣
15205929797</t>
  </si>
  <si>
    <t>沈耀森13607526025</t>
  </si>
  <si>
    <t>木兰220kv输变电工程</t>
  </si>
  <si>
    <t>规划新建1台180MVA主变，220kV线路7公里。</t>
  </si>
  <si>
    <t>1-3月份：主体建筑封顶、进行内外装修；
4-6月份：完成设备调试，实现输变电。</t>
  </si>
  <si>
    <t>闽投电力储能电站项目</t>
  </si>
  <si>
    <t>拟在灵川变电站附近建设200MWh新型锂电池储能电站，项目用地10亩，一期建设规模为50MWh/20MW；二期150MWh/50MW，其中移动式储能箱的比例为30-50%，并匹配4-6座移动充电站的辅助设施。建成后年产值1.2亿元，税收1000万元。</t>
  </si>
  <si>
    <t>1-3月份：完成土地出让；
4-5月份：基建手续报批；
6月份：动工建设。</t>
  </si>
  <si>
    <t>福建闽投配售电有限责任公司</t>
  </si>
  <si>
    <t>陈朝波
13808599107</t>
  </si>
  <si>
    <t>TPU超临界发泡材料项目</t>
  </si>
  <si>
    <t>约占地50亩，引进2-3条德国先进生产线，2幢厂房，可创产值5亿元，税收3000万元。</t>
  </si>
  <si>
    <t>1-3月份：完成用地手续；
4月份：动工建设；
5-6月份：主体厂房建设；
12月份：部分完工。</t>
  </si>
  <si>
    <t>莆田市山合工贸有限公司</t>
  </si>
  <si>
    <t>蔡福庆13808592099</t>
  </si>
  <si>
    <t>胡元良13808597767</t>
  </si>
  <si>
    <t>益明鞋材技改项目</t>
  </si>
  <si>
    <t>购置设备50台等。</t>
  </si>
  <si>
    <t>1-3月份：完成前期手续；
5月份：生产线扩张，设备购入；
12月份：竣工投产。</t>
  </si>
  <si>
    <t>莆田市益明鞋材有限公司</t>
  </si>
  <si>
    <t>蔡庆洪
13607532199</t>
  </si>
  <si>
    <t>明盛纺织技改项目</t>
  </si>
  <si>
    <t>莆田市明盛纺织有限公司</t>
  </si>
  <si>
    <t>蔡建辉
1566919888</t>
  </si>
  <si>
    <t>青苹果日用品生产项目</t>
  </si>
  <si>
    <t>拟租赁鸿圣纸业1万平方米厂房，购置鞋垫生产设备，预计年产1600万双鞋垫，产值1亿元以上。</t>
  </si>
  <si>
    <t>1-3月份：完成设备安装调试并投产。</t>
  </si>
  <si>
    <t>温州青苹果日用品有限公司</t>
  </si>
  <si>
    <t>周茂华
13968800676</t>
  </si>
  <si>
    <t>丰龙鞋业生产项目</t>
  </si>
  <si>
    <t>拟租赁原川龙鞋业10000平方米厂房，用于丰龙成品鞋生产之用，达产后预计年产300万双鞋垫，计产值5000万元以上。</t>
  </si>
  <si>
    <t>莆田市丰龙鞋业有限公司</t>
  </si>
  <si>
    <t>林春锦
13950708988</t>
  </si>
  <si>
    <t>艾米图鞋业生产项目</t>
  </si>
  <si>
    <t>拟租用华江轻工5000平方米厂房，用于艾米图鞋底生产，预计年产鞋底30-50万双，产值2000万元。</t>
  </si>
  <si>
    <t>莆田市艾米图鞋业有限公司</t>
  </si>
  <si>
    <t>陈建新
13607515013</t>
  </si>
  <si>
    <t>人工智能总部项目</t>
  </si>
  <si>
    <t>项目规划用地约100亩，建设人工智能研发中心、孵化器、创业空间及企业总部公共配套的人工智能园区，打造“莆田智能芯谷”。</t>
  </si>
  <si>
    <t>1-4月份：完成前期手续办理；
5月份：动工建设。</t>
  </si>
  <si>
    <t>晨星软件研发（深圳）有限公司</t>
  </si>
  <si>
    <t>林永育
13501554828</t>
  </si>
  <si>
    <t>三利谱偏光片生产线建设项目</t>
  </si>
  <si>
    <t>三利谱TFT-LCD偏光片项目，拟增设1条宽幅偏光片生产线，项目需征地150亩，计划投资6亿元，年产值可达6亿元，年创税5000万元。</t>
  </si>
  <si>
    <t>1-3月份：完成前期手续办理；
4月份：动工建设。</t>
  </si>
  <si>
    <t>深圳三利谱光电科技股份有限公司</t>
  </si>
  <si>
    <t>李正学
13799627186</t>
  </si>
  <si>
    <t>溢通环保车用尿素生产项目</t>
  </si>
  <si>
    <t>占地10亩，新建2条车用尿素生产线，年产12万吨车用尿素,达产后年产值2.5亿元，预计创税达2000万元以上。</t>
  </si>
  <si>
    <t>1-2月份：完总平、施工图设计等；
3月份：动工建设；
4-8月：完成主体建设；
9-12月份：完成装修。</t>
  </si>
  <si>
    <t>溢通环保科技(莆田)有限公司</t>
  </si>
  <si>
    <t>袁敏
13515921358</t>
  </si>
  <si>
    <t>星华模具公司电子印刷线路板高精密模具项目</t>
  </si>
  <si>
    <t>征地10亩，年生产电子线路板模具5000副以上，年产值近6000万元，年税收200万元以上。</t>
  </si>
  <si>
    <t>1-3月份：完成施工许可证等基建手续办理；
4月份：动工建设；
5-10月份：完成主体建设；
11-12月份：开始装修。</t>
  </si>
  <si>
    <t>莆田市星华电子模具有限公司</t>
  </si>
  <si>
    <t>魏剑峰
13706056822</t>
  </si>
  <si>
    <t>1-3月份：完成展厅、创作室基建前期手续办理；
6月份：全面动工建设；
7-9月份：主体建设；
12月份：主体封顶，开始装修。</t>
  </si>
  <si>
    <t>王剑涯
13905046000</t>
  </si>
  <si>
    <t>锐马电气厂房及配套设施建设</t>
  </si>
  <si>
    <t>占地23亩，用于厂房及配套设施建设。</t>
  </si>
  <si>
    <t>1-3月份：3#、4#楼开始装修；
4-6月份：完成装修；
7-9月份：竣工验收，购置设备；
10月份：设备调试，正式投产。</t>
  </si>
  <si>
    <t>锐马电气（福建）有限公司</t>
  </si>
  <si>
    <t>固源混凝土建设项目</t>
  </si>
  <si>
    <t>收购原上品橼地块，占地22亩，主要建筑面积33272平方米, 建设厂房4幢6层，宿舍楼1幢7层，配电房1幢2层,4条印刷流水生产线、2条装订线、1条高自动化包装生产线。</t>
  </si>
  <si>
    <t>1-3月份：完成厂房、办公楼、宿舍楼室外装修；
4-6月份：完成室内装修；
7-9月份：完成设备购置；
10月份：全部竣工投产。</t>
  </si>
  <si>
    <t>莆田市固源混凝土有限公司</t>
  </si>
  <si>
    <t>林剑斌
18650256868</t>
  </si>
  <si>
    <t>福建华源纺织城</t>
  </si>
  <si>
    <t>建设现代化、自动化、无污染、零排放的高端纺织生产线，主要生产本色、有色化纤纱线等各种高端棉纱产品，年生产本色、有色化纤纱线等各种高端棉纱产品50万锭。</t>
  </si>
  <si>
    <t>1-3月份：3#厂房主体建设完成50%；4#综合楼开始内外装修；
4-5月份：3#厂房建设完成；4#综合楼完成装修；
6月份：3#厂房内外开始装修，3、4#综合楼完成验收；
7-10月份：3#厂房装修完成，完成厂区道路硬化及绿化建设。</t>
  </si>
  <si>
    <t>许文辉13599852666</t>
  </si>
  <si>
    <t>1-3月份：办公楼装修；8#厂房设备安装 4#楼肉制品新设备安装；
4-6月份：博物馆装修,观光中心装修,10#和11#厂房内部装修,4#楼肉制品新产品试生产；
7-9月份：科研中心装修和试验仪器安装,8#厂房新产品试生产；
10月份：观光中心、博物馆运行。</t>
  </si>
  <si>
    <t>余海英15080151358</t>
  </si>
  <si>
    <t>凯达卫生用品生产项目</t>
  </si>
  <si>
    <t>占地50亩，总建筑面积3.6万平方米。</t>
  </si>
  <si>
    <t>1-3月份：1、3#厂房完成建设；
4月份：1、3#厂房完成验收，消防安装完成并验收，房产证等证件办理完成；
5月份：2、3#办公楼完成基建；
8月份：完成厂区道路硬化及绿化建设。</t>
  </si>
  <si>
    <t>莆田市凯达纸业有限公司</t>
  </si>
  <si>
    <t>林文洪13905940293</t>
  </si>
  <si>
    <t>1</t>
  </si>
  <si>
    <t>赛博思建筑装配式产业园项目</t>
  </si>
  <si>
    <t>占地300亩，总建筑面积28.2万平方米。其中：一期总建筑面积8万平方米；二期总建筑面积20.18万平方米。生产以住宅为主的各类钢结构所需主要构配件及配套设施。</t>
  </si>
  <si>
    <t>3月份：二期1幢30层建筑动工建设；
4-6月份：二期主体建设；
7-9月份：二期主体建设；
10月份：二期主体竣工。</t>
  </si>
  <si>
    <t>蔡丽花13559807888
蔡玉春13971000570</t>
  </si>
  <si>
    <t>韩廷药业项目</t>
  </si>
  <si>
    <t>1-3月份：2#厂房、3#宿舍楼完成内外装修；
4-6月份：2#厂房、3#宿舍楼通过验收；
7-10月份：完成设备安装并试投产。</t>
  </si>
  <si>
    <t>莆田市韩廷药业有限公司</t>
  </si>
  <si>
    <t>福铝家俱项目</t>
  </si>
  <si>
    <t>1-3月份：1#、2#厂房完成主体建设；
4-6月份：1#、2#厂房开始内外装修，办公楼完成内外装修；
7-9月份：1#、2#厂房完成装修并通过验收；
10-12月份：1#、2#厂房完成设备安装并试投产。</t>
  </si>
  <si>
    <t>莆田市福铝工贸有限公司</t>
  </si>
  <si>
    <t>林光照15959431198</t>
  </si>
  <si>
    <t>金彩纸塑扩建项目</t>
  </si>
  <si>
    <t>占地面积19亩，总建筑面积2万平方米，用于厂房及配套设施建设。</t>
  </si>
  <si>
    <t>1-3月份：1#厂房封顶建设；
4-6月份：1#厂房内外装修；
7-9月份：1#厂房完成验收，消防通过验收；
10-12月份：生产设备安装并调试。</t>
  </si>
  <si>
    <t>彭宗宝13905049298</t>
  </si>
  <si>
    <t>富隆达贸易厂房及配套设施建设</t>
  </si>
  <si>
    <t>占地60亩，总建筑面积4.4万平方米。</t>
  </si>
  <si>
    <t>1-3月份：厂房完成主体建设；
4-6月份：厂房开始内外装修，办公楼完成内外装修；
7-9月份：厂房完成装修并通过验收；
10月份：厂房完成设备安装并试投产。</t>
  </si>
  <si>
    <t>福建富隆达贸易有限公司</t>
  </si>
  <si>
    <t>汪金富13859860099</t>
  </si>
  <si>
    <t>㈡</t>
  </si>
  <si>
    <t>凤凰山街道山区村农村污水处理工程</t>
  </si>
  <si>
    <t>涉及白洋、朱坑、林桥等三个山区村约1000户农户的污水收集与处理。估计建设污水主支管道长约6公里、化粪池500个、2座一体化提升泵站。</t>
  </si>
  <si>
    <t>1－11月份：施工建设；
12月份：竣工。</t>
  </si>
  <si>
    <r>
      <rPr>
        <sz val="9"/>
        <color indexed="8"/>
        <rFont val="宋体"/>
        <charset val="134"/>
      </rPr>
      <t>林桥已完成化粪池109个，朱坑正在工程施工，已完成化粪池</t>
    </r>
    <r>
      <rPr>
        <sz val="9"/>
        <color indexed="8"/>
        <rFont val="宋体"/>
        <charset val="134"/>
      </rPr>
      <t>3个。</t>
    </r>
  </si>
  <si>
    <t>区住建局
（城投公司）</t>
  </si>
  <si>
    <t>肖   军
18905946511</t>
  </si>
  <si>
    <t>苏剑伟15160263333</t>
  </si>
  <si>
    <t>城厢区桥尾自然村灌溉蓄水池改建工程</t>
  </si>
  <si>
    <t>新建蓄水池一个，为桥尾自然村农田、果园提供灌溉用水。</t>
  </si>
  <si>
    <t>1－2月份：施工建设；
3月份：竣工。</t>
  </si>
  <si>
    <t>已完成水池硬化</t>
  </si>
  <si>
    <t>凤凰山街道林桥村村委会</t>
  </si>
  <si>
    <t>龚周碧18059538777</t>
  </si>
  <si>
    <t>天龟线旅游路三改工程（白洋段）</t>
  </si>
  <si>
    <t>对天龟线旅游路白洋段进行改沟、改渠及改道等建设，并完善相关配套设施。</t>
  </si>
  <si>
    <t>凤凰山街道白洋村村委会</t>
  </si>
  <si>
    <t>林鹏13959575555</t>
  </si>
  <si>
    <t>周荔山13860996235</t>
  </si>
  <si>
    <t>凤凰山街道山区村(林桥、朱坑)饮用水安全提升工程</t>
  </si>
  <si>
    <t>林桥村新建输水管线3011m，供水站内设置50㎡管理房一座，清水池一座,朱坑村新建输水管线2823m，供水站内设置50㎡管理房一座，清水池一座。</t>
  </si>
  <si>
    <t>1-2月份：施工建设；
3月份：竣工。</t>
  </si>
  <si>
    <t>已完成场地平整，正在工程施工。</t>
  </si>
  <si>
    <t>蔡辉彬 13859869199</t>
  </si>
  <si>
    <t>台湾兰花培育销售基地二期</t>
  </si>
  <si>
    <t>占地面积100亩，建设台湾兰花培育销售中心及相关配套设施。</t>
  </si>
  <si>
    <t>1-3月份：完成二期大棚建设；
4-6月份：基地道路硬化组织验收并对外开放销售。</t>
  </si>
  <si>
    <t>莆田遇花缘园艺有限公司</t>
  </si>
  <si>
    <t>林  宇
18150289638</t>
  </si>
  <si>
    <t>华亭镇埔柳村西山三角梅大观园</t>
  </si>
  <si>
    <t>在华亭镇埔柳村西山上种植10万株三角梅。</t>
  </si>
  <si>
    <t>1-3月份：完成项目前期准备和招投标工作；
4-6月份：开始动工建设，完成全部种植工作；
7-9月份：进行抚育，10-12月份进行补植。</t>
  </si>
  <si>
    <t>华亭镇旅游路花海园</t>
  </si>
  <si>
    <t>在华亭镇天龟线旅游路旁山上种植梨花，面积1000亩。</t>
  </si>
  <si>
    <t>1-3月份：完成项目前期准备和招投标工作；
4-6月份：开始动工建设，完成全部种植工作；
7-9月份：进行抚育；
10-12月份：进行补植。</t>
  </si>
  <si>
    <t>林双法
13706073018</t>
  </si>
  <si>
    <t>华亭镇埔柳村核桃基地</t>
  </si>
  <si>
    <t>占地面积800亩，在华亭镇埔柳村草山头种植培育核桃基地。</t>
  </si>
  <si>
    <t>1-3月份：完成基地相关基础设施建设；
4-6月份：开始动工建设，完成全部种植工作。</t>
  </si>
  <si>
    <t>城厢区扶贫农场</t>
  </si>
  <si>
    <t>在华亭镇埔柳村建设2000亩的扶贫农场。</t>
  </si>
  <si>
    <t>1-3月份：完成土地征迁；
4月份：开始施工建设。</t>
  </si>
  <si>
    <t>区农业局</t>
  </si>
  <si>
    <t>刘都峰15659567899</t>
  </si>
  <si>
    <t>（1）涉及9户遗留户征迁；
（2）新建堤防总长14.82公里，新建水(涵)闸12座,重建4座跨支流桥梁,新建14处穿堤引、排水涵管。</t>
  </si>
  <si>
    <t>1-3月份：完成部分堤防填筑和河道整治；
4-6月份：完成部分河道整治、防浪墙、堤顶路，白塘段镇前水闸完成启闭平台；
7-9月份：完成主体建设；
10-12月份：进行工程扫尾。</t>
  </si>
  <si>
    <t>莆田市木兰溪防洪工程建设管理处</t>
  </si>
  <si>
    <t>黄国镇
13599007336</t>
  </si>
  <si>
    <t>木兰溪支流治水工程</t>
  </si>
  <si>
    <t>针对木兰溪的支流进行整治，包括两旁护岸砌坡、溪道清淤、两岸环境整治等。支流大概长40公里，宽6米—15米，长岭至西许段、五云隆兴段、顶宅至兴沙段、后塘至湖头段、西湖溪段、前柳溪段、宫利段、前黄溪、后角溪、坪坂溪等。</t>
  </si>
  <si>
    <t>1-3月份：完成施工图设计；
4-6月份：施工招标、动工建设；
7-9月份：部分完工；
10月份：部分完工。</t>
  </si>
  <si>
    <t>西湖溪全线安全生态水系建设工程</t>
  </si>
  <si>
    <t>对西湖溪全线境内的宫利、濑厝、埔柳、西湖、走马亭等村进行安全生态水系综合治理建设。</t>
  </si>
  <si>
    <t>1-3月份：完成施工设计、招标；
4-6月份动工建设。</t>
  </si>
  <si>
    <t>林密腾13607536136</t>
  </si>
  <si>
    <t>岭下村过池水库除险加固工程</t>
  </si>
  <si>
    <t>对过池水库土坝面铺块石，清除杂物，疏通涵洞、铺设防汛路等。</t>
  </si>
  <si>
    <t>1-3月份：完成招标；
4-6月份：动工实施；
7-9月份：主体实施；
10-12月份：竣工验收。</t>
  </si>
  <si>
    <t>沈海霞
13859835063</t>
  </si>
  <si>
    <t>莆田市东圳水库库滨带生态治理工程（一期）</t>
  </si>
  <si>
    <t>自常太村水晶宫水库坝头码头起生态修复面积7000平米，码头改造、溢流坝、漫步道建设，种植涵养林等。</t>
  </si>
  <si>
    <t>1-3月份：动工实施；
4-6月份：主体实施；
7-9月份：完成实施。</t>
  </si>
  <si>
    <t>院里溪安全生态水系建设项目</t>
  </si>
  <si>
    <t>新建生态护岸9段705米，重建滚水坝1座及灌渠200米，生态清障1000立方米，生态缓冲带3段7118立方米，亲水步道2段1.66公里，生态节点4个5831平方米，护岸生态优化5段2039米等。</t>
  </si>
  <si>
    <t>1-3月份：工程基本完工；
4-6月份：全部完工，并投入使用。</t>
  </si>
  <si>
    <t>东太溪安全生态水系建设项目</t>
  </si>
  <si>
    <t>新建生态护岸4段689米，生态清障500立方米，生物塘1座面积1064平方米，生态缓冲带1区3441立方米，亲水步道2段611米，生态亲水节点2个6101平方米。</t>
  </si>
  <si>
    <t>院里溪综合整治工程</t>
  </si>
  <si>
    <t>涉及马院、金川，整治河道4公里，清淤清障8.5万方、生态护坡1.2万平方、干砌石1500m3、浆砌石1800 m3、截洪沟1200m、裸露边坡生态修复2000平方米、现有荒草地生态改造6000平方米等。</t>
  </si>
  <si>
    <t>1月份：开始动工建设，完成10%；
2-6月份：完成主体工程，全部工程量80%；
7月份：基本完工，全部工程量95%；
8月份：全部完工，并投入使用。</t>
  </si>
  <si>
    <t>东太溪入库口段综合整治工程</t>
  </si>
  <si>
    <t>涉及东太、东青，综合整治河道3.5公里，清淤清障12万方、生态护坡1.5万平方米、干砌石2000平方米、浆砌石1500平方米、裸露边坡生态修复1000平方米、现有荒草地生态改造7500平方米等。</t>
  </si>
  <si>
    <t>1月份：完成招标、工程用地征用；
2月份：开始动工建设；
3-7月份：完成主体工程；
8月份：全部完工，并投入使用。</t>
  </si>
  <si>
    <t>东圳库区退耕退果还林工程（三期）</t>
  </si>
  <si>
    <t>涉及常太村，实施东圳水库湖滨缓冲带退果还林工程（三期），共退果还林880亩。</t>
  </si>
  <si>
    <t>郭凤祥
13599895399</t>
  </si>
  <si>
    <t>常太镇土地复垦建设工程</t>
  </si>
  <si>
    <t>实施汀洋（23亩）、内东坪（15亩）、外东坪（15亩）、下莒（80亩）、溪南（20亩）等5个村旧房拆除土地复垦和常太镇地灾点（50亩）土地复垦项目，计复垦土地203亩。</t>
  </si>
  <si>
    <t>1月份：完成方案设计；
2-3月份：完成设计图设计；
4-5月份：完成前期审批手续、完成赔偿款发放；
6-7月份：动工拆除；
8月份：完成拆旧房；
9-12月份：完成土地复垦。</t>
  </si>
  <si>
    <t>灵川镇高标准农田节水灌溉项目</t>
  </si>
  <si>
    <t>总面积4900亩,其中云庄、何寨片1870亩，东进片1850亩，下尾片1180亩。建设主要内容：①管灌工程：铺设干管、分干管、田间支管13.202km，渠系建筑物 44处；②田间灌排渠工程：衬砌改造灌排渠1.294km，渠系建筑物（智能水量计量仪）3 处；③清淤工程：渠道清淤11.6km。</t>
  </si>
  <si>
    <t>1-3月份:完成75%；
4-6月份：全面完成。</t>
  </si>
  <si>
    <t>林  根
13850250059</t>
  </si>
  <si>
    <t>域相区沿海片防洪挡潮工程</t>
  </si>
  <si>
    <t>主要对西墩海堤约400米迎水坡酾砌，堤顶硬化；对太青联合堤未达标堤段进行“三面包”
达标建设；径里水库大坝坝体漏水处高压旋喷桩防渗处理。</t>
  </si>
  <si>
    <t>1-3月份：完成80%；
4-6月份：全面完成。</t>
  </si>
  <si>
    <t>灵川篁山溪防洪排涝工程</t>
  </si>
  <si>
    <t>篁山溪河道的防洪堤建设3．5km，排涝片区内河清淤整治6．8km，拆除扩建水闻1座，新建排涝系站1座。</t>
  </si>
  <si>
    <t>1-4月份：完成第一标段和第二标段，第三标段完成进度70%，第四标度完成80%；
5月份：全面完成。</t>
  </si>
  <si>
    <t>灵川镇高标准农田建设项目</t>
  </si>
  <si>
    <t>改造山门村、桂山村、柯朱村2000亩耕地，建成高标准农田。</t>
  </si>
  <si>
    <t>1-3月份：完成70%；
4-6月份：全面完成。</t>
  </si>
  <si>
    <t>笏枫公路两侧排水沟工程</t>
  </si>
  <si>
    <t>新建笏枫公路两侧排水沟6.8公里。</t>
  </si>
  <si>
    <t>1-3月份：完成60%；
4-6月份全面完成。</t>
  </si>
  <si>
    <t>太湖园区田厝片区防洪排涝工程</t>
  </si>
  <si>
    <t>新建排水涵洞1座，新开挖河道1．3km。</t>
  </si>
  <si>
    <t>1-3月份：动工建设；
4-6月份：全面完成。</t>
  </si>
  <si>
    <t>东海镇农业综合开发项目</t>
  </si>
  <si>
    <t>禾硕扶贫产业基地提升项目占地1.1亩，引进电力烘干设备6套，农产品初加工及包装厂房基础设施建设,预计年产量增量收益300万元。上图150亩，东沙260亩土地。</t>
  </si>
  <si>
    <t>3月份：动工建设；
4-11月份：主体工程建设；
12月份：完工投入使用。</t>
  </si>
  <si>
    <t>禾硕农业开发有限公司</t>
  </si>
  <si>
    <t>蔡少震
18030323230</t>
  </si>
  <si>
    <t>黄俊飞13599882848</t>
  </si>
  <si>
    <t>东海镇原W72-W89改造管段工程</t>
  </si>
  <si>
    <t>改造管线5公里，铺设污水处理管网等。</t>
  </si>
  <si>
    <t>2月份：动工建设；
3-5月份：主体工程施工建设；
6月份：完工投入使用。</t>
  </si>
  <si>
    <t>福建省智锐建设工程有限公司</t>
  </si>
  <si>
    <t>唐继红13706076776</t>
  </si>
  <si>
    <t>东海溪道整治提升工程</t>
  </si>
  <si>
    <t>涉及海头溪利角段1公里、蔡厝溪1.5公里，团结溪上图段景观提升工程6公里等。</t>
  </si>
  <si>
    <t>1-3月份：动工建设；
4-6月份：基础工程施工；
7-9月份：管网铺设；
10-12月份：投入使用。</t>
  </si>
  <si>
    <t>沈国发
13959573232</t>
  </si>
  <si>
    <t>东海镇农村饮水改造提升工程</t>
  </si>
  <si>
    <t>总供水规模约7000立方米。管材选用PE管。涉及旧主干管线及输、配水管道建设10公里，配套设检修阀井、排泥阀井、排气阀井，消火栓等。主要包括除西厝、蔡厝、坪洋村外其余10个行政村，解决规划饮水不安全人口41417人，9735户。</t>
  </si>
  <si>
    <t>1-4月份：完成3个村管道铺设；
5-10月份：完成4个村管道铺设；
11月份：完工投入使用。</t>
  </si>
  <si>
    <t>东海镇坪洋村饮水安全巩固提升工程</t>
  </si>
  <si>
    <t>新建拦水坝一座，配套村庄供水站和输配水管道，工程建安投资约280万元。</t>
  </si>
  <si>
    <t>2月份：动工建设；
3-4月份：水渠建设；
5-10月份：拦水坝建设；
11月份：完工投入使用。</t>
  </si>
  <si>
    <t>东海镇坪洋村委会</t>
  </si>
  <si>
    <t>蔡建勇
13646982039</t>
  </si>
  <si>
    <t>陈志军
黄智强13950771373</t>
  </si>
  <si>
    <t>东海镇土地整理项目</t>
  </si>
  <si>
    <t>涉及蔡亭土地整理800亩，场地平整，水渠建设及灌溉设施等。其他高标准农田、复垦100亩。</t>
  </si>
  <si>
    <t>1月份：水沟施工；
3-4月份：水渠建设；
5月份：田地修复；
6月份：完工投入使用</t>
  </si>
  <si>
    <t>福建万和建筑有限公司</t>
  </si>
  <si>
    <t>柯春滨
13859890690</t>
  </si>
  <si>
    <t>木兰溪城厢段全线生态景观工程</t>
  </si>
  <si>
    <t>建设木兰溪城厢段水土保持工程，木兰溪左岸绿道等。</t>
  </si>
  <si>
    <t>1-5月份：木兰溪左岸绿道完工，水土保持工程启动招投标；
6月份：水土保持工程动工建设。</t>
  </si>
  <si>
    <t>市木兰溪防洪管理处</t>
  </si>
  <si>
    <t>林朝阳13706058998
黄顺华13905042918</t>
  </si>
  <si>
    <t>城厢区省级桂圆产业园</t>
  </si>
  <si>
    <t>华亭镇
东海镇
灵川镇</t>
  </si>
  <si>
    <t>2018年至2020年建设华亭龙眼基地2500亩；连片果园配套设施建设；天桂公司龙眼深加工及育苗项目。</t>
  </si>
  <si>
    <t>1月份：完成果园果地流转，育苗房选址，加工工厂选址等；
2月份：启动水肥一体化、物联网建设；
3-12月份：完成品种改良改造等。</t>
  </si>
  <si>
    <t>华亭镇人民政府
天桂公司</t>
  </si>
  <si>
    <t>㈢</t>
  </si>
  <si>
    <t>华亭镇2019年道路水毁工程</t>
  </si>
  <si>
    <t>对水毁道路进行全面修复，包括边坡、土石方、路面硬化、水渠水沟等。</t>
  </si>
  <si>
    <t>1-3月份：完成摸底调查；
4-5月份：进行施工图设计、财政预审、招投标；
6-9月份：动工建设；
10-12月份：完工。</t>
  </si>
  <si>
    <t>福厦路（山牌至濑溪）波形栏杆建设工作</t>
  </si>
  <si>
    <t>对福厦路山牌至濑溪段栏杆进行改造提升，采取波形栏杆。</t>
  </si>
  <si>
    <t>1-3月份：项目前期手续；
4-6月份：完成施工设计、招标、并动工；
7-9月份：部分建成；
10-12月份：完工。</t>
  </si>
  <si>
    <t>木兰大道三期</t>
  </si>
  <si>
    <t>起点为324国道，与一期衔接，终点为仙游县与城厢区境界，道路长约7.6公里，宽度为50米，双向6车道。</t>
  </si>
  <si>
    <t>1-3月份：完成全线征地工作，并启动2.7万平米的房屋认定、签约，进行将军岩隧道开挖支护、二衬施工，进行部分桥梁工程下部结构施工；
4-6月份：完成全线房屋认定、签约、拆除，基本完成将军岩隧道开挖支护，部分桥梁工程上部结构施工；
7-9月份：进行将军岩隧道二衬、找平层，开始路基工程施工；
10-12月份：进行将军岩隧道电气工程施工，开始边坡防护、水沟、路面工程施工。</t>
  </si>
  <si>
    <t>市城投公司</t>
  </si>
  <si>
    <t>郑一将
13607509638</t>
  </si>
  <si>
    <t>莆田市城厢区龟山路（X281龟山至濑榜路）公路工程</t>
  </si>
  <si>
    <t>路线全长14.724km，短链296.32米，起点位于华亭镇龟山，与X281天龟线终点顺接，终点位于华亭镇人民政府西侧，与濑榜路相交。采用三级公路标准建设，设计速度30公里/小时，路基宽：K0+000-K1+740路基宽度为11.5米，路面宽9.5米；K1+740-K14+560路基宽度9.5米，路面宽度为9.5米；K14+560-K15+020.310路基宽25米，路面宽度11米。</t>
  </si>
  <si>
    <t>1-3月份：完成全线征地工作，并完成土地补偿发放；
4月份：开工建设。</t>
  </si>
  <si>
    <t>黄涵飞13607517541</t>
  </si>
  <si>
    <t>利车至九华山旅游路建设工程</t>
  </si>
  <si>
    <t>常太利车至西天尾九华山全长约1.5公里，计划采用三级公路标准建设，路基宽7.5米。</t>
  </si>
  <si>
    <t>1-3月份：完成摸底调查，进行施工图设计、土地征迁、财政预审、招投标；
4-6月份：动工建设；
12月份：完工。</t>
  </si>
  <si>
    <t>陈志敏
13799600999</t>
  </si>
  <si>
    <t>马院至游洋道路建设工程</t>
  </si>
  <si>
    <t>建设常太至仙游游洋镇跨县区道路，全长约12公里，宽5.5米。路基、涵洞、护坡、路面硬化等道路基础设施。</t>
  </si>
  <si>
    <t>1-3月份：完成摸底调查，进行施工图设计、财政预审、招投标；
4-6月份：开工建设；
7-11月份：主体工程建设；
12月份：竣工验收并投入使用。</t>
  </si>
  <si>
    <t>下坊桥改造工程</t>
  </si>
  <si>
    <t>修缮下坊桥桥面长约100米加宽加固、更换护栏、两端桥头加固等。</t>
  </si>
  <si>
    <t>1-3月份：手续报批；
4-9月份：动工建设；
10月份：竣工交付使用。</t>
  </si>
  <si>
    <t>应声桥改造工程</t>
  </si>
  <si>
    <t>修缮应声桥桥面长约180米加宽加固、更换护栏、两端桥头加固等。</t>
  </si>
  <si>
    <t>1-3月份：手续报批；
4月份：动工建设；
5-9月份：主体工程建设；
10月份：竣工交付使用。</t>
  </si>
  <si>
    <t>顶南线拓宽改建工程</t>
  </si>
  <si>
    <t>建设顶坑至南川道路10公里部分拓宽、安保工程。</t>
  </si>
  <si>
    <t>1月份：完成（二期）工程量35%；
2月份：完成（二期）工程量70%；
3月份：（二期）基本完工；
4月份：完成（三期）工程量25%；
5月份：完成（三期）工程量50%；
6月份：完成（三期）工程量75%；
7月份：（三期）基本完工。</t>
  </si>
  <si>
    <t>东青至汀洋道路拓宽工程</t>
  </si>
  <si>
    <t>建设东青至汀洋道路拓宽至6-7米，总长约11公里。</t>
  </si>
  <si>
    <t>1-3月份：完成前期工作并进场施工；
4-6月份：基本完工；
7-9月份：竣工验收投入使用。</t>
  </si>
  <si>
    <t>福厦客运专线桥梁预制场</t>
  </si>
  <si>
    <t>占地180亩，建设桥梁预制场。</t>
  </si>
  <si>
    <t>2月份：动工建设；
7-9月份：主体工程完工。</t>
  </si>
  <si>
    <t>京福闽赣铁路客运专线有限公司</t>
  </si>
  <si>
    <t>陈清龙13959525336</t>
  </si>
  <si>
    <t>联十一线（灵川段）</t>
  </si>
  <si>
    <t>全长5.92公里,起于湄洲湾港口铁路东侧，路线由东向西上跨湄洲湾港口铁路，经梅山村（设梅山互通）、青山村（设青山服务区）、高地村跨省道S306（设柯朱特大桥）、柯朱村、下尾村东侧与在建省道201线（滨海大道）共线。按一级公路标准建设，设计时速80公里/小时，路基宽度32米，双向六车道。</t>
  </si>
  <si>
    <t>3月份：下尾交汇互通建设工；
4-10月份：主体工程建设；
11月份：完成主体工程。</t>
  </si>
  <si>
    <t>莆田市交通投资集团有限公司</t>
  </si>
  <si>
    <t>蒋志炜
13559398808</t>
  </si>
  <si>
    <t>东海镇利角至坪洋道路拓宽工程</t>
  </si>
  <si>
    <t>结合石梯寺旅游景区创建AAA级，在原利角至坪洋村道路的基础上，拓宽5米，采用农村三级公路设计，全长约7.5公里。</t>
  </si>
  <si>
    <t>1-3月份：方案设计，预算、招投标；
6月份：动工建设；
7月份：路基工程；
8-12月份：完成部分道路。</t>
  </si>
  <si>
    <t>阮成伟13615990058</t>
  </si>
  <si>
    <t>笏枫路线外“三改”工程</t>
  </si>
  <si>
    <t>东海段全长6.6公里，涉及笏枫路拓宽未设计的改沟、改道等民生项目。</t>
  </si>
  <si>
    <t>3月份：动工建设；
4-11月份：主体工程施工；
12月份：完工。</t>
  </si>
  <si>
    <t>徐金武13706070523</t>
  </si>
  <si>
    <t>石梯至坪洋公路修复工程</t>
  </si>
  <si>
    <t>全长6公里，路面全部破损修复重建。</t>
  </si>
  <si>
    <t>1-3月份：前期设计；
4-5月份：财政审核，完成招标；
6月份：动工建设；
12月份：主体工程竣工。</t>
  </si>
  <si>
    <t>坪洋村委会</t>
  </si>
  <si>
    <t>木兰大道一期</t>
  </si>
  <si>
    <t>建设起点从324国道开始，终点至城港大道，道路全长10.9公里，路幅为60米，沥青混凝土路面。</t>
  </si>
  <si>
    <t>1-5月份：完成一期三标段建设；
6月份：竣工通车。</t>
  </si>
  <si>
    <t>游逸斌
13950773219</t>
  </si>
  <si>
    <t>滨海大道（城厢段）全长14.16km，道路红线60m，双向8车道加辅道。其中，灵川段9.3公里,东海段4.9公里。</t>
  </si>
  <si>
    <t>1-6月份：完成路基及填土；
7-10月份：完成主体工程。</t>
  </si>
  <si>
    <t>郑庆伟
13860961059</t>
  </si>
  <si>
    <t>莆田市城厢区县道X282灵川至华亭公路工程</t>
  </si>
  <si>
    <t>灵川镇
华亭镇</t>
  </si>
  <si>
    <t>灵川镇东进村至华林园区樟林大桥，（1）道路全长11.598公里（灵川镇8.245公里、华亭镇3.353公里），采用二级公路标准建设（局部路段兼城市主干道路功能），设计速度60公里/小时。（2）涉及灵川镇征地671.2亩（何寨村约100亩），房屋13户0.68万平方米；华亭镇征地214亩。</t>
  </si>
  <si>
    <t>1-3月份：完成征地；
4-6月份：完成何寨段房屋认定、拆除；
7-9月份：完成径里段、云庄段主体工程；
10-12月份：完成东进、何寨段主体工程。</t>
  </si>
  <si>
    <t>区交通局
（交投公司）</t>
  </si>
  <si>
    <t>蔡晓华
15892055230</t>
  </si>
  <si>
    <t>福厦客运专线</t>
  </si>
  <si>
    <t>线路长度约278km，其中莆田段约48km，其中灵川段4.6公里、东海段3.6公里，设计时速350公里，客运专线。</t>
  </si>
  <si>
    <t>1-3月份：完成置梁场建设，控制性工程动工建设；
4-6月份：完成下尾段征迁；
7-12月份：主体工程施工建设。</t>
  </si>
  <si>
    <t>林  根
13850250059
沈国发
13959591518</t>
  </si>
  <si>
    <t>路线长15.894公里，东海段4.8公里，灵川段9.9公里。按全线采用二级公路标准(兼市政主干道功能），设计时速为60公里/每小时，路基宽度35米。</t>
  </si>
  <si>
    <t>1-3月份：全面完成房屋及用地征迁；
4-6月份：完成路面桥梁及三改工程；
7-12月份：完成市政工程等。</t>
  </si>
  <si>
    <t>㈣</t>
  </si>
  <si>
    <t>洋西八期周边配套道路工程</t>
  </si>
  <si>
    <t>共有道路4条，全长共计约1500米，规划道路路幅为14-20米。</t>
  </si>
  <si>
    <t>1-3月份：规划修编，施工图设计，图审及施工单位招标；
4月份：动工建设。</t>
  </si>
  <si>
    <t>区住建局
（八达公司）</t>
  </si>
  <si>
    <t>肖  军13599883866</t>
  </si>
  <si>
    <t>城厢区泗华片区周边道路配套工程</t>
  </si>
  <si>
    <t>一期工程路幅24米，包括规划一路、规划二路两条路全长共1083米；二期工程路幅24米，道路全长727.639米；泗华路拓宽工程总长度2.5公里，路幅24米。</t>
  </si>
  <si>
    <t>1-3月份：一期工程竣工验收；
4-6月份：拓宽工程竣工验收；
7-9月份：二期工程竣工验收。</t>
  </si>
  <si>
    <t>城厢区御龙天峰北侧上山路</t>
  </si>
  <si>
    <t>项目总长约1000米，分为规划一路及二路，规划一路北起城常路，南至景阳山地块东南角，长约700米，路幅14米。规划二路起规划一路中段，南至景阳山地块西南角，长约300米，路幅7米。</t>
  </si>
  <si>
    <t>1-3月份：完成控规调整；
4月份：动工建设；
12月份：竣工投入使用。</t>
  </si>
  <si>
    <t>东圳库区洋西安置房道路改造工程</t>
  </si>
  <si>
    <t>由起现状城常路与山兜路交叉口至安置房主入口的路段（长约460米），结合已规划审批的方案进行设计施工图，按路幅22米对道路进行建设（城常路规划路幅为36米），并建设地下雨、污等管线。</t>
  </si>
  <si>
    <t>1-3月份：规划修编；
4-6月份：动工建设；
7-9月份：竣工通车。</t>
  </si>
  <si>
    <t>1-3月份：地下室土石方开挖；
4-6月份：地下室施工；
7-12月份：主体施工。</t>
  </si>
  <si>
    <t>鑫炎房地产开发公司</t>
  </si>
  <si>
    <t>占地33.2亩，建筑面积213731.76平方米，建设5幢商服金融办公楼。</t>
  </si>
  <si>
    <t>1-3月份：地下室结构完成至60%；
4-6月份：计主体结构完成至15%；
7-9月份：主体结构完成至45%，装修完成至20%工程量；
10-12月份：主体结构完成至75%，装修完成至50%工程量。</t>
  </si>
  <si>
    <t>莆田京都房地产开发有限公司</t>
  </si>
  <si>
    <t>吴元蔚13905043518</t>
  </si>
  <si>
    <t>电商未来城洋西安置房（洋西地块A）</t>
  </si>
  <si>
    <t>占地92亩，总建筑面积26万平方米，建设11幢安置房及配套设施。</t>
  </si>
  <si>
    <t>1-5月份：地下室施工；
6-12月份：主体施工。</t>
  </si>
  <si>
    <t>区住建局
（经发公司）</t>
  </si>
  <si>
    <t>占地260亩，总建筑面积32万平方米，规划建设学校、商业街、江滨景观长廊、花园洋房、顶级名品店、罗马喷泉广场等五大活动广场，集都市休闲、美食、酒店、购物等多功能于一体，以时尚文化体验消费为核心的都市商业文化综合体。</t>
  </si>
  <si>
    <t>1-3月份：三期住宅完成水电、消防施工；
4-6月份：室外园林基础设施建设；
7月份：验收交付使用。</t>
  </si>
  <si>
    <t>莆田金碧置业有限公司</t>
  </si>
  <si>
    <t>刘海潮18620375958</t>
  </si>
  <si>
    <t>景祥山片区（御龙天峰）</t>
  </si>
  <si>
    <t>1-3月份：三期7-10#楼完成交房工作；
4-6月份：1-6#楼装修基本完成；
7-12月份：二期、三期别墅基本完工，园林绿化建设。</t>
  </si>
  <si>
    <t>总占地71.4亩，总建筑面积18.37万㎡，建设11幢商住楼。</t>
  </si>
  <si>
    <t>1-4月份：1、2、3、4、8、9、10、11#楼主体结构施工；
5-8月份：4、8、9、10、11#楼主体结构施工；
9-10月份：8、9、10#楼主体结构施工。</t>
  </si>
  <si>
    <t>凤达房地产开发公司</t>
  </si>
  <si>
    <t>凤达雅景豪园二期商业区</t>
  </si>
  <si>
    <t>总建筑面积约73266.24平方米。建设商业楼及配电房等配套设施。</t>
  </si>
  <si>
    <t>1-3月份：主体施工阶段；
4-6月份：一次装修阶段；
7-9月份：二次装修与市政绿化；
10-12月份：二次装修与市政绿化。</t>
  </si>
  <si>
    <t>1-3月份：主体工程建设，道路周边配套收尾工作；
4-6月份：竣工通车。</t>
  </si>
  <si>
    <t>总用地面积17亩，总建筑45778平方米，建设6幢住宅楼及配套设施。</t>
  </si>
  <si>
    <t>1-3月份：外墙落架，室内砌体；
4-6月份：水电消防设施建设，小区配套施工；
7-8月份：配套设施完工，各项验收完成。</t>
  </si>
  <si>
    <t>三和房地产公司</t>
  </si>
  <si>
    <t>陈广开13905949298</t>
  </si>
  <si>
    <t>联发君领绶溪</t>
  </si>
  <si>
    <t>总占地面积4.16万㎡，总建筑面积11.6万㎡。</t>
  </si>
  <si>
    <t>1-3月份：6栋完成室内砌体，内外粉刷、涂料、落架；
4-6月份：5#、6#完成外墙涂料、落架；
7-10月份：水电、消防设施及基础景观工程建设；
11月份：上报竣工验收材料。</t>
  </si>
  <si>
    <t>莆田联欣盛产业园开发有限公司</t>
  </si>
  <si>
    <t>曾永春13906020891</t>
  </si>
  <si>
    <t>联发君临天玺</t>
  </si>
  <si>
    <t>六期占地33.3亩，建筑密度20%，绿化率30%，容积率2.0，预计建筑面积4.42万平方米。八期占地94亩，建筑密度25%，绿化率30%，容积率2.6，预计建筑面积为16.3万平方米。</t>
  </si>
  <si>
    <t>1-3月份：天玺一期楼栋全部封顶；
4-6月份：外墙涂料，门窗安装；
7-9月份：落架，室内砌体；
10-12月份：水电、消防设施施工。</t>
  </si>
  <si>
    <t>绶溪公园御史长廊</t>
  </si>
  <si>
    <t>占地约100亩，建设御史传统宣传阵地。</t>
  </si>
  <si>
    <t>1-2月份：小广场、绿道慢道建设；
3-4月份：工程扫尾验收；
5月份：投入使用。</t>
  </si>
  <si>
    <t>市园林局</t>
  </si>
  <si>
    <t>文献步行街广场</t>
  </si>
  <si>
    <t>开展消防、规划等综合验收，招商入驻。</t>
  </si>
  <si>
    <t>1-3月份：完成工程扫尾工作；
4-5月份：完成招商入驻。</t>
  </si>
  <si>
    <t>泽润房地产公司</t>
  </si>
  <si>
    <t>黄凤鸣</t>
  </si>
  <si>
    <t>文献中路片区—(2)政协桥改造及下磨溪沿河截污纳管、滨河绿道建设</t>
  </si>
  <si>
    <t>对下磨溪、北渠进行全面彻底地清淤；对文献路政协桥进行改造。</t>
  </si>
  <si>
    <t>市水务集团制定清淤方案，配合完成清淤工作。</t>
  </si>
  <si>
    <t>市城投集团</t>
  </si>
  <si>
    <t>融侨碧桂园·铂悦府项目</t>
  </si>
  <si>
    <t>占地93亩，建筑面积约183106.12平方米；建设14栋商住楼、1栋人才房及1栋幼儿园。</t>
  </si>
  <si>
    <t>1-3月份：主体完成至70%工程量，装修完成20%工程量；
4-6月份：计主体结构完成至90%，装修完成至40%工程量；
7-9月份：主体全部封顶，装修完成至60%工程量；
10-12月份：装修完成至80%工程量，景观完成20%工程量。</t>
  </si>
  <si>
    <t>莆田融碧房地产开发有限公司</t>
  </si>
  <si>
    <t>林国强13959591105</t>
  </si>
  <si>
    <t>天九湾市场污水管网工程</t>
  </si>
  <si>
    <t>对天九湾市场污水管网进行改造工程。</t>
  </si>
  <si>
    <t>1-5月份：前期手续办理；
6月份：动工建设；
12月份：竣工验收。</t>
  </si>
  <si>
    <t>港峰公司商住楼建设</t>
  </si>
  <si>
    <t>建设一幢地上20层、地下3层（其中1-5层为商业、6-20层为住宅）的商住楼。项目用地3919平方米，总建筑面积18634.9平方米（其中地上13323.32平方米、地下5311.6平方米）。</t>
  </si>
  <si>
    <t>1-11月份：主体施工建设；
12月份：封顶。</t>
  </si>
  <si>
    <t>主体施工建设</t>
  </si>
  <si>
    <t>港峰(福建)恒隆房地产开发有限公司</t>
  </si>
  <si>
    <t>陈桂芳13599858863</t>
  </si>
  <si>
    <t>凤凰山沿渠景观改造提升工程</t>
  </si>
  <si>
    <t>凤凰山至广化寺路段沿渠进行景观改造。</t>
  </si>
  <si>
    <t>1-3月份：建设；
4月份：竣工。</t>
  </si>
  <si>
    <t>已完成</t>
  </si>
  <si>
    <t>下磨溪污水干管扩容工程</t>
  </si>
  <si>
    <t>对下磨溪污水干管进行扩容工程，长度约1000米。</t>
  </si>
  <si>
    <t>1月份：施工建设；
2月份：竣工。</t>
  </si>
  <si>
    <t>市污水处理公司</t>
  </si>
  <si>
    <t>林福荣
18850946867</t>
  </si>
  <si>
    <t>肖厝路东段工程</t>
  </si>
  <si>
    <t>呈东西走向，东起规划一路（御品兰湾东侧支路），西至胜利路，道路全长约780米，道路路幅20-30米，道路等级为城市次干路。</t>
  </si>
  <si>
    <t>1-4月份：完成征迁扫尾；
5月份：动工建设；
6-11月份：主体工程建设；
12月份：通车投入使用。</t>
  </si>
  <si>
    <t>下黄内河污染整治工程（挡土墙部分）</t>
  </si>
  <si>
    <t>项目位于霞林街道下黄小区，在下黄末端与下黄水闸连接段约128米河段建设驳岸及附属桥涵工程。</t>
  </si>
  <si>
    <t>1-2月份：完成征迁扫尾；
3月份：动工建设；
12月份：竣工验收。</t>
  </si>
  <si>
    <t>坂头东出让地开发</t>
  </si>
  <si>
    <t>占地81.6亩，新建商品房20万㎡，学校等配套设施。</t>
  </si>
  <si>
    <t>1-3月份：完成施工图图审、预算，办理工程规划，消防、人防审批手续；
4-5月份：办理预算财审，施工招标以及施工许可手续，进场进行场地平整等施工前期工作；
6月份：全面启动施工。</t>
  </si>
  <si>
    <t>霞林街道办事处</t>
  </si>
  <si>
    <t>黄顺华13905042918</t>
  </si>
  <si>
    <t>钟潭片区一期（广化寺周边）综合改造项目（原油画城住宅安置区项目）</t>
  </si>
  <si>
    <t>用地18.9亩，住宅用地及服务设施用地。</t>
  </si>
  <si>
    <t>1-3月份：完成施工图图审、预算，办理工程规划，消防、人防审批手续；
4-5月份：办理预算财审，施工招标以及施工许可手续，进场进行场地平整等；
6月份：土方开挖，动工建设。</t>
  </si>
  <si>
    <t>莆田盈龙投资有限公司</t>
  </si>
  <si>
    <t>马开元
18059153555</t>
  </si>
  <si>
    <t>林天虎    13959513311</t>
  </si>
  <si>
    <t>万达南出让地</t>
  </si>
  <si>
    <t>用地44.5亩。</t>
  </si>
  <si>
    <t>顶墩下黄片区整村改造</t>
  </si>
  <si>
    <t>涉及征迁户800户，拆迁面积22万平方米，安置房占地104亩，总建筑面积24.5万㎡ ，建设14幢1865套安置房。</t>
  </si>
  <si>
    <t>1-3月份：规划调整，总平修编；
4-5月份：完成总平批复，施工图审查，工程规划许可及消防设计审核；
6月份：完成施工许可办理，动工建设。</t>
  </si>
  <si>
    <t>用地21.78亩，总建筑面积55687㎡。</t>
  </si>
  <si>
    <t>城厢区油画城商业安置房</t>
  </si>
  <si>
    <t>用地46.5亩，建设油画城商业安置区。</t>
  </si>
  <si>
    <t>1-5月份：前期手续办理；
6月份：动工建设；
7-12月份：主体施工。</t>
  </si>
  <si>
    <t>区油画城管委会</t>
  </si>
  <si>
    <t>杜子雄13706098009</t>
  </si>
  <si>
    <t>林天虎13959513311</t>
  </si>
  <si>
    <t>城厢区富邦学苑四期</t>
  </si>
  <si>
    <t>用地65亩，建设7栋商住楼，建筑面积约18万平方米。</t>
  </si>
  <si>
    <t>1-3月份： 外墙面装修工程完成；
4-6月份：外架工程拆除完成；
7-9月份： 裙楼墙面石材干挂及公共部分装修工程完成；
10-12月份：顶板防水、室外水沟及道路、绿化工程完成。</t>
  </si>
  <si>
    <t>林凤飞13905948223</t>
  </si>
  <si>
    <t>黄志伟15260258018</t>
  </si>
  <si>
    <t>城厢区正荣御府（坂头东地块五）</t>
  </si>
  <si>
    <t>用地50亩，总建筑面积11.5万平方米，建设7幢商住楼。</t>
  </si>
  <si>
    <t>1-3月份：1#、3#、5#、6#、7#、8#装饰装修；2#主体结构施工；
4-6月份：室外总体施工；
7-9月份：2#装饰装修 ；
10-12月份：园林景观绿化施工及竣工验收。</t>
  </si>
  <si>
    <t>福建正荣集团</t>
  </si>
  <si>
    <t>蔡健聪13607517968</t>
  </si>
  <si>
    <t>黄顺华1390504292</t>
  </si>
  <si>
    <t>融创兰溪大观
（坂头东地块七）</t>
  </si>
  <si>
    <t>用地67.84亩，建设商住户及其他配套设施。</t>
  </si>
  <si>
    <t>1-3月份：主体结构建设；
4-6月份：主体砌筑工程建；
7-9月份：园林工程施工；
10-12月份：小区配套工程施工及精装工程完成50%。</t>
  </si>
  <si>
    <t>浙江融兴建设有限公司</t>
  </si>
  <si>
    <t>兰波
2270610   
张立军18622284404</t>
  </si>
  <si>
    <t>黄顺华1390504293</t>
  </si>
  <si>
    <t>霞林地块七
（万达指挥部）</t>
  </si>
  <si>
    <t>占地9.5亩，总建筑面积3.7万平方米，建设2幢安置房。</t>
  </si>
  <si>
    <t>1-3月份：基坑支护及基础土方开挖；
4-6月份：地下室负一负二层施工；
7-9月份：主体1-6层施工；
10-12月份：主体7-15层施工。</t>
  </si>
  <si>
    <t>方晖13860997689</t>
  </si>
  <si>
    <t>肖厝安置区10#楼社区综合楼</t>
  </si>
  <si>
    <t>项目总用地面积5813.27平方米，总建筑面积17560.30平方米，共建2幢。</t>
  </si>
  <si>
    <t>1-3月份：综合楼外墙脚手架拆除；塔吊拆除；内装饰扫尾，施工电梯口封堵抹灰；内装饰扫尾，施工电梯拆除；室外配套工程开始；
4-6月份：室外配套工程施工，室外配套工程扫尾施工；竣工验收完成。</t>
  </si>
  <si>
    <t>1-3月份：完成已征迁到位路段的场地平整；
4-6月份：进行完成已征迁到位路段管道工程施工；
7-9月份：进行完成已征迁到位路段路基工程施工；
10-12月份：进行完成已征迁到位路段路面结构层施工。</t>
  </si>
  <si>
    <t>林锦源13959571585</t>
  </si>
  <si>
    <t>顶黄路及附属桥涵工程</t>
  </si>
  <si>
    <t>长度约1000米，附属桥涵建设及内河整治工程。</t>
  </si>
  <si>
    <t>1月份：底完成顶黄沟挡土墙施工；
2月份：开始路面结构层施工；
3月份：开始路面沥青面层施工；
4月份：完工。</t>
  </si>
  <si>
    <t>木兰溪大桥</t>
  </si>
  <si>
    <t>建设跨木兰溪大桥。长度约979m，道路等级为城市主干路。</t>
  </si>
  <si>
    <t>1-3月份：主桥上部箱梁；
4-6月份：完成南岸引桥上部箱梁；
9月份：完成桥面附属工程；
12月份：全线贯通。</t>
  </si>
  <si>
    <t>三紫地块一期房产项目（巨岸鸿运幸福里）</t>
  </si>
  <si>
    <t>占地面积46.3亩，建设8栋高层建筑，总建筑面积约30万平米。</t>
  </si>
  <si>
    <t>1-6月份：完成主体建筑封顶；
7-12月份：进行内外装修。</t>
  </si>
  <si>
    <t>福建巨岸集团</t>
  </si>
  <si>
    <t>张金林
13607502086</t>
  </si>
  <si>
    <t>华林学校安置区</t>
  </si>
  <si>
    <t>占地4亩，规划建设安置房30坎。</t>
  </si>
  <si>
    <t>1-2月份：完成前期手续报批；
3月份：动工建设；
4-6月份：完成主体施工、内外装修；
12月份：完成回迁。</t>
  </si>
  <si>
    <t>建设3幢，占地面积约8885.07平方米，建筑面积约38963.77平方米。</t>
  </si>
  <si>
    <t>1-3月份：完成主体结构封顶；
4-6月份：砌体、安装及装修完成；
7-9月份：扫尾及市政配套；
10-12月份：竣工验收及交付使用。</t>
  </si>
  <si>
    <t>陈元培
13808583565</t>
  </si>
  <si>
    <t>华亭镇后山安置区</t>
  </si>
  <si>
    <t>1-3月份：施工图设计、预审；
4-6月份：施工招标、动工建设；
7-9月份：地基开挖、主体施工；
10-12月份：部分完工。</t>
  </si>
  <si>
    <t>祥和木兰印象</t>
  </si>
  <si>
    <t>1-3月份：完成地下室建设；
4-6月份：主体建筑施工；
7-12月份：主体建筑封顶。</t>
  </si>
  <si>
    <t>祥和房地产开发公司</t>
  </si>
  <si>
    <t>祥和公租房二期</t>
  </si>
  <si>
    <t>建设公租房4幢，总建筑面积约90000平方米。</t>
  </si>
  <si>
    <t>木兰大道华亭段安置区</t>
  </si>
  <si>
    <t>木兰大道沿线涉及四个村、四个安置区（坪坂20.45亩、兴沙26.6亩、西许13.5亩、后枫12.04亩），总建筑面积7万多平方米。</t>
  </si>
  <si>
    <t>1-3月份：完成地下室建设；
4-6月份：主体建筑施工；
7-9月份：主体建筑封顶；
10-12月份：内外墙装修。</t>
  </si>
  <si>
    <t>木兰溪防洪工程华林段的安置区濑溪1个，建筑面积约2.5万平方米；顶宅1个，建筑面积1万平方米；樟塘1个，建筑面积约1.2万平方米。</t>
  </si>
  <si>
    <t>1-6月份：樟塘安置区主体建设，濑溪安置区完成地下室建设；
7-12月份：樟塘安置区框架封顶，水电施工，濑溪安置区主体建至10层。</t>
  </si>
  <si>
    <t>华亭镇2019年幸福家园新建区配套提升项目</t>
  </si>
  <si>
    <t>涉及万坂、前柳等村。</t>
  </si>
  <si>
    <t>1-3月份：完成雨污收集、道路硬化提升等；
4-6月份：完成路灯、立面等；
7-9月份：组织验收。</t>
  </si>
  <si>
    <t>各相关幸福家园公司</t>
  </si>
  <si>
    <t>华亭镇第二批幸福家园云峰宝园小区建设项目</t>
  </si>
  <si>
    <t>建设7.8万平方米安置房新区和基础设施配套工程，村庄整治、立面改造，建设生态文化公园、登山步道。</t>
  </si>
  <si>
    <t>1-3月份：主体建筑施工封顶；
4-6月份：完成外墙装修；
7-9月份：进行相关配套设施建设；
10-12月份：分房回迁。</t>
  </si>
  <si>
    <t>云峰幸福家园有限公司</t>
  </si>
  <si>
    <t>常太镇农村污水收集处理工程</t>
  </si>
  <si>
    <t>建设党城、顶坑等8个村的污水收集处理设施，包括接入化粪池、管网、一体化处理设备及配套设施等。</t>
  </si>
  <si>
    <t>1-3月份：完成前期手续报批、施工图设计，并进行图审、财审与挂标；
4-6月份：现场摸底、征地，材料进场并开工；
7-9月份：完成6个村污水管网处理设施；
10-12月份：完成剩余2个村设施建设，组织验收。</t>
  </si>
  <si>
    <t>贾昱
13860999255</t>
  </si>
  <si>
    <t>常太镇环库路景观带建设工程</t>
  </si>
  <si>
    <t>建设松峰至洋边环库路段景观带，长约10公里，经松峰、岭下、长基、洋边4个村，沿线居民房统一立面修缮，种植景观树，套栽景观花及配套设施等。</t>
  </si>
  <si>
    <t>1-3月份：完成项目前期及其工可论证；
4-6月份：开展招标及征地拆迁并进场施工；
7-9月份：完成松峰、岭下2个村景观带建设、沿线立面修缮、景观树景观花等配套设施；
10-12月份：完成长基、洋边2个村工程建设，并组织验收。</t>
  </si>
  <si>
    <t>环东圳水库隔离带工程</t>
  </si>
  <si>
    <t>建设环东圳水库约35公里一级保护区内的隔离带、警示牌、饮用水源标志等基础设施。</t>
  </si>
  <si>
    <t>3-6月份：完成前期工作并进场施工；
7-9月份：完成工程量的25%；
10-12月份：完成工程量的50%。</t>
  </si>
  <si>
    <t>常太镇垃圾站处理提升建设工程</t>
  </si>
  <si>
    <t>计划添置垃圾转运车4部，污水处理设施及管网改造提升。</t>
  </si>
  <si>
    <t>1-3月份：完成施工图设计及其项目前期；
4-6月份：完成招投标，并开展设备采购前期工作，进场施工；
7-9月份：完成污水处理设备及其管网改造提升主体工程；
10-12月份：完成污水处理设施及管网改造提升工程并实施验收，完成4部垃圾转运仓的设备添置。</t>
  </si>
  <si>
    <t>1-3月份：开工建设，完成三通一平；
4-6月份：完成基础处理；
7-9月份：完成二层框架建设；
10-12月份：完成新区房屋封顶。</t>
  </si>
  <si>
    <t>常太村省级库区移民环境综合整治村建设工程</t>
  </si>
  <si>
    <t>进行环境清理整顿、管线有效梳理、房屋立面修缮、完善设施配套、村庄绿化美化、长效管理维护六方面综合整治。着重实施东圳精神广场、民俗文化广场、宅前宅后路面硬化、环境整治提升、生态游园、滨水步道、跌水景观游园、四季花田、民宿接待中心等建设。</t>
  </si>
  <si>
    <t>1-3月份：完成文化广场建设工程建设；
4-6月份：东圳精神广场和利洋片区环路硬化、拓宽与照明建设工程项目建设；
7-9月份：完成生态停车场项目建设；
10-12月份：完成景观绿化工程等项目建设。</t>
  </si>
  <si>
    <t>岭下村农民健身路（武埕线）建设工程</t>
  </si>
  <si>
    <t>建设武埕公园到岭下美丽乡村公园山顶登山步道，全长约1公里，并配套休闲亭和排水沟等。</t>
  </si>
  <si>
    <t>1-3月份：完成项目招标和征地；
4-6月份:动工建设，完成总工程量45%；
7-9月份:全部建设完成并投入使用。</t>
  </si>
  <si>
    <t>张少俊
13850230680</t>
  </si>
  <si>
    <t>坑洋省级库区移民环境综合整治村建设工程</t>
  </si>
  <si>
    <t>进行环境清理整顿、管线有效梳理、房屋立面修缮、完善设施配套、村庄绿化美化、长效管理维护六方面综合整治。着重实施移民文化卫生综合楼、村部前广场改造与休闲场所建设工程、环境整治提升、入口景观和祖宫文化园、滨水游憩园、民俗风情园等建设。</t>
  </si>
  <si>
    <t>1-3月份:完成方案设计,移民标识及绿化工程建设；
4-6月份:完成中间组道路工程建设；
7-9月份:完成移民文化卫生综合楼工程、西路口景观建设工程、东路口景观建设工程建设；
10-12月份:完成村部前广场改造与休闲场所建设工程、王宫街道景观整治工程、王宫四旁景观绿化工程等项目建设。</t>
  </si>
  <si>
    <t>吴晋春
13950769585</t>
  </si>
  <si>
    <t>常太镇岭下村玻璃吊桥建设工程</t>
  </si>
  <si>
    <t>玻璃吊桥为单跨悬索桥，桥面宽3.6m，吊杆中心距3.3m，人行道净宽3.0m，主跨跨径为100m，矢高8m，矢跨比为1/12.5，边索倾角24，吊杆间距为3.0m。铺设50m长钢化玻璃，桥面离谷底约55m。桥两侧建设具有莆仙建筑风格的管理房。</t>
  </si>
  <si>
    <t>1-3月份：完成工程预算和财政审核；
4-6月份：完成招标、工程用地征用，动工建设；
10-12月份：全部完工，对工程技术、安全性能进行综合检测并投入使用。</t>
  </si>
  <si>
    <t>常太镇乡村振兴建设工程</t>
  </si>
  <si>
    <t>对马院、岭下、东青、渡里、溪南等5个村实施乡村振兴建设，提升村容村貌。</t>
  </si>
  <si>
    <t>1-3月份：完成项目方案、设计、报批和工程招投标；
4-6月份：完成项目征地并动工建设；
7-9月份：完成工程量60%；
10-12月份：部分建设完成并投入使用。</t>
  </si>
  <si>
    <t>灵川镇污水管网建设</t>
  </si>
  <si>
    <t>2019年完成10个村污水管网及三格式化粪池等配套建设。</t>
  </si>
  <si>
    <t>1-3月份：完成地形图测绘；
4-6月份：完成设计；
7-9月份：动工建设；
10-12月份完成主体工程。</t>
  </si>
  <si>
    <t>福厦高铁安置区</t>
  </si>
  <si>
    <t>下尾安置区76亩，青山高地安置区82.4亩，青山村顶店头安置区31亩。</t>
  </si>
  <si>
    <t>1-3月份：完成下尾安置区前期各项手续；
4月份：下尾安置区动工建设；
9月份：青山安置区完成基建手续办理；
11月份：青山安置区动工建设。</t>
  </si>
  <si>
    <t>东海镇福厦铁路沿线环境综合整治工程</t>
  </si>
  <si>
    <t>涉及全长6.4公里，沿线五个村，按照铁路两侧各100米、300米、1000米三个层次进行排查整治，重点是两边100米内的整治等。100米87幢裸房3.5万平方米，300米两边250幢裸房11.5万平方米，6家养殖场、1家石灰场及裸露坟墓等。</t>
  </si>
  <si>
    <t>1月份开始动工整治，12月份完成整治。</t>
  </si>
  <si>
    <t>各村村委会</t>
  </si>
  <si>
    <t>东海美丽乡村建设提升工程</t>
  </si>
  <si>
    <t>涉及海头、东海2座危桥改造工程，利角、海头老人活动中心提升工程，大埔山兜小区市政配套工程、上亭登山道、东沙防汛路配套提升工程、东岭溪流整治二期工程、公厕6座（利角3座、蔡亭3座）等。</t>
  </si>
  <si>
    <t>陈志军
阮成伟13615990058</t>
  </si>
  <si>
    <t>东海镇村级组织场所建设项目</t>
  </si>
  <si>
    <t>坪洋村村部，建筑面积500平方米，投资280万元；
东朱村村部，建筑面积约200平方米。</t>
  </si>
  <si>
    <t>1-3月份：完成前期设计；
4-5月份：完成招标手续；
6月份：动工建设；
12月份:竣工验收。</t>
  </si>
  <si>
    <t>东海镇坪洋村委员会、东朱村委会</t>
  </si>
  <si>
    <t>蔡建勇
13646982039
何玉程13459059541</t>
  </si>
  <si>
    <t>许震18100578833</t>
  </si>
  <si>
    <t>东海镇农村污水处理工程PPP</t>
  </si>
  <si>
    <t>涉及第一批上亭、蔡亭、西黄、蔡厝、上图等5个村约2000户农户和第二批7个村的污水收集与处理；建设污水主支管道长约16公里、化粪池500个等。</t>
  </si>
  <si>
    <t>1-3月份：上亭村、上图村、蔡厝村管道铺设；
4-6月份：西黄村、蔡亭村管道铺设；
7-9月份：第二批3个村污水收集与处理；
10-11月份：部分化粪池建设；
12月份：完工。</t>
  </si>
  <si>
    <t>国祯环保有限公司</t>
  </si>
  <si>
    <t>占地145亩，商业面积1.8万平方米，住宅面积17.5万平方米。三期建设5万平方米。</t>
  </si>
  <si>
    <t>1-3月份：三期施工许可办理；
5月份：动工建设；
6-8月份：2幢主体施工；
12月份：完成2幢分主体建设。</t>
  </si>
  <si>
    <t>莆田市滨海城镇开发有限公司</t>
  </si>
  <si>
    <t>余燕天
13706091188</t>
  </si>
  <si>
    <t>拆旧房涉及88幢184户。通过拆旧复垦，可复垦整理耕地面积86亩，新村占地面积38亩,总建筑面积约4.2万平方米，其中一期6幢1.88万平方米，二期7幢2.4万平方米。</t>
  </si>
  <si>
    <t>1-3月份：10幢基础动工；
4-6月份：5幢主体建设；
7-9月份：10幢主体建设5F；
12月份：完成主体建设。</t>
  </si>
  <si>
    <t>城厢区东海镇坪洋西头村幸福家园有限公司</t>
  </si>
  <si>
    <t>蔡庆海
18850909229</t>
  </si>
  <si>
    <t>东沙村旧村片区改造项目（幸福家园）</t>
  </si>
  <si>
    <t>规划占地面积86.24亩，涉及341户，需拆迁房屋建筑占地面积2.6万平方米（约39亩），建筑面积达5.2万平方米。</t>
  </si>
  <si>
    <t>1-3月份：基础建设；
4-7月份：5幢主体建设；
8-10月份：完成5幢主体；
11月份：外墙装饰。</t>
  </si>
  <si>
    <t>城厢区东海镇东沙村幸福家园有限公司</t>
  </si>
  <si>
    <t>蔡新发
13859816988</t>
  </si>
  <si>
    <t>林梅红
15880336191</t>
  </si>
  <si>
    <t>㈤</t>
  </si>
  <si>
    <t>区第一实验小学扩建工程</t>
  </si>
  <si>
    <t>拟建1幢6层教学楼，占地面积198.70㎡，建筑面积1212.36㎡；1幢1层报告厅及地下车库，占地面积2416.82㎡，其中地下面积约2416.82㎡，上部主席台建筑面积约132.48㎡。总扩建面积4150㎡，形成9班可容纳405人的办学规模。</t>
  </si>
  <si>
    <t>1月份：动工建设；
2-5月份：教学楼封顶；
6-7月份：报告厅及车库工程竣工； 
8月份：内外装修及设备采购；
9月份：工程竣工投入使用。</t>
  </si>
  <si>
    <t>区第一实验小学</t>
  </si>
  <si>
    <t>郑玉贞
13850239819</t>
  </si>
  <si>
    <t>泗华小学及幼儿园新建</t>
  </si>
  <si>
    <t>占地53亩，建筑面积55000平方米及配套设施。</t>
  </si>
  <si>
    <t>1-3月：土石方开挖；
3-6月：地下室施工；
6-12月：主体施工。</t>
  </si>
  <si>
    <t>泗华小学</t>
  </si>
  <si>
    <t>王洪锦
13860960903</t>
  </si>
  <si>
    <t>拟在洋西新征用地75亩，总建筑面积62000平方米，及基础设施配套建设。</t>
  </si>
  <si>
    <t>1-3月份：完成土地预征及土地款发放；
4月份：基建手续办理；
5月份：动工建设。</t>
  </si>
  <si>
    <t>王金山13850223868</t>
  </si>
  <si>
    <t>凤办地灾点加固提升工程</t>
  </si>
  <si>
    <t>对辖区地质灾害点进行加固提升，包括安坑寺地灾点、林桥村地质灾害等四个灾害点。</t>
  </si>
  <si>
    <t>1月份：动工建设；
4月份：竣工。</t>
  </si>
  <si>
    <t>月塘市场提升改造</t>
  </si>
  <si>
    <t>对月塘市场进行提升改造。</t>
  </si>
  <si>
    <t>1-5月份：基建手续办理；
6月份：动工建设；
12月份：竣工验收。</t>
  </si>
  <si>
    <t>杨智伟13615996677</t>
  </si>
  <si>
    <t>凤凰山网格化中心提升改造工程（基督教）</t>
  </si>
  <si>
    <t>政法</t>
  </si>
  <si>
    <t>凤凰山基督教堂进行进行改造，建设网格化中心。</t>
  </si>
  <si>
    <t>1-3月份：完成内部装修，设备购置；
4-6月份：竣工验收。</t>
  </si>
  <si>
    <t>完成内部装修</t>
  </si>
  <si>
    <t>城厢区筱塘幼儿园教学综合楼</t>
  </si>
  <si>
    <t>原市住建局旧址划拨4.6亩，扩建教学综合楼4040㎡及地下停车场1800㎡。</t>
  </si>
  <si>
    <t>1-6月份：主体施工建设；
7月份：竣工。</t>
  </si>
  <si>
    <t>筱塘幼儿园</t>
  </si>
  <si>
    <t>阮丽斌
13799693951</t>
  </si>
  <si>
    <t>城厢区南门学校提升工程</t>
  </si>
  <si>
    <t>一、师生宿舍及连廊建设项目，总面积1754平方米及建设露天顶棚1020平方米、师生餐厅、食堂扩容装修、更新添置设备及附属项目、生活用水等附属设施，预算投资750万；
二、学校南北教学楼屋面绿化建设项目及附属项目，预算投资320万；
三、改造食堂大埕餐厅、开水间改为消防通道及附属工程和设备，建设面积1080平方米，预算投资100万；
四、扩容、改造、提升理化实验室、心理健康室、档案室和幼儿园教师办公室，预算300万元。</t>
  </si>
  <si>
    <t>1-3月份：师生宿舍及连廊建设项目建设；
4-6月份：学校南北教学楼屋面绿化建设项目建设；
7-9月份：改造食堂工程建设；
10-11月份：实验室、档案室等扩容工程建设；
12月份：竣工验收，投入使用。</t>
  </si>
  <si>
    <t>南门学校</t>
  </si>
  <si>
    <t>陈旭
18959515888</t>
  </si>
  <si>
    <t>黄锦菁13859868226</t>
  </si>
  <si>
    <t>占地15亩，建筑面积14000平方米。</t>
  </si>
  <si>
    <t>1-3月份：土方开挖；                                     4-6月份：地下室建设；                                   7-9月份：主体建设；                                     12月份：主体竣工验收。</t>
  </si>
  <si>
    <t>洪少铿
13799630616</t>
  </si>
  <si>
    <t>占地63亩，建筑面积51000平方米。</t>
  </si>
  <si>
    <t>1-3月份：招投标及相关手续报批；
4-6月份：土方开挖；                                     7-12月份：主体工程建设。</t>
  </si>
  <si>
    <t>区医院新址建设工程</t>
  </si>
  <si>
    <t>占地34.8亩，总建筑面积2.68平方米，新建门诊楼6925.56平方米，医技楼5740.99平方米，病房楼13619平方米，及配套设施等；包括区急救中心、区公共卫生服务大楼。</t>
  </si>
  <si>
    <t>1-3月份：基本完成病房楼主体建设及部分装修工程，完成病房楼室外配套工程招标；
4-6月份：完成病房楼主体验收，基本完成装修工程及完成大部分室外配套工程；
7-9月份：完成装修工程及病房楼配套工程验收；             12月份：病房楼投入使用。</t>
  </si>
  <si>
    <t>城厢区医院</t>
  </si>
  <si>
    <t>城厢区华侨医院医养结合楼</t>
  </si>
  <si>
    <t>占地33.3亩，总建筑面积25000万平方米，新建项目：门诊楼、病房楼、公共卫生楼、养老院、华林园区社区卫生服务中心等。其中，门诊楼二次装修建筑总面积9500平方米，总投资1500万；4#、5#医养楼建筑面积5000平方米，投资2000万。</t>
  </si>
  <si>
    <t>1-3月份：设计规划；
4-6月份：施工招标、动工；
9月份：地基开挖、主体施工；
12月份：部分完成。</t>
  </si>
  <si>
    <t>城厢区华侨医院</t>
  </si>
  <si>
    <t>高飞峰
13626916266</t>
  </si>
  <si>
    <t>2019年华亭镇幸福院项目</t>
  </si>
  <si>
    <t>在华亭镇南湖、宫利、后角、后枫、西湖、园头、坪坂等村建立幸福院。</t>
  </si>
  <si>
    <t>1-3月份：统一设计规划；
4月份：动工建设；
5-9月份：主体工程建设；
10-12月份：镇级初步验收。</t>
  </si>
  <si>
    <t>常太镇农村幸福院建设工程</t>
  </si>
  <si>
    <t>实施下莒、埔头、坑洋3个村幸福院及其配套设施建设工程。每个村预计投资200万。</t>
  </si>
  <si>
    <t>1-3月份:完成项目设计、报批和工程招标；
4-6月份:完成项目征地并动工建设；
7-9月份:完成工程量60%；
10-12月份:全部建设完成并投入使用。</t>
  </si>
  <si>
    <t>黄超群
18150289838</t>
  </si>
  <si>
    <t>灵川镇径里村扶贫产业基地</t>
  </si>
  <si>
    <t>结合扶贫工作，扶贫资金入股，建设光伏发电项目，流转土地30亩，发展生态农业。</t>
  </si>
  <si>
    <t>1-3月份:宣传发动；
4-5月份:完成前期工作；
6月份:动工建设；
10-12月份：完工。</t>
  </si>
  <si>
    <t>灵川镇福厦铁路沿线环境综合整治工程</t>
  </si>
  <si>
    <t>涉及灵川段7公里，按照铁路两侧各100米、300米、1000米三个层次进行排查整治，重点是两侧100米范围的整治。</t>
  </si>
  <si>
    <t>1-3月份:动工建设；
4-6月份：竣工验收。</t>
  </si>
  <si>
    <t>灵川镇桂山村美丽乡村建设</t>
  </si>
  <si>
    <t>桂山溪景观配套、土地复垦120亩，发展休闲农业。</t>
  </si>
  <si>
    <t>1-6月份：完成桂山溪溪道整治；
7-12月份：完成土地土地复垦120亩。</t>
  </si>
  <si>
    <t>桂山村委会</t>
  </si>
  <si>
    <t>黄俊驹18059581928</t>
  </si>
  <si>
    <t>东海镇村级骨灰楼堂建设</t>
  </si>
  <si>
    <t>计划2019年新建上亭、利角、大埔、上图、蔡厝、东朱、蔡亭、坪洋、西厝等9个村骨灰楼堂共9座，西黄村安息堂改建等工程，建筑面积约9000平方米。</t>
  </si>
  <si>
    <t>1-3月份：完成前期设计；
4-5月份：完成招标手续；
6月份：动工建设；
12月份：竣工验收。</t>
  </si>
  <si>
    <t>吴世卿13959566729</t>
  </si>
  <si>
    <t>㈥</t>
  </si>
  <si>
    <t>杰木芯片研发项目</t>
  </si>
  <si>
    <t>由晨星科技、联发科、莆田市国投等联合组建莆田杰木科技有限公司，引进台湾、深圳等地等一流团队，研发区块链芯片、云端音视频智能芯片等服务器专用芯片，致力于成为中国最先进的服务器芯片设计公司。</t>
  </si>
  <si>
    <t>1-3月份：引进技术团队；
4-6月份：启动产品研发；
8月份：争取完成首期产品研发工作。</t>
  </si>
  <si>
    <t>莆田杰木科技有限公司</t>
  </si>
  <si>
    <t>中电海西智能制造研究院项目</t>
  </si>
  <si>
    <t>建设运营中电海西工业互联网平台，提供智能化和信息化服务，同时引入知名军鞋研发机构，建设军械研究院，开展军鞋研发、设计等业务。</t>
  </si>
  <si>
    <t>1-3月份：引进研发团队；
4月份：启动试点建设。</t>
  </si>
  <si>
    <t>中国电子信息产业集团公司</t>
  </si>
  <si>
    <t>汪  浩13419589239</t>
  </si>
  <si>
    <t>城厢区跨境电商生态园</t>
  </si>
  <si>
    <t>商贸</t>
  </si>
  <si>
    <t>拟选址洋西村一期安置房（0.9万㎡），拟引进网胜科技婚纱垂直电商平台和福建米多多网络科技有限公司打造集产品展示、营销推广、示范企业、物流配套、众创孵化等功能于一体的跨境全产业链综合生态园，引入亚马逊、谷歌等跨境平台资源。</t>
  </si>
  <si>
    <t>1-3月份：动工建设；
4-6月份：完成内外装修，设备购置；
7月份：完成入驻。</t>
  </si>
  <si>
    <t>福建米多多网络科技有限公司</t>
  </si>
  <si>
    <r>
      <rPr>
        <sz val="9"/>
        <rFont val="宋体"/>
        <charset val="134"/>
      </rPr>
      <t>丁志宇
1</t>
    </r>
    <r>
      <rPr>
        <sz val="9"/>
        <rFont val="宋体"/>
        <charset val="134"/>
      </rPr>
      <t>8750028888</t>
    </r>
  </si>
  <si>
    <t>1-3月份：三期住宅验收交付使用；
4-6月份：产业园三期完成水电消防设施；
7月份：产业园三期交付使用；
8-12月份：产业园四期电商社区动工建设。</t>
  </si>
  <si>
    <t>香格里拉酒店</t>
  </si>
  <si>
    <t>总用地面积75.4亩，计容建筑面积100517平方米，建设酒店及配套设施等。</t>
  </si>
  <si>
    <t>1月份：附属楼主体封顶；
2-6月份：附属楼外墙装修；
6-12月份：附属楼内部装修。</t>
  </si>
  <si>
    <t>龙建辉13705055929</t>
  </si>
  <si>
    <t>占地约12.27亩，总建筑面积约52813㎡，建设2幢22层商住楼，六层裙楼。</t>
  </si>
  <si>
    <t>1-3月份：消防验收，交付使用。</t>
  </si>
  <si>
    <t>世全房地产</t>
  </si>
  <si>
    <t>李国镇18650288978</t>
  </si>
  <si>
    <t>滨海国际大酒店</t>
  </si>
  <si>
    <t>建设产权式酒店占地24232㎡，建筑面积89282㎡。</t>
  </si>
  <si>
    <t>1-2月份：5层主体完成；
3-5月份：15层主体完成；
6-9月份：主体封顶。</t>
  </si>
  <si>
    <t>滨海国际投资公司</t>
  </si>
  <si>
    <t>翁  总13062293000</t>
  </si>
  <si>
    <t>建筑业企业总部</t>
  </si>
  <si>
    <t>楼宇办公用房2万平方米。</t>
  </si>
  <si>
    <t>1-3月份：完成招商相关政策制定；
4月份：开始招商入驻。</t>
  </si>
  <si>
    <t>九木专用服务器研发项目</t>
  </si>
  <si>
    <t>引进美国、台湾、深圳等国际一流团队，紧盯国际最前沿的以太坊等区块链技术，研制技术领先的区块链云端显示板卡专用服务器设备，打造成为区块链显示板卡、服务器设备研发生产等为一体的区块链高科技企业。</t>
  </si>
  <si>
    <t>1-6月份：完成第一期产品研发；
10月份：产品调试，推向市场。</t>
  </si>
  <si>
    <t>莆田九木科技有限公司</t>
  </si>
  <si>
    <r>
      <rPr>
        <sz val="9"/>
        <rFont val="宋体"/>
        <charset val="134"/>
      </rPr>
      <t>陈庆花
1</t>
    </r>
    <r>
      <rPr>
        <sz val="9"/>
        <rFont val="宋体"/>
        <charset val="134"/>
      </rPr>
      <t>3799632829</t>
    </r>
  </si>
  <si>
    <t>喜盈门设计创业园</t>
  </si>
  <si>
    <t>楼宇办公用房1万平方米，计划招商200家以上。</t>
  </si>
  <si>
    <t>1-4月份：招商入驻；
5月份：全部商家入驻。</t>
  </si>
  <si>
    <t>莆田喜盈门商业广场有限公司</t>
  </si>
  <si>
    <t>魏锦标
0594-2277680</t>
  </si>
  <si>
    <t>纳云川汽车超市项目</t>
  </si>
  <si>
    <t>实现全国多城市5S综合超市建设；主要经营纳云川自产系列新能源汽车以及其它主机厂、平行进口等的热销车型。</t>
  </si>
  <si>
    <t>1-5月份：办理运营前期相关手续；
6月份：正式运营。</t>
  </si>
  <si>
    <t>福建纳云川汽车超市有限公司</t>
  </si>
  <si>
    <t>朱文勇
15860068888</t>
  </si>
  <si>
    <t>崔建行15160238298</t>
  </si>
  <si>
    <t>智慧能源平台经济建设（城厢区）</t>
  </si>
  <si>
    <t>成立“智慧U站”联盟，搭建集“供油、结算、监管、金融、共享”的生态服务平台，促进民营加油站资源共享和行业整合提升。</t>
  </si>
  <si>
    <t>1-3月份：完成城厢区联合体公司与智慧能源平台签约；
4-6月份：推进其下油站上线APP运营；
7-12月份：动员其他在外油站尽快入驻平台运营。</t>
  </si>
  <si>
    <t>智慧能源（莆田）有限公司</t>
  </si>
  <si>
    <t>甘玉锐13808571212</t>
  </si>
  <si>
    <t>龟山禅修文化生态旅游</t>
  </si>
  <si>
    <t>总规划面积8700亩，建成千龟园、禅道馆、禅斋馆、禅茶馆、留香馆、禅宗书院、百花园、禅耕体验园、知青记忆场、水果采摘园、禅会所、垂钓区、茶叶工坊、观景长廊等。</t>
  </si>
  <si>
    <t>1-3月份：功能定位，规划设计等前期手续办理；
4月份：动工建设。</t>
  </si>
  <si>
    <t>福建莆田睿雪田园教育基地</t>
  </si>
  <si>
    <t>建设岭下村亲情劳动教育基地，占地33.2亩，包括基地综合服务中心，果疏园耕作、管理及配套设施建设，种植四季种植果疏、粮食作物等，作为劳动管理，教肓互动的学生家长亲情互动活动基地。</t>
  </si>
  <si>
    <t>1-3月份：完成前期相关工作并实施征地；
4月份：完成招投标、施工图设计及相关手续报批；
5月份：进场施工；
6-9月份完成综合服务中心及果蔬园配套设施主体建设；
10-12月份：竣工验收并对外开放。</t>
  </si>
  <si>
    <t>坪洋生态观光体验园建设</t>
  </si>
  <si>
    <t>占地面积3000亩，主要建设景区登山道总长4.6公里；荷花池、农家乐、生态采栽园、生态茶园、林下种植等设施；油茶种植300亩，毛竹种植1000亩、60亩的荷花池等，风电工业游、旅游+养老景区。</t>
  </si>
  <si>
    <t>1-3月份：种植；
4-6月份：基础设施完善；
7-9月份完善设施；
10-12月份：登山道完工，完善配套建设。</t>
  </si>
  <si>
    <t>东海镇坪洋村委员会</t>
  </si>
  <si>
    <t>蔡庆海
13506048721</t>
  </si>
  <si>
    <t>石梯寺景区建设工程</t>
  </si>
  <si>
    <t>占地1000亩，主要进行石梯寺基础设施建设、生态文化公园建设及仿古戏台、石梯寺东支线、登山道3条(一条由上亭 -石梯寺，一条蔡亭—石梯寺5公里，一条东沙-石梯寺6公里)、禅修院、状元祠、停车场、厕所、绿化等设施建设，总建筑面积约3万平米。</t>
  </si>
  <si>
    <t>1-3月份：完成3A景区创建；
4-6月份：部分基础设施完善。</t>
  </si>
  <si>
    <t>城厢区东海镇石梯寺管委会</t>
  </si>
  <si>
    <t>詹国俊
13808586226</t>
  </si>
  <si>
    <t>陈丽丽13030836215</t>
  </si>
  <si>
    <t>蔡襄公园提升建设工程</t>
  </si>
  <si>
    <t>文体</t>
  </si>
  <si>
    <t>占地53亩（主要为蔡襄文化休闲公园22.8亩，蔡襄文化活动中心30亩），公园及文化宣传，配套设施。</t>
  </si>
  <si>
    <t>1-2月份：基础设施建设；
3月份：部分绿化；
4月份：大殿基础建设；
5-11月份：主体建设；
12月份：基础配套完工。</t>
  </si>
  <si>
    <t>莆田市蔡襄学术研究会</t>
  </si>
  <si>
    <t>蔡开森13808586266</t>
  </si>
  <si>
    <t>“骠骑”服务平台</t>
  </si>
  <si>
    <t>建立全国唯一的提供高端摩托车租赁、出租、社交、保养等服务的线上平台。</t>
  </si>
  <si>
    <t>1-3月份：完成装修；
4月份：完成入驻，开始营业。</t>
  </si>
  <si>
    <t>骠骑网络科技有限公司</t>
  </si>
  <si>
    <t>城厢华林鞋艺小镇（省重点）</t>
  </si>
  <si>
    <t>城厢华林鞋艺小镇规划面积3平方公里，重点建设项目13个项目，计划总投资25亿元，其中产业类项目6个，计划投资14亿元：华林智汇、鞋艺国际会展中心、鞋艺创业大街、个性化定制工厂、中国电子口岸数据中心莆田分中心、物流仓储中心；公共服务类项目3个，计划投资4亿元：小镇客厅、人才公寓、星级酒店；基础类项目4个，计划投资7亿元：木兰溪慢性系统、口袋公园、水岸展廊、木兰溪主题公园。</t>
  </si>
  <si>
    <t>1-3月份：完成鞋艺小镇单元控规修编及审批、华林智汇8#楼主体封顶，小镇客厅、鞋艺国际会展中心一期、鞋艺创业大街、水岸展廊等重点建设项目完成施工设计，木兰溪主题公园完成农转用手续报批；
4-6月份：华林智汇8#楼开始装修，其他重点建设项目的基建前期手续办理，全面动工建设；
7-9月份：重点项目主体建设；
10-12月份：小镇客厅、鞋艺国际会展中心一期项目主体完工，鞋艺术创业大街投入使用，水岸展廊、木兰溪慢行系统部分竣工。</t>
  </si>
  <si>
    <t>莆田市城厢区樟林投资实业有限公司
（红石文旅）</t>
  </si>
  <si>
    <t>城厢区2019年农贸市场标准化改造项目</t>
  </si>
  <si>
    <t>各街道</t>
  </si>
  <si>
    <t>在全区9个建设面积400平方米以上的农贸市场进行标准化改造。</t>
  </si>
  <si>
    <t>1月份：制定我区农贸市场标准化建设行动方案；
2-5月份：完成南门农贸市场、天九湾批发市场等9个市场标准化改造；
6月份：工程验收，投入使用。</t>
  </si>
  <si>
    <t>区商务局</t>
  </si>
  <si>
    <t>陈丽娟 
18805940858</t>
  </si>
  <si>
    <t>常太镇光伏发电产业</t>
  </si>
  <si>
    <t>发展常太光伏发电产业，一期投资5000万元，利用各村、各单位房屋顶，铺设太阳能电池板，总面积约2万平方米。</t>
  </si>
  <si>
    <t>1-3月份：摸底考察各村、各单位光伏发电选址；
4-6月份：组织专家论证，并开展手续报批；
7-9月份：材料进场，组织施工；
10-12月份：完成主体工程，部分交付使用。</t>
  </si>
  <si>
    <t>福建莆田市区常太35kV变电站2号主变扩建工程</t>
  </si>
  <si>
    <t>常太35kV变电站2号主变扩建工程(1×10MVA)；
庄边～常太35千伏线路工程，线路长度8.37公里。</t>
  </si>
  <si>
    <t>1-3月份：完成施工方案设计；
4-8月份：完成基建手续报批；
9月份：动工建设。</t>
  </si>
  <si>
    <t>国网莆田供电公司</t>
  </si>
  <si>
    <t>戴玉腾
18159003619</t>
  </si>
  <si>
    <t>嘉裕华厂房扩建项目</t>
  </si>
  <si>
    <t>预征地50亩，厂房扩建。</t>
  </si>
  <si>
    <t>1-6月份：协调用地问题；
7-8月份：前期办理手续；
9月份：动工建设。</t>
  </si>
  <si>
    <t>莆田市嘉裕华鞋业有限公司</t>
  </si>
  <si>
    <t>蔡海清13706088241</t>
  </si>
  <si>
    <t>1-3月份：协调用地问题；
4-6月份：前期办理手续；
7月份：动工建设。</t>
  </si>
  <si>
    <t>联发公司</t>
  </si>
  <si>
    <t>林良峰
15205938999</t>
  </si>
  <si>
    <t>南兴针织设备购置</t>
  </si>
  <si>
    <t>计划投资1500万元，购置电脑机100台。</t>
  </si>
  <si>
    <t>7月份：完成设备购置；
8月份：投入使用。</t>
  </si>
  <si>
    <t>福建省莆田市南兴针织时装有限公司</t>
  </si>
  <si>
    <t>魏树华18959581818</t>
  </si>
  <si>
    <t>亚明食品设备购置</t>
  </si>
  <si>
    <t>计划投资800万元，用于自动化设备改造，缓解缺工问题。</t>
  </si>
  <si>
    <t>福建省亚明食品有限公司</t>
  </si>
  <si>
    <t>怡昌宝石厂房建设项目</t>
  </si>
  <si>
    <t>新建1幢6层厂房，建筑面积10000平方米，投资1500万元。</t>
  </si>
  <si>
    <t>1-6月份：完成项目基建审批手续办理；
7月份：动工建设；
12月份：竣工投产。</t>
  </si>
  <si>
    <t>莆田市怡昌宝石机具有限公司</t>
  </si>
  <si>
    <t>江德厅13808572869</t>
  </si>
  <si>
    <t>华林工业园污水管网改线工程</t>
  </si>
  <si>
    <t>拟对华林路与腾飞路交叉口至污水泵站段约1公里的污水管网进行改造，投资500万元。</t>
  </si>
  <si>
    <t>1-6月份：完成项目基建审批手续办理；
7月份动工建设；
12月份：竣工验收。</t>
  </si>
  <si>
    <t>吴海东13850220303</t>
  </si>
  <si>
    <t>华林开发区基础设施</t>
  </si>
  <si>
    <t>竹林路至福厦路（断头路）道路建设；华林路（中科华宇）至荔园路道路建设工程。</t>
  </si>
  <si>
    <t>1-3月份：完成施工图设计等；
4-6月份：完成图审、财审、招投标等手续办理；
7月份：动工建设；
12月份：全部竣工投入使用。</t>
  </si>
  <si>
    <t>许阳升
13607509781</t>
  </si>
  <si>
    <t>杰讯光电光纤元器件产业化项目</t>
  </si>
  <si>
    <t>在华林经济开发区征地20亩，投资2亿元，生产光通信材料、主被动元件、模组生产组装及通信系统设备及模具制造等相关产业链项目。</t>
  </si>
  <si>
    <t>1-6月份：开展项目落地前期工作；
7-12月份：基础施工。</t>
  </si>
  <si>
    <t>杰讯光电（福建）有限公司</t>
  </si>
  <si>
    <t>林辉映
13959505960</t>
  </si>
  <si>
    <t>华林工业园污水管网建设</t>
  </si>
  <si>
    <t>华林园区2公里污水管网建设。</t>
  </si>
  <si>
    <t>1-3月份：完成施工图设计及图审；
4-6月份：完成污水管网项目招投标；
7月份：动工建设；
12月份：竣工投入使用。</t>
  </si>
  <si>
    <t>片区内市政道路，含路网、排水、排污、人行道、路灯、绿化、地下联合通信管道；樟林片区防洪排涝工程，含截洪渠、蓄涝区；片区污水干管，含污水提升泵站、污水干管。</t>
  </si>
  <si>
    <t>1-3月份：完成樟林片区基础设施前期手续办理；
4-6月完成项目招投标；
7月份部分基础设施动工建设；
12月份部分基础设施完工。</t>
  </si>
  <si>
    <t>1-3月份：完成施工图设计及图审；
4-6月份：完成基建审批手续；
7月份：动工建设；
12月份：厂房主体完工。</t>
  </si>
  <si>
    <t>林剑平13905941078</t>
  </si>
  <si>
    <t>诚味食品扩征项目</t>
  </si>
  <si>
    <t>计划厂边扩征5亩，计划投资5000万元，拟建设一幢5000平方米冷冻库、一幢2000平方米宿舍楼及一幢2000平方米综合楼。</t>
  </si>
  <si>
    <t>莆田市诚味食品有限公司</t>
  </si>
  <si>
    <t>徐智勇18659465555</t>
  </si>
  <si>
    <t>太湖工业园自来水管建设工程</t>
  </si>
  <si>
    <t>沿一横三纵、滨海大道北侧建设200mm口径自来水管，总长5公里。</t>
  </si>
  <si>
    <t>太湖工业园</t>
  </si>
  <si>
    <t>郑雄
13859836866</t>
  </si>
  <si>
    <t>太湖工业园金彩项目至华源纺织城污水管</t>
  </si>
  <si>
    <t>建设一条总长1.3公里的污水管网。</t>
  </si>
  <si>
    <t>城厢区龙眼产业园</t>
  </si>
  <si>
    <t>在华亭镇云峰、涧口等村建设占地2000亩的龙眼产业园。</t>
  </si>
  <si>
    <t>1-3月份：完成相关设计规划；
4-6月份：开始征地；
9月份：开始施工建设。</t>
  </si>
  <si>
    <t>刘都峰
15659567899</t>
  </si>
  <si>
    <t>东青村溪上游河道整治项目</t>
  </si>
  <si>
    <t>东青村溪利厝至桥头段河道长2.6公里，进行生态治理，采取护坡、清於、铺设人行道、种植景观树木等。</t>
  </si>
  <si>
    <t>1-3月份：完成方案设计、设计图设计；
4-6月份：完成前期审批准、完成选址；
7-9月份：进场施工。</t>
  </si>
  <si>
    <t>东圳水库东太溪入口处生态治理工程</t>
  </si>
  <si>
    <t>综合整治河道1.5公里，清淤清障12万方、生态护坡1.5万平方，干砌石2000立方米，浆砌石1500立方米，现有荒草地生态改造7500立方米等。</t>
  </si>
  <si>
    <t>1-3月份：进行方案设计；
4-6月份：论证方案可行性；
7-9月份：完成项目设计；
10-12月份：动工建设。</t>
  </si>
  <si>
    <t>樟龙溪上游整治工程</t>
  </si>
  <si>
    <t>整治长基村山门里水库至环库路樟龙溪上游段河道，长约3.5公里，进行生态治理，采取拓宽、护坡、清於、铺设道路、种植草木等。</t>
  </si>
  <si>
    <t>1-3月份：完成樟龙溪上游河道施工图设计；
4-6月份：施工招标；
7-9月份：动工建设并完成部分工程；
10-12月份：全部完工。</t>
  </si>
  <si>
    <t>东圳水库湖滨缓冲带生态修复工程</t>
  </si>
  <si>
    <t>实施洋边、长基、岭下、松峰4个村库滨缓冲带生态治理，清除建筑物、杂果，种植竹、林、花、草等。</t>
  </si>
  <si>
    <t>1-3月份：完成工程设计专家评审及修订，开展工程预算和财政审核；
4-6月份：完成完成招标、工程用地征用；
7-9月份：进场施工，完成松峰村生态治理与清楚工作；
10-12月份：完成洋边生态治理。</t>
  </si>
  <si>
    <t>溪北溪（中段）河道整治工程</t>
  </si>
  <si>
    <t>整治河道路长2.8公里，河道清淤泥，两旁生态护彻，铺设人行漫步道，种植景观树木花草等。</t>
  </si>
  <si>
    <t>1-3月份：完成方案设计、设计图设计；
4-6月份：完成前期审批准、完成选址；
7-9月份：招投标、进场施工；
10-12月份：完工。</t>
  </si>
  <si>
    <t>壁院水库加固修缮工程</t>
  </si>
  <si>
    <t>对水库坝体加固修缮，涵道修宽疏通，溢洪道硬化加固，防汛路硬化修缮等。</t>
  </si>
  <si>
    <t>东圳水库南川入口处生态治理工程</t>
  </si>
  <si>
    <t>综合整治河道1.5公里，清淤清障4万方、生态护坡0.5万平方，干砌石2000立方米，浆砌石1500立方米，现有荒草地生态改造3000立方米等。</t>
  </si>
  <si>
    <t>常太镇（霞山村）人工湿地保护与生态恢复工程</t>
  </si>
  <si>
    <t>重点保护库区霞山、顶坑、南川交界处约500亩湿地，恢复鸟类等级动物栖息地生态环境。</t>
  </si>
  <si>
    <t>1-3月份：前期手续报批；
4-6月份：确定方案；
7-9月份：招投标；
10-12月份：进场施工。</t>
  </si>
  <si>
    <t>径里溪流域生态治理</t>
  </si>
  <si>
    <t>生态治理河道4公里。</t>
  </si>
  <si>
    <t>1-6月份：完成前期相关工作；
7月份动工。</t>
  </si>
  <si>
    <t>桂山溪流域生态治理</t>
  </si>
  <si>
    <t>生态治理河道3.5公里。</t>
  </si>
  <si>
    <t>1-6月份：完成前期相关工作；
9月份动工。</t>
  </si>
  <si>
    <t>桂山溪慢道建设项目二期</t>
  </si>
  <si>
    <t>在桂山溪两旁长约4.5公里，配套绿化、步道骑行道等相关景观建设。</t>
  </si>
  <si>
    <t>1-6月份：完成前期相关工作；
8月份动工。</t>
  </si>
  <si>
    <t>云庄、散溪里矿山复垦项目</t>
  </si>
  <si>
    <t>云庄、散溪里矿山复垦60亩。</t>
  </si>
  <si>
    <t>1-6月份：完成前期相关工作；
10月份动工。</t>
  </si>
  <si>
    <t>径里溪慢道建设项目</t>
  </si>
  <si>
    <t>在径里溪两旁长约5公里的，配套绿化、步道骑行道等相关景观建设。</t>
  </si>
  <si>
    <t>上亭溪休闲慢道工程</t>
  </si>
  <si>
    <t>在打造东海后花园，从上亭至石梯寺长约5公里的，配套绿化、步行漫道等相关景观建设。</t>
  </si>
  <si>
    <t>1-3月份：前期设计；
4-6月份：施工图设计；
7-8月份：图审；
9月份：财政预算审核；
11月份：动工建设。</t>
  </si>
  <si>
    <t>东海镇上亭村村委员会</t>
  </si>
  <si>
    <t>彭冬梅
13859898706</t>
  </si>
  <si>
    <t>华亭农村道路提升工程</t>
  </si>
  <si>
    <t>对全镇乡道进行改造提升，包括安保、拼宽、绿化、亮化等。</t>
  </si>
  <si>
    <t>1-3月份：完成前期摸底及规划设计；
4-6月份：委托施工图设计、预审；
7-9月份：组织施工招投标；
10-12月份：部分动工。</t>
  </si>
  <si>
    <t>沈海高速公路扩容工程（灵川段）</t>
  </si>
  <si>
    <t>沈海高速公路复线（福清至惠安）。</t>
  </si>
  <si>
    <t>1-3月份：规划设计；
4-6月份：勘察；
7-9月份：完善设计；
10-12月份：完成财审招投标，年底动工。</t>
  </si>
  <si>
    <t>福建省高速公路集团有限公司</t>
  </si>
  <si>
    <t>涂慕溪
13851350059</t>
  </si>
  <si>
    <t>道路总长1395米，路幅18米，按市政道路设计。</t>
  </si>
  <si>
    <t>4-5月份：完成选址意见书、用地预审，可研和施工图设计；
6-8月份：完成土地征用手续及施工图设计财政审核并施工招标；
9-12月份：路基建设，管网铺设，部分路面硬化。</t>
  </si>
  <si>
    <t>蔡亭村村委会
东海镇人民政府</t>
  </si>
  <si>
    <t>杨国明
13706053226</t>
  </si>
  <si>
    <t>全长1645米，分A段和B段两条，A段设计路宽25米，全长1.2公里，B段设计路宽17米，全长0.4公里，按市政道路设计。</t>
  </si>
  <si>
    <t>1-3月份：完成选址意见书，地质勘探；
4-6月份：完成施工图设计及审查，土地征用手续及预算编制；
7-9月份：完成财政审核，施工招标并动工建设；
10-12月份：路基建设，管网铺设，部分路面硬化。</t>
  </si>
  <si>
    <t>海头村村委会
东海镇人民政府</t>
  </si>
  <si>
    <t>泗华片区改造
（孔湾）</t>
  </si>
  <si>
    <t>涉及土地厝、孔里、老叶树片区，总用地160亩，涉及建筑面积约16万㎡。</t>
  </si>
  <si>
    <t>1月份：完成房屋认定、拆除；
2月份：办理土地出让手续；
3月份：挂牌出让；
4-11月份：办理基建等前期手续；
12月份：改造工程动工建设。</t>
  </si>
  <si>
    <t>区住建局、龙桥街道办事处、区前期办</t>
  </si>
  <si>
    <t>绶溪公园国际雕塑区</t>
  </si>
  <si>
    <t>占地444亩，涉及251户房屋拆迁，建筑面积约14万平方米。</t>
  </si>
  <si>
    <t>1-4月份：完成启动区251户房屋认定工作；
5-6月份：完成房屋认定，房前屋后土地补偿款发放到位；
7月份：拆除雕塑区建设用地内房屋；
8月份：国际雕塑区动工建设。</t>
  </si>
  <si>
    <t>许建泉18850983688</t>
  </si>
  <si>
    <t>下磨市场小区配套提升工程</t>
  </si>
  <si>
    <t>对老旧小区基础设施改造提升进行网格化和电子警察管理。</t>
  </si>
  <si>
    <t>1-8月份：前期设计；
9月份：招投标；
10月份：改造工程动工。</t>
  </si>
  <si>
    <t>龙桥街道办事处</t>
  </si>
  <si>
    <t>福兴小区配套提升工程</t>
  </si>
  <si>
    <t>小区共25幢，涉及户数508户，建筑面积18000㎡，对老旧小区基础设施改造提升进行网格化和电子警察管理。</t>
  </si>
  <si>
    <t>西山二期安置房改造提升项目</t>
  </si>
  <si>
    <t>西山二期安置房改造共18幢楼，400亩。小区楼道重新粉刷：防盗门、管道、消防栓、消防水池改造，监控系统安装，小区道路修复。</t>
  </si>
  <si>
    <t>新塘市场改造提升</t>
  </si>
  <si>
    <t>对新塘市场进行提升改造，面积约1000平方米。</t>
  </si>
  <si>
    <t>1-7月份：基建手续办理；
8月份：动工改造；
12月份：竣工投入使用。</t>
  </si>
  <si>
    <t>新塘社区居委会</t>
  </si>
  <si>
    <t>江爱建 18159003115</t>
  </si>
  <si>
    <t>白洋村幸福家园建设</t>
  </si>
  <si>
    <t>项目涉及拆迁户163户，总人数780人。复垦区面积71.13亩，预计产生挂钩指标68.91亩。新规划安置区面积46.79亩，建设一栋10层的套房和96栋连体房屋。</t>
  </si>
  <si>
    <t>1-3月份：前期手续办理；
4-6月份：旧房拆除并复垦；
7月份：新建区动工建设。</t>
  </si>
  <si>
    <t>白洋村委会</t>
  </si>
  <si>
    <t>吴冬松   13859888291</t>
  </si>
  <si>
    <t>月塘街（凤凰路-新季路）“断肠路”道路建设工程</t>
  </si>
  <si>
    <t>建设道路全长约200米，涉及拆迁群众10户、单位1家，拆迁面积约3300平方米。</t>
  </si>
  <si>
    <t>1-3月份：完成房屋征迁；
4-6月份：基建手续办理；
7月份：动工建设。</t>
  </si>
  <si>
    <t>城厢区城乡建设投资有限公司</t>
  </si>
  <si>
    <t>肖  军
18905946511</t>
  </si>
  <si>
    <t>月塘南片区改造</t>
  </si>
  <si>
    <t>1月份：完成房屋认定、拆除；
2月份：办理土地出让手续；
3月份：挂牌出让；
4-9月份：办理基建等前期手续；
10月份：改造工程动工建设。</t>
  </si>
  <si>
    <r>
      <rPr>
        <b/>
        <sz val="10"/>
        <rFont val="仿宋_GB2312"/>
        <charset val="134"/>
      </rPr>
      <t>（1）签约情况：</t>
    </r>
    <r>
      <rPr>
        <sz val="10"/>
        <rFont val="仿宋_GB2312"/>
        <charset val="134"/>
      </rPr>
      <t>至目前为止，项目（一期）民房已完成</t>
    </r>
    <r>
      <rPr>
        <sz val="10"/>
        <color indexed="8"/>
        <rFont val="仿宋_GB2312"/>
        <charset val="134"/>
      </rPr>
      <t>《房屋征收补偿确认书》《房屋征收货币补偿协议书》签约工作，签约率达100％。</t>
    </r>
    <r>
      <rPr>
        <b/>
        <sz val="10"/>
        <color indexed="8"/>
        <rFont val="仿宋_GB2312"/>
        <charset val="134"/>
      </rPr>
      <t>（2）前期手续办理情况：</t>
    </r>
    <r>
      <rPr>
        <sz val="10"/>
        <color indexed="8"/>
        <rFont val="仿宋_GB2312"/>
        <charset val="134"/>
      </rPr>
      <t>已完成</t>
    </r>
    <r>
      <rPr>
        <sz val="10"/>
        <rFont val="仿宋_GB2312"/>
        <charset val="134"/>
      </rPr>
      <t>选址意见书、可研、立项批复、《建设用地规划许可证》及总平方案初稿等前期手续办理。</t>
    </r>
    <r>
      <rPr>
        <b/>
        <sz val="10"/>
        <rFont val="仿宋_GB2312"/>
        <charset val="134"/>
      </rPr>
      <t>（3）拆房情况：</t>
    </r>
    <r>
      <rPr>
        <sz val="10"/>
        <rFont val="仿宋_GB2312"/>
        <charset val="134"/>
      </rPr>
      <t>目前民房拆除量约为70％。</t>
    </r>
    <r>
      <rPr>
        <b/>
        <sz val="10"/>
        <rFont val="仿宋_GB2312"/>
        <charset val="134"/>
      </rPr>
      <t>（4）企业资产评估工作情况：</t>
    </r>
    <r>
      <rPr>
        <sz val="10"/>
        <rFont val="仿宋_GB2312"/>
        <charset val="134"/>
      </rPr>
      <t>一是侨雄地块于2019年1月8日完成评估，1月13日完成专家复核审核，1月14日评估公司按专家意见修改完善评估报告（终稿）；并将评估报告（终稿）反馈转交侨雄公司；二是市政公司地块于2019年1月2日完成评估，并于当日提请区国资办抽取专家进行复核审核；目前，评估公司已按照专家的意见对评估报告进行修改完善，正在等待专家的终审意见；三是“宜来温泉”房地产正在对接不动产登记局及土地部门，对该地块的土地性质、房屋产权归属等问题进行核实；四是筱塘变电站整体迁建工程，2018年12月20日区政府召开了常务会议，明确了变电站整体迁建的有关事项，并于2019年2月21日签订了整体迁建框架协议。</t>
    </r>
  </si>
  <si>
    <t>一是项目（一期）片区内的经开机械基础工程公司、富邦房地产公司涉及的原“黑8炝肉地块”、“路易酒吧地块”及“阿曼尼酒吧地块”，因规划指标、土地性质等双方存在异议，评估工作无法开展。请求区政府协调市政府召集国土、规划、财政等部门予以明确。二是侨雄公司对侨雄地块评估报告（终稿）存有异议，要求按照莆政综〔2011〕18号文第四条第（一）款进行评估补偿，且要求政府协调该司项目用地等事宜。鉴于该司当前的生产情况、地块现状及目前的政策规定，请求区政府协调市政府予以明确。三是项目（二期）征迁范围及启动时间尚未明确，为有序推进项目建设，建议及早予以明确。</t>
  </si>
  <si>
    <r>
      <rPr>
        <sz val="9"/>
        <color indexed="8"/>
        <rFont val="宋体"/>
        <charset val="134"/>
      </rPr>
      <t>陈元培1</t>
    </r>
    <r>
      <rPr>
        <sz val="9"/>
        <color indexed="8"/>
        <rFont val="宋体"/>
        <charset val="134"/>
      </rPr>
      <t>3808583565</t>
    </r>
  </si>
  <si>
    <t>城厢区龙德井危旧房改造项目</t>
  </si>
  <si>
    <t>占地面积约400亩，拆迁户2178户，其中单位27家。拆迁旧房建筑面积约55万平方米（其中住宅面积约35万平方米，店面面积3.2万平方米，办公用房面积10.7万平方米，搭盖面积7.2万平方米）。</t>
  </si>
  <si>
    <t>1月份：跟踪市规划局完成控规修编，申报办理项目选址意见书、立项审批及建设项目用地规划许可证；
2-3月份：启动征收前期公示手续，并制定相关征收补偿方案；
4-9月份：完成房屋认定、拆除，办理土地出让手续；
10月份：挂牌出让；
11月份：办理基建等前期手续；
12月份：改造工程动工建设。</t>
  </si>
  <si>
    <t>龙德井片区改造项目规划正在修编及专家论证，对接重庆市规划设计研究院厦门分院修建性详细规划修编情况及可研编制情况 。于2019年1月2日区召开编制片区修建性详细规划汇报会。</t>
  </si>
  <si>
    <t>一是待片区规划与设计完成后，将进行整个片区改造成本测算。据初步估算，片区安置量大，可供出让地少，资金难以平衡。二是片区内共涉及公产单位27家，总面积约12万平米，安置量大。三是片区概念性规划正在重新论证，旨在寻求解决资金平衡、改造定位、业态布局等实质性问题，控制性规划修编正在审批。</t>
  </si>
  <si>
    <t>万达南片区改造</t>
  </si>
  <si>
    <t>项目用地面积约320亩，拆迁地上建筑面积约41万㎡，涉及征迁户760户。项目拟建设安置区占地面积约162亩，拟建设安置房总建筑面积约38.03万㎡（其中住宅建筑面积约26.67万㎡，商业建筑面积约1.83万㎡，配套设施建筑面积约0.31万㎡，地下室建筑面积约9.22万㎡）。</t>
  </si>
  <si>
    <t>1-3月份：补偿安置；                                                                          4-6月份：招投标等相关手续办理；                         7月份：开工建设。</t>
  </si>
  <si>
    <t>城厢区坂头东片区改造项目二、三、四地块安置房</t>
  </si>
  <si>
    <t>三个安置地块规划总用地面积约97亩，拟建设12幢、1402套高层安置房，总建筑面积24.59万㎡，其中住宅建筑面积约18.4万㎡。项目预计投资约6.2亿元。</t>
  </si>
  <si>
    <t>1-3月份：规划调整，总平修编；
4-6月份：完成总平批复，施工图审查；
7-9月份：完成工程规划许可及消防设计审核；
10-12月份：完成施工许可办理，动工建设。</t>
  </si>
  <si>
    <t>黄顺华1390504291</t>
  </si>
  <si>
    <t>莆田西屿上地块一</t>
  </si>
  <si>
    <t>用地20亩，拆迁面积约4.58万平方米。</t>
  </si>
  <si>
    <t>1-6月份：前期手续办理；
7月份：项目招投标、开工；
8-12月份：主体工程建设。</t>
  </si>
  <si>
    <t>莆田西屿上棚户区改造</t>
  </si>
  <si>
    <t>地块二、地块三共100亩，拆迁面积约15万㎡，建设安置房约9万㎡。</t>
  </si>
  <si>
    <t>1-6月份：前期手续办理；
9月份：开工建设；
10-12月份：主体工程施工。</t>
  </si>
  <si>
    <t>霞林地块八</t>
  </si>
  <si>
    <t>用地22亩，拆迁面积3000平方米。</t>
  </si>
  <si>
    <t>1-6月份:控规修编,前期手续办理；                                            
7-9月份：组织征迁；                                     10月份：动工建设。</t>
  </si>
  <si>
    <t>延寿路西伸</t>
  </si>
  <si>
    <t>延寿路（宏基路—霞林路）段道路全长约200米，道路规划路幅42米宽；霞林路（荔华东大道—荔园路）段道路全长约330米，道路规划路幅26米宽。</t>
  </si>
  <si>
    <t>1-6月份：完成征迁及控规修编等前期手续办理；                                                                     
7月份：动工建设。</t>
  </si>
  <si>
    <t>顶墩小区（港峰公司地块）</t>
  </si>
  <si>
    <t>用地107亩，拆迁面积3.3万平方米，规划建设22幢商住楼、幼儿园及配套设施，总建筑面积43.99万平方米。</t>
  </si>
  <si>
    <t>1-3月份：地块控规论证、规划选址、土地预审；           
4-6月份：可行性研究报告论证、编制；                   
7-9月份：立项批复、建设用地规划许可；                 
12月份：测量，放样围墙建设，开工。</t>
  </si>
  <si>
    <t>华亭镇农村污水收集工程三期</t>
  </si>
  <si>
    <t>11个幸福家园村及后山、郊溪、郊尾、走马亭等村庄居民集中区污水、河流截污工程（含主干管及生态式处理设施）。</t>
  </si>
  <si>
    <t>1-3月份：施工图设计、预审； 
4-6月份：施工招标；
7-9月份：动工建设；
10-12月份：部分完工。</t>
  </si>
  <si>
    <t>樟塘片区改造</t>
  </si>
  <si>
    <t>樟林片区改造项目涉及房屋建筑面积约50.2万平米，涉及人口约3300人，可开发区面积约1650亩（其中商住约700亩、工业用地650亩、基础设施100亩）。</t>
  </si>
  <si>
    <r>
      <rPr>
        <sz val="9"/>
        <rFont val="宋体"/>
        <charset val="134"/>
      </rPr>
      <t xml:space="preserve">1-3月份：完成全村征地拆迁；
4-5月份：完成土地出让手续办理；
</t>
    </r>
    <r>
      <rPr>
        <sz val="9"/>
        <color indexed="12"/>
        <rFont val="宋体"/>
        <charset val="134"/>
      </rPr>
      <t>6-11月份：完成基建手续办理；
12月份：动工建设。</t>
    </r>
  </si>
  <si>
    <t>建设镇区的万圳路、华前路、后湖路等华亭小城镇集镇区的路网设施建设。</t>
  </si>
  <si>
    <t>1-6月份：完成财政预算编制；
7-9月份：施工招标；
10-11月份：基建手续办理；
12月份：动工建设。</t>
  </si>
  <si>
    <t>油潭乡村振兴试点</t>
  </si>
  <si>
    <t>占地710亩，总建筑面积约20.18万平方米，建设龙眼产业园及奇幻乐园，配套游客服务中心、民俗文化广场、学校等。</t>
  </si>
  <si>
    <t>1-3月份：完成村庄规划、土地报批；
4-6月份：完成征迁，基建手续办理；
9月份：动工建设。</t>
  </si>
  <si>
    <t>城厢区振兴乡村有限公司</t>
  </si>
  <si>
    <t>常太镇马院4A景区建设工程</t>
  </si>
  <si>
    <t>提升“忘忧谷"瀑布群、建设观瀑栈道，建设景区综合服务中心，恢复景区原生态竹、林、花、草，迁移景区范围内部分民房。</t>
  </si>
  <si>
    <t>1-3月份：对景区内所有居民进行搬迁，完成综合服务中心与观瀑栈道选址，现场摸底需要恢复的竹、林、花、草；
4-6月份：开展设计图设计，完成相关报批手续，完成前期工作；
10月份：招投标，施工队进场施工；
12月份：进行综合服务中心建设，瀑布群相关材料进场。</t>
  </si>
  <si>
    <t>实施洋边、坑洋、下莒、党城、山坑等5个村村庄路灯，房前屋后绿化美化亮化工程。</t>
  </si>
  <si>
    <t>1-3月份：完成方案、设计图设计；
4-6月份：完成项目前期手续报批；
7月份：项目动工建设；
8-12月份全面推进实施。</t>
  </si>
  <si>
    <t>地质灾害点旧村复垦</t>
  </si>
  <si>
    <t>实施松峰村虎歧底86户地质灾害点旧村复垦和14户搬迁、新区建设。</t>
  </si>
  <si>
    <t>1-3月份：完成地质灾害点旧村复垦报批；
4-6月份：地质灾害点旧村复垦动工实施和新建区建筑方案确定；
7-9月份：完成新建区前期各项工作并动工建设；
10-12月份：完成新建区一层封顶。</t>
  </si>
  <si>
    <t>林宇
18150289638</t>
  </si>
  <si>
    <t>常太镇汀洋村新区建设工程</t>
  </si>
  <si>
    <t>实施汀洋村旧村复垦拆旧房50户（22.8亩）、新村建设新房46户及其他配套设施建设。</t>
  </si>
  <si>
    <t>1-3月份：完成方案、设计图设计；
4-6月份：完成选址，拆旧房、新村建设地勘等前期工作；
7-9月份：完成土地复垦、新村建设土地平整、地基建设；10-12月份:完成土地复垦、部分新房主体建设。</t>
  </si>
  <si>
    <t>戴玉腾
13959583828</t>
  </si>
  <si>
    <t>沈海高速扩容工程青山安置区</t>
  </si>
  <si>
    <t>占地80亩，建设青山安置区。</t>
  </si>
  <si>
    <t>1-6月份：补偿安置；                                                                          7-9月份：招投标等相关手续办理；                         10月份：开工建设。</t>
  </si>
  <si>
    <t>沈海高速扩容工程太湖安置区</t>
  </si>
  <si>
    <t>占地30亩，建设太湖安置区。</t>
  </si>
  <si>
    <t>城乡公厕建设</t>
  </si>
  <si>
    <t>各镇街</t>
  </si>
  <si>
    <t>建设城乡公厕18座（城区9座、乡镇3座、农村6座），其中，城区公厕50万元/座，乡镇公厕25万元/座，由区财政全额保障，共计525万元；农村公厕补助20万元/座，其中，市财政补助10万元/座，区财政补助10万元/座，共计120万元。</t>
  </si>
  <si>
    <t>1-3月份：完成前期手续办理；
4-6月份：完成预算财审；
7月份：动工建设；
12月份：年底投入使用。</t>
  </si>
  <si>
    <t>各镇街道</t>
  </si>
  <si>
    <t>林清飞
13860965005</t>
  </si>
  <si>
    <t>城厢区滨江北路</t>
  </si>
  <si>
    <t>（1）涉及的征迁面积1.5万平方米，征迁户26户，安置房建设面积1.8万平方米；
（2）项目南起324国道（濑溪段），北至荔华大道，全长约6000米，道路采用堤路结合方案宽度为30m，双向四车道，属于城市次干路。项目分两段实施，分别为：滨江北路（腾飞路-屿上水闸）及屿上路建设工程、滨江北路南段（樟林大桥至324国道濑溪段）建设工程。</t>
  </si>
  <si>
    <t>1-3月份：完成控规修编；
4-6月份：完成总平方案设计；
7-9月份：工程招投标及基建手续办理；
11月份：进场开工建设。</t>
  </si>
  <si>
    <t>肖  军
13599883866</t>
  </si>
  <si>
    <t>未放开工月份</t>
  </si>
  <si>
    <t>兴安小学及幼儿园建设</t>
  </si>
  <si>
    <t>占地30亩，建筑面积24800㎡。拆除部分危旧校舍，新建两幢教学楼。</t>
  </si>
  <si>
    <t>1-2月：用地评估手续；
3-4月：用地划拨手续；
5月：图纸设计；
6月：图审；
7月：工程预算；
8月：工程预算审核；
9月：招投标；
10月：办理施工前期手续；
11月：开工。</t>
  </si>
  <si>
    <t>兴安小学</t>
  </si>
  <si>
    <t>莆田中医康复医院</t>
  </si>
  <si>
    <t>拟选址在西许，占地约20亩。</t>
  </si>
  <si>
    <t>1-3月份：完成项目报批和制定征迁方案；
4-6月份：评估、认定、签约；
7-9月份：征地；
11月份：动工建设。</t>
  </si>
  <si>
    <t>广济医院扩建项目</t>
  </si>
  <si>
    <t>在华亭镇濑溪日山电子厂边建设新的门诊和住院部，占地15亩，总建筑面积10000平方米。</t>
  </si>
  <si>
    <t>广济医院</t>
  </si>
  <si>
    <t>柯世忠13959521733</t>
  </si>
  <si>
    <t>四所一中队项目建设</t>
  </si>
  <si>
    <t>莆田市强制戒毒所、拘留所、看守所、收容教育所、武警中队搬迁，拟选址在西许，占地约240亩。</t>
  </si>
  <si>
    <t>1-6月份：完成征地；
7-10月份：完成前期手续办理；
11月份：动工建设。</t>
  </si>
  <si>
    <t>莆田第十二中学扩建</t>
  </si>
  <si>
    <t>建设一幢教师宿舍楼，建筑面积4750平方米；建设一幢体育馆，建筑面积4950平方米。</t>
  </si>
  <si>
    <t>莆田第十二中学</t>
  </si>
  <si>
    <t>荣建文13959500018</t>
  </si>
  <si>
    <t>建设一幢宿舍楼，建筑面积2269平方米，地下停车场3000平方米；建设一幢科技楼，建筑面积3881平方米。</t>
  </si>
  <si>
    <t>1-3月份：总平方案设计、日照审核，土地、林地批复；
4-6月份：地质勘查、图纸设计；
7-9月份：施工招标，确定监理单位；
10月份：动工建设。</t>
  </si>
  <si>
    <t>林元富13860961258</t>
  </si>
  <si>
    <t>华亭云峰小学新校区</t>
  </si>
  <si>
    <t>占地15亩，建筑面积7700平方米。</t>
  </si>
  <si>
    <t>1-3月份：总平方案设计、日照审核，土地、林地批复；
4-6月份：征地拆迁；地质勘查、图纸设计；
7-9月份：施工招标，确定监理单位，并动工建设：
10-12月份：部分完工。</t>
  </si>
  <si>
    <t>华亭云峰小学</t>
  </si>
  <si>
    <t>华亭镇村级老人活动中心建设项目</t>
  </si>
  <si>
    <t>建设面积约为300平米的老人活动中心及配套设施。</t>
  </si>
  <si>
    <t>1-3月份：完项目选址；
4-6月份：前期规划、用地审批；
7-9月份：施工图设计、招投标；
10-12月份:动工建设。</t>
  </si>
  <si>
    <t>各村（居）委会</t>
  </si>
  <si>
    <t>杨  滨
15160462258</t>
  </si>
  <si>
    <t>华亭镇村级生态骨灰堂建设项目</t>
  </si>
  <si>
    <t>建设农村骨灰堂，涉及圳头、樟塘、霞皋、西许等村。</t>
  </si>
  <si>
    <t>华林幼儿园</t>
  </si>
  <si>
    <t>占地7亩，建设幼儿园。</t>
  </si>
  <si>
    <t>华亭镇文体综合提升工程</t>
  </si>
  <si>
    <t>在西许、五云、南湖村建设村级文化站，配套足球场、篮球场。</t>
  </si>
  <si>
    <t>相关村（居）委会</t>
  </si>
  <si>
    <t>蔡庆明
13666933669</t>
  </si>
  <si>
    <t>常太学校扩容工程</t>
  </si>
  <si>
    <t>新征土地，校园扩大面积30亩；扩宽操场范围、扩大食堂面积、增加住宿房间；新建楼房3栋，包括中学教学楼1栋、小学教学楼1栋、宿舍楼1栋；购置校车3部。</t>
  </si>
  <si>
    <t>1-3月份：完成征迁；
4-6月份：完成基建手续办理；
7月份：动工建设。</t>
  </si>
  <si>
    <t>常太镇文化活动设施建设项目</t>
  </si>
  <si>
    <t>新建及修缮镇政府文娱室、健身房、文化活动室；建设马院、东青、常太、下莒、岭下5个村文化活动中心。</t>
  </si>
  <si>
    <t>1-3月份：项目方案设计；
5-6月份：项目施工图设计；
7月份：实施镇政府文娱室、健身房、文化活动室动工建设；
11月份：实施马院、岭下等村文化活动中心动工建设。</t>
  </si>
  <si>
    <t>灵川镇村庄骨灰楼建设</t>
  </si>
  <si>
    <t>全镇未建的9个村规划建设骨灰楼各1座。</t>
  </si>
  <si>
    <t>1-3月份：项目方案设计；
5-6月份：项目施工图设计；
7月份：动工建设。</t>
  </si>
  <si>
    <t>灵川镇村庄公厕建设</t>
  </si>
  <si>
    <t>全镇各村居主要人口聚集地新建公厕计10座。</t>
  </si>
  <si>
    <t>东海镇社区卫生服务中心</t>
  </si>
  <si>
    <t>占地5亩，在旧粮站边上建设一幢建筑面积3000平方米。或旧东沙边防所产权置换。</t>
  </si>
  <si>
    <t>1-2月份：完成选址意见书；
3-4月份：地质勘探；
5月份：施工图设计及审查；
6月份：完成土地征用手续及预算编制；
7月份：财政审核；
8月份：施工招标；
9月份：动工建设。</t>
  </si>
  <si>
    <t>城乡社区居家养老服务工程</t>
  </si>
  <si>
    <t>至2020年，1、新建农村幸福院46个，其中常太16个，华亭17个，东海7个，灵川6个。
2、对18个城市社区居家养老服务站进行完善提升。</t>
  </si>
  <si>
    <t>1-6月份：完成财政预算及审核；
9月份：动工建设，全年建成农村幸福院10个、城市社区居家养老服务站完善提升5个。</t>
  </si>
  <si>
    <t>区民政局</t>
  </si>
  <si>
    <t>林平凡
13850228868</t>
  </si>
  <si>
    <t>公共文化服务设施建设</t>
  </si>
  <si>
    <t>全区计划建设村（社区）3个村级文化服务中心示范点、建设12个农家书屋、12个数字农家书屋、10个文化激情广场。</t>
  </si>
  <si>
    <t>1-3月份：项目选址；
4-6月份：预算报批；
7-9月份：招投标；
10-12月份：施工、验收。</t>
  </si>
  <si>
    <t>区文广局</t>
  </si>
  <si>
    <t>许淑珍
13959506812</t>
  </si>
  <si>
    <t>龙桥大厦楼宇经济</t>
  </si>
  <si>
    <t>安置房商场面积5603㎡，计划引进总部经济运营。</t>
  </si>
  <si>
    <t>1-6月份：前期招商引资工作；
7-9月份：引进质优的企业，打造总部经济。</t>
  </si>
  <si>
    <t>陈丽娟
18805940858</t>
  </si>
  <si>
    <t>天马山公园</t>
  </si>
  <si>
    <t>天马山公园建筑面积约1万㎡，含库区移民纪念馆、植物园，天马晚眺观景台及登山步道等。</t>
  </si>
  <si>
    <t>1-6月份：完成市政府建设方案批复；
7-9月份：组织基建手续报批；
12月份：动工建设。</t>
  </si>
  <si>
    <t>大工美平台项目</t>
  </si>
  <si>
    <t>成立大工美之家（福建）投资股份公司，通过“互联网+”模式，推动莆田家具、雕刻、珠宝、油画等工艺美术跨界营销联盟会员的专业化运作，助推工信部工业文化中心产业融合创新研究院运作，建立“大工美之家”工信精艺平台，为加入工信部工业文化发展中心（莆田）工艺美术跨界营销联盟的会员企业及人才精英提供设计、版权、生产、品牌、销售等服务。</t>
  </si>
  <si>
    <t>1-3月份：进一步铺开第三方平台渠道（淘宝、天猫、京东、建行善融），同时争取进入小米有品众筹渠道；
4-6月份：参与第十四届中国（莆田）海峡工艺品博览会的活动组织设计评选活动，争取启动新中式家具产业基地的对接工作；
7-9月份：争取启动APP端建设，开展设计工作坊活动，组织设计培训活动；
10-12月份：争取完成APP落地运营，全面完成铺开线上线下渠道的铺设，加强产业基地的建设，建成市级工业设计中心。</t>
  </si>
  <si>
    <t>大工美之家（福建）投资股份公司</t>
  </si>
  <si>
    <t>林建洪
18100598999</t>
  </si>
  <si>
    <t>南湖素斋缘文化圈</t>
  </si>
  <si>
    <t>南湖路周边建设素食文化及佛事用品2条街。</t>
  </si>
  <si>
    <t>1-3月份：完成沿街店面摸排；
4-6月份：完成方案设计，并出台招商相关政策。
7-9月份：推介招商入驻20家以上。</t>
  </si>
  <si>
    <t>1-6月份：完成中草药加工中心配套设施提升；
7-11月份：完成园林绿化工程规划设计、明确施工单位、实现动工。</t>
  </si>
  <si>
    <t>林  凡
18030399911</t>
  </si>
  <si>
    <t>常太九龙湖旅游开发工程</t>
  </si>
  <si>
    <t>租用溪北村山林地9745亩，开发经营旅游产业、休闲农业观光、商业开发等。</t>
  </si>
  <si>
    <t>1-3月份：与区全域旅游规划对接，完成开发总体规划；
4-6月份：完成部分重点项目环评论证及设计；
8月份：部分重点项目进场所施工；
9-12月份：加大部分重点项目施工建设。</t>
  </si>
  <si>
    <t>莆田跨境通关公共服务平台项目</t>
  </si>
  <si>
    <t>由八方物流、乡村振兴集团（原南日集团）、区国有企业共同投资成立合资公司运营跨境电商通关服务平台，为电商企业提供跨境通关服务、物流服务。我区在招商引资方面，计划延伸结汇退税、信贷、征信等一站式服务，在平台之上再建平台，打造跨境电商产业服务生态体系。</t>
  </si>
  <si>
    <t>9月份：正式运营。</t>
  </si>
  <si>
    <t>福建八方物流股份有限公司</t>
  </si>
  <si>
    <t>林  威
13859801922</t>
  </si>
  <si>
    <t>城厢区全民健身活动中心</t>
  </si>
  <si>
    <t>规划用地15亩，活动面积10530平方米，用于建设篮球场、健身场等大众文娱场所，丰富群众及企业员工业余生活。</t>
  </si>
  <si>
    <t>1-6月份完成项目方案设计、审批手续办理等；
8月份：动工建设；
12月份：竣工投入使用。</t>
  </si>
  <si>
    <t>电子信息产业园</t>
  </si>
  <si>
    <t>占地约623亩，建设电子信息产业园。</t>
  </si>
  <si>
    <t>1-6月份：完成招商落地；
7-12月份：完成项目选址及前期规划。</t>
  </si>
  <si>
    <t>高新技术产业园（快乐农庄）</t>
  </si>
  <si>
    <t>占地约1500亩，建设高新技术产业园。</t>
  </si>
  <si>
    <t>东海鞋服基地</t>
  </si>
  <si>
    <t>占地504亩，建设鞋服及配套产业基地。</t>
  </si>
  <si>
    <t>莆田市海产品加工区项目</t>
  </si>
  <si>
    <t>占地约900亩，建设海产品加工厂区、综合区 、研发区防洪排涝设施及道路、排污、供水、供电等设施。</t>
  </si>
  <si>
    <t>1-6月份：完成规划调整，海域使用审批等前期手续。
7-12月份：开展项目落地前期工作。</t>
  </si>
  <si>
    <t>市振兴乡村集团</t>
  </si>
  <si>
    <t>徐晓松13850290038</t>
  </si>
  <si>
    <t>滨海仓储物流基地</t>
  </si>
  <si>
    <t>占地约100亩，主要进行仓储物流等配套设施建设。</t>
  </si>
  <si>
    <t>1-3月份：概念规划；
4-6月份：概念规划编制；
7-9月份：控规编制；
10-12月份：前期土地调整。</t>
  </si>
  <si>
    <t>中农批冷链仓储集群项目</t>
  </si>
  <si>
    <t>项目规划用地1000亩，建设周期3年，打造储存标准约10万吨的冷链仓储集群，并设立区域总部及商业配套中心。</t>
  </si>
  <si>
    <t>中农批冷链物流有限公司</t>
  </si>
  <si>
    <t>林沫阳
13659372321</t>
  </si>
  <si>
    <t>蔡亭鸡笼山取土点</t>
  </si>
  <si>
    <t>占地50亩，厂房及基础设施建设。</t>
  </si>
  <si>
    <t>滨海工业园</t>
  </si>
  <si>
    <t>涉及面积约1800亩，发展工业腹地。</t>
  </si>
  <si>
    <t>1-6月份：完成前期手续；
7-9月份：完成设计；
10-12月份：完成财审、预算等手续。</t>
  </si>
  <si>
    <t>亚明食品扩建</t>
  </si>
  <si>
    <t>约占地5亩，用于厂房及配套设施建设。</t>
  </si>
  <si>
    <t>上半年完成项目基建审批手续办理，争取下半年开工。</t>
  </si>
  <si>
    <t xml:space="preserve">吴其明1386090958 </t>
  </si>
  <si>
    <t>福建腾晖工艺产业园二期项目</t>
  </si>
  <si>
    <t>二期项目征地12亩，建设7#、8#厂房及厂区道路、景观绿化、夜景照明、综合管网等配套工程，总建筑面积6000平方米，项目总投资6000万元。</t>
  </si>
  <si>
    <t>1-6月份：完成招商落地；
7-12月份完成项目选址及前期规划。</t>
  </si>
  <si>
    <t xml:space="preserve">   福建腾晖工艺有限公司</t>
  </si>
  <si>
    <t>郑春辉
13607528349</t>
  </si>
  <si>
    <t>中电光谷互联网信息产业园+智能化产业园项目</t>
  </si>
  <si>
    <t>规划用地1000亩，建筑面积40万平方米，建设成互联网+专业产业园区，打造电子商务产业链，从平台建设、支付与金融、物流服务、大数据支持等各个层面组合企业，构建互联网产业生态集群。</t>
  </si>
  <si>
    <t>中国电子信息产业集团有限公司</t>
  </si>
  <si>
    <t>汪  浩
13419589239</t>
  </si>
  <si>
    <t>汽车产业园项目</t>
  </si>
  <si>
    <t>拟招商汽车上下游产业链项目。</t>
  </si>
  <si>
    <t>森田国际体育文化产业项目</t>
  </si>
  <si>
    <t>依托本地体育文化产业基础，并购国内外相关核心品牌，成立体育用品、运动休闲器材生产集散中心和交易、物流配送中心，建设成集研发、生产、销售、电商为一体的国际体育文化产业基地。</t>
  </si>
  <si>
    <t>中合联汽车零部件产业园项目</t>
  </si>
  <si>
    <t>在莆打造产教融合园区，涉及建材生产、建材全球体验馆、汽车零部件生产、旅游、医疗健康和教育等板块，项目总投资约200亿元，用地5000亩以上，建设建材产业基地、汽车零部件生产基地、教育基地和养老旅游小镇。</t>
  </si>
  <si>
    <t>北京国建中材科技科技有限公司与中合联商贸集团公司</t>
  </si>
  <si>
    <t>王瑜生
15702152628</t>
  </si>
  <si>
    <t>莆田市博誉轻工制品有限公司</t>
  </si>
  <si>
    <t>拟征地100亩，建设3幢标准化厂房。</t>
  </si>
  <si>
    <t>华源纺织城二期</t>
  </si>
  <si>
    <t>占地230亩，建设6幢标准化厂房。</t>
  </si>
  <si>
    <t>1-6月份：完成土地批复；
7-12月份:完成地块出让条件下达。</t>
  </si>
  <si>
    <t>福建华源工贸有限公司</t>
  </si>
  <si>
    <t>灵芝科技种植园项目</t>
  </si>
  <si>
    <t>规划面积15-20亩，计划建设、种植区，研究实验区，成列展示区，灵芝养生文化区，工作生活区。项目建成后可每年提供干灵芝1000公斤，灵芝孢子粉100公斤。预计实现销售收入近千万每年。</t>
  </si>
  <si>
    <t>华亭田园综合体项目建设</t>
  </si>
  <si>
    <t>利用华亭现有的名优水果及地理优势，以四季采摘乡村特色旅游项目为主线，完善相关配套基础设施。</t>
  </si>
  <si>
    <t>牛樟芝产业园项目</t>
  </si>
  <si>
    <t>计划占地约1000亩，设立牛樟树苗木及种植牛樟树基地、牛樟深加工厂区、牛樟芝培养专区、牛樟观光工厂、大观园科技研发管理区及种植其他名贵树木苗圃。</t>
  </si>
  <si>
    <t>常太镇现代枇杷产业园建设工程</t>
  </si>
  <si>
    <t>改造200亩枇杷园，建设园内各项设施，提高水果品质，打造名优枇杷品牌。</t>
  </si>
  <si>
    <t>东太湿地休闲园</t>
  </si>
  <si>
    <t>依托自然溪道，呈半岛造型，占地280亩。建设九品莲花池、莲花园、湿湿地花田等湿地风光区；树屋、栈道、高端植物观赏园及其产品休验厅等体验区；田园时光美食园、乡村音乐吧、垂钓台、大型文化活动广场等休闲区；养生度假、医养公园（老年疗养基地、百草堂养生园）等养生休憩区。</t>
  </si>
  <si>
    <t>南川湿地农耕体验园</t>
  </si>
  <si>
    <t>依托莒溪和院里溪交汇的自然溪道，占地550亩。建设湿地植物园、湿地花田、鸟语林湿地、桃花林等风光区；森林树屋、湿地栈道、观江景亭湿地体验区；稻、麦、有机蔬菜、乡村收割狂欢会等五谷种植区；拓展基地、童子军营等科普区；养生度假养生区。</t>
  </si>
  <si>
    <t>东圳水库库滨带工程</t>
  </si>
  <si>
    <t>实施库滨带建设，构建水生、湿生、陆生植物相结合的生态保护带和入库河流人工湿地保护工程。</t>
  </si>
  <si>
    <t>常太镇小流域综合整治工程</t>
  </si>
  <si>
    <t>包括常太、美岭、溪北、樟龙、东太等河道小流域进行清淤、环保截污、生态护岸、生态涵养、水生生物群落修复、生态休憩设施等建设。</t>
  </si>
  <si>
    <t>柯朱溪流域生态治理</t>
  </si>
  <si>
    <t>生态治理河道4.5公里。</t>
  </si>
  <si>
    <t>书峰溪流域生态治理</t>
  </si>
  <si>
    <t>东进三级渔港</t>
  </si>
  <si>
    <t>建设东进三级渔港。</t>
  </si>
  <si>
    <t>灵川镇百莲溪流域综合整治提升项目</t>
  </si>
  <si>
    <t>结合径里溪慢道建设，百莲溪两旁绿化改造，修建休闲公园，建成集登山、攀岩、观赏于一体的百莲溪公园。</t>
  </si>
  <si>
    <t>北霞线乡道（广化路至X281朱坑村）公路工程</t>
  </si>
  <si>
    <t>里程5.788公里，起点位于城厢区政府西北侧，顺接现状广化路，经枫坑水库下游排水沟，终点位于朱坑村。采用三级公路标准设计，路基宽度9.5米，设计时速30公里/小时，双向车道。</t>
  </si>
  <si>
    <t>1-6月份：完成控规修编；
7-12月份：初步完成总平及方案设计。</t>
  </si>
  <si>
    <t>目前项目选址方案基本选定，正对接市、区自然资源局报送项目选址意见书相关事宜。</t>
  </si>
  <si>
    <t>1.项目起点广化路未按原规划预留项目位置，导致红线需调整重新选址，影响项目进度；2.项目涉及生态红线，已由区环保局保送至环保厅申请调整涉及的红线，省环保厅还未给予批复。</t>
  </si>
  <si>
    <t>沈益国    13599026667</t>
  </si>
  <si>
    <t>黄雪峰
13860906233</t>
  </si>
  <si>
    <t>福厦路濑溪桥拼宽工程（G324濑溪大桥）</t>
  </si>
  <si>
    <t>对福厦路濑溪桥路段进行拼宽提升。</t>
  </si>
  <si>
    <t>市公路局</t>
  </si>
  <si>
    <t>沈耀森
13607526025</t>
  </si>
  <si>
    <t>万坂桥改造提升工程</t>
  </si>
  <si>
    <t>长约300米，宽11米。</t>
  </si>
  <si>
    <t>华亭镇人民政府城投公司</t>
  </si>
  <si>
    <t>滨江北路二期</t>
  </si>
  <si>
    <t>项目南起324国道（濑溪桥），北至樟林大桥，全长约4000米，道路采用堤路结合方案宽度约为30米，双向四车道，属于城市次干路。</t>
  </si>
  <si>
    <t>常太环东圳水库生态景观道路建设工程</t>
  </si>
  <si>
    <t>环东圳水库道路长33.6公里（其中城石线15.6公里、城常线18公里），宽14米，设计速度40公里/小时。</t>
  </si>
  <si>
    <t>山门村佛公至后溪水库大坝旅游线建设工程</t>
  </si>
  <si>
    <t>建设长3.6公里，宽4.5米路基、路面硬化。</t>
  </si>
  <si>
    <t>玻璃吊桥至天龟线连接线工程</t>
  </si>
  <si>
    <t>建设长约1公里连接线工程。</t>
  </si>
  <si>
    <t>灵川镇桂山-山门-云庄连接线工程</t>
  </si>
  <si>
    <t>新建桂山-山门-云庄三个村的连接通道5.2公里，构建灵川镇“三横三纵”路网。</t>
  </si>
  <si>
    <t>G228国道（纵一线）秀屿东庄至城厢东进段</t>
  </si>
  <si>
    <t>按次要干线公路功能，双向六车道的一级公路标准建设。路线全长18．810公里，其中新建公路18．400公里，利用现滨海大道0．410公里，项目总投资1．596化元。2019年计抓紧完成前期和征迁工作，计划完成投资2亿元。</t>
  </si>
  <si>
    <t>1-6月份：完成控规修编；
7-12月份：完成前期手续办理及征迁工作。</t>
  </si>
  <si>
    <t>灵华线延伸段工程</t>
  </si>
  <si>
    <t>灵华线延伸段即笏枫路至滨海大道连接工程，总长约2公里。</t>
  </si>
  <si>
    <t>灵川镇灵秀路工程</t>
  </si>
  <si>
    <t>东庄至滨海大道纵一线工程延伸，即滨海大道与笏枫路连接工程，总长约1公里。</t>
  </si>
  <si>
    <t>西黄-东海旧海堤路拓宽工程</t>
  </si>
  <si>
    <t>涉及西黄村、东海村、西厝村、蔡厝村旧海堤路拓宽，路幅18米，全程约4171米，占地约81.3亩。</t>
  </si>
  <si>
    <t>东福路道路工程</t>
  </si>
  <si>
    <t>位于东沙村旧村，总长约1.1公里，路幅15米。</t>
  </si>
  <si>
    <t>东海镇东沙村村委会</t>
  </si>
  <si>
    <t>洋西地块A安置房周边道路配套工程</t>
  </si>
  <si>
    <t>项目位于城常路南侧的洋西A地块安置房西侧及南侧两条规划道路。道路全长约460米，规划道路路幅为14米。</t>
  </si>
  <si>
    <t>总用地面积1058亩，房屋584户，建筑面积约42万㎡（含阁楼），其中绶溪公园启动区面积约544亩，房屋251户，建筑面积约14.2万㎡。</t>
  </si>
  <si>
    <t>1-4月份：完成启动区251户房屋认定工作；
5-6月份：完成启动区251户房屋签约工作；
7月份：拆除雕塑区建设用地内房屋；
8-12月份：整村其余房屋认定工作。</t>
  </si>
  <si>
    <t>下磨溪片区改造（青少年宫）（文献路中段北侧片区改造）</t>
  </si>
  <si>
    <t>青少年宫片区占地120亩，户数440户，建筑面积76000平方米，涉及单位12家。</t>
  </si>
  <si>
    <t>1-6月份：前期手续；
9月份：丈量摸底；
10-12月份：开展房屋认定、拆除工作。</t>
  </si>
  <si>
    <t>龙桥街道办事处、区前期办</t>
  </si>
  <si>
    <t>下磨溪片区改造（马巷）</t>
  </si>
  <si>
    <t>马巷片区占地约300亩。拟开发建设集商务、商业、居住、度假、文化、娱乐等于一体的城市综合体。</t>
  </si>
  <si>
    <t>区水务局、区住建局、龙办</t>
  </si>
  <si>
    <t>下磨溪片区改造（星光）</t>
  </si>
  <si>
    <t>星光电影院片区占地约88亩，总建筑面积约12万平方米。</t>
  </si>
  <si>
    <t>1-3月份：前期规划审批；
4-6月：份启动丈量摸底；
9月份：完成内业整理，制定安置补偿方案；
10-12月份：面积复核。</t>
  </si>
  <si>
    <t>占地25亩，拆除旧房面积3万平方米。</t>
  </si>
  <si>
    <t>1-3月份：完成调查摸底；
4-6月份：完成房屋认定；
7月份：启动拆除。</t>
  </si>
  <si>
    <t>武警支队旧址改造</t>
  </si>
  <si>
    <t>占地18亩。</t>
  </si>
  <si>
    <t>利用洋西三角地建设停车场和地下广场。</t>
  </si>
  <si>
    <t>军分区收储地</t>
  </si>
  <si>
    <t>占地80亩。</t>
  </si>
  <si>
    <t>1-6月份：完成控规调整及选址意见办理；
7-12月份：办理项目供地手续。</t>
  </si>
  <si>
    <t>梅峰寺停车场</t>
  </si>
  <si>
    <t>在梅峰寺建设地下二层的人防设施，同时兼作地震避难场所，面积约4000多平方米，按照“平战结合”原则，战时用于人员防控遮蔽，平时则用于停放车辆，也可以作为地震应急避难场所。地面、负一层可划分车位数总计约350个。</t>
  </si>
  <si>
    <t>涉及人口400人，户数100户，约115亩，拆迁面积约5万平方米。</t>
  </si>
  <si>
    <t>区住建局、地震办</t>
  </si>
  <si>
    <t>陈毓卿13859858703</t>
  </si>
  <si>
    <t>占地25亩，建筑面积约3万平方米。</t>
  </si>
  <si>
    <t>1-6月份：完成方案设计，手续报批；
7-12月份:完成拆迁。</t>
  </si>
  <si>
    <t>文献小区提升改造</t>
  </si>
  <si>
    <t>对文献小区进行提升改造。</t>
  </si>
  <si>
    <t>月塘社区</t>
  </si>
  <si>
    <t>黄梅清13615995616</t>
  </si>
  <si>
    <t>三塘片区断头路畅通工程</t>
  </si>
  <si>
    <t>改造新塘及月塘片区断头路各一条，长度约分别为8.3公里、8.2公里。</t>
  </si>
  <si>
    <t>凤凰别墅山庄二期项目</t>
  </si>
  <si>
    <t>项目用地面积约19.2万平方米,拟建设别墅204栋，其中泳池别墅53栋，独栋别墅151栋，平均每栋别墅建筑面积约822平方米。</t>
  </si>
  <si>
    <t>霞林片区周边配套设施</t>
  </si>
  <si>
    <t>位于荔园路立交桥与霞林片区安置房夹缝地块，总用地22亩，涉及拆迁房屋面积9403.11平方米。</t>
  </si>
  <si>
    <t>1-6月份：完成控规修编，征地拆迁；
7-12月份：完成方案设计，财政送审。</t>
  </si>
  <si>
    <t>北渠污水管网改造项目</t>
  </si>
  <si>
    <t>总长7.2公里。</t>
  </si>
  <si>
    <t>棠坡蔡垞片区改造</t>
  </si>
  <si>
    <t>用地15亩，拆迁面积15000平方米。</t>
  </si>
  <si>
    <t>沟头片区改造</t>
  </si>
  <si>
    <t>规划总用地面积约339亩，拆迁面积52万㎡，涉及房屋835户，新建安置房43万㎡。</t>
  </si>
  <si>
    <t>1-6月份:控规修编,前期手续办理；                                           
7-11月份：组织征迁。</t>
  </si>
  <si>
    <t>木兰新城木兰片区</t>
  </si>
  <si>
    <r>
      <rPr>
        <sz val="10"/>
        <color indexed="12"/>
        <rFont val="宋体"/>
        <charset val="134"/>
      </rPr>
      <t>木兰村涉及征迁户530户，其中莆仔村涉及征迁户500户，吴门村涉及征迁户30户，征迁面积约30万</t>
    </r>
    <r>
      <rPr>
        <sz val="10"/>
        <color indexed="12"/>
        <rFont val="SimSun"/>
        <charset val="134"/>
      </rPr>
      <t>㎡</t>
    </r>
    <r>
      <rPr>
        <sz val="10"/>
        <color indexed="12"/>
        <rFont val="宋体"/>
        <charset val="134"/>
      </rPr>
      <t>，征地面积约700亩。</t>
    </r>
  </si>
  <si>
    <t>1-3月份：丈量登记、控规修编；
4-6月份：面积确认、组织签约；
7-9月份：交房拆除，净地；
10-12月份：办理供地手续。</t>
  </si>
  <si>
    <t>木兰新城铁岭片区</t>
  </si>
  <si>
    <r>
      <rPr>
        <sz val="10"/>
        <color indexed="12"/>
        <rFont val="宋体"/>
        <charset val="134"/>
      </rPr>
      <t>涉及拆迁户560户，拆迁旧房面积30万</t>
    </r>
    <r>
      <rPr>
        <sz val="10"/>
        <color indexed="12"/>
        <rFont val="SimSun"/>
        <charset val="134"/>
      </rPr>
      <t>㎡，征地面积约</t>
    </r>
    <r>
      <rPr>
        <sz val="10"/>
        <color indexed="12"/>
        <rFont val="宋体"/>
        <charset val="134"/>
      </rPr>
      <t>2000亩。</t>
    </r>
  </si>
  <si>
    <t>莆田十二中扩建项目安置房建设工程</t>
  </si>
  <si>
    <t>建设十二中扩建安置房，占地约10亩，建筑面积1.2万平米。</t>
  </si>
  <si>
    <t>1-6月份：完成项目选址；
7-12月份：完成用地手续报批。</t>
  </si>
  <si>
    <t>1-6月份：完成控规调整及选址意见；
7-12月份：完成用地手续报批。</t>
  </si>
  <si>
    <t>三紫片区改造（二期）</t>
  </si>
  <si>
    <t>占地253亩，三紫路周边改造项目，新建建筑面积40万平方米。</t>
  </si>
  <si>
    <t>1-6月份：完成认定，启动签约；
7-9月份：完成征地及房屋拆除，力争年底挂牌出让。</t>
  </si>
  <si>
    <t>华亭镇兴沙、后角美丽乡村建设</t>
  </si>
  <si>
    <t>兴沙村建设荷花池二期，赏花步道、文化广场、观光亭、观光餐厅、健身器材、农家乐公厕等，并进行景观绿化、亮化等。
后角村建设林兆恩公园二期，铺设至林兆恩墓登山步道，建设文化广场、观光亭、观光餐厅、健身器材、公厕等，并进行景观绿化、亮化等。</t>
  </si>
  <si>
    <t>1-3月份：前期调查宣传；
4-6月份：前期规划；
7-9月份：完成财审、预算等手续；
10-12月份：办理施工许可。</t>
  </si>
  <si>
    <t>龟山寺景区提升工程</t>
  </si>
  <si>
    <t>龟山寺周边道路修缮、美化亮化，环境综合整治。</t>
  </si>
  <si>
    <t>1-6月份：前期规划；
7-9月份：完成财审、预算等手续；
10-12月份：办理施工许可。</t>
  </si>
  <si>
    <t>华亭集镇区商贸地块二期</t>
  </si>
  <si>
    <t>占地30亩，建设华亭镇新商贸中心。</t>
  </si>
  <si>
    <t>1-6月份：征迁扫尾；
4-6月份：挂牌出让手续办理；
7月份：土地出让。</t>
  </si>
  <si>
    <t>木兰溪流域生态产业园</t>
  </si>
  <si>
    <t>针对木兰溪流域从木兰坡至樟林大桥两岸进行整体产业布局，拟建生态产业园。</t>
  </si>
  <si>
    <t>1-12月份：前期规划，手续办理。</t>
  </si>
  <si>
    <t>常太镇环库公路生态驿站</t>
  </si>
  <si>
    <t>建设11座集生态公厕、公交停靠站、保洁、超市、休闲服务功能于一体的生态驿站。</t>
  </si>
  <si>
    <t>1-6月份：确定全域旅游PPP业主方；
7-12月份：方案设计。</t>
  </si>
  <si>
    <t>灵川何寨集镇片区改造（一期）</t>
  </si>
  <si>
    <t>项目一期占地面积 83.8 亩，涉及户数约130户，建筑面积4万平方米。</t>
  </si>
  <si>
    <t>1-3月份：设计方案继续优化，选址范围变更；
4-6月份：完成土地收储手续；
9月份：开始征迁；
10-12月份：按进度推进征迁。</t>
  </si>
  <si>
    <t>灵华线安置区</t>
  </si>
  <si>
    <t>占地15亩，规划建设，涉及云庄、东进2个村拆迁安置区，拆迁26户，面积约1万平方米。</t>
  </si>
  <si>
    <t>滨海大道慢道绿化工程</t>
  </si>
  <si>
    <t>全长6.7公里，先行示范1.1公里，位于东海鞋服基地南侧，占地约16亩，建成步行、观光、休闲环海边绿化等。</t>
  </si>
  <si>
    <t>五山栈道建设</t>
  </si>
  <si>
    <t>海拔452米，以全市“五山”联合，沿线建设城市观景、以及便民等配套服务的设置。</t>
  </si>
  <si>
    <t>电商未来城幼儿园</t>
  </si>
  <si>
    <t>建筑面积1800㎡，6班，180人。</t>
  </si>
  <si>
    <t>区教育局</t>
  </si>
  <si>
    <t>刘永贤1370608168</t>
  </si>
  <si>
    <t>延寿历史文化名村（绶溪公园续建）</t>
  </si>
  <si>
    <t>整合整村名胜古迹，依托公园人文景观，打造旅游胜地。</t>
  </si>
  <si>
    <t>1-3月份：规划修编；
4-6月份：方案批复；
7-9月份：完成面积认定、复核、征迁；
10-12月份：房屋认定签约。</t>
  </si>
  <si>
    <t>龙桥安养中心</t>
  </si>
  <si>
    <t>拟征地60亩，建设养老公寓及配套设施。</t>
  </si>
  <si>
    <t>改善提升社区服务中心设施。</t>
  </si>
  <si>
    <t>1-3月份：手续和安置方案报批；
4-6月份：启动征迁工作；
10-12月份：房屋认定签约。</t>
  </si>
  <si>
    <t>库区安置房幼儿园</t>
  </si>
  <si>
    <t>建筑面积1820㎡。</t>
  </si>
  <si>
    <t>1-9月份：工程移交；
10-12月份：装修手续报批。</t>
  </si>
  <si>
    <t>恒大御景半岛幼儿园</t>
  </si>
  <si>
    <t>建筑面积3210.51㎡，12班，360人。</t>
  </si>
  <si>
    <t>恒大御龙天峰幼儿园</t>
  </si>
  <si>
    <t>建筑面积2242.43㎡，9班，270人。</t>
  </si>
  <si>
    <t>泗华安置房滨溪幼儿园</t>
  </si>
  <si>
    <t>建筑面积2900㎡，9班，270人。</t>
  </si>
  <si>
    <t>占地8亩，总建筑面积4000平方米及配套设施。</t>
  </si>
  <si>
    <t>霞林养老院</t>
  </si>
  <si>
    <t>用地20亩。</t>
  </si>
  <si>
    <t>建设实训楼9600平方米。</t>
  </si>
  <si>
    <t>1-3月份：总平方案设计；
4-6月份：总平初审、日照审核；
7-9月份：图纸设计、图审；
10-12月份：工程预算、预算审核。</t>
  </si>
  <si>
    <t>陈金通13706066507</t>
  </si>
  <si>
    <t>城厢区三迪山庄疗养院项目</t>
  </si>
  <si>
    <t>占地约100亩，拟建设疗养中心，配套床位3000个、停车场、医技楼等。</t>
  </si>
  <si>
    <t>1-6月份：完成控规调整，招商洽谈；
7-12月份完成项目选址及方案设计。</t>
  </si>
  <si>
    <t>三迪山庄置业有限公司</t>
  </si>
  <si>
    <t>农民之家改扩建工程</t>
  </si>
  <si>
    <t>项目用地面积4.6万平米，总建筑面积4.32万平米，床位300床，其中护理型床位120床。</t>
  </si>
  <si>
    <t>1-6月份：完成项目选址；
7-12月份：规划修编，总平设计。</t>
  </si>
  <si>
    <t>林平凡13850228868</t>
  </si>
  <si>
    <t>城厢区国际学校</t>
  </si>
  <si>
    <t>华亭镇西许村占地约200亩，拟建设一所配套齐全、师资优良的国际学校。</t>
  </si>
  <si>
    <t>上海交大教育集团国际学校项目</t>
  </si>
  <si>
    <t>依托上交大的办学经验和国企的投资实力，在莆投资建设国际化双语学校，采取从幼儿园到高中一贯制的、与国内高考和出国留学相结合的差异化培养模式，办成让老百姓读得起的私立学校。项目总投资约12亿元，学校用地约200亩，配套住宅用地约100亩，学校硬件由北京国建中材科技有限公司投资，教学由上交大教育集团负责管理运营。</t>
  </si>
  <si>
    <t>1-6月份：完成控规调整，招商洽谈；
7-12月份：完成项目选址及方案设计。</t>
  </si>
  <si>
    <t>上海交大教育集团、北京国建中材科技有限公司</t>
  </si>
  <si>
    <t>桂山村独立幼儿园建设</t>
  </si>
  <si>
    <t>桂山独立园各占地15亩，建设配套完善的综合幼儿园。</t>
  </si>
  <si>
    <t>桂山村中心小学</t>
  </si>
  <si>
    <t>灵川镇怡养中心</t>
  </si>
  <si>
    <t>占地20亩，建设配套完整的莆田市养老中心。</t>
  </si>
  <si>
    <t>五帝庙闽台宗教文化交流中心</t>
  </si>
  <si>
    <t>利用灵川镇东汾五帝庙藏有丰富文物及深厚文化底蕴的优势，进行广化宣传，连接闽台文化，吸引全国各地及台湾信众前来交流。</t>
  </si>
  <si>
    <t>灵川硋灶收储地</t>
  </si>
  <si>
    <t>在灵川镇硋灶村规划闲置土地150亩，修建全国一流、莆田市最大的综合足球训练基地。</t>
  </si>
  <si>
    <t>东海天誉首府幼儿园</t>
  </si>
  <si>
    <t>占地3亩，建筑面积1801.12平方米。</t>
  </si>
  <si>
    <t>1-3月份：前期规划；
4-6月份：规划编制；
7-9月份：方案编制；
10-12月份：前期土地调整。</t>
  </si>
  <si>
    <t>1-6月份：完成控规修编；
7-12月份：手续报批，启动征迁。</t>
  </si>
  <si>
    <t>张洪宾
13850215633</t>
  </si>
  <si>
    <t>电商仓储物流中心</t>
  </si>
  <si>
    <t>拟在电商城周边征地100亩，形成莆田电商仓储物流配送中心。</t>
  </si>
  <si>
    <t>莆阳路高端五金一条街</t>
  </si>
  <si>
    <t>对莆阳路临街临面进行改造提升，在单面街周边建设具备高端五金、电气等批发、零售一条街。</t>
  </si>
  <si>
    <t>1-6月份：进行前期调查摸底及办理相关手续；
7-12月份：动工争取动工建设。</t>
  </si>
  <si>
    <t>南门集团</t>
  </si>
  <si>
    <t>方娟娟
13599881588</t>
  </si>
  <si>
    <t>文献中路琴棋书画一条街临面提升改造</t>
  </si>
  <si>
    <t>利用文献中路商业区发展教育类、培训类基地。</t>
  </si>
  <si>
    <t>蔡妹玉13860913698</t>
  </si>
  <si>
    <t>新塘静吧一条街</t>
  </si>
  <si>
    <t>对广化寺至凤凰山渠道下围周边，建设特色休闲、餐饮文化一条街。</t>
  </si>
  <si>
    <t>荔枝公园水上乐园</t>
  </si>
  <si>
    <t>对荔枝公园进行改造，建设水上乐园，占地面12288平方米。</t>
  </si>
  <si>
    <t>天妃片区改造项目
（含才子）</t>
  </si>
  <si>
    <t>片区规划用地面积约154亩，东至学园路，西至筱塘南街，北至凤凰路，南至莆阳西路；该片区涉及拆迁户约360户，拆迁总建筑面积约10万㎡。</t>
  </si>
  <si>
    <t>1-6月份：完成控规修编；
7-12月份：总平及方案设计。</t>
  </si>
  <si>
    <t>天妃酒店有限公司</t>
  </si>
  <si>
    <t>林国忠
13808579061</t>
  </si>
  <si>
    <t>九龙山公园二期</t>
  </si>
  <si>
    <t>用地面积600亩。</t>
  </si>
  <si>
    <t>福建钟潭文化旅游投资有限公司</t>
  </si>
  <si>
    <t>杨晨颖
13599883777</t>
  </si>
  <si>
    <t>广告创意产业园</t>
  </si>
  <si>
    <t>楼宇办公用房2万平方米，计划投资5000万。</t>
  </si>
  <si>
    <t>兰溪国际温泉大酒店</t>
  </si>
  <si>
    <t>用地10亩，建设一幢酒店及其他配套设施。</t>
  </si>
  <si>
    <t>1-12月份：控规修编及前期手续办理。</t>
  </si>
  <si>
    <t>木兰溪南岸商贸城
（孤岛）</t>
  </si>
  <si>
    <t>用地150亩。</t>
  </si>
  <si>
    <t>钟潭风景区生态园</t>
  </si>
  <si>
    <t>完善景区硬件设施及周边配套设施。</t>
  </si>
  <si>
    <t>铁岭加油站</t>
  </si>
  <si>
    <t>用地5亩，建设一座大型加油站。</t>
  </si>
  <si>
    <t>木兰温泉疗养所</t>
  </si>
  <si>
    <t>建设温泉疗养所及周边休闲娱乐场所。</t>
  </si>
  <si>
    <t>华亭镇园头乡村振兴试点工程（古村落保护项目）</t>
  </si>
  <si>
    <t>加大历史文化保护，修缮特色典型古民居，展现中西合璧建筑风貌，宣传侨乡文化，以“五清楚”“三边六化”实施村庄环境整治，健全完善基础配套设施，开发乡村游、采摘游、农家乐等相关产品。</t>
  </si>
  <si>
    <t>1-12月份：意向业主招商，前期手续办理。</t>
  </si>
  <si>
    <t>华亭镇埔柳村乡村振兴试点工程</t>
  </si>
  <si>
    <t>依托埔柳村花卉世界、兰花基地、百香果长廊、核桃基地、民俗馆等为旅游主线，完善相关配套设施，打造一条集旅游观光餐饮为一体的农家乐旅游线路（3A景区）。</t>
  </si>
  <si>
    <t>1-6月份：完善健全功能定位和规划设计；
7-12月份：完成专家论证，开展前期手续报批。</t>
  </si>
  <si>
    <t>涧口中心村乡村振兴试点工程</t>
  </si>
  <si>
    <t>以涧口中心村为核心，开发一条果蔬采摘、观光、民俗为主打项目的乡村游。</t>
  </si>
  <si>
    <t>莆田汽车驾驶培训基地</t>
  </si>
  <si>
    <t>拟选址华亭镇三紫路旁，规划用地300亩，建设集驾训、车辆检测、办证综合性基地。</t>
  </si>
  <si>
    <t>1-3月份：农转用等前期手续报批；
5月份：完成全部前期手续；
6月份：完成征地补偿款发放；
7月份：形成净地。
8-12月份：开展施工手续办理。</t>
  </si>
  <si>
    <t>市驾管所</t>
  </si>
  <si>
    <t>莆田西许汽贸城</t>
  </si>
  <si>
    <t>位于三紫路东西侧，占地面积约500亩，主要功能为汽车交易服务、驾校培训、办公、旅游、休闲等。</t>
  </si>
  <si>
    <t>1-12月份：意向业主招商，启动征地工作。</t>
  </si>
  <si>
    <t>苏山状元文化新城</t>
  </si>
  <si>
    <t>占地600亩，修建柯潜公园，建设莆田市职业学校，配套人才公寓，依托当地名人柯潜，建设具有人文特色的文化新城。</t>
  </si>
  <si>
    <t>1-12月份：意向业主招商，前期规划。</t>
  </si>
  <si>
    <t>径里产业跨界联盟</t>
  </si>
  <si>
    <t>占地200亩，建设集工艺美术、文化创作、旅游休闲于一体的产业联盟。</t>
  </si>
  <si>
    <t>径里特色小镇</t>
  </si>
  <si>
    <t>依托径里优良生态及灵华线交通区位优势，利用灵川镇元宵游灯、车鼓文化，结合人文特色、民俗文化，开辟闲置民房文化交流中心，引进发展集高端住宅、休闲旅游、产品采购为一体的综合小镇。</t>
  </si>
  <si>
    <t>灵川镇海鲜一条街</t>
  </si>
  <si>
    <t>依托莆田市海产品加工项目，策划一条长2公里的街道，建设集采捕体验、海鲜采购、美食等特色一条街。</t>
  </si>
  <si>
    <t>灵川商贸物流配送中心</t>
  </si>
  <si>
    <t>利用灵川镇在外人员从事名表、手机贸易的优势，在万源广场整合店面现有的商场及写字楼，招商引资，进行手机、名表和物流配送贸易。</t>
  </si>
  <si>
    <t>灵川镇工程机械交易中心</t>
  </si>
  <si>
    <t>利用灵川镇在外从事建筑行业人员众多的优势，在书峰村规划土地２００亩，招商引资，建成莆田市工程交易中心。</t>
  </si>
  <si>
    <t>金桥路商业中心</t>
  </si>
  <si>
    <t>沿着金桥路沿街建设商业一条街，全程1.6公里。</t>
  </si>
  <si>
    <t>莆田西文创城(山牌片区)改造</t>
  </si>
  <si>
    <t>东至莆田西高速路，西至山牌高架水渠，南至324国道，北临东圳引水渠，总用地面积约250亩，涉及旧房拆迁面积约5万㎡，借助区域内腾晖工艺厂、复茂食品及国家3A级景区御庄园温泉度假村等资源，拟打造成为莆田文化创意产业园。</t>
  </si>
  <si>
    <t>1-3月份：完成所有征地工作，并启动房屋认定、签约；
4-6月份：完成房屋拆除，实现净地。</t>
  </si>
  <si>
    <t>东海灵川滨海景区项目</t>
  </si>
  <si>
    <t>游轮码头风光及滨海大道漫道系统，创建以下尾特色海鲜餐饮、书峰海边宿营、东海游轮码头、东海海滨休闲等为特色的滨海型旅游景区。</t>
  </si>
  <si>
    <t>东海镇人民政府
灵川镇人民政府</t>
  </si>
  <si>
    <t>黄永国
13959598079
黄益彬
13959415133</t>
  </si>
  <si>
    <t>天龟线旅游路沿线休息驿站和停车场建设</t>
  </si>
  <si>
    <t>凤办
龙办
常太镇
华亭镇</t>
  </si>
  <si>
    <t>在天龟线旅游路沿线建设休息驿站和停车场。</t>
  </si>
  <si>
    <t>2018年计划</t>
  </si>
  <si>
    <t>项目个数</t>
  </si>
  <si>
    <t>计划投资</t>
  </si>
  <si>
    <t>工业科技</t>
  </si>
  <si>
    <t>上半年计划开工</t>
  </si>
  <si>
    <t>实开</t>
  </si>
  <si>
    <t>剩余</t>
  </si>
  <si>
    <t>一季度计划</t>
  </si>
  <si>
    <t>城厢区2019年项目投资计划汇总表（分行业）</t>
  </si>
  <si>
    <t>单位：个、万元</t>
  </si>
  <si>
    <t>项目数</t>
  </si>
  <si>
    <t>占比</t>
  </si>
  <si>
    <t>四</t>
  </si>
  <si>
    <t>五</t>
  </si>
  <si>
    <t>六</t>
  </si>
  <si>
    <t>城厢区2019年项目投资计划汇总表（分镇街）</t>
  </si>
  <si>
    <t>龙桥街道</t>
  </si>
  <si>
    <t>凤凰山街道</t>
  </si>
  <si>
    <t>霞林街道</t>
  </si>
  <si>
    <t>七</t>
  </si>
  <si>
    <t>八</t>
  </si>
  <si>
    <t>九</t>
  </si>
  <si>
    <t>太湖园区</t>
  </si>
  <si>
    <t>十</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</si>
</sst>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
    <numFmt numFmtId="178" formatCode="0_);[Red]\(0\)"/>
  </numFmts>
  <fonts count="101">
    <font>
      <sz val="12"/>
      <name val="宋体"/>
      <charset val="134"/>
    </font>
    <font>
      <b/>
      <sz val="20"/>
      <color indexed="8"/>
      <name val="黑体"/>
      <charset val="134"/>
    </font>
    <font>
      <b/>
      <sz val="10"/>
      <color indexed="8"/>
      <name val="宋体"/>
      <charset val="134"/>
    </font>
    <font>
      <sz val="10"/>
      <color indexed="8"/>
      <name val="宋体"/>
      <charset val="134"/>
    </font>
    <font>
      <sz val="9"/>
      <color indexed="8"/>
      <name val="宋体"/>
      <charset val="134"/>
    </font>
    <font>
      <b/>
      <sz val="11"/>
      <color indexed="8"/>
      <name val="宋体"/>
      <charset val="134"/>
    </font>
    <font>
      <sz val="10"/>
      <name val="宋体"/>
      <charset val="134"/>
    </font>
    <font>
      <sz val="12"/>
      <name val="黑体"/>
      <charset val="134"/>
    </font>
    <font>
      <b/>
      <sz val="12"/>
      <name val="黑体"/>
      <charset val="134"/>
    </font>
    <font>
      <b/>
      <sz val="12"/>
      <name val="宋体"/>
      <charset val="134"/>
    </font>
    <font>
      <b/>
      <sz val="11"/>
      <name val="宋体"/>
      <charset val="134"/>
    </font>
    <font>
      <sz val="20"/>
      <name val="黑体"/>
      <charset val="134"/>
    </font>
    <font>
      <b/>
      <sz val="11"/>
      <name val="黑体"/>
      <charset val="134"/>
    </font>
    <font>
      <b/>
      <sz val="12"/>
      <name val="楷体_GB2312"/>
      <charset val="134"/>
    </font>
    <font>
      <b/>
      <sz val="12"/>
      <name val="Times New Roman"/>
      <charset val="134"/>
    </font>
    <font>
      <b/>
      <sz val="11"/>
      <name val="楷体_GB2312"/>
      <charset val="134"/>
    </font>
    <font>
      <b/>
      <sz val="11"/>
      <name val="Times New Roman"/>
      <charset val="134"/>
    </font>
    <font>
      <b/>
      <sz val="10"/>
      <name val="宋体"/>
      <charset val="134"/>
    </font>
    <font>
      <sz val="9"/>
      <name val="宋体"/>
      <charset val="134"/>
    </font>
    <font>
      <sz val="9"/>
      <color indexed="10"/>
      <name val="宋体"/>
      <charset val="134"/>
    </font>
    <font>
      <sz val="11"/>
      <color indexed="8"/>
      <name val="宋体"/>
      <charset val="134"/>
    </font>
    <font>
      <sz val="12"/>
      <color indexed="10"/>
      <name val="宋体"/>
      <charset val="134"/>
    </font>
    <font>
      <sz val="9"/>
      <color indexed="62"/>
      <name val="宋体"/>
      <charset val="134"/>
    </font>
    <font>
      <sz val="9"/>
      <name val="仿宋_GB2312"/>
      <charset val="134"/>
    </font>
    <font>
      <sz val="12"/>
      <color indexed="8"/>
      <name val="宋体"/>
      <charset val="134"/>
    </font>
    <font>
      <sz val="9"/>
      <color indexed="18"/>
      <name val="宋体"/>
      <charset val="134"/>
    </font>
    <font>
      <b/>
      <sz val="10"/>
      <name val="仿宋_GB2312"/>
      <charset val="134"/>
    </font>
    <font>
      <b/>
      <sz val="9"/>
      <name val="宋体"/>
      <charset val="134"/>
    </font>
    <font>
      <b/>
      <sz val="9"/>
      <color indexed="8"/>
      <name val="宋体"/>
      <charset val="134"/>
    </font>
    <font>
      <sz val="9"/>
      <color indexed="60"/>
      <name val="宋体"/>
      <charset val="134"/>
    </font>
    <font>
      <sz val="12"/>
      <color indexed="8"/>
      <name val="黑体"/>
      <charset val="134"/>
    </font>
    <font>
      <sz val="11"/>
      <color indexed="30"/>
      <name val="宋体"/>
      <charset val="134"/>
    </font>
    <font>
      <sz val="9"/>
      <color indexed="30"/>
      <name val="宋体"/>
      <charset val="134"/>
    </font>
    <font>
      <b/>
      <sz val="20"/>
      <name val="黑体"/>
      <charset val="134"/>
    </font>
    <font>
      <b/>
      <sz val="9"/>
      <color indexed="10"/>
      <name val="宋体"/>
      <charset val="134"/>
    </font>
    <font>
      <b/>
      <sz val="11"/>
      <color indexed="8"/>
      <name val="黑体"/>
      <charset val="134"/>
    </font>
    <font>
      <sz val="10"/>
      <color indexed="10"/>
      <name val="宋体"/>
      <charset val="134"/>
    </font>
    <font>
      <sz val="9"/>
      <color indexed="63"/>
      <name val="宋体"/>
      <charset val="134"/>
    </font>
    <font>
      <b/>
      <sz val="9"/>
      <color indexed="60"/>
      <name val="宋体"/>
      <charset val="134"/>
    </font>
    <font>
      <sz val="10"/>
      <name val="仿宋_GB2312"/>
      <charset val="134"/>
    </font>
    <font>
      <b/>
      <sz val="10"/>
      <color indexed="60"/>
      <name val="宋体"/>
      <charset val="134"/>
    </font>
    <font>
      <sz val="9"/>
      <color indexed="12"/>
      <name val="宋体"/>
      <charset val="134"/>
    </font>
    <font>
      <sz val="10"/>
      <color indexed="12"/>
      <name val="宋体"/>
      <charset val="134"/>
    </font>
    <font>
      <b/>
      <sz val="13"/>
      <color indexed="8"/>
      <name val="宋体"/>
      <charset val="134"/>
    </font>
    <font>
      <sz val="10"/>
      <color indexed="8"/>
      <name val="黑体"/>
      <charset val="134"/>
    </font>
    <font>
      <sz val="11"/>
      <name val="宋体"/>
      <charset val="134"/>
    </font>
    <font>
      <sz val="11"/>
      <color indexed="30"/>
      <name val="黑体"/>
      <charset val="134"/>
    </font>
    <font>
      <b/>
      <sz val="12"/>
      <color indexed="8"/>
      <name val="宋体"/>
      <charset val="134"/>
    </font>
    <font>
      <b/>
      <sz val="12"/>
      <color indexed="8"/>
      <name val="黑体"/>
      <charset val="134"/>
    </font>
    <font>
      <sz val="10"/>
      <color theme="1"/>
      <name val="黑体"/>
      <charset val="134"/>
    </font>
    <font>
      <b/>
      <sz val="20"/>
      <color theme="1"/>
      <name val="黑体"/>
      <charset val="134"/>
    </font>
    <font>
      <sz val="9"/>
      <color theme="1"/>
      <name val="宋体"/>
      <charset val="134"/>
    </font>
    <font>
      <sz val="10"/>
      <color theme="1"/>
      <name val="宋体"/>
      <charset val="134"/>
    </font>
    <font>
      <sz val="12"/>
      <color rgb="FF000000"/>
      <name val="仿宋_GB2312"/>
      <charset val="134"/>
    </font>
    <font>
      <sz val="12"/>
      <color theme="1"/>
      <name val="仿宋"/>
      <charset val="134"/>
    </font>
    <font>
      <sz val="10"/>
      <name val="黑体"/>
      <charset val="134"/>
    </font>
    <font>
      <sz val="9"/>
      <name val="黑体"/>
      <charset val="134"/>
    </font>
    <font>
      <b/>
      <sz val="10"/>
      <name val="黑体"/>
      <charset val="134"/>
    </font>
    <font>
      <b/>
      <sz val="10"/>
      <color indexed="8"/>
      <name val="黑体"/>
      <charset val="134"/>
    </font>
    <font>
      <sz val="9"/>
      <color indexed="8"/>
      <name val="黑体"/>
      <charset val="134"/>
    </font>
    <font>
      <sz val="10"/>
      <color indexed="8"/>
      <name val="仿宋_GB2312"/>
      <charset val="134"/>
    </font>
    <font>
      <sz val="10"/>
      <color indexed="10"/>
      <name val="黑体"/>
      <charset val="134"/>
    </font>
    <font>
      <b/>
      <sz val="9"/>
      <name val="黑体"/>
      <charset val="134"/>
    </font>
    <font>
      <b/>
      <sz val="10"/>
      <color indexed="8"/>
      <name val="仿宋_GB2312"/>
      <charset val="134"/>
    </font>
    <font>
      <sz val="11"/>
      <color indexed="8"/>
      <name val="宋体"/>
      <charset val="0"/>
    </font>
    <font>
      <sz val="11"/>
      <color indexed="62"/>
      <name val="宋体"/>
      <charset val="0"/>
    </font>
    <font>
      <b/>
      <sz val="11"/>
      <color indexed="52"/>
      <name val="宋体"/>
      <charset val="134"/>
    </font>
    <font>
      <sz val="11"/>
      <color indexed="60"/>
      <name val="宋体"/>
      <charset val="0"/>
    </font>
    <font>
      <sz val="11"/>
      <color indexed="9"/>
      <name val="宋体"/>
      <charset val="0"/>
    </font>
    <font>
      <u/>
      <sz val="11"/>
      <color indexed="12"/>
      <name val="宋体"/>
      <charset val="0"/>
    </font>
    <font>
      <u/>
      <sz val="11"/>
      <color indexed="20"/>
      <name val="宋体"/>
      <charset val="0"/>
    </font>
    <font>
      <b/>
      <sz val="11"/>
      <color indexed="62"/>
      <name val="宋体"/>
      <charset val="134"/>
    </font>
    <font>
      <sz val="11"/>
      <color indexed="10"/>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63"/>
      <name val="宋体"/>
      <charset val="0"/>
    </font>
    <font>
      <b/>
      <sz val="11"/>
      <color indexed="52"/>
      <name val="宋体"/>
      <charset val="0"/>
    </font>
    <font>
      <b/>
      <sz val="11"/>
      <color indexed="9"/>
      <name val="宋体"/>
      <charset val="0"/>
    </font>
    <font>
      <sz val="11"/>
      <color indexed="52"/>
      <name val="宋体"/>
      <charset val="0"/>
    </font>
    <font>
      <b/>
      <sz val="11"/>
      <color indexed="8"/>
      <name val="宋体"/>
      <charset val="0"/>
    </font>
    <font>
      <sz val="11"/>
      <color indexed="17"/>
      <name val="宋体"/>
      <charset val="0"/>
    </font>
    <font>
      <b/>
      <sz val="11"/>
      <color indexed="63"/>
      <name val="宋体"/>
      <charset val="134"/>
    </font>
    <font>
      <sz val="11"/>
      <color indexed="60"/>
      <name val="宋体"/>
      <charset val="134"/>
    </font>
    <font>
      <i/>
      <sz val="11"/>
      <color indexed="23"/>
      <name val="宋体"/>
      <charset val="134"/>
    </font>
    <font>
      <sz val="11"/>
      <color indexed="9"/>
      <name val="宋体"/>
      <charset val="134"/>
    </font>
    <font>
      <sz val="10"/>
      <name val="Helv"/>
      <charset val="134"/>
    </font>
    <font>
      <sz val="11"/>
      <color indexed="62"/>
      <name val="宋体"/>
      <charset val="134"/>
    </font>
    <font>
      <sz val="11"/>
      <color indexed="52"/>
      <name val="宋体"/>
      <charset val="134"/>
    </font>
    <font>
      <sz val="12"/>
      <name val="Times New Roman"/>
      <charset val="134"/>
    </font>
    <font>
      <sz val="11"/>
      <color indexed="20"/>
      <name val="宋体"/>
      <charset val="134"/>
    </font>
    <font>
      <b/>
      <sz val="11"/>
      <color indexed="56"/>
      <name val="宋体"/>
      <charset val="134"/>
    </font>
    <font>
      <sz val="11"/>
      <color indexed="10"/>
      <name val="宋体"/>
      <charset val="134"/>
    </font>
    <font>
      <b/>
      <sz val="15"/>
      <color indexed="56"/>
      <name val="宋体"/>
      <charset val="134"/>
    </font>
    <font>
      <b/>
      <sz val="13"/>
      <color indexed="56"/>
      <name val="宋体"/>
      <charset val="134"/>
    </font>
    <font>
      <b/>
      <sz val="18"/>
      <color indexed="56"/>
      <name val="宋体"/>
      <charset val="134"/>
    </font>
    <font>
      <sz val="10"/>
      <name val="Arial"/>
      <charset val="134"/>
    </font>
    <font>
      <sz val="11"/>
      <color indexed="17"/>
      <name val="宋体"/>
      <charset val="134"/>
    </font>
    <font>
      <b/>
      <sz val="11"/>
      <color indexed="9"/>
      <name val="宋体"/>
      <charset val="134"/>
    </font>
    <font>
      <sz val="10"/>
      <color indexed="12"/>
      <name val="SimSun"/>
      <charset val="134"/>
    </font>
  </fonts>
  <fills count="3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7"/>
        <bgColor indexed="64"/>
      </patternFill>
    </fill>
    <fill>
      <patternFill patternType="solid">
        <fgColor indexed="50"/>
        <bgColor indexed="64"/>
      </patternFill>
    </fill>
    <fill>
      <patternFill patternType="solid">
        <fgColor rgb="FFF7F7F7"/>
        <bgColor indexed="64"/>
      </patternFill>
    </fill>
    <fill>
      <patternFill patternType="solid">
        <fgColor indexed="41"/>
        <bgColor indexed="64"/>
      </patternFill>
    </fill>
    <fill>
      <patternFill patternType="solid">
        <fgColor indexed="49"/>
        <bgColor indexed="64"/>
      </patternFill>
    </fill>
    <fill>
      <patternFill patternType="solid">
        <fgColor indexed="31"/>
        <bgColor indexed="64"/>
      </patternFill>
    </fill>
    <fill>
      <patternFill patternType="solid">
        <fgColor indexed="42"/>
        <bgColor indexed="64"/>
      </patternFill>
    </fill>
    <fill>
      <patternFill patternType="solid">
        <fgColor indexed="29"/>
        <bgColor indexed="64"/>
      </patternFill>
    </fill>
    <fill>
      <patternFill patternType="solid">
        <fgColor indexed="26"/>
        <bgColor indexed="64"/>
      </patternFill>
    </fill>
    <fill>
      <patternFill patternType="solid">
        <fgColor indexed="44"/>
        <bgColor indexed="64"/>
      </patternFill>
    </fill>
    <fill>
      <patternFill patternType="solid">
        <fgColor indexed="46"/>
        <bgColor indexed="64"/>
      </patternFill>
    </fill>
    <fill>
      <patternFill patternType="solid">
        <fgColor indexed="55"/>
        <bgColor indexed="64"/>
      </patternFill>
    </fill>
    <fill>
      <patternFill patternType="solid">
        <fgColor indexed="10"/>
        <bgColor indexed="64"/>
      </patternFill>
    </fill>
    <fill>
      <patternFill patternType="solid">
        <fgColor indexed="43"/>
        <bgColor indexed="64"/>
      </patternFill>
    </fill>
    <fill>
      <patternFill patternType="solid">
        <fgColor indexed="27"/>
        <bgColor indexed="64"/>
      </patternFill>
    </fill>
    <fill>
      <patternFill patternType="solid">
        <fgColor indexed="57"/>
        <bgColor indexed="64"/>
      </patternFill>
    </fill>
    <fill>
      <patternFill patternType="solid">
        <fgColor indexed="25"/>
        <bgColor indexed="64"/>
      </patternFill>
    </fill>
    <fill>
      <patternFill patternType="solid">
        <fgColor indexed="53"/>
        <bgColor indexed="64"/>
      </patternFill>
    </fill>
    <fill>
      <patternFill patternType="solid">
        <fgColor indexed="45"/>
        <bgColor indexed="64"/>
      </patternFill>
    </fill>
    <fill>
      <patternFill patternType="solid">
        <fgColor indexed="62"/>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medium">
        <color indexed="30"/>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s>
  <cellStyleXfs count="104">
    <xf numFmtId="0" fontId="0" fillId="0" borderId="0">
      <alignment vertical="center"/>
    </xf>
    <xf numFmtId="42" fontId="0" fillId="0" borderId="0" applyFont="0" applyFill="0" applyBorder="0" applyAlignment="0" applyProtection="0">
      <alignment vertical="center"/>
    </xf>
    <xf numFmtId="0" fontId="20" fillId="10" borderId="0" applyNumberFormat="0" applyBorder="0" applyAlignment="0" applyProtection="0">
      <alignment vertical="center"/>
    </xf>
    <xf numFmtId="0" fontId="64" fillId="11" borderId="0" applyNumberFormat="0" applyBorder="0" applyAlignment="0" applyProtection="0">
      <alignment vertical="center"/>
    </xf>
    <xf numFmtId="0" fontId="65" fillId="5"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4" fillId="11" borderId="0" applyNumberFormat="0" applyBorder="0" applyAlignment="0" applyProtection="0">
      <alignment vertical="center"/>
    </xf>
    <xf numFmtId="0" fontId="66" fillId="4" borderId="21" applyNumberFormat="0" applyAlignment="0" applyProtection="0">
      <alignment vertical="center"/>
    </xf>
    <xf numFmtId="0" fontId="67" fillId="12" borderId="0" applyNumberFormat="0" applyBorder="0" applyAlignment="0" applyProtection="0">
      <alignment vertical="center"/>
    </xf>
    <xf numFmtId="43" fontId="0" fillId="0" borderId="0" applyFont="0" applyFill="0" applyBorder="0" applyAlignment="0" applyProtection="0">
      <alignment vertical="center"/>
    </xf>
    <xf numFmtId="0" fontId="68" fillId="11" borderId="0" applyNumberFormat="0" applyBorder="0" applyAlignment="0" applyProtection="0">
      <alignment vertical="center"/>
    </xf>
    <xf numFmtId="0" fontId="69" fillId="0" borderId="0" applyNumberFormat="0" applyFill="0" applyBorder="0" applyAlignment="0" applyProtection="0">
      <alignment vertical="center"/>
    </xf>
    <xf numFmtId="9" fontId="0" fillId="0" borderId="0" applyFont="0" applyFill="0" applyBorder="0" applyAlignment="0" applyProtection="0">
      <alignment vertical="center"/>
    </xf>
    <xf numFmtId="0" fontId="70" fillId="0" borderId="0" applyNumberFormat="0" applyFill="0" applyBorder="0" applyAlignment="0" applyProtection="0">
      <alignment vertical="center"/>
    </xf>
    <xf numFmtId="0" fontId="0" fillId="13" borderId="22" applyNumberFormat="0" applyFont="0" applyAlignment="0" applyProtection="0">
      <alignment vertical="center"/>
    </xf>
    <xf numFmtId="0" fontId="68" fillId="12" borderId="0" applyNumberFormat="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0" fillId="0" borderId="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23" applyNumberFormat="0" applyFill="0" applyAlignment="0" applyProtection="0">
      <alignment vertical="center"/>
    </xf>
    <xf numFmtId="0" fontId="0" fillId="0" borderId="0">
      <alignment vertical="center"/>
    </xf>
    <xf numFmtId="0" fontId="76" fillId="0" borderId="23" applyNumberFormat="0" applyFill="0" applyAlignment="0" applyProtection="0">
      <alignment vertical="center"/>
    </xf>
    <xf numFmtId="0" fontId="68" fillId="14" borderId="0" applyNumberFormat="0" applyBorder="0" applyAlignment="0" applyProtection="0">
      <alignment vertical="center"/>
    </xf>
    <xf numFmtId="0" fontId="71" fillId="0" borderId="24" applyNumberFormat="0" applyFill="0" applyAlignment="0" applyProtection="0">
      <alignment vertical="center"/>
    </xf>
    <xf numFmtId="0" fontId="68" fillId="15" borderId="0" applyNumberFormat="0" applyBorder="0" applyAlignment="0" applyProtection="0">
      <alignment vertical="center"/>
    </xf>
    <xf numFmtId="0" fontId="77" fillId="2" borderId="25" applyNumberFormat="0" applyAlignment="0" applyProtection="0">
      <alignment vertical="center"/>
    </xf>
    <xf numFmtId="0" fontId="78" fillId="2" borderId="21" applyNumberFormat="0" applyAlignment="0" applyProtection="0">
      <alignment vertical="center"/>
    </xf>
    <xf numFmtId="0" fontId="79" fillId="16" borderId="26" applyNumberFormat="0" applyAlignment="0" applyProtection="0">
      <alignment vertical="center"/>
    </xf>
    <xf numFmtId="0" fontId="20" fillId="15" borderId="0" applyNumberFormat="0" applyBorder="0" applyAlignment="0" applyProtection="0">
      <alignment vertical="center"/>
    </xf>
    <xf numFmtId="0" fontId="64" fillId="5" borderId="0" applyNumberFormat="0" applyBorder="0" applyAlignment="0" applyProtection="0">
      <alignment vertical="center"/>
    </xf>
    <xf numFmtId="0" fontId="68" fillId="17" borderId="0" applyNumberFormat="0" applyBorder="0" applyAlignment="0" applyProtection="0">
      <alignment vertical="center"/>
    </xf>
    <xf numFmtId="0" fontId="80" fillId="0" borderId="27" applyNumberFormat="0" applyFill="0" applyAlignment="0" applyProtection="0">
      <alignment vertical="center"/>
    </xf>
    <xf numFmtId="0" fontId="81" fillId="0" borderId="28" applyNumberFormat="0" applyFill="0" applyAlignment="0" applyProtection="0">
      <alignment vertical="center"/>
    </xf>
    <xf numFmtId="0" fontId="82" fillId="11" borderId="0" applyNumberFormat="0" applyBorder="0" applyAlignment="0" applyProtection="0">
      <alignment vertical="center"/>
    </xf>
    <xf numFmtId="0" fontId="67" fillId="18" borderId="0" applyNumberFormat="0" applyBorder="0" applyAlignment="0" applyProtection="0">
      <alignment vertical="center"/>
    </xf>
    <xf numFmtId="0" fontId="64" fillId="19" borderId="0" applyNumberFormat="0" applyBorder="0" applyAlignment="0" applyProtection="0">
      <alignment vertical="center"/>
    </xf>
    <xf numFmtId="0" fontId="68" fillId="9" borderId="0" applyNumberFormat="0" applyBorder="0" applyAlignment="0" applyProtection="0">
      <alignment vertical="center"/>
    </xf>
    <xf numFmtId="0" fontId="64" fillId="10" borderId="0" applyNumberFormat="0" applyBorder="0" applyAlignment="0" applyProtection="0">
      <alignment vertical="center"/>
    </xf>
    <xf numFmtId="0" fontId="64" fillId="14" borderId="0" applyNumberFormat="0" applyBorder="0" applyAlignment="0" applyProtection="0">
      <alignment vertical="center"/>
    </xf>
    <xf numFmtId="0" fontId="0" fillId="0" borderId="0">
      <alignment vertical="center"/>
    </xf>
    <xf numFmtId="0" fontId="64" fillId="12" borderId="0" applyNumberFormat="0" applyBorder="0" applyAlignment="0" applyProtection="0">
      <alignment vertical="center"/>
    </xf>
    <xf numFmtId="0" fontId="83" fillId="4" borderId="25" applyNumberFormat="0" applyAlignment="0" applyProtection="0">
      <alignment vertical="center"/>
    </xf>
    <xf numFmtId="0" fontId="64" fillId="12" borderId="0" applyNumberFormat="0" applyBorder="0" applyAlignment="0" applyProtection="0">
      <alignment vertical="center"/>
    </xf>
    <xf numFmtId="0" fontId="68" fillId="20" borderId="0" applyNumberFormat="0" applyBorder="0" applyAlignment="0" applyProtection="0">
      <alignment vertical="center"/>
    </xf>
    <xf numFmtId="0" fontId="68" fillId="21" borderId="0" applyNumberFormat="0" applyBorder="0" applyAlignment="0" applyProtection="0">
      <alignment vertical="center"/>
    </xf>
    <xf numFmtId="0" fontId="64" fillId="15" borderId="0" applyNumberFormat="0" applyBorder="0" applyAlignment="0" applyProtection="0">
      <alignment vertical="center"/>
    </xf>
    <xf numFmtId="0" fontId="64" fillId="15" borderId="0" applyNumberFormat="0" applyBorder="0" applyAlignment="0" applyProtection="0">
      <alignment vertical="center"/>
    </xf>
    <xf numFmtId="0" fontId="68" fillId="9" borderId="0" applyNumberFormat="0" applyBorder="0" applyAlignment="0" applyProtection="0">
      <alignment vertical="center"/>
    </xf>
    <xf numFmtId="0" fontId="64" fillId="14" borderId="0" applyNumberFormat="0" applyBorder="0" applyAlignment="0" applyProtection="0">
      <alignment vertical="center"/>
    </xf>
    <xf numFmtId="0" fontId="68" fillId="14" borderId="0" applyNumberFormat="0" applyBorder="0" applyAlignment="0" applyProtection="0">
      <alignment vertical="center"/>
    </xf>
    <xf numFmtId="0" fontId="68" fillId="22" borderId="0" applyNumberFormat="0" applyBorder="0" applyAlignment="0" applyProtection="0">
      <alignment vertical="center"/>
    </xf>
    <xf numFmtId="0" fontId="64" fillId="5" borderId="0" applyNumberFormat="0" applyBorder="0" applyAlignment="0" applyProtection="0">
      <alignment vertical="center"/>
    </xf>
    <xf numFmtId="0" fontId="84" fillId="18" borderId="0" applyNumberFormat="0" applyBorder="0" applyAlignment="0" applyProtection="0">
      <alignment vertical="center"/>
    </xf>
    <xf numFmtId="0" fontId="68" fillId="5" borderId="0" applyNumberFormat="0" applyBorder="0" applyAlignment="0" applyProtection="0">
      <alignment vertical="center"/>
    </xf>
    <xf numFmtId="0" fontId="85" fillId="0" borderId="0" applyNumberFormat="0" applyFill="0" applyBorder="0" applyAlignment="0" applyProtection="0">
      <alignment vertical="center"/>
    </xf>
    <xf numFmtId="0" fontId="86" fillId="22" borderId="0" applyNumberFormat="0" applyBorder="0" applyAlignment="0" applyProtection="0">
      <alignment vertical="center"/>
    </xf>
    <xf numFmtId="0" fontId="87" fillId="0" borderId="0">
      <alignment vertical="center"/>
    </xf>
    <xf numFmtId="0" fontId="20" fillId="23" borderId="0" applyNumberFormat="0" applyBorder="0" applyAlignment="0" applyProtection="0">
      <alignment vertical="center"/>
    </xf>
    <xf numFmtId="0" fontId="88" fillId="5" borderId="21" applyNumberFormat="0" applyAlignment="0" applyProtection="0">
      <alignment vertical="center"/>
    </xf>
    <xf numFmtId="0" fontId="20" fillId="11" borderId="0" applyNumberFormat="0" applyBorder="0" applyAlignment="0" applyProtection="0">
      <alignment vertical="center"/>
    </xf>
    <xf numFmtId="0" fontId="20" fillId="15" borderId="0" applyNumberFormat="0" applyBorder="0" applyAlignment="0" applyProtection="0">
      <alignment vertical="center"/>
    </xf>
    <xf numFmtId="0" fontId="0" fillId="0" borderId="0">
      <alignment vertical="center"/>
    </xf>
    <xf numFmtId="0" fontId="20" fillId="19" borderId="0" applyNumberFormat="0" applyBorder="0" applyAlignment="0" applyProtection="0">
      <alignment vertical="center"/>
    </xf>
    <xf numFmtId="0" fontId="86" fillId="24" borderId="0" applyNumberFormat="0" applyBorder="0" applyAlignment="0" applyProtection="0">
      <alignment vertical="center"/>
    </xf>
    <xf numFmtId="0" fontId="20" fillId="5" borderId="0" applyNumberFormat="0" applyBorder="0" applyAlignment="0" applyProtection="0">
      <alignment vertical="center"/>
    </xf>
    <xf numFmtId="0" fontId="89" fillId="0" borderId="27" applyNumberFormat="0" applyFill="0" applyAlignment="0" applyProtection="0">
      <alignment vertical="center"/>
    </xf>
    <xf numFmtId="0" fontId="86" fillId="17" borderId="0" applyNumberFormat="0" applyBorder="0" applyAlignment="0" applyProtection="0">
      <alignment vertical="center"/>
    </xf>
    <xf numFmtId="0" fontId="20" fillId="14" borderId="0" applyNumberFormat="0" applyBorder="0" applyAlignment="0" applyProtection="0">
      <alignment vertical="center"/>
    </xf>
    <xf numFmtId="0" fontId="90" fillId="0" borderId="0">
      <alignment vertical="center"/>
    </xf>
    <xf numFmtId="0" fontId="0" fillId="0" borderId="0">
      <alignment vertical="center"/>
    </xf>
    <xf numFmtId="0" fontId="20" fillId="12" borderId="0" applyNumberFormat="0" applyBorder="0" applyAlignment="0" applyProtection="0">
      <alignment vertical="center"/>
    </xf>
    <xf numFmtId="0" fontId="20" fillId="0" borderId="0">
      <alignment vertical="center"/>
    </xf>
    <xf numFmtId="0" fontId="91" fillId="23" borderId="0" applyNumberFormat="0" applyBorder="0" applyAlignment="0" applyProtection="0">
      <alignment vertical="center"/>
    </xf>
    <xf numFmtId="0" fontId="20" fillId="25" borderId="0" applyNumberFormat="0" applyBorder="0" applyAlignment="0" applyProtection="0">
      <alignment vertical="center"/>
    </xf>
    <xf numFmtId="0" fontId="20" fillId="14" borderId="0" applyNumberFormat="0" applyBorder="0" applyAlignment="0" applyProtection="0">
      <alignment vertical="center"/>
    </xf>
    <xf numFmtId="0" fontId="20" fillId="26" borderId="0" applyNumberFormat="0" applyBorder="0" applyAlignment="0" applyProtection="0">
      <alignment vertical="center"/>
    </xf>
    <xf numFmtId="0" fontId="92" fillId="0" borderId="29" applyNumberFormat="0" applyFill="0" applyAlignment="0" applyProtection="0">
      <alignment vertical="center"/>
    </xf>
    <xf numFmtId="0" fontId="86" fillId="27" borderId="0" applyNumberFormat="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86" fillId="12" borderId="0" applyNumberFormat="0" applyBorder="0" applyAlignment="0" applyProtection="0">
      <alignment vertical="center"/>
    </xf>
    <xf numFmtId="0" fontId="92" fillId="0" borderId="0" applyNumberFormat="0" applyFill="0" applyBorder="0" applyAlignment="0" applyProtection="0">
      <alignment vertical="center"/>
    </xf>
    <xf numFmtId="0" fontId="86" fillId="25" borderId="0" applyNumberFormat="0" applyBorder="0" applyAlignment="0" applyProtection="0">
      <alignment vertical="center"/>
    </xf>
    <xf numFmtId="0" fontId="86" fillId="28" borderId="0" applyNumberFormat="0" applyBorder="0" applyAlignment="0" applyProtection="0">
      <alignment vertical="center"/>
    </xf>
    <xf numFmtId="0" fontId="86" fillId="9" borderId="0" applyNumberFormat="0" applyBorder="0" applyAlignment="0" applyProtection="0">
      <alignment vertical="center"/>
    </xf>
    <xf numFmtId="0" fontId="86" fillId="29" borderId="0" applyNumberFormat="0" applyBorder="0" applyAlignment="0" applyProtection="0">
      <alignment vertical="center"/>
    </xf>
    <xf numFmtId="0" fontId="94" fillId="0" borderId="30" applyNumberFormat="0" applyFill="0" applyAlignment="0" applyProtection="0">
      <alignment vertical="center"/>
    </xf>
    <xf numFmtId="0" fontId="95" fillId="0" borderId="31" applyNumberFormat="0" applyFill="0" applyAlignment="0" applyProtection="0">
      <alignment vertical="center"/>
    </xf>
    <xf numFmtId="0" fontId="96" fillId="0" borderId="0" applyNumberFormat="0" applyFill="0" applyBorder="0" applyAlignment="0" applyProtection="0">
      <alignment vertical="center"/>
    </xf>
    <xf numFmtId="0" fontId="97" fillId="0" borderId="0">
      <alignment vertical="center"/>
    </xf>
    <xf numFmtId="0" fontId="0" fillId="0" borderId="0">
      <alignment vertical="center"/>
    </xf>
    <xf numFmtId="0" fontId="87" fillId="0" borderId="0">
      <alignment vertical="center"/>
    </xf>
    <xf numFmtId="0" fontId="5" fillId="0" borderId="32" applyNumberFormat="0" applyFill="0" applyAlignment="0" applyProtection="0">
      <alignment vertical="center"/>
    </xf>
    <xf numFmtId="0" fontId="0" fillId="0" borderId="0">
      <alignment vertical="center"/>
    </xf>
    <xf numFmtId="0" fontId="98" fillId="11" borderId="0" applyNumberFormat="0" applyBorder="0" applyAlignment="0" applyProtection="0">
      <alignment vertical="center"/>
    </xf>
    <xf numFmtId="0" fontId="86" fillId="20" borderId="0" applyNumberFormat="0" applyBorder="0" applyAlignment="0" applyProtection="0">
      <alignment vertical="center"/>
    </xf>
    <xf numFmtId="0" fontId="0" fillId="0" borderId="0">
      <alignment vertical="center"/>
    </xf>
    <xf numFmtId="0" fontId="99" fillId="16" borderId="26" applyNumberFormat="0" applyAlignment="0" applyProtection="0">
      <alignment vertical="center"/>
    </xf>
    <xf numFmtId="0" fontId="86" fillId="28" borderId="0" applyNumberFormat="0" applyBorder="0" applyAlignment="0" applyProtection="0">
      <alignment vertical="center"/>
    </xf>
    <xf numFmtId="0" fontId="86" fillId="9" borderId="0" applyNumberFormat="0" applyBorder="0" applyAlignment="0" applyProtection="0">
      <alignment vertical="center"/>
    </xf>
    <xf numFmtId="0" fontId="0" fillId="13" borderId="22" applyNumberFormat="0" applyFont="0" applyAlignment="0" applyProtection="0">
      <alignment vertical="center"/>
    </xf>
  </cellStyleXfs>
  <cellXfs count="826">
    <xf numFmtId="0" fontId="0" fillId="0" borderId="0" xfId="0" applyFont="1" applyAlignment="1"/>
    <xf numFmtId="0" fontId="1" fillId="0" borderId="0" xfId="64" applyFont="1" applyAlignment="1">
      <alignment horizontal="center" vertical="center" wrapText="1"/>
    </xf>
    <xf numFmtId="0" fontId="2" fillId="0" borderId="1" xfId="64" applyFont="1" applyFill="1" applyBorder="1" applyAlignment="1">
      <alignment horizontal="center" vertical="center" wrapText="1"/>
    </xf>
    <xf numFmtId="0" fontId="2" fillId="0" borderId="1" xfId="64" applyNumberFormat="1" applyFont="1" applyFill="1" applyBorder="1" applyAlignment="1">
      <alignment horizontal="center" vertical="center" wrapText="1"/>
    </xf>
    <xf numFmtId="176" fontId="2" fillId="0" borderId="1" xfId="64"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pplyProtection="1">
      <alignment horizontal="left" vertical="center" wrapText="1"/>
    </xf>
    <xf numFmtId="0" fontId="4" fillId="0" borderId="1" xfId="0" applyFont="1" applyFill="1" applyBorder="1" applyAlignment="1">
      <alignment horizontal="center" vertical="center" wrapText="1"/>
    </xf>
    <xf numFmtId="0" fontId="4" fillId="0" borderId="1" xfId="64" applyNumberFormat="1" applyFont="1" applyFill="1" applyBorder="1" applyAlignment="1" applyProtection="1">
      <alignment horizontal="center" vertical="center" wrapText="1"/>
      <protection locked="0"/>
    </xf>
    <xf numFmtId="49" fontId="4" fillId="0" borderId="1" xfId="64" applyNumberFormat="1" applyFont="1" applyFill="1" applyBorder="1" applyAlignment="1" applyProtection="1">
      <alignment vertical="center" wrapText="1"/>
      <protection locked="0"/>
    </xf>
    <xf numFmtId="176" fontId="4" fillId="0" borderId="1" xfId="64" applyNumberFormat="1" applyFont="1" applyFill="1" applyBorder="1" applyAlignment="1" applyProtection="1">
      <alignment horizontal="center" vertical="center" wrapText="1"/>
      <protection locked="0"/>
    </xf>
    <xf numFmtId="176" fontId="4" fillId="0" borderId="1" xfId="64" applyNumberFormat="1" applyFont="1" applyFill="1" applyBorder="1" applyAlignment="1" applyProtection="1">
      <alignment horizontal="left" vertical="center" wrapText="1"/>
      <protection locked="0"/>
    </xf>
    <xf numFmtId="0" fontId="4" fillId="0" borderId="1" xfId="0" applyFont="1" applyFill="1" applyBorder="1" applyAlignment="1" applyProtection="1">
      <alignment horizontal="center" vertical="center" wrapText="1"/>
    </xf>
    <xf numFmtId="0" fontId="4" fillId="0" borderId="1" xfId="0" applyFont="1" applyFill="1" applyBorder="1" applyAlignment="1">
      <alignment horizontal="left" vertical="center" wrapText="1"/>
    </xf>
    <xf numFmtId="0" fontId="4" fillId="0" borderId="1" xfId="0" applyFont="1" applyFill="1" applyBorder="1" applyAlignment="1" applyProtection="1">
      <alignment vertical="center" wrapText="1"/>
    </xf>
    <xf numFmtId="49" fontId="4" fillId="0" borderId="1" xfId="0" applyNumberFormat="1" applyFont="1" applyFill="1" applyBorder="1" applyAlignment="1" applyProtection="1">
      <alignment horizontal="center" vertical="center" wrapText="1"/>
      <protection locked="0"/>
    </xf>
    <xf numFmtId="0" fontId="4" fillId="0" borderId="1" xfId="0" applyFont="1" applyFill="1" applyBorder="1" applyAlignment="1">
      <alignment vertical="center" wrapText="1"/>
    </xf>
    <xf numFmtId="0" fontId="4" fillId="0" borderId="1"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left" vertical="center" wrapText="1"/>
      <protection locked="0"/>
    </xf>
    <xf numFmtId="0" fontId="1" fillId="0" borderId="0" xfId="64" applyFont="1" applyBorder="1" applyAlignment="1">
      <alignment horizontal="center" vertical="center" wrapText="1"/>
    </xf>
    <xf numFmtId="0" fontId="2" fillId="2" borderId="1" xfId="64"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4" fillId="0" borderId="1" xfId="64"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2" borderId="1" xfId="64" applyFont="1" applyFill="1" applyBorder="1" applyAlignment="1">
      <alignment horizontal="center" vertical="center" wrapText="1"/>
    </xf>
    <xf numFmtId="0" fontId="0" fillId="0" borderId="0" xfId="0" applyFont="1" applyAlignment="1">
      <alignment vertical="center"/>
    </xf>
    <xf numFmtId="0" fontId="6" fillId="0" borderId="0" xfId="0" applyFont="1" applyAlignment="1"/>
    <xf numFmtId="0" fontId="7"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xf numFmtId="0" fontId="8" fillId="0" borderId="0" xfId="0" applyFont="1" applyAlignment="1"/>
    <xf numFmtId="0" fontId="10" fillId="0" borderId="0" xfId="0" applyFont="1" applyAlignment="1"/>
    <xf numFmtId="177" fontId="0" fillId="0" borderId="0" xfId="0" applyNumberFormat="1" applyFont="1" applyAlignment="1"/>
    <xf numFmtId="0" fontId="0" fillId="0" borderId="0" xfId="0" applyFont="1" applyAlignment="1">
      <alignment horizontal="center"/>
    </xf>
    <xf numFmtId="0" fontId="11" fillId="0" borderId="0" xfId="0" applyFont="1" applyAlignment="1">
      <alignment horizontal="center"/>
    </xf>
    <xf numFmtId="177" fontId="11" fillId="0" borderId="0" xfId="0" applyNumberFormat="1" applyFont="1" applyAlignment="1">
      <alignment horizontal="center"/>
    </xf>
    <xf numFmtId="177" fontId="6" fillId="0" borderId="0" xfId="0" applyNumberFormat="1" applyFont="1" applyAlignment="1"/>
    <xf numFmtId="0" fontId="6" fillId="0" borderId="0" xfId="0" applyFont="1" applyAlignment="1">
      <alignment horizontal="center"/>
    </xf>
    <xf numFmtId="176" fontId="8" fillId="0" borderId="1" xfId="0" applyNumberFormat="1" applyFont="1" applyBorder="1" applyAlignment="1">
      <alignment horizontal="center" vertical="center" wrapText="1"/>
    </xf>
    <xf numFmtId="176" fontId="8" fillId="0" borderId="1" xfId="0" applyNumberFormat="1" applyFont="1" applyBorder="1" applyAlignment="1">
      <alignment horizontal="center" vertical="center"/>
    </xf>
    <xf numFmtId="176" fontId="8" fillId="0" borderId="2" xfId="0" applyNumberFormat="1" applyFont="1" applyBorder="1" applyAlignment="1">
      <alignment horizontal="center" vertical="center" wrapText="1"/>
    </xf>
    <xf numFmtId="176" fontId="8" fillId="0" borderId="3" xfId="0" applyNumberFormat="1" applyFont="1" applyBorder="1" applyAlignment="1">
      <alignment horizontal="center" vertical="center" wrapText="1"/>
    </xf>
    <xf numFmtId="177" fontId="8" fillId="0" borderId="3" xfId="0" applyNumberFormat="1" applyFont="1" applyBorder="1" applyAlignment="1">
      <alignment horizontal="center" vertical="center" wrapText="1"/>
    </xf>
    <xf numFmtId="176" fontId="8" fillId="0" borderId="4" xfId="0" applyNumberFormat="1" applyFont="1" applyBorder="1" applyAlignment="1">
      <alignment horizontal="center" vertical="center"/>
    </xf>
    <xf numFmtId="176" fontId="8" fillId="0" borderId="5" xfId="0" applyNumberFormat="1" applyFont="1" applyBorder="1" applyAlignment="1">
      <alignment horizontal="center" vertical="center"/>
    </xf>
    <xf numFmtId="177" fontId="8" fillId="0" borderId="2" xfId="0" applyNumberFormat="1" applyFont="1" applyBorder="1" applyAlignment="1">
      <alignment horizontal="center" vertical="center"/>
    </xf>
    <xf numFmtId="176" fontId="8" fillId="0" borderId="6" xfId="0" applyNumberFormat="1" applyFont="1" applyBorder="1" applyAlignment="1">
      <alignment horizontal="center" vertical="center" wrapText="1"/>
    </xf>
    <xf numFmtId="176" fontId="8" fillId="0" borderId="7" xfId="0" applyNumberFormat="1" applyFont="1" applyBorder="1" applyAlignment="1">
      <alignment horizontal="center" vertical="center"/>
    </xf>
    <xf numFmtId="176" fontId="12" fillId="0" borderId="1" xfId="0" applyNumberFormat="1" applyFont="1" applyBorder="1" applyAlignment="1">
      <alignment horizontal="center" vertical="center"/>
    </xf>
    <xf numFmtId="176" fontId="8" fillId="0" borderId="6" xfId="0" applyNumberFormat="1" applyFont="1" applyBorder="1" applyAlignment="1">
      <alignment horizontal="center" vertical="center"/>
    </xf>
    <xf numFmtId="176" fontId="13" fillId="0" borderId="1" xfId="0" applyNumberFormat="1" applyFont="1" applyBorder="1" applyAlignment="1">
      <alignment horizontal="center" vertical="center"/>
    </xf>
    <xf numFmtId="176" fontId="10" fillId="0" borderId="1" xfId="0" applyNumberFormat="1" applyFont="1" applyBorder="1" applyAlignment="1">
      <alignment horizontal="center" vertical="center"/>
    </xf>
    <xf numFmtId="177" fontId="10" fillId="0" borderId="2" xfId="0" applyNumberFormat="1" applyFont="1" applyBorder="1" applyAlignment="1">
      <alignment horizontal="center" vertical="center"/>
    </xf>
    <xf numFmtId="176" fontId="14" fillId="0" borderId="6" xfId="0" applyNumberFormat="1" applyFont="1" applyBorder="1" applyAlignment="1">
      <alignment horizontal="center" vertical="center"/>
    </xf>
    <xf numFmtId="176" fontId="14" fillId="0" borderId="1" xfId="0" applyNumberFormat="1" applyFont="1" applyBorder="1" applyAlignment="1">
      <alignment horizontal="center" vertical="center"/>
    </xf>
    <xf numFmtId="176" fontId="14" fillId="0" borderId="8" xfId="0" applyNumberFormat="1" applyFont="1" applyBorder="1" applyAlignment="1">
      <alignment horizontal="center" vertical="center"/>
    </xf>
    <xf numFmtId="176" fontId="14" fillId="0" borderId="9" xfId="0" applyNumberFormat="1" applyFont="1" applyBorder="1" applyAlignment="1">
      <alignment horizontal="center" vertical="center"/>
    </xf>
    <xf numFmtId="176" fontId="13" fillId="0" borderId="0" xfId="0" applyNumberFormat="1" applyFont="1" applyAlignment="1">
      <alignment horizontal="center" vertical="center"/>
    </xf>
    <xf numFmtId="176" fontId="12" fillId="0" borderId="0" xfId="0" applyNumberFormat="1" applyFont="1" applyAlignment="1">
      <alignment horizontal="center" vertical="center"/>
    </xf>
    <xf numFmtId="177" fontId="12" fillId="0" borderId="0" xfId="0" applyNumberFormat="1" applyFont="1" applyAlignment="1">
      <alignment horizontal="center" vertical="center"/>
    </xf>
    <xf numFmtId="176" fontId="14" fillId="0" borderId="0" xfId="0" applyNumberFormat="1" applyFont="1" applyAlignment="1">
      <alignment horizontal="center" vertical="center"/>
    </xf>
    <xf numFmtId="0" fontId="11" fillId="0" borderId="0" xfId="0" applyFont="1" applyAlignment="1">
      <alignment horizontal="center" vertical="center"/>
    </xf>
    <xf numFmtId="177" fontId="11" fillId="0" borderId="0" xfId="0" applyNumberFormat="1" applyFont="1" applyAlignment="1">
      <alignment horizontal="center" vertical="center"/>
    </xf>
    <xf numFmtId="177" fontId="8" fillId="0" borderId="2" xfId="0" applyNumberFormat="1" applyFont="1" applyBorder="1" applyAlignment="1">
      <alignment horizontal="center" vertical="center" wrapText="1"/>
    </xf>
    <xf numFmtId="176" fontId="8" fillId="0" borderId="10" xfId="0" applyNumberFormat="1" applyFont="1" applyBorder="1" applyAlignment="1">
      <alignment horizontal="center" vertical="center"/>
    </xf>
    <xf numFmtId="176" fontId="8" fillId="0" borderId="11" xfId="0" applyNumberFormat="1" applyFont="1" applyBorder="1" applyAlignment="1">
      <alignment horizontal="center" vertical="center"/>
    </xf>
    <xf numFmtId="176" fontId="15" fillId="0" borderId="1" xfId="0" applyNumberFormat="1" applyFont="1" applyBorder="1" applyAlignment="1">
      <alignment horizontal="center" vertical="center"/>
    </xf>
    <xf numFmtId="0" fontId="6" fillId="0" borderId="0" xfId="0" applyFont="1" applyAlignment="1">
      <alignment horizontal="center" vertical="center"/>
    </xf>
    <xf numFmtId="176" fontId="8" fillId="0" borderId="12" xfId="0" applyNumberFormat="1" applyFont="1" applyBorder="1" applyAlignment="1">
      <alignment horizontal="center" vertical="center"/>
    </xf>
    <xf numFmtId="176" fontId="8" fillId="0" borderId="13" xfId="0" applyNumberFormat="1" applyFont="1" applyBorder="1" applyAlignment="1">
      <alignment horizontal="center" vertical="center"/>
    </xf>
    <xf numFmtId="176" fontId="8" fillId="0" borderId="14" xfId="0" applyNumberFormat="1" applyFont="1" applyBorder="1" applyAlignment="1">
      <alignment horizontal="center" vertical="center"/>
    </xf>
    <xf numFmtId="177" fontId="16" fillId="0" borderId="14" xfId="0" applyNumberFormat="1" applyFont="1" applyBorder="1" applyAlignment="1">
      <alignment horizontal="center" vertical="center"/>
    </xf>
    <xf numFmtId="176" fontId="14" fillId="0" borderId="14" xfId="0" applyNumberFormat="1" applyFont="1" applyBorder="1" applyAlignment="1">
      <alignment horizontal="center" vertical="center"/>
    </xf>
    <xf numFmtId="177" fontId="16" fillId="0" borderId="15" xfId="0" applyNumberFormat="1" applyFont="1" applyBorder="1" applyAlignment="1">
      <alignment horizontal="center" vertical="center"/>
    </xf>
    <xf numFmtId="176" fontId="14" fillId="0" borderId="15" xfId="0" applyNumberFormat="1" applyFont="1" applyBorder="1" applyAlignment="1">
      <alignment horizontal="center" vertical="center"/>
    </xf>
    <xf numFmtId="0" fontId="0" fillId="0" borderId="0" xfId="0" applyFont="1" applyBorder="1" applyAlignment="1"/>
    <xf numFmtId="176" fontId="8" fillId="0" borderId="0" xfId="0" applyNumberFormat="1" applyFont="1" applyBorder="1" applyAlignment="1">
      <alignment horizontal="center" vertical="center"/>
    </xf>
    <xf numFmtId="0" fontId="10" fillId="0" borderId="0" xfId="0" applyFont="1" applyBorder="1" applyAlignment="1"/>
    <xf numFmtId="0" fontId="3" fillId="0" borderId="0" xfId="0" applyFont="1" applyFill="1" applyBorder="1" applyAlignment="1">
      <alignment wrapText="1"/>
    </xf>
    <xf numFmtId="0" fontId="17" fillId="0" borderId="0" xfId="0" applyFont="1" applyFill="1" applyBorder="1" applyAlignment="1">
      <alignment wrapText="1"/>
    </xf>
    <xf numFmtId="0" fontId="17" fillId="3" borderId="0" xfId="0" applyFont="1" applyFill="1" applyBorder="1" applyAlignment="1">
      <alignment wrapText="1"/>
    </xf>
    <xf numFmtId="0" fontId="17" fillId="2" borderId="0" xfId="0" applyFont="1" applyFill="1" applyBorder="1" applyAlignment="1">
      <alignment wrapText="1"/>
    </xf>
    <xf numFmtId="0" fontId="5" fillId="2" borderId="0" xfId="0" applyFont="1" applyFill="1" applyBorder="1" applyAlignment="1">
      <alignment vertical="center" wrapText="1"/>
    </xf>
    <xf numFmtId="0" fontId="6" fillId="0" borderId="0" xfId="0" applyFont="1" applyFill="1" applyBorder="1" applyAlignment="1">
      <alignment vertical="center"/>
    </xf>
    <xf numFmtId="0" fontId="2" fillId="0" borderId="0" xfId="0" applyFont="1" applyFill="1" applyBorder="1" applyAlignment="1"/>
    <xf numFmtId="0" fontId="0" fillId="0" borderId="0" xfId="0" applyFont="1" applyFill="1" applyBorder="1" applyAlignment="1"/>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8" fillId="0" borderId="0" xfId="0" applyFont="1" applyFill="1" applyBorder="1" applyAlignment="1"/>
    <xf numFmtId="0" fontId="4" fillId="0" borderId="0" xfId="0" applyFont="1" applyFill="1" applyBorder="1" applyAlignment="1">
      <alignment vertical="center"/>
    </xf>
    <xf numFmtId="0" fontId="17" fillId="4" borderId="0" xfId="0" applyFont="1" applyFill="1" applyBorder="1" applyAlignment="1">
      <alignment wrapText="1"/>
    </xf>
    <xf numFmtId="0" fontId="2" fillId="2" borderId="0" xfId="0" applyFont="1" applyFill="1" applyBorder="1" applyAlignment="1">
      <alignment vertical="center" wrapText="1"/>
    </xf>
    <xf numFmtId="0" fontId="3" fillId="2" borderId="0" xfId="0" applyFont="1" applyFill="1" applyBorder="1" applyAlignment="1">
      <alignment vertical="center"/>
    </xf>
    <xf numFmtId="0" fontId="6" fillId="0" borderId="0" xfId="0" applyFont="1" applyFill="1" applyBorder="1" applyAlignment="1" applyProtection="1">
      <protection locked="0"/>
    </xf>
    <xf numFmtId="0" fontId="19" fillId="0" borderId="0" xfId="0" applyFont="1" applyFill="1" applyBorder="1" applyAlignment="1">
      <alignment wrapText="1"/>
    </xf>
    <xf numFmtId="0" fontId="18" fillId="0" borderId="0" xfId="0" applyFont="1" applyFill="1" applyBorder="1" applyAlignment="1">
      <alignment wrapText="1"/>
    </xf>
    <xf numFmtId="0" fontId="18" fillId="0" borderId="0" xfId="0" applyFont="1" applyFill="1" applyBorder="1" applyAlignment="1" applyProtection="1">
      <protection locked="0"/>
    </xf>
    <xf numFmtId="0" fontId="6" fillId="0" borderId="0" xfId="0" applyFont="1" applyFill="1" applyBorder="1" applyAlignment="1"/>
    <xf numFmtId="0" fontId="4" fillId="0" borderId="0" xfId="0" applyFont="1" applyFill="1" applyBorder="1" applyAlignment="1">
      <alignment vertical="center" wrapText="1"/>
    </xf>
    <xf numFmtId="0" fontId="17"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7" fillId="4" borderId="0" xfId="0" applyFont="1" applyFill="1" applyBorder="1" applyAlignment="1">
      <alignment vertical="center"/>
    </xf>
    <xf numFmtId="0" fontId="20" fillId="0" borderId="0" xfId="0" applyFont="1" applyFill="1" applyBorder="1" applyAlignment="1">
      <alignment vertical="center"/>
    </xf>
    <xf numFmtId="0" fontId="0" fillId="0" borderId="0" xfId="0" applyFont="1" applyFill="1" applyBorder="1" applyAlignment="1">
      <alignment vertical="center"/>
    </xf>
    <xf numFmtId="0" fontId="21" fillId="0" borderId="0" xfId="0" applyFont="1" applyFill="1" applyBorder="1" applyAlignment="1">
      <alignment vertical="center"/>
    </xf>
    <xf numFmtId="0" fontId="4" fillId="2" borderId="0" xfId="0" applyFont="1" applyFill="1" applyBorder="1" applyAlignment="1">
      <alignment vertical="center" wrapText="1"/>
    </xf>
    <xf numFmtId="0" fontId="20"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22" fillId="0" borderId="0" xfId="0" applyFont="1" applyFill="1" applyBorder="1" applyAlignment="1">
      <alignment vertical="center"/>
    </xf>
    <xf numFmtId="0" fontId="22" fillId="0" borderId="0" xfId="0" applyFont="1" applyFill="1" applyBorder="1" applyAlignment="1">
      <alignment wrapText="1"/>
    </xf>
    <xf numFmtId="0" fontId="19" fillId="0" borderId="0" xfId="0" applyFont="1" applyFill="1" applyBorder="1" applyAlignment="1">
      <alignment vertical="center"/>
    </xf>
    <xf numFmtId="0" fontId="23"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17" fillId="4" borderId="0" xfId="0" applyFont="1" applyFill="1" applyBorder="1" applyAlignment="1">
      <alignment horizontal="center" vertical="center" wrapText="1"/>
    </xf>
    <xf numFmtId="0" fontId="3" fillId="0" borderId="0" xfId="0" applyFont="1" applyFill="1" applyBorder="1" applyAlignment="1"/>
    <xf numFmtId="0" fontId="24" fillId="0" borderId="0" xfId="0" applyFont="1" applyFill="1" applyBorder="1" applyAlignment="1">
      <alignment vertical="center"/>
    </xf>
    <xf numFmtId="0" fontId="6" fillId="0" borderId="0" xfId="0" applyFont="1" applyFill="1" applyBorder="1" applyAlignment="1">
      <alignment vertical="center" wrapText="1"/>
    </xf>
    <xf numFmtId="0" fontId="25" fillId="0" borderId="0" xfId="0" applyFont="1" applyFill="1" applyBorder="1" applyAlignment="1">
      <alignment horizontal="center" vertical="center" wrapText="1"/>
    </xf>
    <xf numFmtId="0" fontId="17" fillId="4" borderId="0" xfId="0" applyFont="1" applyFill="1" applyBorder="1" applyAlignment="1"/>
    <xf numFmtId="0" fontId="17" fillId="4" borderId="0" xfId="0" applyFont="1" applyFill="1" applyBorder="1" applyAlignment="1" applyProtection="1">
      <protection locked="0"/>
    </xf>
    <xf numFmtId="0" fontId="3" fillId="5" borderId="0" xfId="0" applyFont="1" applyFill="1" applyBorder="1" applyAlignment="1"/>
    <xf numFmtId="0" fontId="26" fillId="4" borderId="0" xfId="0" applyFont="1" applyFill="1" applyBorder="1" applyAlignment="1">
      <alignment horizontal="center" vertical="center" wrapText="1"/>
    </xf>
    <xf numFmtId="0" fontId="4" fillId="2" borderId="0" xfId="0" applyFont="1" applyFill="1" applyBorder="1" applyAlignment="1" applyProtection="1">
      <alignment vertical="center"/>
      <protection locked="0"/>
    </xf>
    <xf numFmtId="0" fontId="3" fillId="2" borderId="0" xfId="0" applyFont="1" applyFill="1" applyBorder="1" applyAlignment="1">
      <alignment vertical="center" wrapText="1"/>
    </xf>
    <xf numFmtId="0" fontId="4" fillId="2" borderId="0" xfId="0" applyFont="1" applyFill="1" applyBorder="1" applyAlignment="1">
      <alignment vertical="center"/>
    </xf>
    <xf numFmtId="0" fontId="6" fillId="3" borderId="0" xfId="0" applyFont="1" applyFill="1" applyBorder="1" applyAlignment="1">
      <alignment vertical="center"/>
    </xf>
    <xf numFmtId="0" fontId="25" fillId="0" borderId="0" xfId="0" applyFont="1" applyFill="1" applyBorder="1" applyAlignment="1">
      <alignment vertical="center"/>
    </xf>
    <xf numFmtId="0" fontId="17" fillId="4" borderId="0" xfId="0" applyFont="1" applyFill="1" applyBorder="1" applyAlignment="1">
      <alignment vertical="center" wrapText="1"/>
    </xf>
    <xf numFmtId="0" fontId="17" fillId="0" borderId="0" xfId="0" applyFont="1" applyFill="1" applyBorder="1" applyAlignment="1">
      <alignment vertical="center" wrapText="1"/>
    </xf>
    <xf numFmtId="0" fontId="6" fillId="0" borderId="0" xfId="0" applyFont="1" applyFill="1" applyBorder="1" applyAlignment="1">
      <alignment wrapText="1"/>
    </xf>
    <xf numFmtId="0" fontId="17" fillId="0" borderId="0" xfId="0" applyFont="1" applyFill="1" applyBorder="1" applyAlignment="1">
      <alignment vertical="center"/>
    </xf>
    <xf numFmtId="0" fontId="3" fillId="6" borderId="0" xfId="0" applyFont="1" applyFill="1" applyBorder="1" applyAlignment="1"/>
    <xf numFmtId="0" fontId="27" fillId="0" borderId="0" xfId="0" applyFont="1" applyFill="1" applyBorder="1" applyAlignment="1">
      <alignment vertical="center" wrapText="1"/>
    </xf>
    <xf numFmtId="0" fontId="20" fillId="2" borderId="0" xfId="0" applyFont="1" applyFill="1" applyBorder="1" applyAlignment="1">
      <alignment vertical="center" wrapText="1"/>
    </xf>
    <xf numFmtId="0" fontId="19" fillId="0" borderId="0" xfId="0" applyFont="1" applyFill="1" applyBorder="1" applyAlignment="1"/>
    <xf numFmtId="0" fontId="27" fillId="0" borderId="0" xfId="0" applyFont="1" applyFill="1" applyBorder="1" applyAlignment="1"/>
    <xf numFmtId="0" fontId="0" fillId="0" borderId="0" xfId="0" applyFont="1" applyFill="1" applyBorder="1" applyAlignment="1">
      <alignment vertical="center" wrapText="1"/>
    </xf>
    <xf numFmtId="0" fontId="28" fillId="0" borderId="0" xfId="0" applyFont="1" applyFill="1" applyBorder="1" applyAlignment="1">
      <alignment horizontal="center" vertical="center" wrapText="1"/>
    </xf>
    <xf numFmtId="0" fontId="29" fillId="0" borderId="0" xfId="0" applyFont="1" applyFill="1" applyBorder="1" applyAlignment="1" applyProtection="1">
      <protection locked="0"/>
    </xf>
    <xf numFmtId="0" fontId="4" fillId="0" borderId="0" xfId="0" applyFont="1" applyFill="1" applyBorder="1" applyAlignment="1">
      <alignment horizontal="center" vertical="center" wrapText="1"/>
    </xf>
    <xf numFmtId="0" fontId="6" fillId="2" borderId="0" xfId="0" applyFont="1" applyFill="1" applyBorder="1" applyAlignment="1">
      <alignment vertical="center" wrapText="1"/>
    </xf>
    <xf numFmtId="0" fontId="6" fillId="0" borderId="0" xfId="0" applyFont="1" applyFill="1" applyBorder="1" applyAlignment="1">
      <alignment horizontal="center"/>
    </xf>
    <xf numFmtId="0" fontId="18" fillId="0" borderId="0" xfId="0" applyFont="1" applyFill="1" applyBorder="1" applyAlignment="1">
      <alignment horizontal="center"/>
    </xf>
    <xf numFmtId="0" fontId="24" fillId="2" borderId="0" xfId="0" applyFont="1" applyFill="1" applyBorder="1" applyAlignment="1">
      <alignment vertical="center"/>
    </xf>
    <xf numFmtId="0" fontId="4" fillId="2" borderId="0" xfId="0" applyFont="1" applyFill="1" applyBorder="1" applyAlignment="1">
      <alignment horizontal="center" vertical="center" wrapText="1"/>
    </xf>
    <xf numFmtId="0" fontId="30" fillId="0" borderId="0" xfId="0" applyFont="1" applyFill="1" applyBorder="1" applyAlignment="1">
      <alignment wrapText="1"/>
    </xf>
    <xf numFmtId="0" fontId="24" fillId="0" borderId="0" xfId="0" applyFont="1" applyBorder="1" applyAlignment="1"/>
    <xf numFmtId="0" fontId="20" fillId="0" borderId="0" xfId="0" applyFont="1" applyFill="1" applyBorder="1" applyAlignment="1">
      <alignment wrapText="1"/>
    </xf>
    <xf numFmtId="0" fontId="3" fillId="0" borderId="0" xfId="0" applyFont="1" applyFill="1" applyBorder="1" applyAlignment="1">
      <alignment horizontal="center" wrapText="1"/>
    </xf>
    <xf numFmtId="0" fontId="24" fillId="0" borderId="0" xfId="0" applyFont="1" applyFill="1" applyBorder="1" applyAlignment="1">
      <alignment horizontal="left" wrapText="1"/>
    </xf>
    <xf numFmtId="0" fontId="24"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176" fontId="3" fillId="0" borderId="0" xfId="0" applyNumberFormat="1" applyFont="1" applyFill="1" applyBorder="1" applyAlignment="1">
      <alignment horizontal="center" vertical="center" wrapText="1"/>
    </xf>
    <xf numFmtId="0" fontId="24" fillId="0" borderId="0" xfId="0" applyNumberFormat="1" applyFont="1" applyFill="1" applyBorder="1" applyAlignment="1">
      <alignment horizontal="left" vertical="center" wrapText="1"/>
    </xf>
    <xf numFmtId="0" fontId="31"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4" fillId="0" borderId="0" xfId="0" applyFont="1" applyFill="1" applyBorder="1" applyAlignment="1">
      <alignment wrapText="1"/>
    </xf>
    <xf numFmtId="0" fontId="17" fillId="0" borderId="1" xfId="64"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left" vertical="center" wrapText="1"/>
    </xf>
    <xf numFmtId="49" fontId="17" fillId="0" borderId="1" xfId="64" applyNumberFormat="1" applyFont="1" applyFill="1" applyBorder="1" applyAlignment="1" applyProtection="1">
      <alignment horizontal="center" vertical="center" wrapText="1"/>
      <protection locked="0"/>
    </xf>
    <xf numFmtId="49" fontId="17" fillId="0" borderId="1" xfId="64" applyNumberFormat="1" applyFont="1" applyFill="1" applyBorder="1" applyAlignment="1" applyProtection="1">
      <alignment horizontal="left" vertical="center" wrapText="1"/>
      <protection locked="0"/>
    </xf>
    <xf numFmtId="176" fontId="17" fillId="0" borderId="1" xfId="64" applyNumberFormat="1" applyFont="1" applyFill="1" applyBorder="1" applyAlignment="1" applyProtection="1">
      <alignment horizontal="center" vertical="center" wrapText="1"/>
    </xf>
    <xf numFmtId="176" fontId="17" fillId="0" borderId="1" xfId="64" applyNumberFormat="1" applyFont="1" applyFill="1" applyBorder="1" applyAlignment="1" applyProtection="1">
      <alignment horizontal="left" vertical="center" wrapText="1"/>
      <protection locked="0"/>
    </xf>
    <xf numFmtId="0" fontId="17" fillId="3" borderId="1" xfId="64" applyNumberFormat="1" applyFont="1" applyFill="1" applyBorder="1" applyAlignment="1" applyProtection="1">
      <alignment horizontal="center" vertical="center" wrapText="1"/>
      <protection locked="0"/>
    </xf>
    <xf numFmtId="0" fontId="17" fillId="3" borderId="1" xfId="64" applyNumberFormat="1" applyFont="1" applyFill="1" applyBorder="1" applyAlignment="1" applyProtection="1">
      <alignment horizontal="left" vertical="center" wrapText="1"/>
      <protection locked="0"/>
    </xf>
    <xf numFmtId="49" fontId="17" fillId="3" borderId="1" xfId="64" applyNumberFormat="1" applyFont="1" applyFill="1" applyBorder="1" applyAlignment="1" applyProtection="1">
      <alignment horizontal="left" vertical="center" wrapText="1"/>
      <protection locked="0"/>
    </xf>
    <xf numFmtId="176" fontId="17" fillId="3" borderId="1" xfId="64" applyNumberFormat="1" applyFont="1" applyFill="1" applyBorder="1" applyAlignment="1" applyProtection="1">
      <alignment horizontal="center" vertical="center" wrapText="1"/>
      <protection locked="0"/>
    </xf>
    <xf numFmtId="176" fontId="17" fillId="3" borderId="1" xfId="64" applyNumberFormat="1" applyFont="1" applyFill="1" applyBorder="1" applyAlignment="1" applyProtection="1">
      <alignment horizontal="center" vertical="center" wrapText="1"/>
    </xf>
    <xf numFmtId="176" fontId="17" fillId="3" borderId="1" xfId="64" applyNumberFormat="1" applyFont="1" applyFill="1" applyBorder="1" applyAlignment="1" applyProtection="1">
      <alignment horizontal="left" vertical="center" wrapText="1"/>
      <protection locked="0"/>
    </xf>
    <xf numFmtId="0" fontId="17" fillId="2" borderId="1" xfId="64" applyFont="1" applyFill="1" applyBorder="1" applyAlignment="1">
      <alignment horizontal="center" vertical="center" wrapText="1"/>
    </xf>
    <xf numFmtId="0" fontId="17" fillId="2" borderId="1" xfId="0" applyFont="1" applyFill="1" applyBorder="1" applyAlignment="1" applyProtection="1">
      <alignment horizontal="left" vertical="center" wrapText="1"/>
    </xf>
    <xf numFmtId="0" fontId="17" fillId="2" borderId="1" xfId="0" applyFont="1" applyFill="1" applyBorder="1" applyAlignment="1" applyProtection="1">
      <alignment horizontal="center" vertical="center" wrapText="1"/>
    </xf>
    <xf numFmtId="0" fontId="17" fillId="2" borderId="1" xfId="64" applyNumberFormat="1" applyFont="1" applyFill="1" applyBorder="1" applyAlignment="1" applyProtection="1">
      <alignment horizontal="center" vertical="center" wrapText="1"/>
      <protection locked="0"/>
    </xf>
    <xf numFmtId="49" fontId="17" fillId="2" borderId="1" xfId="64" applyNumberFormat="1" applyFont="1" applyFill="1" applyBorder="1" applyAlignment="1" applyProtection="1">
      <alignment horizontal="left" vertical="center" wrapText="1"/>
      <protection locked="0"/>
    </xf>
    <xf numFmtId="176" fontId="17" fillId="2" borderId="1" xfId="64" applyNumberFormat="1" applyFont="1" applyFill="1" applyBorder="1" applyAlignment="1" applyProtection="1">
      <alignment horizontal="center" vertical="center" wrapText="1"/>
      <protection locked="0"/>
    </xf>
    <xf numFmtId="176" fontId="17" fillId="2" borderId="1" xfId="64" applyNumberFormat="1" applyFont="1" applyFill="1" applyBorder="1" applyAlignment="1" applyProtection="1">
      <alignment horizontal="left" vertical="center" wrapText="1"/>
      <protection locked="0"/>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1" xfId="0" applyNumberFormat="1" applyFont="1" applyFill="1" applyBorder="1" applyAlignment="1">
      <alignment horizontal="center" vertical="center" wrapText="1"/>
    </xf>
    <xf numFmtId="49" fontId="18" fillId="0" borderId="1" xfId="0" applyNumberFormat="1" applyFont="1" applyFill="1" applyBorder="1" applyAlignment="1" applyProtection="1">
      <alignment horizontal="left" vertical="center" wrapText="1"/>
      <protection locked="0"/>
    </xf>
    <xf numFmtId="49"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176" fontId="18" fillId="0" borderId="1" xfId="0" applyNumberFormat="1" applyFont="1" applyFill="1" applyBorder="1" applyAlignment="1" applyProtection="1">
      <alignment horizontal="center" vertical="center" wrapText="1"/>
      <protection locked="0"/>
    </xf>
    <xf numFmtId="176" fontId="18" fillId="0" borderId="1" xfId="0" applyNumberFormat="1" applyFont="1" applyFill="1" applyBorder="1" applyAlignment="1">
      <alignment horizontal="center" vertical="center" wrapText="1"/>
    </xf>
    <xf numFmtId="176" fontId="18" fillId="0" borderId="1" xfId="0" applyNumberFormat="1" applyFont="1" applyFill="1" applyBorder="1" applyAlignment="1">
      <alignment horizontal="left" vertical="center" wrapText="1"/>
    </xf>
    <xf numFmtId="0" fontId="18" fillId="0" borderId="1" xfId="92" applyFont="1" applyFill="1" applyBorder="1" applyAlignment="1">
      <alignment horizontal="left" vertical="center" wrapText="1"/>
    </xf>
    <xf numFmtId="176" fontId="18" fillId="0" borderId="1" xfId="0" applyNumberFormat="1" applyFont="1" applyFill="1" applyBorder="1" applyAlignment="1">
      <alignment horizontal="center" vertical="center"/>
    </xf>
    <xf numFmtId="0" fontId="18" fillId="0" borderId="1" xfId="0" applyNumberFormat="1" applyFont="1" applyFill="1" applyBorder="1" applyAlignment="1">
      <alignment horizontal="left" vertical="center" wrapText="1"/>
    </xf>
    <xf numFmtId="0" fontId="18" fillId="0" borderId="1" xfId="0" applyFont="1" applyFill="1" applyBorder="1" applyAlignment="1" applyProtection="1">
      <alignment horizontal="left" vertical="center" wrapText="1"/>
    </xf>
    <xf numFmtId="0" fontId="17" fillId="4" borderId="1" xfId="64" applyFont="1" applyFill="1" applyBorder="1" applyAlignment="1">
      <alignment horizontal="center" vertical="center" wrapText="1"/>
    </xf>
    <xf numFmtId="0" fontId="17" fillId="4" borderId="1" xfId="0" applyFont="1" applyFill="1" applyBorder="1" applyAlignment="1" applyProtection="1">
      <alignment horizontal="left" vertical="center" wrapText="1"/>
    </xf>
    <xf numFmtId="0" fontId="17" fillId="4" borderId="1" xfId="0" applyFont="1" applyFill="1" applyBorder="1" applyAlignment="1" applyProtection="1">
      <alignment horizontal="center" vertical="center" wrapText="1"/>
    </xf>
    <xf numFmtId="0" fontId="17" fillId="4" borderId="1" xfId="64" applyNumberFormat="1" applyFont="1" applyFill="1" applyBorder="1" applyAlignment="1" applyProtection="1">
      <alignment horizontal="center" vertical="center" wrapText="1"/>
      <protection locked="0"/>
    </xf>
    <xf numFmtId="49" fontId="17" fillId="4" borderId="1" xfId="64" applyNumberFormat="1" applyFont="1" applyFill="1" applyBorder="1" applyAlignment="1" applyProtection="1">
      <alignment horizontal="left" vertical="center" wrapText="1"/>
      <protection locked="0"/>
    </xf>
    <xf numFmtId="176" fontId="17" fillId="4" borderId="1" xfId="64" applyNumberFormat="1" applyFont="1" applyFill="1" applyBorder="1" applyAlignment="1" applyProtection="1">
      <alignment horizontal="center" vertical="center" wrapText="1"/>
      <protection locked="0"/>
    </xf>
    <xf numFmtId="176" fontId="17" fillId="4" borderId="1" xfId="64" applyNumberFormat="1" applyFont="1" applyFill="1" applyBorder="1" applyAlignment="1" applyProtection="1">
      <alignment horizontal="left" vertical="center" wrapText="1"/>
      <protection locked="0"/>
    </xf>
    <xf numFmtId="0" fontId="4" fillId="2" borderId="1" xfId="64" applyFont="1" applyFill="1" applyBorder="1" applyAlignment="1">
      <alignment horizontal="center" vertical="center" wrapText="1"/>
    </xf>
    <xf numFmtId="0" fontId="18"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wrapText="1"/>
    </xf>
    <xf numFmtId="0" fontId="18" fillId="0" borderId="1" xfId="64" applyNumberFormat="1" applyFont="1" applyFill="1" applyBorder="1" applyAlignment="1" applyProtection="1">
      <alignment horizontal="center" vertical="center" wrapText="1"/>
      <protection locked="0"/>
    </xf>
    <xf numFmtId="49" fontId="18" fillId="0" borderId="1" xfId="64" applyNumberFormat="1" applyFont="1" applyFill="1" applyBorder="1" applyAlignment="1" applyProtection="1">
      <alignment horizontal="left" vertical="center" wrapText="1"/>
      <protection locked="0"/>
    </xf>
    <xf numFmtId="176" fontId="18" fillId="0" borderId="1" xfId="64" applyNumberFormat="1" applyFont="1" applyFill="1" applyBorder="1" applyAlignment="1" applyProtection="1">
      <alignment horizontal="center" vertical="center" wrapText="1"/>
      <protection locked="0"/>
    </xf>
    <xf numFmtId="0" fontId="18" fillId="0" borderId="1" xfId="82" applyFont="1" applyFill="1" applyBorder="1" applyAlignment="1" applyProtection="1">
      <alignment horizontal="left" vertical="center" wrapText="1"/>
      <protection locked="0"/>
    </xf>
    <xf numFmtId="0" fontId="18" fillId="0" borderId="1" xfId="0" applyFont="1" applyFill="1" applyBorder="1" applyAlignment="1" applyProtection="1">
      <alignment horizontal="left" vertical="center" wrapText="1"/>
      <protection locked="0"/>
    </xf>
    <xf numFmtId="0" fontId="18" fillId="0" borderId="1" xfId="92" applyFont="1" applyFill="1" applyBorder="1" applyAlignment="1" applyProtection="1">
      <alignment horizontal="left" vertical="center" wrapText="1"/>
      <protection locked="0"/>
    </xf>
    <xf numFmtId="176" fontId="18" fillId="0" borderId="1" xfId="0" applyNumberFormat="1" applyFont="1" applyFill="1" applyBorder="1" applyAlignment="1" applyProtection="1">
      <alignment horizontal="center" vertical="center"/>
      <protection locked="0"/>
    </xf>
    <xf numFmtId="176" fontId="18" fillId="0" borderId="1" xfId="0" applyNumberFormat="1" applyFont="1" applyFill="1" applyBorder="1" applyAlignment="1" applyProtection="1">
      <alignment horizontal="left" vertical="center" wrapText="1"/>
      <protection locked="0"/>
    </xf>
    <xf numFmtId="0" fontId="18" fillId="0" borderId="1" xfId="0" applyNumberFormat="1" applyFont="1" applyFill="1" applyBorder="1" applyAlignment="1" applyProtection="1">
      <alignment horizontal="left" vertical="center" wrapText="1"/>
      <protection locked="0"/>
    </xf>
    <xf numFmtId="0" fontId="1" fillId="0" borderId="0" xfId="64" applyNumberFormat="1" applyFont="1" applyAlignment="1">
      <alignment horizontal="left" vertical="center" wrapText="1"/>
    </xf>
    <xf numFmtId="0" fontId="33" fillId="0" borderId="0" xfId="64" applyFont="1" applyBorder="1" applyAlignment="1">
      <alignment vertical="center" wrapText="1"/>
    </xf>
    <xf numFmtId="0" fontId="2" fillId="0" borderId="16" xfId="64" applyNumberFormat="1" applyFont="1" applyFill="1" applyBorder="1" applyAlignment="1">
      <alignment horizontal="left" vertical="center" wrapText="1"/>
    </xf>
    <xf numFmtId="0" fontId="10" fillId="0" borderId="1" xfId="0" applyFont="1" applyFill="1" applyBorder="1" applyAlignment="1">
      <alignment horizontal="center" vertical="center" wrapText="1"/>
    </xf>
    <xf numFmtId="0" fontId="2" fillId="0" borderId="17" xfId="64" applyNumberFormat="1" applyFont="1" applyFill="1" applyBorder="1" applyAlignment="1">
      <alignment horizontal="left" vertical="center" wrapText="1"/>
    </xf>
    <xf numFmtId="176" fontId="17" fillId="6" borderId="1" xfId="64"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vertical="center"/>
      <protection locked="0"/>
    </xf>
    <xf numFmtId="0" fontId="6"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18" fillId="0" borderId="1" xfId="0" applyFont="1" applyFill="1" applyBorder="1" applyAlignment="1">
      <alignment vertical="center"/>
    </xf>
    <xf numFmtId="0" fontId="18" fillId="0" borderId="1" xfId="0" applyFont="1" applyFill="1" applyBorder="1" applyAlignment="1"/>
    <xf numFmtId="0" fontId="27" fillId="0" borderId="1" xfId="0" applyNumberFormat="1" applyFont="1" applyFill="1" applyBorder="1" applyAlignment="1">
      <alignment horizontal="center" vertical="center" wrapText="1"/>
    </xf>
    <xf numFmtId="49" fontId="27" fillId="0" borderId="1" xfId="0" applyNumberFormat="1" applyFont="1" applyFill="1" applyBorder="1" applyAlignment="1" applyProtection="1">
      <alignment horizontal="center" vertical="center" wrapText="1"/>
      <protection locked="0"/>
    </xf>
    <xf numFmtId="0" fontId="17" fillId="5" borderId="1" xfId="64" applyFont="1" applyFill="1" applyBorder="1" applyAlignment="1">
      <alignment horizontal="center" vertical="center" wrapText="1"/>
    </xf>
    <xf numFmtId="0" fontId="4" fillId="0" borderId="1" xfId="64" applyNumberFormat="1" applyFont="1" applyFill="1" applyBorder="1" applyAlignment="1" applyProtection="1">
      <alignment horizontal="left" vertical="center" wrapText="1"/>
      <protection locked="0"/>
    </xf>
    <xf numFmtId="0" fontId="2" fillId="2" borderId="1" xfId="0" applyFont="1" applyFill="1" applyBorder="1" applyAlignment="1">
      <alignment vertical="center" wrapText="1"/>
    </xf>
    <xf numFmtId="0" fontId="3" fillId="2" borderId="1" xfId="0" applyFont="1" applyFill="1" applyBorder="1" applyAlignment="1">
      <alignment vertical="center"/>
    </xf>
    <xf numFmtId="0" fontId="17" fillId="2" borderId="1" xfId="0" applyFont="1" applyFill="1" applyBorder="1" applyAlignment="1" applyProtection="1">
      <alignment horizontal="center" vertical="center" wrapText="1"/>
      <protection locked="0"/>
    </xf>
    <xf numFmtId="0" fontId="18" fillId="2" borderId="1" xfId="0" applyFont="1" applyFill="1" applyBorder="1" applyAlignment="1" applyProtection="1">
      <alignment horizontal="center" vertical="center" wrapText="1"/>
      <protection locked="0"/>
    </xf>
    <xf numFmtId="0" fontId="17" fillId="0" borderId="1" xfId="64" applyFont="1" applyFill="1" applyBorder="1" applyAlignment="1">
      <alignment horizontal="center" vertical="center" wrapText="1"/>
    </xf>
    <xf numFmtId="0" fontId="18" fillId="0" borderId="1" xfId="64"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9" fillId="0" borderId="1" xfId="64" applyFont="1" applyFill="1" applyBorder="1" applyAlignment="1">
      <alignment horizontal="center" vertical="center" wrapText="1"/>
    </xf>
    <xf numFmtId="0" fontId="27" fillId="0" borderId="1" xfId="0" applyFont="1" applyFill="1" applyBorder="1" applyAlignment="1">
      <alignment horizontal="center" vertical="center"/>
    </xf>
    <xf numFmtId="49" fontId="18"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57" fontId="18" fillId="0" borderId="1" xfId="0" applyNumberFormat="1" applyFont="1" applyFill="1" applyBorder="1" applyAlignment="1">
      <alignment horizontal="center" vertical="center" wrapText="1"/>
    </xf>
    <xf numFmtId="0" fontId="1" fillId="0" borderId="0" xfId="64" applyFont="1" applyBorder="1" applyAlignment="1">
      <alignment vertical="center" wrapText="1"/>
    </xf>
    <xf numFmtId="0" fontId="35" fillId="0" borderId="0" xfId="64" applyFont="1" applyBorder="1" applyAlignment="1">
      <alignment horizontal="center" vertical="center" wrapText="1"/>
    </xf>
    <xf numFmtId="0" fontId="5" fillId="0" borderId="1" xfId="0" applyFont="1" applyFill="1" applyBorder="1" applyAlignment="1">
      <alignment horizontal="center" vertical="center" wrapText="1"/>
    </xf>
    <xf numFmtId="176" fontId="2" fillId="0" borderId="0" xfId="64"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76" fontId="6" fillId="3" borderId="1" xfId="64" applyNumberFormat="1" applyFont="1" applyFill="1" applyBorder="1" applyAlignment="1" applyProtection="1">
      <alignment horizontal="center" vertical="center" wrapText="1"/>
      <protection locked="0"/>
    </xf>
    <xf numFmtId="176" fontId="17" fillId="3" borderId="0" xfId="64" applyNumberFormat="1" applyFont="1" applyFill="1" applyBorder="1" applyAlignment="1" applyProtection="1">
      <alignment horizontal="center" vertical="center" wrapText="1"/>
      <protection locked="0"/>
    </xf>
    <xf numFmtId="0" fontId="17" fillId="2" borderId="0"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7" fillId="0" borderId="0" xfId="0" applyFont="1" applyFill="1" applyBorder="1" applyAlignment="1">
      <alignment horizontal="center" vertical="center"/>
    </xf>
    <xf numFmtId="0" fontId="18" fillId="2" borderId="1" xfId="0" applyFont="1" applyFill="1" applyBorder="1" applyAlignment="1">
      <alignment horizontal="center" vertical="center" wrapText="1"/>
    </xf>
    <xf numFmtId="0" fontId="27" fillId="0" borderId="0" xfId="0" applyFont="1" applyFill="1" applyBorder="1" applyAlignment="1">
      <alignment vertical="center"/>
    </xf>
    <xf numFmtId="0" fontId="18" fillId="2" borderId="0"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6" fillId="4" borderId="1" xfId="64"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0" borderId="1" xfId="64" applyFont="1" applyFill="1" applyBorder="1" applyAlignment="1">
      <alignment horizontal="center" vertical="center" wrapText="1"/>
    </xf>
    <xf numFmtId="0" fontId="17" fillId="0" borderId="0" xfId="64" applyFont="1" applyFill="1" applyBorder="1" applyAlignment="1">
      <alignment horizontal="center" vertical="center" wrapText="1"/>
    </xf>
    <xf numFmtId="0" fontId="6" fillId="0" borderId="0" xfId="0" applyFont="1" applyFill="1" applyBorder="1" applyAlignment="1" applyProtection="1">
      <alignment horizontal="center" vertical="center" wrapText="1"/>
      <protection locked="0"/>
    </xf>
    <xf numFmtId="31" fontId="18" fillId="2" borderId="0"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xf>
    <xf numFmtId="0" fontId="18" fillId="0" borderId="1" xfId="0" applyFont="1" applyFill="1" applyBorder="1" applyAlignment="1">
      <alignment vertical="center" wrapText="1"/>
    </xf>
    <xf numFmtId="0" fontId="17" fillId="0" borderId="1" xfId="0" applyNumberFormat="1" applyFont="1" applyFill="1" applyBorder="1" applyAlignment="1">
      <alignment horizontal="center" vertical="center" wrapText="1"/>
    </xf>
    <xf numFmtId="0" fontId="27" fillId="0" borderId="1" xfId="0" applyNumberFormat="1" applyFont="1" applyFill="1" applyBorder="1" applyAlignment="1" applyProtection="1">
      <alignment horizontal="center" vertical="center" wrapText="1"/>
      <protection locked="0"/>
    </xf>
    <xf numFmtId="0" fontId="36"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0" fontId="4"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0" fontId="20"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4" fillId="2" borderId="1" xfId="0" applyFont="1" applyFill="1" applyBorder="1" applyAlignment="1">
      <alignment horizontal="center" vertical="center" wrapText="1"/>
    </xf>
    <xf numFmtId="176" fontId="18" fillId="0" borderId="1" xfId="64" applyNumberFormat="1" applyFont="1" applyFill="1" applyBorder="1" applyAlignment="1" applyProtection="1">
      <alignment horizontal="left" vertical="center" wrapText="1"/>
      <protection locked="0"/>
    </xf>
    <xf numFmtId="0" fontId="18" fillId="0" borderId="1" xfId="0" applyFont="1" applyFill="1" applyBorder="1" applyAlignment="1">
      <alignment horizontal="left" vertical="center"/>
    </xf>
    <xf numFmtId="49" fontId="20" fillId="0" borderId="1" xfId="0" applyNumberFormat="1" applyFont="1" applyFill="1" applyBorder="1" applyAlignment="1" applyProtection="1">
      <alignment horizontal="left" vertical="center" wrapText="1"/>
      <protection locked="0"/>
    </xf>
    <xf numFmtId="49" fontId="4" fillId="0" borderId="1" xfId="0" applyNumberFormat="1" applyFont="1" applyFill="1" applyBorder="1" applyAlignment="1" applyProtection="1">
      <alignment horizontal="left" vertical="center" wrapText="1"/>
      <protection locked="0"/>
    </xf>
    <xf numFmtId="176" fontId="18" fillId="0" borderId="1" xfId="64" applyNumberFormat="1" applyFont="1" applyFill="1" applyBorder="1" applyAlignment="1">
      <alignment horizontal="center" vertical="center" wrapText="1"/>
    </xf>
    <xf numFmtId="0" fontId="18" fillId="0" borderId="1" xfId="64" applyNumberFormat="1" applyFont="1" applyFill="1" applyBorder="1" applyAlignment="1">
      <alignment horizontal="center" vertical="center" wrapText="1"/>
    </xf>
    <xf numFmtId="0" fontId="22" fillId="0" borderId="1" xfId="64" applyFont="1" applyFill="1" applyBorder="1" applyAlignment="1">
      <alignment horizontal="center" vertical="center" wrapText="1"/>
    </xf>
    <xf numFmtId="0" fontId="18" fillId="0" borderId="1" xfId="0" applyFont="1" applyFill="1" applyBorder="1" applyAlignment="1" applyProtection="1">
      <protection locked="0"/>
    </xf>
    <xf numFmtId="0" fontId="2" fillId="2" borderId="1" xfId="0" applyFont="1" applyFill="1" applyBorder="1" applyAlignment="1">
      <alignment vertical="center"/>
    </xf>
    <xf numFmtId="0" fontId="4" fillId="2" borderId="1" xfId="0" applyNumberFormat="1" applyFont="1" applyFill="1" applyBorder="1" applyAlignment="1">
      <alignment horizontal="center" vertical="center" wrapText="1"/>
    </xf>
    <xf numFmtId="0" fontId="27" fillId="2" borderId="1" xfId="0" applyFont="1" applyFill="1" applyBorder="1" applyAlignment="1" applyProtection="1">
      <alignment horizontal="center" vertical="center" wrapText="1"/>
      <protection locked="0"/>
    </xf>
    <xf numFmtId="176" fontId="6" fillId="0" borderId="1" xfId="0" applyNumberFormat="1" applyFont="1" applyFill="1" applyBorder="1" applyAlignment="1">
      <alignment horizontal="center" vertical="center" wrapText="1"/>
    </xf>
    <xf numFmtId="49" fontId="36"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lignment horizontal="center" vertical="center"/>
    </xf>
    <xf numFmtId="49" fontId="3"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lignment vertical="center"/>
    </xf>
    <xf numFmtId="0" fontId="25" fillId="0" borderId="1" xfId="64"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protection locked="0"/>
    </xf>
    <xf numFmtId="0" fontId="6" fillId="2" borderId="0" xfId="64" applyFont="1" applyFill="1" applyBorder="1" applyAlignment="1">
      <alignment vertical="center" wrapText="1"/>
    </xf>
    <xf numFmtId="0" fontId="21" fillId="0" borderId="1" xfId="0" applyFont="1" applyFill="1" applyBorder="1" applyAlignment="1">
      <alignment horizontal="center" vertical="center"/>
    </xf>
    <xf numFmtId="0" fontId="24" fillId="0" borderId="1" xfId="0" applyFont="1" applyFill="1" applyBorder="1" applyAlignment="1">
      <alignment horizontal="center" vertical="center"/>
    </xf>
    <xf numFmtId="49" fontId="6" fillId="0" borderId="0" xfId="0" applyNumberFormat="1" applyFont="1" applyFill="1" applyBorder="1" applyAlignment="1" applyProtection="1">
      <alignment horizontal="left" vertical="center" wrapText="1"/>
      <protection locked="0"/>
    </xf>
    <xf numFmtId="176" fontId="6" fillId="0" borderId="0"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3" fillId="0" borderId="1" xfId="64" applyFont="1" applyFill="1" applyBorder="1" applyAlignment="1">
      <alignment horizontal="center" vertical="center" wrapText="1"/>
    </xf>
    <xf numFmtId="0" fontId="4" fillId="0" borderId="1" xfId="0" applyNumberFormat="1"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9" fillId="0" borderId="1" xfId="0" applyFont="1" applyFill="1" applyBorder="1" applyAlignment="1">
      <alignment wrapText="1"/>
    </xf>
    <xf numFmtId="0" fontId="3" fillId="5" borderId="1" xfId="0" applyFont="1" applyFill="1" applyBorder="1" applyAlignment="1">
      <alignment horizontal="center" vertical="center"/>
    </xf>
    <xf numFmtId="0" fontId="17" fillId="2" borderId="1" xfId="0" applyNumberFormat="1" applyFont="1" applyFill="1" applyBorder="1" applyAlignment="1" applyProtection="1">
      <alignment horizontal="center" vertical="center" wrapText="1"/>
      <protection locked="0"/>
    </xf>
    <xf numFmtId="0" fontId="37" fillId="0" borderId="1" xfId="0" applyFont="1" applyBorder="1" applyAlignment="1">
      <alignment horizontal="center" vertical="center" wrapText="1"/>
    </xf>
    <xf numFmtId="0" fontId="38" fillId="0" borderId="1" xfId="0" applyFont="1" applyFill="1" applyBorder="1" applyAlignment="1">
      <alignment horizontal="center" vertical="center" wrapText="1"/>
    </xf>
    <xf numFmtId="0" fontId="17" fillId="2" borderId="1" xfId="0" applyFont="1" applyFill="1" applyBorder="1" applyAlignment="1" applyProtection="1">
      <alignment vertical="center"/>
      <protection locked="0"/>
    </xf>
    <xf numFmtId="0" fontId="4" fillId="2" borderId="1" xfId="0" applyFont="1" applyFill="1" applyBorder="1" applyAlignment="1" applyProtection="1">
      <alignment vertical="center"/>
      <protection locked="0"/>
    </xf>
    <xf numFmtId="0" fontId="26" fillId="0" borderId="0" xfId="0" applyNumberFormat="1" applyFont="1" applyAlignment="1">
      <alignment horizontal="left" vertical="center" wrapText="1"/>
    </xf>
    <xf numFmtId="0" fontId="39" fillId="0" borderId="0" xfId="0" applyNumberFormat="1" applyFont="1" applyAlignment="1">
      <alignment horizontal="left" vertical="center" wrapText="1"/>
    </xf>
    <xf numFmtId="0" fontId="19" fillId="2" borderId="1"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0" xfId="0" applyFont="1" applyFill="1" applyBorder="1" applyAlignment="1">
      <alignment vertical="center"/>
    </xf>
    <xf numFmtId="0" fontId="17" fillId="4" borderId="0" xfId="0" applyNumberFormat="1" applyFont="1" applyFill="1" applyBorder="1" applyAlignment="1">
      <alignment horizontal="center" vertical="center" wrapText="1"/>
    </xf>
    <xf numFmtId="0" fontId="17" fillId="4" borderId="0" xfId="0" applyNumberFormat="1" applyFont="1" applyFill="1" applyBorder="1" applyAlignment="1" applyProtection="1">
      <alignment horizontal="center" vertical="center" wrapText="1"/>
      <protection locked="0"/>
    </xf>
    <xf numFmtId="0" fontId="18" fillId="0"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4" fillId="2" borderId="1" xfId="0" applyFont="1" applyFill="1" applyBorder="1" applyAlignment="1" applyProtection="1">
      <alignment horizontal="center" vertical="center"/>
      <protection locked="0"/>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6" fillId="2" borderId="0" xfId="0" applyFont="1" applyFill="1" applyBorder="1" applyAlignment="1">
      <alignment vertical="center"/>
    </xf>
    <xf numFmtId="0" fontId="18" fillId="0" borderId="1" xfId="93" applyFont="1" applyFill="1" applyBorder="1" applyAlignment="1" applyProtection="1">
      <alignment horizontal="left" vertical="center" wrapText="1"/>
      <protection locked="0"/>
    </xf>
    <xf numFmtId="49" fontId="18" fillId="0" borderId="1" xfId="0" applyNumberFormat="1" applyFont="1" applyFill="1" applyBorder="1" applyAlignment="1" applyProtection="1">
      <alignment horizontal="left" vertical="center" wrapText="1"/>
    </xf>
    <xf numFmtId="176" fontId="4" fillId="0" borderId="1"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lignment horizontal="center" vertical="center" wrapText="1"/>
    </xf>
    <xf numFmtId="0" fontId="40" fillId="2" borderId="1" xfId="0" applyNumberFormat="1" applyFont="1" applyFill="1" applyBorder="1" applyAlignment="1">
      <alignment horizontal="center" vertical="center" wrapText="1"/>
    </xf>
    <xf numFmtId="49" fontId="2" fillId="0" borderId="1" xfId="0" applyNumberFormat="1" applyFont="1" applyFill="1" applyBorder="1" applyAlignment="1" applyProtection="1">
      <alignment horizontal="center" vertical="center" wrapText="1"/>
      <protection locked="0"/>
    </xf>
    <xf numFmtId="0" fontId="3" fillId="6" borderId="1" xfId="0" applyNumberFormat="1" applyFont="1" applyFill="1" applyBorder="1" applyAlignment="1" applyProtection="1">
      <alignment horizontal="center" vertical="center" wrapText="1"/>
      <protection locked="0"/>
    </xf>
    <xf numFmtId="0" fontId="19" fillId="0" borderId="1" xfId="0" applyFont="1" applyFill="1" applyBorder="1" applyAlignment="1"/>
    <xf numFmtId="0" fontId="27" fillId="0" borderId="1" xfId="0" applyFont="1" applyFill="1" applyBorder="1" applyAlignment="1"/>
    <xf numFmtId="0" fontId="0" fillId="0" borderId="1" xfId="0" applyFont="1" applyFill="1" applyBorder="1" applyAlignment="1">
      <alignment vertical="center" wrapText="1"/>
    </xf>
    <xf numFmtId="0" fontId="28"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18" fillId="0" borderId="1" xfId="0" applyFont="1" applyFill="1" applyBorder="1" applyAlignment="1" applyProtection="1">
      <alignment horizontal="center" vertical="center"/>
      <protection locked="0"/>
    </xf>
    <xf numFmtId="49" fontId="3" fillId="6" borderId="1" xfId="0" applyNumberFormat="1" applyFont="1" applyFill="1" applyBorder="1" applyAlignment="1" applyProtection="1">
      <alignment horizontal="center" vertical="center" wrapText="1"/>
      <protection locked="0"/>
    </xf>
    <xf numFmtId="0" fontId="3" fillId="6" borderId="0" xfId="0" applyNumberFormat="1" applyFont="1" applyFill="1" applyBorder="1" applyAlignment="1" applyProtection="1">
      <alignment horizontal="center" vertical="center" wrapText="1"/>
      <protection locked="0"/>
    </xf>
    <xf numFmtId="178" fontId="2" fillId="6" borderId="0" xfId="0" applyNumberFormat="1" applyFont="1" applyFill="1" applyBorder="1" applyAlignment="1" applyProtection="1">
      <alignment horizontal="center" vertical="center" wrapText="1"/>
      <protection locked="0"/>
    </xf>
    <xf numFmtId="49" fontId="3" fillId="6" borderId="0" xfId="0" applyNumberFormat="1" applyFont="1" applyFill="1" applyBorder="1" applyAlignment="1" applyProtection="1">
      <alignment horizontal="left" vertical="center" wrapText="1"/>
      <protection locked="0"/>
    </xf>
    <xf numFmtId="0" fontId="3" fillId="6" borderId="0" xfId="0" applyFont="1" applyFill="1" applyBorder="1" applyAlignment="1">
      <alignment horizontal="left" vertical="center" wrapText="1"/>
    </xf>
    <xf numFmtId="0" fontId="3" fillId="6" borderId="0" xfId="0" applyFont="1" applyFill="1" applyBorder="1" applyAlignment="1">
      <alignment horizontal="center" vertical="center" wrapText="1"/>
    </xf>
    <xf numFmtId="0" fontId="19" fillId="0" borderId="1" xfId="0" applyFont="1" applyFill="1" applyBorder="1" applyAlignment="1">
      <alignment horizontal="center" vertical="center"/>
    </xf>
    <xf numFmtId="49" fontId="18" fillId="0" borderId="0" xfId="0" applyNumberFormat="1" applyFont="1" applyFill="1" applyBorder="1" applyAlignment="1" applyProtection="1">
      <alignment horizontal="left" vertical="center" wrapText="1"/>
      <protection locked="0"/>
    </xf>
    <xf numFmtId="0" fontId="0" fillId="0" borderId="1" xfId="0" applyFont="1" applyFill="1" applyBorder="1" applyAlignment="1">
      <alignment horizontal="center" vertical="center" wrapText="1"/>
    </xf>
    <xf numFmtId="0" fontId="6" fillId="0" borderId="0"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protection locked="0"/>
    </xf>
    <xf numFmtId="0" fontId="3" fillId="6" borderId="0" xfId="0" applyNumberFormat="1" applyFont="1" applyFill="1" applyBorder="1" applyAlignment="1">
      <alignment horizontal="left" vertical="center" wrapText="1"/>
    </xf>
    <xf numFmtId="0" fontId="3" fillId="6" borderId="0" xfId="0" applyNumberFormat="1" applyFont="1" applyFill="1" applyBorder="1" applyAlignment="1">
      <alignment horizontal="center" vertical="center" wrapText="1"/>
    </xf>
    <xf numFmtId="0" fontId="2" fillId="6" borderId="0" xfId="0" applyFont="1" applyFill="1" applyBorder="1" applyAlignment="1" applyProtection="1">
      <alignment vertical="center" wrapText="1"/>
      <protection locked="0"/>
    </xf>
    <xf numFmtId="49" fontId="3" fillId="6" borderId="0"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left"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1" xfId="0" applyFont="1" applyFill="1" applyBorder="1" applyAlignment="1">
      <alignment horizontal="left" vertical="center" wrapText="1"/>
    </xf>
    <xf numFmtId="0" fontId="4" fillId="2" borderId="1" xfId="0" applyNumberFormat="1" applyFont="1" applyFill="1" applyBorder="1" applyAlignment="1" applyProtection="1">
      <alignment horizontal="center" vertical="center" wrapText="1"/>
      <protection locked="0"/>
    </xf>
    <xf numFmtId="0" fontId="18" fillId="2" borderId="1" xfId="0" applyFont="1" applyFill="1" applyBorder="1" applyAlignment="1">
      <alignment horizontal="left" vertical="center" wrapText="1"/>
    </xf>
    <xf numFmtId="0" fontId="4" fillId="0" borderId="1" xfId="0" applyFont="1" applyFill="1" applyBorder="1" applyAlignment="1" applyProtection="1">
      <alignment horizontal="left" vertical="center" wrapText="1"/>
      <protection locked="0"/>
    </xf>
    <xf numFmtId="176" fontId="6" fillId="0" borderId="1" xfId="64" applyNumberFormat="1" applyFont="1" applyFill="1" applyBorder="1" applyAlignment="1" applyProtection="1">
      <alignment horizontal="center" vertical="center" wrapText="1"/>
      <protection locked="0"/>
    </xf>
    <xf numFmtId="0" fontId="41" fillId="0" borderId="1" xfId="0" applyFont="1" applyFill="1" applyBorder="1" applyAlignment="1">
      <alignment horizontal="left" vertical="center" wrapText="1"/>
    </xf>
    <xf numFmtId="0" fontId="41" fillId="2"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xf>
    <xf numFmtId="0" fontId="41"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0" fontId="42" fillId="0" borderId="1" xfId="0" applyFont="1" applyFill="1" applyBorder="1" applyAlignment="1">
      <alignment horizontal="center" vertical="center"/>
    </xf>
    <xf numFmtId="0" fontId="42" fillId="0" borderId="2" xfId="0" applyFont="1" applyFill="1" applyBorder="1" applyAlignment="1">
      <alignment horizontal="left" vertical="center"/>
    </xf>
    <xf numFmtId="0" fontId="18" fillId="0" borderId="1" xfId="72" applyNumberFormat="1" applyFont="1" applyFill="1" applyBorder="1" applyAlignment="1" applyProtection="1">
      <alignment horizontal="left" vertical="center" wrapText="1"/>
      <protection locked="0"/>
    </xf>
    <xf numFmtId="0" fontId="4" fillId="2" borderId="1" xfId="0" applyNumberFormat="1" applyFont="1" applyFill="1" applyBorder="1" applyAlignment="1">
      <alignment horizontal="left" vertical="center" wrapText="1"/>
    </xf>
    <xf numFmtId="0" fontId="17" fillId="2" borderId="1" xfId="0" applyFont="1" applyFill="1" applyBorder="1" applyAlignment="1">
      <alignment vertical="center"/>
    </xf>
    <xf numFmtId="0" fontId="41" fillId="0" borderId="1" xfId="0" applyNumberFormat="1" applyFont="1" applyFill="1" applyBorder="1" applyAlignment="1">
      <alignment horizontal="center" vertical="center" wrapText="1"/>
    </xf>
    <xf numFmtId="0" fontId="0" fillId="3" borderId="1" xfId="0" applyFont="1" applyFill="1" applyBorder="1" applyAlignment="1">
      <alignment horizontal="center" vertical="center"/>
    </xf>
    <xf numFmtId="0" fontId="9" fillId="0"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44" fillId="0" borderId="0" xfId="0" applyFont="1" applyFill="1" applyBorder="1" applyAlignment="1">
      <alignment horizontal="center" wrapText="1"/>
    </xf>
    <xf numFmtId="0" fontId="30" fillId="0" borderId="0" xfId="0" applyFont="1" applyFill="1" applyBorder="1" applyAlignment="1">
      <alignment horizontal="left" wrapText="1"/>
    </xf>
    <xf numFmtId="0" fontId="4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0" xfId="0" applyFont="1" applyFill="1" applyBorder="1" applyAlignment="1">
      <alignment horizontal="left" vertical="center" wrapText="1"/>
    </xf>
    <xf numFmtId="176" fontId="44" fillId="0" borderId="0" xfId="0" applyNumberFormat="1" applyFont="1" applyFill="1" applyBorder="1" applyAlignment="1">
      <alignment horizontal="center" vertical="center" wrapText="1"/>
    </xf>
    <xf numFmtId="49" fontId="17" fillId="0" borderId="1" xfId="0" applyNumberFormat="1" applyFont="1" applyFill="1" applyBorder="1" applyAlignment="1" applyProtection="1">
      <alignment horizontal="left" vertical="center" wrapText="1"/>
      <protection locked="0"/>
    </xf>
    <xf numFmtId="49" fontId="6" fillId="0" borderId="1" xfId="0" applyNumberFormat="1" applyFont="1" applyFill="1" applyBorder="1" applyAlignment="1" applyProtection="1">
      <alignment horizontal="left" vertical="center" wrapText="1"/>
      <protection locked="0"/>
    </xf>
    <xf numFmtId="0" fontId="4" fillId="2" borderId="1" xfId="0" applyFont="1" applyFill="1" applyBorder="1" applyAlignment="1" applyProtection="1">
      <alignment horizontal="center" vertical="center" wrapText="1"/>
      <protection locked="0"/>
    </xf>
    <xf numFmtId="0" fontId="27" fillId="2" borderId="1" xfId="0" applyNumberFormat="1" applyFont="1" applyFill="1" applyBorder="1" applyAlignment="1">
      <alignment horizontal="center" vertical="center" wrapText="1"/>
    </xf>
    <xf numFmtId="0" fontId="45" fillId="0" borderId="0" xfId="0" applyFont="1" applyFill="1" applyBorder="1" applyAlignment="1">
      <alignment horizontal="center" vertical="center" wrapText="1"/>
    </xf>
    <xf numFmtId="0" fontId="30" fillId="0" borderId="0" xfId="0" applyNumberFormat="1" applyFont="1" applyFill="1" applyBorder="1" applyAlignment="1">
      <alignment horizontal="left" vertical="center" wrapText="1"/>
    </xf>
    <xf numFmtId="0" fontId="46" fillId="0" borderId="0" xfId="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24" fillId="2" borderId="1" xfId="0" applyFont="1" applyFill="1" applyBorder="1" applyAlignment="1">
      <alignment horizontal="center" vertical="center"/>
    </xf>
    <xf numFmtId="0" fontId="6" fillId="0" borderId="0" xfId="0" applyNumberFormat="1" applyFont="1" applyFill="1" applyBorder="1" applyAlignment="1">
      <alignment horizontal="center" vertical="center" wrapText="1"/>
    </xf>
    <xf numFmtId="0" fontId="47" fillId="0" borderId="1" xfId="0" applyFont="1" applyFill="1" applyBorder="1" applyAlignment="1">
      <alignment vertical="center" wrapText="1"/>
    </xf>
    <xf numFmtId="0" fontId="47"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vertical="center" wrapText="1"/>
    </xf>
    <xf numFmtId="0" fontId="48" fillId="0" borderId="1" xfId="0" applyFont="1" applyFill="1" applyBorder="1" applyAlignment="1">
      <alignment vertical="center" wrapText="1"/>
    </xf>
    <xf numFmtId="176" fontId="30" fillId="0" borderId="1" xfId="0" applyNumberFormat="1" applyFont="1" applyFill="1" applyBorder="1" applyAlignment="1">
      <alignment vertical="center" wrapText="1"/>
    </xf>
    <xf numFmtId="176" fontId="44" fillId="0" borderId="1" xfId="0" applyNumberFormat="1" applyFont="1" applyFill="1" applyBorder="1" applyAlignment="1">
      <alignment horizontal="center" vertical="center" wrapText="1"/>
    </xf>
    <xf numFmtId="176" fontId="30" fillId="0" borderId="1" xfId="0" applyNumberFormat="1" applyFont="1" applyFill="1" applyBorder="1" applyAlignment="1">
      <alignment horizontal="center" vertical="center" wrapText="1"/>
    </xf>
    <xf numFmtId="176" fontId="24" fillId="0" borderId="1" xfId="0" applyNumberFormat="1" applyFont="1" applyFill="1" applyBorder="1" applyAlignment="1">
      <alignment vertical="center" wrapText="1"/>
    </xf>
    <xf numFmtId="176" fontId="2" fillId="0" borderId="1" xfId="0" applyNumberFormat="1" applyFont="1" applyFill="1" applyBorder="1" applyAlignment="1">
      <alignment horizontal="center" vertical="center" wrapText="1"/>
    </xf>
    <xf numFmtId="176" fontId="47" fillId="0" borderId="1" xfId="0"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176" fontId="47" fillId="0" borderId="1" xfId="0" applyNumberFormat="1" applyFont="1" applyFill="1" applyBorder="1" applyAlignment="1">
      <alignment vertical="center" wrapText="1"/>
    </xf>
    <xf numFmtId="176" fontId="48" fillId="0" borderId="1" xfId="0" applyNumberFormat="1" applyFont="1" applyFill="1" applyBorder="1" applyAlignment="1">
      <alignment horizontal="center" vertical="center" wrapText="1"/>
    </xf>
    <xf numFmtId="0" fontId="47" fillId="0" borderId="0" xfId="0" applyFont="1" applyFill="1" applyBorder="1" applyAlignment="1">
      <alignment wrapText="1"/>
    </xf>
    <xf numFmtId="0" fontId="20" fillId="0" borderId="0" xfId="0" applyFont="1" applyFill="1" applyBorder="1" applyAlignment="1">
      <alignment horizontal="center" wrapText="1"/>
    </xf>
    <xf numFmtId="0" fontId="20" fillId="0" borderId="0" xfId="0" applyFont="1" applyFill="1" applyBorder="1" applyAlignment="1">
      <alignment horizontal="left" wrapText="1"/>
    </xf>
    <xf numFmtId="0" fontId="20" fillId="0" borderId="0" xfId="0" applyFont="1" applyFill="1" applyBorder="1" applyAlignment="1">
      <alignment horizontal="left" vertical="center" wrapText="1"/>
    </xf>
    <xf numFmtId="176" fontId="20" fillId="0" borderId="0" xfId="0" applyNumberFormat="1" applyFont="1" applyFill="1" applyBorder="1" applyAlignment="1">
      <alignment horizontal="center" vertical="center" wrapText="1"/>
    </xf>
    <xf numFmtId="0" fontId="20" fillId="0" borderId="0" xfId="0" applyNumberFormat="1" applyFont="1" applyFill="1" applyBorder="1" applyAlignment="1">
      <alignment horizontal="left" vertical="center" wrapText="1"/>
    </xf>
    <xf numFmtId="0" fontId="24" fillId="0" borderId="1" xfId="0" applyFont="1" applyFill="1" applyBorder="1" applyAlignment="1">
      <alignment wrapText="1"/>
    </xf>
    <xf numFmtId="176" fontId="24" fillId="0" borderId="1" xfId="0" applyNumberFormat="1" applyFont="1" applyFill="1" applyBorder="1" applyAlignment="1">
      <alignment wrapText="1"/>
    </xf>
    <xf numFmtId="0" fontId="20" fillId="0" borderId="1" xfId="0" applyFont="1" applyFill="1" applyBorder="1" applyAlignment="1">
      <alignment wrapText="1"/>
    </xf>
    <xf numFmtId="176" fontId="47" fillId="0" borderId="1" xfId="0" applyNumberFormat="1" applyFont="1" applyFill="1" applyBorder="1" applyAlignment="1">
      <alignment wrapText="1"/>
    </xf>
    <xf numFmtId="176" fontId="47" fillId="0" borderId="0" xfId="0" applyNumberFormat="1" applyFont="1" applyFill="1" applyBorder="1" applyAlignment="1">
      <alignment horizontal="center" vertical="center" wrapText="1"/>
    </xf>
    <xf numFmtId="0" fontId="49" fillId="2" borderId="0" xfId="0" applyNumberFormat="1" applyFont="1" applyFill="1" applyAlignment="1">
      <alignment horizontal="center" vertical="center" wrapText="1"/>
    </xf>
    <xf numFmtId="0" fontId="49" fillId="0" borderId="0" xfId="0" applyNumberFormat="1" applyFont="1" applyAlignment="1">
      <alignment horizontal="center" vertical="center" wrapText="1"/>
    </xf>
    <xf numFmtId="0" fontId="50" fillId="2" borderId="0" xfId="0" applyNumberFormat="1" applyFont="1" applyFill="1" applyAlignment="1">
      <alignment horizontal="center" vertical="center" wrapText="1"/>
    </xf>
    <xf numFmtId="0" fontId="49" fillId="2" borderId="18" xfId="0" applyNumberFormat="1" applyFont="1" applyFill="1" applyBorder="1" applyAlignment="1">
      <alignment horizontal="left" vertical="center" wrapText="1"/>
    </xf>
    <xf numFmtId="0" fontId="49" fillId="2" borderId="1" xfId="0" applyNumberFormat="1" applyFont="1" applyFill="1" applyBorder="1" applyAlignment="1">
      <alignment horizontal="center" vertical="center" wrapText="1"/>
    </xf>
    <xf numFmtId="0" fontId="49" fillId="2" borderId="1" xfId="92" applyNumberFormat="1" applyFont="1" applyFill="1" applyBorder="1" applyAlignment="1">
      <alignment horizontal="center" vertical="center" wrapText="1"/>
    </xf>
    <xf numFmtId="0" fontId="49" fillId="0" borderId="1" xfId="0" applyNumberFormat="1" applyFont="1" applyBorder="1" applyAlignment="1">
      <alignment horizontal="center" vertical="center" wrapText="1"/>
    </xf>
    <xf numFmtId="0" fontId="51" fillId="0" borderId="1" xfId="0" applyFont="1" applyFill="1" applyBorder="1" applyAlignment="1">
      <alignment horizontal="center" vertical="center"/>
    </xf>
    <xf numFmtId="0" fontId="49" fillId="2" borderId="1" xfId="92" applyNumberFormat="1" applyFont="1" applyFill="1" applyBorder="1" applyAlignment="1" applyProtection="1">
      <alignment horizontal="center" vertical="center" wrapText="1"/>
      <protection locked="0"/>
    </xf>
    <xf numFmtId="0" fontId="52" fillId="2" borderId="1" xfId="92" applyNumberFormat="1" applyFont="1" applyFill="1" applyBorder="1" applyAlignment="1" applyProtection="1">
      <alignment horizontal="center" vertical="center" wrapText="1"/>
      <protection locked="0"/>
    </xf>
    <xf numFmtId="0" fontId="49" fillId="2" borderId="18" xfId="0" applyNumberFormat="1" applyFont="1" applyFill="1" applyBorder="1" applyAlignment="1">
      <alignment horizontal="center" vertical="center" wrapText="1"/>
    </xf>
    <xf numFmtId="0" fontId="52" fillId="2" borderId="1" xfId="0" applyFont="1" applyFill="1" applyBorder="1" applyAlignment="1">
      <alignment horizontal="center" vertical="center" wrapText="1"/>
    </xf>
    <xf numFmtId="0" fontId="53" fillId="0" borderId="0" xfId="0" applyFont="1" applyAlignment="1">
      <alignment vertical="center" wrapText="1"/>
    </xf>
    <xf numFmtId="0" fontId="52" fillId="2" borderId="1" xfId="92" applyFont="1" applyFill="1" applyBorder="1" applyAlignment="1">
      <alignment horizontal="center" vertical="center" wrapText="1"/>
    </xf>
    <xf numFmtId="0" fontId="49" fillId="7" borderId="1" xfId="0" applyNumberFormat="1" applyFont="1" applyFill="1" applyBorder="1" applyAlignment="1">
      <alignment horizontal="center" vertical="center" wrapText="1"/>
    </xf>
    <xf numFmtId="0" fontId="54" fillId="7" borderId="1" xfId="0" applyNumberFormat="1" applyFont="1" applyFill="1" applyBorder="1" applyAlignment="1">
      <alignment horizontal="center" vertical="center" wrapText="1"/>
    </xf>
    <xf numFmtId="0" fontId="53" fillId="0" borderId="1" xfId="0" applyFont="1" applyBorder="1" applyAlignment="1">
      <alignment horizontal="center" vertical="center" wrapText="1"/>
    </xf>
    <xf numFmtId="0" fontId="18" fillId="2" borderId="0" xfId="0" applyFont="1" applyFill="1" applyAlignment="1"/>
    <xf numFmtId="0" fontId="27" fillId="3" borderId="0" xfId="0" applyFont="1" applyFill="1" applyAlignment="1"/>
    <xf numFmtId="0" fontId="18" fillId="0" borderId="0" xfId="0" applyFont="1" applyAlignment="1">
      <alignment horizontal="center" vertical="center" wrapText="1"/>
    </xf>
    <xf numFmtId="0" fontId="9" fillId="3" borderId="0" xfId="0" applyFont="1" applyFill="1" applyAlignment="1"/>
    <xf numFmtId="0" fontId="0" fillId="0" borderId="0" xfId="0" applyFont="1" applyAlignment="1">
      <alignment horizontal="center" vertical="center"/>
    </xf>
    <xf numFmtId="0" fontId="0" fillId="0" borderId="0" xfId="0" applyFont="1" applyAlignment="1">
      <alignment horizontal="left"/>
    </xf>
    <xf numFmtId="0" fontId="0" fillId="0" borderId="0" xfId="0" applyNumberFormat="1" applyFont="1" applyAlignment="1">
      <alignment horizontal="center"/>
    </xf>
    <xf numFmtId="0" fontId="18" fillId="0" borderId="0" xfId="0" applyFont="1" applyAlignment="1">
      <alignment horizontal="left"/>
    </xf>
    <xf numFmtId="178" fontId="0" fillId="0" borderId="0" xfId="0" applyNumberFormat="1" applyFont="1" applyAlignment="1">
      <alignment horizontal="center" vertical="center" wrapText="1"/>
    </xf>
    <xf numFmtId="0" fontId="18" fillId="0" borderId="0" xfId="0" applyFont="1" applyAlignment="1"/>
    <xf numFmtId="0" fontId="11" fillId="0" borderId="0" xfId="0" applyFont="1" applyBorder="1" applyAlignment="1">
      <alignment horizontal="center" vertical="center" wrapText="1"/>
    </xf>
    <xf numFmtId="0" fontId="27" fillId="0" borderId="1" xfId="0" applyFont="1" applyFill="1" applyBorder="1" applyAlignment="1">
      <alignment horizontal="left" vertical="center" wrapText="1"/>
    </xf>
    <xf numFmtId="178" fontId="27" fillId="2" borderId="1" xfId="0" applyNumberFormat="1" applyFont="1" applyFill="1" applyBorder="1" applyAlignment="1">
      <alignment horizontal="center" vertical="center" wrapText="1"/>
    </xf>
    <xf numFmtId="0" fontId="27" fillId="3" borderId="1" xfId="0" applyFont="1" applyFill="1" applyBorder="1" applyAlignment="1">
      <alignment horizontal="center" vertical="center" wrapText="1"/>
    </xf>
    <xf numFmtId="0" fontId="27" fillId="3" borderId="1" xfId="0" applyFont="1" applyFill="1" applyBorder="1" applyAlignment="1">
      <alignment horizontal="left" vertical="center" wrapText="1"/>
    </xf>
    <xf numFmtId="0" fontId="27" fillId="3" borderId="1" xfId="0" applyNumberFormat="1" applyFont="1" applyFill="1" applyBorder="1" applyAlignment="1">
      <alignment horizontal="center" vertical="center" wrapText="1"/>
    </xf>
    <xf numFmtId="178" fontId="27" fillId="3"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18" fillId="0" borderId="1" xfId="0" applyNumberFormat="1" applyFont="1" applyBorder="1" applyAlignment="1">
      <alignment horizontal="center" vertical="center" wrapText="1"/>
    </xf>
    <xf numFmtId="0" fontId="18" fillId="0" borderId="1" xfId="0" applyNumberFormat="1" applyFont="1" applyBorder="1" applyAlignment="1" applyProtection="1">
      <alignment horizontal="center" vertical="center" wrapText="1"/>
      <protection locked="0"/>
    </xf>
    <xf numFmtId="178" fontId="18" fillId="0" borderId="1" xfId="0" applyNumberFormat="1" applyFont="1" applyBorder="1" applyAlignment="1" applyProtection="1">
      <alignment horizontal="center" vertical="center" wrapText="1"/>
      <protection locked="0"/>
    </xf>
    <xf numFmtId="178" fontId="18"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left" vertical="center" wrapText="1"/>
    </xf>
    <xf numFmtId="178" fontId="18"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lignment vertical="center" wrapText="1"/>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178" fontId="18" fillId="0" borderId="1" xfId="0" applyNumberFormat="1" applyFont="1" applyBorder="1" applyAlignment="1">
      <alignment horizontal="center" vertical="center" wrapText="1"/>
    </xf>
    <xf numFmtId="0" fontId="27" fillId="3" borderId="1" xfId="0" applyNumberFormat="1" applyFont="1" applyFill="1" applyBorder="1" applyAlignment="1" applyProtection="1">
      <alignment horizontal="center" vertical="center" wrapText="1"/>
      <protection locked="0"/>
    </xf>
    <xf numFmtId="0" fontId="27" fillId="3" borderId="1" xfId="0" applyNumberFormat="1" applyFont="1" applyFill="1" applyBorder="1" applyAlignment="1" applyProtection="1">
      <alignment horizontal="left" vertical="center" wrapText="1"/>
      <protection locked="0"/>
    </xf>
    <xf numFmtId="178" fontId="27" fillId="3" borderId="1"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xf>
    <xf numFmtId="49" fontId="27" fillId="3" borderId="1" xfId="0" applyNumberFormat="1" applyFont="1" applyFill="1" applyBorder="1" applyAlignment="1" applyProtection="1">
      <alignment horizontal="center" vertical="center" wrapText="1"/>
      <protection locked="0"/>
    </xf>
    <xf numFmtId="49" fontId="27" fillId="3" borderId="1" xfId="0" applyNumberFormat="1" applyFont="1" applyFill="1" applyBorder="1" applyAlignment="1" applyProtection="1">
      <alignment horizontal="left" vertical="center" wrapText="1"/>
      <protection locked="0"/>
    </xf>
    <xf numFmtId="0" fontId="6" fillId="0" borderId="1" xfId="0" applyFont="1" applyBorder="1" applyAlignment="1">
      <alignment horizontal="center" vertical="center" wrapText="1"/>
    </xf>
    <xf numFmtId="49" fontId="6" fillId="0" borderId="1" xfId="59" applyNumberFormat="1" applyFont="1" applyFill="1" applyBorder="1" applyAlignment="1" applyProtection="1">
      <alignment horizontal="left" vertical="center" wrapText="1"/>
      <protection locked="0"/>
    </xf>
    <xf numFmtId="0" fontId="17" fillId="2" borderId="1" xfId="0" applyFont="1" applyFill="1" applyBorder="1" applyAlignment="1">
      <alignment horizontal="center" vertical="center" wrapText="1"/>
    </xf>
    <xf numFmtId="178" fontId="27" fillId="0"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xf>
    <xf numFmtId="0" fontId="27" fillId="2" borderId="1" xfId="0" applyFont="1" applyFill="1" applyBorder="1" applyAlignment="1">
      <alignment horizontal="left" vertical="center" wrapText="1"/>
    </xf>
    <xf numFmtId="0" fontId="6" fillId="0" borderId="1" xfId="0" applyFont="1" applyBorder="1" applyAlignment="1">
      <alignment horizontal="left" vertical="center"/>
    </xf>
    <xf numFmtId="0" fontId="18" fillId="0" borderId="1" xfId="0" applyNumberFormat="1" applyFont="1" applyBorder="1" applyAlignment="1" applyProtection="1">
      <alignment horizontal="left" vertical="center" wrapText="1"/>
      <protection locked="0"/>
    </xf>
    <xf numFmtId="0" fontId="18" fillId="0" borderId="1" xfId="0" applyNumberFormat="1" applyFont="1" applyBorder="1" applyAlignment="1">
      <alignment horizontal="center" vertical="center"/>
    </xf>
    <xf numFmtId="31" fontId="18" fillId="0" borderId="1" xfId="0" applyNumberFormat="1" applyFont="1" applyFill="1" applyBorder="1" applyAlignment="1">
      <alignment horizontal="left" vertical="center" wrapText="1"/>
    </xf>
    <xf numFmtId="0" fontId="18" fillId="0" borderId="1" xfId="0" applyNumberFormat="1" applyFont="1" applyBorder="1" applyAlignment="1">
      <alignment horizontal="left" vertical="center" wrapText="1"/>
    </xf>
    <xf numFmtId="0" fontId="18" fillId="0" borderId="1" xfId="0" applyFont="1" applyBorder="1" applyAlignment="1" applyProtection="1">
      <alignment horizontal="left" vertical="center" wrapText="1"/>
      <protection locked="0"/>
    </xf>
    <xf numFmtId="0" fontId="27" fillId="3" borderId="1" xfId="0" applyFont="1" applyFill="1" applyBorder="1" applyAlignment="1" applyProtection="1">
      <alignment horizontal="left" vertical="center" wrapText="1"/>
      <protection locked="0"/>
    </xf>
    <xf numFmtId="0" fontId="27" fillId="3" borderId="1" xfId="0" applyNumberFormat="1" applyFont="1" applyFill="1" applyBorder="1" applyAlignment="1">
      <alignment horizontal="left" vertical="center" wrapText="1"/>
    </xf>
    <xf numFmtId="0" fontId="55" fillId="0" borderId="1" xfId="0" applyFont="1" applyFill="1" applyBorder="1" applyAlignment="1">
      <alignment horizontal="center" vertical="center"/>
    </xf>
    <xf numFmtId="0" fontId="56" fillId="0" borderId="1" xfId="0" applyFont="1" applyFill="1" applyBorder="1" applyAlignment="1">
      <alignment horizontal="center" vertical="center"/>
    </xf>
    <xf numFmtId="0" fontId="6" fillId="0" borderId="1" xfId="92" applyFont="1" applyBorder="1" applyAlignment="1">
      <alignment vertical="center" wrapText="1"/>
    </xf>
    <xf numFmtId="0" fontId="6" fillId="0" borderId="19" xfId="0" applyFont="1" applyBorder="1" applyAlignment="1">
      <alignment horizontal="center" vertical="center" wrapText="1"/>
    </xf>
    <xf numFmtId="0" fontId="6" fillId="0" borderId="1" xfId="0" applyNumberFormat="1" applyFont="1" applyFill="1" applyBorder="1" applyAlignment="1">
      <alignment horizontal="left" vertical="center" wrapText="1"/>
    </xf>
    <xf numFmtId="0" fontId="18" fillId="0" borderId="1" xfId="92" applyFont="1" applyBorder="1" applyAlignment="1">
      <alignment horizontal="left" vertical="center" wrapText="1"/>
    </xf>
    <xf numFmtId="0" fontId="18" fillId="0" borderId="1" xfId="92" applyFont="1" applyBorder="1" applyAlignment="1">
      <alignment horizontal="center" vertical="center" wrapText="1"/>
    </xf>
    <xf numFmtId="0" fontId="6" fillId="0" borderId="1" xfId="0" applyFont="1" applyBorder="1" applyAlignment="1">
      <alignment horizontal="left" vertical="center" wrapText="1"/>
    </xf>
    <xf numFmtId="57" fontId="6" fillId="0" borderId="1" xfId="0" applyNumberFormat="1" applyFont="1" applyBorder="1" applyAlignment="1">
      <alignment horizontal="center" vertical="center" wrapText="1"/>
    </xf>
    <xf numFmtId="0" fontId="3" fillId="0" borderId="0" xfId="0" applyFont="1" applyFill="1" applyAlignment="1">
      <alignment horizontal="center" vertical="center" wrapText="1"/>
    </xf>
    <xf numFmtId="0" fontId="0" fillId="2" borderId="0" xfId="0" applyFont="1" applyFill="1" applyAlignment="1"/>
    <xf numFmtId="0" fontId="44" fillId="0" borderId="0" xfId="0" applyFont="1" applyFill="1" applyAlignment="1">
      <alignment horizontal="center" vertical="center"/>
    </xf>
    <xf numFmtId="0" fontId="6" fillId="0" borderId="0" xfId="0" applyFont="1" applyAlignment="1">
      <alignment horizontal="center" vertical="center" wrapText="1"/>
    </xf>
    <xf numFmtId="0" fontId="18" fillId="8" borderId="1" xfId="0" applyFont="1" applyFill="1" applyBorder="1" applyAlignment="1">
      <alignment vertical="center" wrapText="1"/>
    </xf>
    <xf numFmtId="0" fontId="18" fillId="0" borderId="1" xfId="0" applyFont="1" applyBorder="1" applyAlignment="1">
      <alignment horizontal="center"/>
    </xf>
    <xf numFmtId="0" fontId="19" fillId="0" borderId="0" xfId="0" applyFont="1" applyAlignment="1">
      <alignment horizontal="center" vertical="center" wrapText="1"/>
    </xf>
    <xf numFmtId="0" fontId="19" fillId="0" borderId="0" xfId="0" applyFont="1" applyAlignment="1"/>
    <xf numFmtId="0" fontId="19" fillId="0" borderId="0" xfId="0" applyFont="1" applyFill="1" applyAlignment="1"/>
    <xf numFmtId="0" fontId="19" fillId="0" borderId="1" xfId="0" applyFont="1" applyFill="1" applyBorder="1" applyAlignment="1">
      <alignment horizontal="left" vertical="center" wrapText="1"/>
    </xf>
    <xf numFmtId="0" fontId="18" fillId="8" borderId="0" xfId="0" applyFont="1" applyFill="1" applyAlignment="1"/>
    <xf numFmtId="0" fontId="21" fillId="0" borderId="0" xfId="0" applyFont="1" applyAlignment="1"/>
    <xf numFmtId="0" fontId="3" fillId="0" borderId="0" xfId="0" applyFont="1" applyFill="1" applyAlignment="1">
      <alignment horizontal="center"/>
    </xf>
    <xf numFmtId="0" fontId="18" fillId="0" borderId="1" xfId="0" applyNumberFormat="1" applyFont="1" applyFill="1" applyBorder="1" applyAlignment="1" applyProtection="1">
      <alignment vertical="center" wrapText="1"/>
      <protection locked="0"/>
    </xf>
    <xf numFmtId="0" fontId="27" fillId="0" borderId="0" xfId="0" applyFont="1" applyFill="1" applyBorder="1" applyAlignment="1">
      <alignment horizontal="center" vertical="center" wrapText="1"/>
    </xf>
    <xf numFmtId="0" fontId="27" fillId="0" borderId="0" xfId="0" applyFont="1" applyFill="1" applyAlignment="1"/>
    <xf numFmtId="0" fontId="21" fillId="0" borderId="0" xfId="0" applyFont="1" applyFill="1" applyAlignment="1"/>
    <xf numFmtId="0" fontId="19" fillId="0" borderId="19" xfId="0" applyFont="1" applyFill="1" applyBorder="1" applyAlignment="1">
      <alignment horizontal="left" vertical="center" wrapText="1"/>
    </xf>
    <xf numFmtId="0" fontId="18" fillId="0" borderId="1" xfId="0" applyFont="1" applyBorder="1" applyAlignment="1"/>
    <xf numFmtId="0" fontId="19" fillId="0" borderId="0" xfId="0" applyFont="1" applyFill="1" applyBorder="1" applyAlignment="1">
      <alignment vertical="center" wrapText="1"/>
    </xf>
    <xf numFmtId="0" fontId="18" fillId="0" borderId="0" xfId="0" applyFont="1" applyFill="1" applyAlignment="1"/>
    <xf numFmtId="0" fontId="19" fillId="0" borderId="0" xfId="0" applyFont="1" applyFill="1" applyAlignment="1">
      <alignment horizontal="center" vertical="center" wrapText="1"/>
    </xf>
    <xf numFmtId="0" fontId="34" fillId="0" borderId="0" xfId="0" applyFont="1" applyFill="1" applyAlignment="1"/>
    <xf numFmtId="0" fontId="18" fillId="0" borderId="0" xfId="0" applyFont="1" applyAlignment="1">
      <alignment vertical="center"/>
    </xf>
    <xf numFmtId="0" fontId="6" fillId="0" borderId="1" xfId="0" applyFont="1" applyBorder="1" applyAlignment="1">
      <alignment vertical="center" wrapText="1"/>
    </xf>
    <xf numFmtId="31" fontId="6" fillId="0" borderId="1" xfId="0" applyNumberFormat="1" applyFont="1" applyFill="1" applyBorder="1" applyAlignment="1">
      <alignment horizontal="left" vertical="center" wrapText="1"/>
    </xf>
    <xf numFmtId="57" fontId="18" fillId="0" borderId="1" xfId="0" applyNumberFormat="1" applyFont="1" applyBorder="1" applyAlignment="1">
      <alignment horizontal="center" vertical="center" wrapText="1"/>
    </xf>
    <xf numFmtId="0" fontId="6" fillId="0" borderId="1" xfId="0" applyFont="1" applyFill="1" applyBorder="1" applyAlignment="1" applyProtection="1">
      <alignment horizontal="left" vertical="center" wrapText="1"/>
      <protection locked="0"/>
    </xf>
    <xf numFmtId="0" fontId="18" fillId="0" borderId="1" xfId="0" applyFont="1" applyBorder="1" applyAlignment="1">
      <alignment horizontal="left" vertical="center"/>
    </xf>
    <xf numFmtId="49" fontId="18" fillId="2" borderId="1" xfId="0" applyNumberFormat="1" applyFont="1" applyFill="1" applyBorder="1" applyAlignment="1" applyProtection="1">
      <alignment horizontal="left" vertical="center" wrapText="1"/>
      <protection locked="0"/>
    </xf>
    <xf numFmtId="49" fontId="18" fillId="2" borderId="1"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vertical="center" wrapText="1"/>
      <protection locked="0"/>
    </xf>
    <xf numFmtId="178" fontId="18" fillId="2" borderId="1" xfId="0" applyNumberFormat="1" applyFont="1" applyFill="1" applyBorder="1" applyAlignment="1" applyProtection="1">
      <alignment horizontal="center" vertical="center" wrapText="1"/>
      <protection locked="0"/>
    </xf>
    <xf numFmtId="0" fontId="6" fillId="2" borderId="1" xfId="0" applyFont="1" applyFill="1" applyBorder="1" applyAlignment="1" applyProtection="1">
      <alignment horizontal="left" vertical="center" wrapText="1"/>
      <protection locked="0"/>
    </xf>
    <xf numFmtId="0" fontId="18" fillId="2" borderId="1" xfId="0" applyFont="1" applyFill="1" applyBorder="1" applyAlignment="1">
      <alignment horizontal="center"/>
    </xf>
    <xf numFmtId="0" fontId="18" fillId="2" borderId="1" xfId="0" applyNumberFormat="1" applyFont="1" applyFill="1" applyBorder="1" applyAlignment="1" applyProtection="1">
      <alignment horizontal="left" vertical="center" wrapText="1"/>
      <protection locked="0"/>
    </xf>
    <xf numFmtId="0" fontId="27" fillId="3" borderId="1" xfId="0" applyFont="1" applyFill="1" applyBorder="1" applyAlignment="1">
      <alignment vertical="center" wrapText="1"/>
    </xf>
    <xf numFmtId="0" fontId="27" fillId="3" borderId="1" xfId="0" applyNumberFormat="1" applyFont="1" applyFill="1" applyBorder="1" applyAlignment="1">
      <alignment vertical="center" wrapText="1"/>
    </xf>
    <xf numFmtId="0" fontId="18" fillId="3" borderId="1" xfId="0" applyFont="1" applyFill="1" applyBorder="1" applyAlignment="1">
      <alignment horizontal="center" vertical="center"/>
    </xf>
    <xf numFmtId="0" fontId="18" fillId="0" borderId="1" xfId="0" applyFont="1" applyBorder="1" applyAlignment="1">
      <alignment vertical="center"/>
    </xf>
    <xf numFmtId="0" fontId="18" fillId="2" borderId="1" xfId="0" applyNumberFormat="1" applyFont="1" applyFill="1" applyBorder="1" applyAlignment="1">
      <alignment horizontal="left" vertical="center" wrapText="1"/>
    </xf>
    <xf numFmtId="0" fontId="18" fillId="3" borderId="1" xfId="0" applyFont="1" applyFill="1" applyBorder="1" applyAlignment="1">
      <alignment horizontal="left"/>
    </xf>
    <xf numFmtId="0" fontId="18" fillId="3" borderId="1" xfId="0" applyFont="1" applyFill="1" applyBorder="1" applyAlignment="1"/>
    <xf numFmtId="0" fontId="11" fillId="0" borderId="1" xfId="0" applyFont="1" applyBorder="1" applyAlignment="1">
      <alignment horizontal="center" vertical="center" wrapText="1"/>
    </xf>
    <xf numFmtId="178" fontId="17" fillId="0" borderId="1"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7" fillId="0" borderId="19" xfId="0" applyNumberFormat="1" applyFont="1" applyFill="1" applyBorder="1" applyAlignment="1">
      <alignment horizontal="center" vertical="center" wrapText="1"/>
    </xf>
    <xf numFmtId="0" fontId="18" fillId="3" borderId="1" xfId="0" applyFont="1" applyFill="1" applyBorder="1" applyAlignment="1">
      <alignment horizontal="center"/>
    </xf>
    <xf numFmtId="178" fontId="27" fillId="3" borderId="1" xfId="0" applyNumberFormat="1" applyFont="1" applyFill="1" applyBorder="1" applyAlignment="1">
      <alignment horizontal="left" vertical="center" wrapText="1"/>
    </xf>
    <xf numFmtId="178" fontId="18" fillId="3" borderId="1" xfId="0" applyNumberFormat="1" applyFont="1" applyFill="1" applyBorder="1" applyAlignment="1">
      <alignment horizontal="left" vertical="center" wrapText="1"/>
    </xf>
    <xf numFmtId="49" fontId="17" fillId="0" borderId="1" xfId="0" applyNumberFormat="1" applyFont="1" applyFill="1" applyBorder="1" applyAlignment="1">
      <alignment horizontal="center" vertical="center" wrapText="1"/>
    </xf>
    <xf numFmtId="0" fontId="27" fillId="0" borderId="1" xfId="0" applyFont="1" applyFill="1" applyBorder="1" applyAlignment="1">
      <alignment vertical="center" wrapText="1"/>
    </xf>
    <xf numFmtId="0" fontId="27" fillId="0" borderId="1" xfId="0" applyNumberFormat="1" applyFont="1" applyFill="1" applyBorder="1" applyAlignment="1">
      <alignment vertical="center" wrapText="1"/>
    </xf>
    <xf numFmtId="0" fontId="0" fillId="0" borderId="0" xfId="0" applyAlignment="1">
      <alignment horizontal="center" vertical="center"/>
    </xf>
    <xf numFmtId="178" fontId="6" fillId="0" borderId="0" xfId="0" applyNumberFormat="1" applyFont="1" applyAlignment="1">
      <alignment horizontal="center" vertical="center" wrapText="1"/>
    </xf>
    <xf numFmtId="0" fontId="18" fillId="0" borderId="1" xfId="0" applyFont="1" applyFill="1" applyBorder="1" applyAlignment="1">
      <alignment horizontal="left"/>
    </xf>
    <xf numFmtId="0" fontId="6" fillId="0" borderId="1" xfId="0" applyFont="1" applyFill="1" applyBorder="1" applyAlignment="1">
      <alignment horizontal="center"/>
    </xf>
    <xf numFmtId="0" fontId="6" fillId="0" borderId="1" xfId="0" applyNumberFormat="1" applyFont="1" applyBorder="1" applyAlignment="1" applyProtection="1">
      <alignment horizontal="left" vertical="center" wrapText="1"/>
      <protection locked="0"/>
    </xf>
    <xf numFmtId="0" fontId="57"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0" fontId="55" fillId="0" borderId="1" xfId="0" applyFont="1" applyFill="1" applyBorder="1" applyAlignment="1">
      <alignment horizontal="left" vertical="center"/>
    </xf>
    <xf numFmtId="0" fontId="18" fillId="3" borderId="0" xfId="0" applyFont="1" applyFill="1" applyAlignment="1"/>
    <xf numFmtId="0" fontId="18" fillId="9" borderId="0" xfId="0" applyFont="1" applyFill="1" applyAlignment="1"/>
    <xf numFmtId="0" fontId="27" fillId="9" borderId="0" xfId="0" applyFont="1" applyFill="1" applyAlignment="1"/>
    <xf numFmtId="0" fontId="58" fillId="0" borderId="0" xfId="0" applyFont="1" applyFill="1" applyAlignment="1">
      <alignment horizontal="center" vertical="center"/>
    </xf>
    <xf numFmtId="0" fontId="18" fillId="0" borderId="0" xfId="0" applyFont="1" applyFill="1" applyAlignment="1">
      <alignment horizontal="center" vertical="center" wrapText="1"/>
    </xf>
    <xf numFmtId="0" fontId="18" fillId="0" borderId="0" xfId="0" applyFont="1" applyBorder="1" applyAlignment="1">
      <alignment vertical="center"/>
    </xf>
    <xf numFmtId="0" fontId="0" fillId="0" borderId="0" xfId="0" applyFont="1" applyFill="1" applyAlignment="1"/>
    <xf numFmtId="0" fontId="18" fillId="3" borderId="0" xfId="0" applyFont="1" applyFill="1" applyAlignment="1">
      <alignment vertical="center"/>
    </xf>
    <xf numFmtId="0" fontId="18" fillId="8" borderId="0" xfId="0" applyFont="1" applyFill="1" applyAlignment="1">
      <alignment horizontal="center" vertical="center" wrapText="1"/>
    </xf>
    <xf numFmtId="0" fontId="27" fillId="9" borderId="1" xfId="0" applyFont="1" applyFill="1" applyBorder="1" applyAlignment="1">
      <alignment horizontal="center" vertical="center" wrapText="1"/>
    </xf>
    <xf numFmtId="0" fontId="27" fillId="9" borderId="1" xfId="0" applyFont="1" applyFill="1" applyBorder="1" applyAlignment="1">
      <alignment vertical="center" wrapText="1"/>
    </xf>
    <xf numFmtId="0" fontId="27" fillId="9" borderId="1" xfId="0" applyNumberFormat="1" applyFont="1" applyFill="1" applyBorder="1" applyAlignment="1">
      <alignment vertical="center" wrapText="1"/>
    </xf>
    <xf numFmtId="0" fontId="27" fillId="9" borderId="1" xfId="0" applyFont="1" applyFill="1" applyBorder="1" applyAlignment="1">
      <alignment horizontal="left" vertical="center" wrapText="1"/>
    </xf>
    <xf numFmtId="0" fontId="27" fillId="9" borderId="1" xfId="0" applyNumberFormat="1" applyFont="1" applyFill="1" applyBorder="1" applyAlignment="1">
      <alignment horizontal="center" vertical="center" wrapText="1"/>
    </xf>
    <xf numFmtId="178" fontId="27" fillId="9" borderId="1" xfId="0" applyNumberFormat="1" applyFont="1" applyFill="1" applyBorder="1" applyAlignment="1">
      <alignment horizontal="center" vertical="center" wrapText="1"/>
    </xf>
    <xf numFmtId="49" fontId="27" fillId="9" borderId="1" xfId="0" applyNumberFormat="1" applyFont="1" applyFill="1" applyBorder="1" applyAlignment="1" applyProtection="1">
      <alignment horizontal="center" vertical="center" wrapText="1"/>
      <protection locked="0"/>
    </xf>
    <xf numFmtId="0" fontId="27" fillId="9" borderId="1" xfId="0" applyNumberFormat="1" applyFont="1" applyFill="1" applyBorder="1" applyAlignment="1" applyProtection="1">
      <alignment horizontal="center" vertical="center" wrapText="1"/>
      <protection locked="0"/>
    </xf>
    <xf numFmtId="49" fontId="27" fillId="9" borderId="1" xfId="0" applyNumberFormat="1" applyFont="1" applyFill="1" applyBorder="1" applyAlignment="1" applyProtection="1">
      <alignment horizontal="left" vertical="center" wrapText="1"/>
      <protection locked="0"/>
    </xf>
    <xf numFmtId="178" fontId="27" fillId="9" borderId="1" xfId="0" applyNumberFormat="1" applyFont="1" applyFill="1" applyBorder="1" applyAlignment="1" applyProtection="1">
      <alignment horizontal="center" vertical="center" wrapText="1"/>
      <protection locked="0"/>
    </xf>
    <xf numFmtId="0" fontId="4" fillId="0" borderId="1" xfId="0" applyFont="1" applyBorder="1" applyAlignment="1">
      <alignment horizontal="left" vertical="center" wrapText="1"/>
    </xf>
    <xf numFmtId="0" fontId="11" fillId="0" borderId="1" xfId="0" applyFont="1" applyBorder="1" applyAlignment="1">
      <alignment horizontal="left" vertical="center" wrapText="1"/>
    </xf>
    <xf numFmtId="0" fontId="11" fillId="0" borderId="3" xfId="0" applyFont="1" applyBorder="1" applyAlignment="1">
      <alignment vertical="center" wrapText="1"/>
    </xf>
    <xf numFmtId="0" fontId="17" fillId="0" borderId="1" xfId="59" applyFont="1" applyFill="1" applyBorder="1" applyAlignment="1">
      <alignment horizontal="center" vertical="center" wrapText="1"/>
    </xf>
    <xf numFmtId="0" fontId="27" fillId="0" borderId="1" xfId="59" applyFont="1" applyFill="1" applyBorder="1" applyAlignment="1">
      <alignment horizontal="center" vertical="center" wrapText="1"/>
    </xf>
    <xf numFmtId="0" fontId="27" fillId="9" borderId="1" xfId="0" applyFont="1" applyFill="1" applyBorder="1" applyAlignment="1" applyProtection="1">
      <alignment horizontal="left" vertical="center" wrapText="1"/>
      <protection locked="0"/>
    </xf>
    <xf numFmtId="0" fontId="44" fillId="0" borderId="1" xfId="0" applyFont="1" applyFill="1" applyBorder="1" applyAlignment="1">
      <alignment horizontal="center" vertical="center"/>
    </xf>
    <xf numFmtId="0" fontId="3" fillId="0" borderId="1" xfId="0" applyNumberFormat="1" applyFont="1" applyBorder="1" applyAlignment="1" applyProtection="1">
      <alignment horizontal="left" vertical="center" wrapText="1"/>
      <protection locked="0"/>
    </xf>
    <xf numFmtId="0" fontId="4" fillId="0" borderId="1" xfId="0" applyNumberFormat="1" applyFont="1" applyBorder="1" applyAlignment="1" applyProtection="1">
      <alignment horizontal="left" vertical="center" wrapText="1"/>
      <protection locked="0"/>
    </xf>
    <xf numFmtId="0" fontId="4" fillId="0" borderId="1" xfId="0" applyNumberFormat="1" applyFont="1" applyBorder="1" applyAlignment="1" applyProtection="1">
      <alignment horizontal="center" vertical="center" wrapText="1"/>
      <protection locked="0"/>
    </xf>
    <xf numFmtId="0" fontId="59" fillId="0" borderId="1" xfId="0" applyFont="1" applyFill="1" applyBorder="1" applyAlignment="1">
      <alignment horizontal="center" vertical="center"/>
    </xf>
    <xf numFmtId="0" fontId="3" fillId="0" borderId="1" xfId="0" applyFont="1" applyFill="1" applyBorder="1" applyAlignment="1" applyProtection="1">
      <alignment horizontal="center" vertical="center" wrapText="1"/>
      <protection locked="0"/>
    </xf>
    <xf numFmtId="0" fontId="18" fillId="0" borderId="1" xfId="0" applyNumberFormat="1" applyFont="1" applyBorder="1" applyAlignment="1">
      <alignment vertical="center" wrapText="1"/>
    </xf>
    <xf numFmtId="0" fontId="18" fillId="0" borderId="1" xfId="0" applyNumberFormat="1" applyFont="1" applyFill="1" applyBorder="1" applyAlignment="1">
      <alignment vertical="center" wrapText="1"/>
    </xf>
    <xf numFmtId="178" fontId="27" fillId="9" borderId="1" xfId="0" applyNumberFormat="1" applyFont="1" applyFill="1" applyBorder="1" applyAlignment="1">
      <alignment horizontal="left" vertical="center" wrapText="1"/>
    </xf>
    <xf numFmtId="0" fontId="11" fillId="0" borderId="19" xfId="0" applyFont="1" applyBorder="1" applyAlignment="1">
      <alignment vertical="center" wrapText="1"/>
    </xf>
    <xf numFmtId="0" fontId="27" fillId="3" borderId="1" xfId="59" applyFont="1" applyFill="1" applyBorder="1" applyAlignment="1">
      <alignment horizontal="center" vertical="center" wrapText="1"/>
    </xf>
    <xf numFmtId="0" fontId="27" fillId="9" borderId="1" xfId="59" applyFont="1" applyFill="1" applyBorder="1" applyAlignment="1">
      <alignment horizontal="center" vertical="center" wrapText="1"/>
    </xf>
    <xf numFmtId="0" fontId="0" fillId="9" borderId="0" xfId="0" applyFont="1" applyFill="1" applyAlignment="1"/>
    <xf numFmtId="0" fontId="9" fillId="9" borderId="0" xfId="0" applyFont="1" applyFill="1" applyAlignment="1"/>
    <xf numFmtId="0" fontId="3" fillId="0" borderId="2" xfId="0" applyFont="1" applyFill="1" applyBorder="1" applyAlignment="1" applyProtection="1">
      <alignment horizontal="left" vertical="center" wrapText="1"/>
      <protection locked="0"/>
    </xf>
    <xf numFmtId="0" fontId="44" fillId="0" borderId="1" xfId="0" applyFont="1" applyFill="1" applyBorder="1" applyAlignment="1">
      <alignment horizontal="center" vertical="center" wrapText="1"/>
    </xf>
    <xf numFmtId="0" fontId="27" fillId="9" borderId="0" xfId="0" applyFont="1" applyFill="1" applyAlignment="1">
      <alignment vertical="center" wrapText="1"/>
    </xf>
    <xf numFmtId="178" fontId="18" fillId="2"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xf>
    <xf numFmtId="0" fontId="3" fillId="0" borderId="1" xfId="0" applyFont="1" applyBorder="1" applyAlignment="1">
      <alignment horizontal="center" vertical="center"/>
    </xf>
    <xf numFmtId="0" fontId="60" fillId="0" borderId="1" xfId="0" applyFont="1" applyBorder="1" applyAlignment="1">
      <alignment horizontal="left" vertical="center" wrapText="1"/>
    </xf>
    <xf numFmtId="0"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60" fillId="0" borderId="1" xfId="0" applyNumberFormat="1" applyFont="1" applyFill="1" applyBorder="1" applyAlignment="1">
      <alignment horizontal="center" vertical="center" wrapText="1"/>
    </xf>
    <xf numFmtId="31" fontId="3" fillId="0" borderId="1" xfId="0" applyNumberFormat="1" applyFont="1" applyFill="1" applyBorder="1" applyAlignment="1">
      <alignment horizontal="left" vertical="center" wrapText="1"/>
    </xf>
    <xf numFmtId="0" fontId="58" fillId="0" borderId="1" xfId="0" applyFont="1" applyFill="1" applyBorder="1" applyAlignment="1">
      <alignment horizontal="center" vertical="center"/>
    </xf>
    <xf numFmtId="0" fontId="2" fillId="0" borderId="1" xfId="0" applyFont="1" applyFill="1" applyBorder="1" applyAlignment="1" applyProtection="1">
      <alignment horizontal="center" vertical="center" wrapText="1"/>
      <protection locked="0"/>
    </xf>
    <xf numFmtId="0" fontId="4" fillId="0" borderId="1" xfId="0" applyFont="1" applyFill="1" applyBorder="1" applyAlignment="1">
      <alignment horizontal="center"/>
    </xf>
    <xf numFmtId="0" fontId="3" fillId="0" borderId="1" xfId="94" applyFont="1" applyFill="1" applyBorder="1" applyAlignment="1">
      <alignment horizontal="center" vertical="center" wrapText="1"/>
    </xf>
    <xf numFmtId="176" fontId="3" fillId="0" borderId="1" xfId="0" applyNumberFormat="1" applyFont="1" applyFill="1" applyBorder="1" applyAlignment="1">
      <alignment horizontal="center" vertical="center"/>
    </xf>
    <xf numFmtId="31" fontId="4" fillId="0" borderId="1" xfId="0" applyNumberFormat="1" applyFont="1" applyFill="1" applyBorder="1" applyAlignment="1">
      <alignment horizontal="left" vertical="center" wrapText="1"/>
    </xf>
    <xf numFmtId="0" fontId="34" fillId="0" borderId="0" xfId="0" applyFont="1" applyFill="1" applyBorder="1" applyAlignment="1">
      <alignment horizontal="center" vertical="center" wrapText="1"/>
    </xf>
    <xf numFmtId="0" fontId="44" fillId="0" borderId="1" xfId="0" applyFont="1" applyFill="1" applyBorder="1" applyAlignment="1">
      <alignment horizontal="left" vertical="center"/>
    </xf>
    <xf numFmtId="0" fontId="4" fillId="0" borderId="1" xfId="0" applyFont="1" applyBorder="1" applyAlignment="1">
      <alignment horizontal="left" vertical="center"/>
    </xf>
    <xf numFmtId="0" fontId="0" fillId="0" borderId="1" xfId="0" applyFont="1" applyBorder="1" applyAlignment="1"/>
    <xf numFmtId="0" fontId="45" fillId="0" borderId="1" xfId="0" applyFont="1" applyBorder="1" applyAlignment="1">
      <alignment vertical="center" wrapText="1"/>
    </xf>
    <xf numFmtId="0" fontId="45" fillId="0" borderId="1" xfId="0" applyFont="1" applyBorder="1" applyAlignment="1" applyProtection="1">
      <alignment horizontal="center" vertical="center" wrapText="1"/>
      <protection locked="0"/>
    </xf>
    <xf numFmtId="0" fontId="4" fillId="0" borderId="19" xfId="0" applyFont="1" applyFill="1" applyBorder="1" applyAlignment="1">
      <alignment horizontal="left" vertical="center" wrapText="1"/>
    </xf>
    <xf numFmtId="0" fontId="0" fillId="0" borderId="1" xfId="0" applyFont="1" applyFill="1" applyBorder="1" applyAlignment="1"/>
    <xf numFmtId="0" fontId="0" fillId="0" borderId="1" xfId="0" applyNumberFormat="1" applyFont="1" applyFill="1" applyBorder="1" applyAlignment="1">
      <alignment horizontal="center"/>
    </xf>
    <xf numFmtId="0" fontId="18" fillId="8" borderId="1" xfId="0" applyFont="1" applyFill="1" applyBorder="1" applyAlignment="1">
      <alignment horizontal="center" vertical="center" wrapText="1"/>
    </xf>
    <xf numFmtId="0" fontId="18" fillId="0" borderId="1" xfId="92" applyFont="1" applyBorder="1" applyAlignment="1">
      <alignment vertical="center" wrapText="1"/>
    </xf>
    <xf numFmtId="0" fontId="3" fillId="0" borderId="1" xfId="0" applyFont="1" applyFill="1" applyBorder="1" applyAlignment="1">
      <alignment horizontal="left"/>
    </xf>
    <xf numFmtId="0" fontId="0" fillId="0" borderId="1" xfId="0" applyFont="1" applyFill="1" applyBorder="1" applyAlignment="1">
      <alignment horizontal="center"/>
    </xf>
    <xf numFmtId="0" fontId="0" fillId="0" borderId="1" xfId="0" applyFont="1" applyFill="1" applyBorder="1" applyAlignment="1">
      <alignment horizontal="left"/>
    </xf>
    <xf numFmtId="0" fontId="18" fillId="8" borderId="1" xfId="0" applyNumberFormat="1" applyFont="1" applyFill="1" applyBorder="1" applyAlignment="1">
      <alignment horizontal="center" vertical="center" wrapText="1"/>
    </xf>
    <xf numFmtId="0" fontId="27" fillId="8" borderId="1" xfId="0" applyFont="1" applyFill="1" applyBorder="1" applyAlignment="1">
      <alignment vertical="center" wrapText="1"/>
    </xf>
    <xf numFmtId="0" fontId="18" fillId="8" borderId="1" xfId="0" applyFont="1" applyFill="1" applyBorder="1" applyAlignment="1"/>
    <xf numFmtId="0" fontId="18" fillId="0" borderId="0" xfId="0" applyFont="1" applyFill="1" applyBorder="1" applyAlignment="1">
      <alignment vertical="center" wrapText="1"/>
    </xf>
    <xf numFmtId="0" fontId="18" fillId="0" borderId="0" xfId="0" applyFont="1" applyFill="1" applyAlignment="1">
      <alignment vertical="center" wrapText="1"/>
    </xf>
    <xf numFmtId="0" fontId="0" fillId="3" borderId="0" xfId="0" applyFont="1" applyFill="1" applyAlignment="1"/>
    <xf numFmtId="0" fontId="4" fillId="0" borderId="0" xfId="0" applyFont="1" applyFill="1" applyBorder="1" applyAlignment="1">
      <alignment horizontal="left" vertical="center" wrapText="1"/>
    </xf>
    <xf numFmtId="0" fontId="21" fillId="0" borderId="0" xfId="0" applyFont="1" applyAlignment="1">
      <alignment vertical="center"/>
    </xf>
    <xf numFmtId="0" fontId="6" fillId="3" borderId="0" xfId="0" applyFont="1" applyFill="1" applyAlignment="1"/>
    <xf numFmtId="0" fontId="19" fillId="0" borderId="0" xfId="0" applyFont="1" applyFill="1" applyBorder="1" applyAlignment="1">
      <alignment horizontal="left" vertical="center" wrapText="1"/>
    </xf>
    <xf numFmtId="0" fontId="4" fillId="0" borderId="0" xfId="0" applyNumberFormat="1" applyFont="1" applyAlignment="1">
      <alignment horizontal="center" vertical="center" wrapText="1"/>
    </xf>
    <xf numFmtId="176" fontId="0" fillId="0" borderId="0" xfId="0" applyNumberFormat="1" applyFont="1" applyAlignment="1"/>
    <xf numFmtId="0" fontId="33" fillId="0" borderId="0" xfId="0" applyFont="1" applyAlignment="1">
      <alignment horizontal="center" vertical="center"/>
    </xf>
    <xf numFmtId="0" fontId="17" fillId="0" borderId="20"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0" fillId="0" borderId="17" xfId="0" applyFont="1" applyFill="1" applyBorder="1" applyAlignment="1" applyProtection="1">
      <alignment vertical="center" wrapText="1"/>
      <protection locked="0"/>
    </xf>
    <xf numFmtId="49" fontId="18" fillId="0" borderId="17" xfId="0" applyNumberFormat="1" applyFont="1" applyFill="1" applyBorder="1" applyAlignment="1" applyProtection="1">
      <alignment horizontal="center" vertical="center" wrapText="1"/>
      <protection locked="0"/>
    </xf>
    <xf numFmtId="0" fontId="18" fillId="0" borderId="17" xfId="0" applyNumberFormat="1" applyFont="1" applyFill="1" applyBorder="1" applyAlignment="1" applyProtection="1">
      <alignment horizontal="center" vertical="center" wrapText="1"/>
      <protection locked="0"/>
    </xf>
    <xf numFmtId="49" fontId="18" fillId="0" borderId="17" xfId="0" applyNumberFormat="1" applyFont="1" applyFill="1" applyBorder="1" applyAlignment="1" applyProtection="1">
      <alignment horizontal="left" vertical="center" wrapText="1"/>
      <protection locked="0"/>
    </xf>
    <xf numFmtId="178" fontId="27" fillId="0" borderId="17" xfId="0" applyNumberFormat="1" applyFont="1" applyFill="1" applyBorder="1" applyAlignment="1" applyProtection="1">
      <alignment horizontal="center" vertical="center" wrapText="1"/>
      <protection locked="0"/>
    </xf>
    <xf numFmtId="0" fontId="6" fillId="3" borderId="1" xfId="0"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vertical="center" wrapText="1"/>
      <protection locked="0"/>
    </xf>
    <xf numFmtId="49" fontId="18" fillId="3" borderId="1" xfId="0" applyNumberFormat="1" applyFont="1" applyFill="1" applyBorder="1" applyAlignment="1" applyProtection="1">
      <alignment horizontal="center" vertical="center" wrapText="1"/>
      <protection locked="0"/>
    </xf>
    <xf numFmtId="0" fontId="18" fillId="3" borderId="1" xfId="0" applyNumberFormat="1" applyFont="1" applyFill="1" applyBorder="1" applyAlignment="1" applyProtection="1">
      <alignment horizontal="center" vertical="center" wrapText="1"/>
      <protection locked="0"/>
    </xf>
    <xf numFmtId="49" fontId="18" fillId="3" borderId="1" xfId="0" applyNumberFormat="1" applyFont="1" applyFill="1" applyBorder="1" applyAlignment="1" applyProtection="1">
      <alignment horizontal="left" vertical="center" wrapText="1"/>
      <protection locked="0"/>
    </xf>
    <xf numFmtId="0" fontId="17" fillId="3" borderId="1" xfId="0" applyFont="1" applyFill="1" applyBorder="1" applyAlignment="1">
      <alignment horizontal="center" vertical="center" wrapText="1"/>
    </xf>
    <xf numFmtId="0" fontId="10" fillId="3" borderId="1" xfId="0" applyFont="1" applyFill="1" applyBorder="1" applyAlignment="1" applyProtection="1">
      <alignment vertical="center" wrapText="1"/>
    </xf>
    <xf numFmtId="0" fontId="17" fillId="3" borderId="1"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18" fillId="0" borderId="16" xfId="0" applyFont="1" applyFill="1" applyBorder="1" applyAlignment="1">
      <alignment horizontal="left" vertical="center" wrapText="1"/>
    </xf>
    <xf numFmtId="0" fontId="18" fillId="0" borderId="16" xfId="0" applyFont="1" applyFill="1" applyBorder="1" applyAlignment="1">
      <alignment horizontal="center" vertical="center" wrapText="1"/>
    </xf>
    <xf numFmtId="0" fontId="18" fillId="0" borderId="16" xfId="0" applyNumberFormat="1" applyFont="1" applyFill="1" applyBorder="1" applyAlignment="1">
      <alignment horizontal="center" vertical="center" wrapText="1"/>
    </xf>
    <xf numFmtId="49" fontId="18" fillId="0" borderId="16" xfId="0" applyNumberFormat="1" applyFont="1" applyFill="1" applyBorder="1" applyAlignment="1">
      <alignment horizontal="left" vertical="center" wrapText="1"/>
    </xf>
    <xf numFmtId="0" fontId="18" fillId="0" borderId="16" xfId="0" applyNumberFormat="1" applyFont="1" applyFill="1" applyBorder="1" applyAlignment="1" applyProtection="1">
      <alignment horizontal="center" vertical="center" wrapText="1"/>
      <protection locked="0"/>
    </xf>
    <xf numFmtId="178" fontId="18" fillId="0" borderId="16" xfId="0" applyNumberFormat="1" applyFont="1" applyFill="1" applyBorder="1" applyAlignment="1">
      <alignment horizontal="center" vertical="center" wrapText="1"/>
    </xf>
    <xf numFmtId="0" fontId="6" fillId="0" borderId="17" xfId="0" applyNumberFormat="1" applyFont="1" applyFill="1" applyBorder="1" applyAlignment="1" applyProtection="1">
      <alignment horizontal="center" vertical="center" wrapText="1"/>
      <protection locked="0"/>
    </xf>
    <xf numFmtId="178" fontId="18" fillId="0" borderId="17" xfId="0" applyNumberFormat="1" applyFont="1" applyFill="1" applyBorder="1" applyAlignment="1" applyProtection="1">
      <alignment horizontal="center" vertical="center" wrapText="1"/>
      <protection locked="0"/>
    </xf>
    <xf numFmtId="0" fontId="33" fillId="0" borderId="0" xfId="0" applyFont="1" applyAlignment="1">
      <alignment horizontal="left" vertical="center"/>
    </xf>
    <xf numFmtId="0" fontId="17" fillId="0" borderId="1" xfId="59" applyFont="1" applyFill="1" applyBorder="1" applyAlignment="1">
      <alignment horizontal="left" vertical="center" wrapText="1"/>
    </xf>
    <xf numFmtId="0" fontId="18" fillId="0" borderId="17" xfId="0" applyNumberFormat="1" applyFont="1" applyBorder="1" applyAlignment="1">
      <alignment horizontal="left" vertical="center" wrapText="1"/>
    </xf>
    <xf numFmtId="0" fontId="18" fillId="0" borderId="17" xfId="0" applyFont="1" applyBorder="1" applyAlignment="1">
      <alignment horizontal="left" vertical="center" wrapText="1"/>
    </xf>
    <xf numFmtId="0" fontId="18" fillId="0" borderId="17" xfId="0" applyFont="1" applyBorder="1" applyAlignment="1">
      <alignment horizontal="center" vertical="center" wrapText="1"/>
    </xf>
    <xf numFmtId="0" fontId="18" fillId="0" borderId="17" xfId="0" applyNumberFormat="1" applyFont="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1" xfId="0" applyNumberFormat="1" applyFont="1" applyFill="1" applyBorder="1" applyAlignment="1">
      <alignment horizontal="left" vertical="center" wrapText="1"/>
    </xf>
    <xf numFmtId="0" fontId="18" fillId="3" borderId="1" xfId="0" applyNumberFormat="1" applyFont="1" applyFill="1" applyBorder="1" applyAlignment="1">
      <alignment horizontal="center" vertical="center" wrapText="1"/>
    </xf>
    <xf numFmtId="0" fontId="18" fillId="0" borderId="16" xfId="0" applyNumberFormat="1" applyFont="1" applyFill="1" applyBorder="1" applyAlignment="1">
      <alignment horizontal="left" vertical="center" wrapText="1"/>
    </xf>
    <xf numFmtId="31" fontId="18" fillId="0" borderId="16" xfId="0" applyNumberFormat="1" applyFont="1" applyFill="1" applyBorder="1" applyAlignment="1">
      <alignment horizontal="left" vertical="center" wrapText="1"/>
    </xf>
    <xf numFmtId="0" fontId="18" fillId="0" borderId="16" xfId="0" applyFont="1" applyFill="1" applyBorder="1" applyAlignment="1">
      <alignment horizontal="center" vertical="center"/>
    </xf>
    <xf numFmtId="0" fontId="18" fillId="0" borderId="16" xfId="0" applyNumberFormat="1" applyFont="1" applyBorder="1" applyAlignment="1">
      <alignment horizontal="center" vertical="center" wrapText="1"/>
    </xf>
    <xf numFmtId="0" fontId="18" fillId="0" borderId="16" xfId="0" applyFont="1" applyFill="1" applyBorder="1" applyAlignment="1" applyProtection="1">
      <alignment horizontal="center" vertical="center" wrapText="1"/>
      <protection locked="0"/>
    </xf>
    <xf numFmtId="178" fontId="27" fillId="3" borderId="1" xfId="0" applyNumberFormat="1" applyFont="1" applyFill="1" applyBorder="1" applyAlignment="1" applyProtection="1">
      <alignment horizontal="center" vertical="center" wrapText="1"/>
    </xf>
    <xf numFmtId="0" fontId="36" fillId="0" borderId="1" xfId="0" applyFont="1" applyFill="1" applyBorder="1" applyAlignment="1">
      <alignment horizontal="left" vertical="center" wrapText="1"/>
    </xf>
    <xf numFmtId="0" fontId="36" fillId="0" borderId="1" xfId="0" applyFont="1" applyFill="1" applyBorder="1" applyAlignment="1" applyProtection="1">
      <alignment horizontal="center" vertical="center" wrapText="1"/>
      <protection locked="0"/>
    </xf>
    <xf numFmtId="0" fontId="28" fillId="0" borderId="1" xfId="59" applyNumberFormat="1" applyFont="1" applyFill="1" applyBorder="1" applyAlignment="1">
      <alignment horizontal="center" vertical="center" wrapText="1"/>
    </xf>
    <xf numFmtId="176" fontId="6" fillId="0" borderId="0" xfId="0" applyNumberFormat="1" applyFont="1" applyAlignment="1"/>
    <xf numFmtId="0" fontId="4" fillId="0" borderId="17" xfId="0" applyNumberFormat="1" applyFont="1" applyBorder="1" applyAlignment="1">
      <alignment horizontal="center" vertical="center" wrapText="1"/>
    </xf>
    <xf numFmtId="0" fontId="4" fillId="3" borderId="1" xfId="0" applyNumberFormat="1" applyFont="1" applyFill="1" applyBorder="1" applyAlignment="1">
      <alignment horizontal="center" vertical="center" wrapText="1"/>
    </xf>
    <xf numFmtId="176" fontId="0" fillId="3" borderId="0" xfId="0" applyNumberFormat="1" applyFont="1" applyFill="1" applyAlignment="1"/>
    <xf numFmtId="176" fontId="19" fillId="0" borderId="0" xfId="0" applyNumberFormat="1" applyFont="1" applyAlignment="1">
      <alignment horizontal="center" vertical="center" wrapText="1"/>
    </xf>
    <xf numFmtId="176" fontId="18" fillId="0" borderId="0" xfId="0" applyNumberFormat="1" applyFont="1" applyAlignment="1">
      <alignment horizontal="center" vertical="center" wrapText="1"/>
    </xf>
    <xf numFmtId="176" fontId="18" fillId="0" borderId="0" xfId="0" applyNumberFormat="1" applyFont="1" applyAlignment="1"/>
    <xf numFmtId="176" fontId="19" fillId="0" borderId="0" xfId="0" applyNumberFormat="1" applyFont="1" applyAlignment="1"/>
    <xf numFmtId="0" fontId="28" fillId="3" borderId="1" xfId="0" applyNumberFormat="1" applyFont="1" applyFill="1" applyBorder="1" applyAlignment="1">
      <alignment horizontal="center" vertical="center" wrapText="1"/>
    </xf>
    <xf numFmtId="176" fontId="9" fillId="3" borderId="0" xfId="0" applyNumberFormat="1" applyFont="1" applyFill="1" applyAlignment="1"/>
    <xf numFmtId="176" fontId="27" fillId="0" borderId="0" xfId="0" applyNumberFormat="1" applyFont="1" applyFill="1" applyAlignment="1"/>
    <xf numFmtId="176" fontId="27" fillId="0" borderId="0" xfId="0" applyNumberFormat="1" applyFont="1" applyFill="1" applyBorder="1" applyAlignment="1"/>
    <xf numFmtId="176" fontId="18" fillId="0" borderId="0" xfId="0" applyNumberFormat="1" applyFont="1" applyFill="1" applyAlignment="1"/>
    <xf numFmtId="176" fontId="4" fillId="0" borderId="0" xfId="0" applyNumberFormat="1" applyFont="1" applyFill="1" applyBorder="1" applyAlignment="1">
      <alignment horizontal="left" vertical="center" wrapText="1"/>
    </xf>
    <xf numFmtId="0" fontId="19" fillId="0" borderId="17" xfId="0" applyNumberFormat="1" applyFont="1" applyBorder="1" applyAlignment="1">
      <alignment horizontal="center" vertical="center" wrapText="1"/>
    </xf>
    <xf numFmtId="176" fontId="19" fillId="0" borderId="0" xfId="0" applyNumberFormat="1" applyFont="1" applyFill="1" applyAlignment="1"/>
    <xf numFmtId="176" fontId="18" fillId="0" borderId="0" xfId="0" applyNumberFormat="1" applyFont="1" applyAlignment="1">
      <alignment vertical="center"/>
    </xf>
    <xf numFmtId="176" fontId="18" fillId="3" borderId="0" xfId="0" applyNumberFormat="1" applyFont="1" applyFill="1" applyAlignment="1">
      <alignment vertical="center"/>
    </xf>
    <xf numFmtId="0" fontId="36" fillId="0" borderId="1" xfId="0" applyFont="1" applyFill="1" applyBorder="1" applyAlignment="1" applyProtection="1">
      <alignment horizontal="left" vertical="center" wrapText="1"/>
      <protection locked="0"/>
    </xf>
    <xf numFmtId="0" fontId="61" fillId="0" borderId="1" xfId="0" applyFont="1" applyFill="1" applyBorder="1" applyAlignment="1">
      <alignment horizontal="center" vertical="center" wrapText="1"/>
    </xf>
    <xf numFmtId="176" fontId="44" fillId="0" borderId="0" xfId="0" applyNumberFormat="1" applyFont="1" applyFill="1" applyAlignment="1">
      <alignment horizontal="center" vertical="center"/>
    </xf>
    <xf numFmtId="176" fontId="6" fillId="0" borderId="0" xfId="0" applyNumberFormat="1" applyFont="1" applyAlignment="1">
      <alignment horizontal="center" vertical="center"/>
    </xf>
    <xf numFmtId="0" fontId="18" fillId="0" borderId="16" xfId="0" applyFont="1" applyBorder="1" applyAlignment="1">
      <alignment horizontal="center" vertical="center" wrapText="1"/>
    </xf>
    <xf numFmtId="0" fontId="18" fillId="0" borderId="2" xfId="0" applyNumberFormat="1" applyFont="1" applyFill="1" applyBorder="1" applyAlignment="1" applyProtection="1">
      <alignment horizontal="left" vertical="center" wrapText="1"/>
      <protection locked="0"/>
    </xf>
    <xf numFmtId="0" fontId="18" fillId="0" borderId="1" xfId="0" applyFont="1" applyBorder="1" applyAlignment="1">
      <alignment horizontal="left"/>
    </xf>
    <xf numFmtId="0" fontId="60"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62" fillId="0" borderId="1" xfId="0" applyFont="1" applyFill="1" applyBorder="1" applyAlignment="1">
      <alignment horizontal="center" vertical="center"/>
    </xf>
    <xf numFmtId="0" fontId="18" fillId="0" borderId="1" xfId="0" applyFont="1" applyFill="1" applyBorder="1" applyAlignment="1">
      <alignment horizontal="center"/>
    </xf>
    <xf numFmtId="0" fontId="3" fillId="0" borderId="1" xfId="94" applyFont="1" applyFill="1" applyBorder="1" applyAlignment="1">
      <alignment horizontal="left" vertical="center" wrapText="1"/>
    </xf>
    <xf numFmtId="176" fontId="6" fillId="0" borderId="0" xfId="0" applyNumberFormat="1" applyFont="1" applyAlignment="1">
      <alignment horizontal="center" vertical="center" wrapText="1"/>
    </xf>
    <xf numFmtId="176" fontId="58" fillId="0" borderId="0" xfId="0" applyNumberFormat="1" applyFont="1" applyFill="1" applyAlignment="1">
      <alignment horizontal="center" vertical="center"/>
    </xf>
    <xf numFmtId="176" fontId="3" fillId="0" borderId="0" xfId="0" applyNumberFormat="1" applyFont="1" applyFill="1" applyAlignment="1">
      <alignment horizontal="center"/>
    </xf>
    <xf numFmtId="176" fontId="34" fillId="0" borderId="0" xfId="0" applyNumberFormat="1" applyFont="1" applyFill="1" applyAlignment="1"/>
    <xf numFmtId="0" fontId="6" fillId="3" borderId="1" xfId="0" applyFont="1" applyFill="1" applyBorder="1" applyAlignment="1">
      <alignment horizontal="center" vertical="center" wrapText="1"/>
    </xf>
    <xf numFmtId="0" fontId="17" fillId="3" borderId="1" xfId="0" applyNumberFormat="1" applyFont="1" applyFill="1" applyBorder="1" applyAlignment="1">
      <alignment horizontal="center" vertical="center" wrapText="1"/>
    </xf>
    <xf numFmtId="0" fontId="60" fillId="3" borderId="1" xfId="0" applyNumberFormat="1" applyFont="1" applyFill="1" applyBorder="1" applyAlignment="1">
      <alignment horizontal="left" vertical="center" wrapText="1"/>
    </xf>
    <xf numFmtId="0" fontId="60" fillId="3" borderId="1" xfId="0" applyNumberFormat="1" applyFont="1" applyFill="1" applyBorder="1" applyAlignment="1">
      <alignment horizontal="center" vertical="center" wrapText="1"/>
    </xf>
    <xf numFmtId="0" fontId="19" fillId="0" borderId="1" xfId="0" applyNumberFormat="1" applyFont="1" applyBorder="1" applyAlignment="1">
      <alignment horizontal="left" vertical="center" wrapText="1"/>
    </xf>
    <xf numFmtId="0" fontId="19" fillId="0" borderId="1" xfId="0" applyFont="1" applyBorder="1" applyAlignment="1">
      <alignment horizontal="center" vertical="center" wrapText="1"/>
    </xf>
    <xf numFmtId="0" fontId="60" fillId="0" borderId="1" xfId="0" applyFont="1" applyFill="1" applyBorder="1" applyAlignment="1">
      <alignment horizontal="left" vertical="center" wrapText="1"/>
    </xf>
    <xf numFmtId="0" fontId="60" fillId="0" borderId="1" xfId="0" applyFont="1" applyFill="1" applyBorder="1" applyAlignment="1">
      <alignment horizontal="center" vertical="center" wrapText="1"/>
    </xf>
    <xf numFmtId="0" fontId="19" fillId="0" borderId="1" xfId="0" applyNumberFormat="1" applyFont="1" applyBorder="1" applyAlignment="1">
      <alignment horizontal="center" vertical="center" wrapText="1"/>
    </xf>
    <xf numFmtId="0" fontId="19" fillId="0" borderId="1" xfId="0" applyNumberFormat="1" applyFont="1" applyFill="1" applyBorder="1" applyAlignment="1">
      <alignment horizontal="left" vertical="center" wrapText="1"/>
    </xf>
    <xf numFmtId="0" fontId="19" fillId="0" borderId="1" xfId="92" applyFont="1" applyBorder="1" applyAlignment="1">
      <alignment horizontal="left" vertical="center" wrapText="1"/>
    </xf>
    <xf numFmtId="0" fontId="19" fillId="0" borderId="1" xfId="92" applyFont="1" applyBorder="1" applyAlignment="1">
      <alignment horizontal="center" vertical="center" wrapText="1"/>
    </xf>
    <xf numFmtId="0" fontId="63" fillId="3" borderId="1" xfId="0" applyNumberFormat="1" applyFont="1" applyFill="1" applyBorder="1" applyAlignment="1">
      <alignment horizontal="left" vertical="center" wrapText="1"/>
    </xf>
    <xf numFmtId="0" fontId="63" fillId="3" borderId="1" xfId="0" applyNumberFormat="1" applyFont="1" applyFill="1" applyBorder="1" applyAlignment="1">
      <alignment horizontal="center" vertical="center" wrapText="1"/>
    </xf>
    <xf numFmtId="0" fontId="19" fillId="0" borderId="1" xfId="0" applyFont="1" applyFill="1" applyBorder="1" applyAlignment="1" applyProtection="1">
      <alignment horizontal="center" vertical="center" wrapText="1"/>
      <protection locked="0"/>
    </xf>
    <xf numFmtId="176" fontId="18" fillId="0" borderId="0" xfId="0" applyNumberFormat="1" applyFont="1" applyFill="1" applyAlignment="1">
      <alignment horizontal="center" vertical="center" wrapText="1"/>
    </xf>
    <xf numFmtId="0" fontId="3" fillId="3" borderId="1" xfId="0" applyFont="1" applyFill="1" applyBorder="1" applyAlignment="1">
      <alignment horizontal="center" vertical="center" wrapText="1"/>
    </xf>
    <xf numFmtId="0" fontId="36"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176" fontId="21" fillId="0" borderId="0" xfId="0" applyNumberFormat="1" applyFont="1" applyAlignment="1">
      <alignment vertical="center"/>
    </xf>
    <xf numFmtId="0" fontId="2" fillId="3" borderId="1" xfId="0" applyFont="1" applyFill="1" applyBorder="1" applyAlignment="1">
      <alignment horizontal="center" vertical="center" wrapText="1"/>
    </xf>
    <xf numFmtId="176" fontId="3" fillId="0" borderId="0" xfId="0" applyNumberFormat="1" applyFont="1" applyFill="1" applyAlignment="1">
      <alignment horizontal="center" vertical="center" wrapText="1"/>
    </xf>
    <xf numFmtId="176" fontId="0" fillId="2" borderId="0" xfId="0" applyNumberFormat="1" applyFont="1" applyFill="1" applyAlignment="1"/>
    <xf numFmtId="0" fontId="17" fillId="3" borderId="1" xfId="0" applyFont="1" applyFill="1" applyBorder="1" applyAlignment="1" applyProtection="1">
      <alignment vertical="center" wrapText="1"/>
      <protection locked="0"/>
    </xf>
    <xf numFmtId="0" fontId="6" fillId="3"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0" fontId="18" fillId="0" borderId="16" xfId="0" applyNumberFormat="1" applyFont="1" applyFill="1" applyBorder="1" applyAlignment="1" applyProtection="1">
      <alignment horizontal="left" vertical="center" wrapText="1"/>
      <protection locked="0"/>
    </xf>
    <xf numFmtId="0" fontId="6" fillId="0" borderId="16" xfId="0" applyFont="1" applyBorder="1" applyAlignment="1">
      <alignment horizontal="center" vertical="center" wrapText="1"/>
    </xf>
    <xf numFmtId="0" fontId="19" fillId="0" borderId="1" xfId="0" applyFont="1" applyFill="1" applyBorder="1" applyAlignment="1">
      <alignment horizontal="left"/>
    </xf>
    <xf numFmtId="0" fontId="19" fillId="0" borderId="1" xfId="0" applyNumberFormat="1" applyFont="1" applyFill="1" applyBorder="1" applyAlignment="1">
      <alignment horizontal="center" wrapText="1"/>
    </xf>
    <xf numFmtId="31" fontId="6" fillId="0" borderId="16" xfId="0" applyNumberFormat="1" applyFont="1" applyFill="1" applyBorder="1" applyAlignment="1">
      <alignment horizontal="left" vertical="center" wrapText="1"/>
    </xf>
    <xf numFmtId="0" fontId="6" fillId="0" borderId="16" xfId="0" applyFont="1" applyBorder="1" applyAlignment="1">
      <alignment horizontal="left" vertical="center" wrapText="1"/>
    </xf>
    <xf numFmtId="0" fontId="0" fillId="0" borderId="1" xfId="0" applyFont="1" applyBorder="1" applyAlignment="1">
      <alignment horizontal="left"/>
    </xf>
    <xf numFmtId="0" fontId="0" fillId="0" borderId="1" xfId="0" applyFont="1" applyBorder="1" applyAlignment="1">
      <alignment horizontal="center"/>
    </xf>
    <xf numFmtId="0" fontId="3" fillId="3" borderId="1" xfId="0" applyNumberFormat="1" applyFont="1" applyFill="1" applyBorder="1" applyAlignment="1">
      <alignment horizontal="center" vertical="center" wrapText="1"/>
    </xf>
    <xf numFmtId="176" fontId="6" fillId="3" borderId="0" xfId="0" applyNumberFormat="1" applyFont="1" applyFill="1" applyAlignment="1"/>
    <xf numFmtId="176" fontId="19" fillId="0" borderId="0" xfId="0" applyNumberFormat="1"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7" xfId="0" applyFont="1" applyFill="1" applyBorder="1" applyAlignment="1">
      <alignment horizontal="center" vertical="center" wrapText="1"/>
    </xf>
    <xf numFmtId="178" fontId="18" fillId="0" borderId="17" xfId="0" applyNumberFormat="1" applyFont="1" applyFill="1" applyBorder="1" applyAlignment="1">
      <alignment horizontal="center" vertical="center" wrapText="1"/>
    </xf>
    <xf numFmtId="49" fontId="6" fillId="3" borderId="1" xfId="0" applyNumberFormat="1" applyFont="1" applyFill="1" applyBorder="1" applyAlignment="1" applyProtection="1">
      <alignment horizontal="center" vertical="center" wrapText="1"/>
      <protection locked="0"/>
    </xf>
    <xf numFmtId="49" fontId="6" fillId="3" borderId="1" xfId="0" applyNumberFormat="1" applyFont="1" applyFill="1" applyBorder="1" applyAlignment="1" applyProtection="1">
      <alignment horizontal="left" vertical="center" wrapText="1"/>
      <protection locked="0"/>
    </xf>
    <xf numFmtId="178" fontId="17" fillId="3" borderId="1" xfId="0" applyNumberFormat="1" applyFont="1" applyFill="1" applyBorder="1" applyAlignment="1" applyProtection="1">
      <alignment horizontal="center" vertical="center" wrapText="1"/>
      <protection locked="0"/>
    </xf>
    <xf numFmtId="0" fontId="17" fillId="3" borderId="1" xfId="0" applyFont="1" applyFill="1" applyBorder="1" applyAlignment="1" applyProtection="1">
      <alignment vertical="center" wrapText="1"/>
    </xf>
    <xf numFmtId="0" fontId="6" fillId="0" borderId="1" xfId="0" applyFont="1" applyFill="1" applyBorder="1" applyAlignment="1" applyProtection="1">
      <alignment horizontal="center" vertical="center" wrapText="1"/>
      <protection locked="0"/>
    </xf>
    <xf numFmtId="0" fontId="18" fillId="0" borderId="17" xfId="0" applyNumberFormat="1" applyFont="1" applyFill="1" applyBorder="1" applyAlignment="1">
      <alignment horizontal="center" vertical="center" wrapText="1"/>
    </xf>
    <xf numFmtId="0" fontId="18" fillId="0" borderId="17" xfId="0" applyNumberFormat="1" applyFont="1" applyFill="1" applyBorder="1" applyAlignment="1">
      <alignment horizontal="left" vertical="center" wrapText="1"/>
    </xf>
    <xf numFmtId="0" fontId="18" fillId="0" borderId="17" xfId="0" applyFont="1" applyFill="1" applyBorder="1" applyAlignment="1" applyProtection="1">
      <alignment horizontal="center" vertical="center" wrapText="1"/>
      <protection locked="0"/>
    </xf>
    <xf numFmtId="0" fontId="6" fillId="3" borderId="1" xfId="0" applyNumberFormat="1" applyFont="1" applyFill="1" applyBorder="1" applyAlignment="1">
      <alignment horizontal="left" vertical="center" wrapText="1"/>
    </xf>
    <xf numFmtId="0" fontId="45" fillId="0" borderId="1" xfId="0" applyFont="1" applyBorder="1" applyAlignment="1">
      <alignment horizontal="left" vertical="center" wrapText="1"/>
    </xf>
    <xf numFmtId="0" fontId="4" fillId="0" borderId="17" xfId="0" applyNumberFormat="1" applyFont="1" applyFill="1" applyBorder="1" applyAlignment="1" applyProtection="1">
      <alignment horizontal="center" vertical="center" wrapText="1"/>
      <protection locked="0"/>
    </xf>
    <xf numFmtId="176" fontId="18" fillId="2" borderId="0" xfId="0" applyNumberFormat="1" applyFont="1" applyFill="1" applyAlignment="1"/>
    <xf numFmtId="176" fontId="19" fillId="0" borderId="0" xfId="0" applyNumberFormat="1" applyFont="1" applyFill="1" applyBorder="1" applyAlignment="1">
      <alignment horizontal="center" vertical="center" wrapText="1"/>
    </xf>
    <xf numFmtId="0" fontId="27" fillId="8" borderId="1" xfId="0" applyFont="1" applyFill="1" applyBorder="1" applyAlignment="1">
      <alignment horizontal="left" vertical="center" wrapText="1"/>
    </xf>
    <xf numFmtId="0" fontId="27" fillId="8" borderId="1" xfId="0" applyFont="1" applyFill="1" applyBorder="1" applyAlignment="1">
      <alignment horizontal="center" vertical="center" wrapText="1"/>
    </xf>
    <xf numFmtId="0" fontId="19" fillId="3" borderId="1" xfId="0" applyNumberFormat="1" applyFont="1" applyFill="1" applyBorder="1" applyAlignment="1">
      <alignment horizontal="center" vertical="center" wrapText="1"/>
    </xf>
    <xf numFmtId="176" fontId="18" fillId="8" borderId="0" xfId="0" applyNumberFormat="1" applyFont="1" applyFill="1" applyAlignment="1"/>
    <xf numFmtId="176" fontId="21" fillId="0" borderId="0" xfId="0" applyNumberFormat="1" applyFont="1" applyAlignment="1"/>
    <xf numFmtId="176" fontId="19" fillId="0" borderId="0" xfId="0" applyNumberFormat="1" applyFont="1" applyFill="1" applyBorder="1" applyAlignment="1">
      <alignment vertical="center" wrapText="1"/>
    </xf>
    <xf numFmtId="176" fontId="18" fillId="0" borderId="0" xfId="0" applyNumberFormat="1" applyFont="1" applyFill="1" applyAlignment="1">
      <alignment vertical="center" wrapText="1"/>
    </xf>
    <xf numFmtId="176" fontId="18" fillId="0" borderId="0" xfId="0" applyNumberFormat="1" applyFont="1" applyFill="1" applyBorder="1" applyAlignment="1"/>
    <xf numFmtId="176" fontId="18" fillId="0" borderId="0" xfId="0" applyNumberFormat="1" applyFont="1" applyFill="1" applyBorder="1" applyAlignment="1">
      <alignment horizontal="center" vertical="center" wrapText="1"/>
    </xf>
    <xf numFmtId="0" fontId="19" fillId="0" borderId="0" xfId="0" applyFont="1" applyFill="1" applyAlignment="1">
      <alignment vertical="center" wrapText="1"/>
    </xf>
    <xf numFmtId="176" fontId="19" fillId="0" borderId="0" xfId="0" applyNumberFormat="1" applyFont="1" applyFill="1" applyAlignment="1">
      <alignment vertical="center" wrapText="1"/>
    </xf>
    <xf numFmtId="0" fontId="9" fillId="0" borderId="1" xfId="0" applyFont="1" applyBorder="1" applyAlignment="1"/>
    <xf numFmtId="176" fontId="0" fillId="0" borderId="1" xfId="0" applyNumberFormat="1" applyFont="1" applyBorder="1" applyAlignment="1">
      <alignment horizontal="center"/>
    </xf>
    <xf numFmtId="0" fontId="8" fillId="0" borderId="1" xfId="0" applyFont="1" applyBorder="1" applyAlignment="1">
      <alignment horizontal="center"/>
    </xf>
    <xf numFmtId="176" fontId="7" fillId="0" borderId="1" xfId="0" applyNumberFormat="1" applyFont="1" applyBorder="1" applyAlignment="1">
      <alignment horizontal="center"/>
    </xf>
    <xf numFmtId="176" fontId="0" fillId="0" borderId="1" xfId="0" applyNumberFormat="1" applyFont="1" applyBorder="1" applyAlignment="1"/>
    <xf numFmtId="176" fontId="9" fillId="0" borderId="1" xfId="0" applyNumberFormat="1" applyFont="1" applyBorder="1" applyAlignment="1">
      <alignment horizontal="center"/>
    </xf>
    <xf numFmtId="0" fontId="57" fillId="0" borderId="0" xfId="0" applyFont="1" applyAlignment="1">
      <alignment horizontal="center" vertical="center"/>
    </xf>
    <xf numFmtId="0" fontId="61" fillId="0" borderId="0" xfId="0" applyFont="1" applyFill="1" applyAlignment="1">
      <alignment horizontal="center" vertical="center"/>
    </xf>
    <xf numFmtId="0" fontId="18" fillId="4" borderId="0" xfId="0" applyFont="1" applyFill="1" applyAlignment="1"/>
    <xf numFmtId="0" fontId="0" fillId="0" borderId="0" xfId="0" applyFont="1" applyFill="1" applyAlignment="1">
      <alignment horizontal="center" vertical="center"/>
    </xf>
    <xf numFmtId="0" fontId="4" fillId="0" borderId="0" xfId="0" applyNumberFormat="1" applyFont="1" applyFill="1" applyAlignment="1">
      <alignment horizontal="center" vertical="center" wrapText="1"/>
    </xf>
    <xf numFmtId="0" fontId="33" fillId="0" borderId="18" xfId="0" applyFont="1" applyBorder="1" applyAlignment="1">
      <alignment horizontal="center" vertical="center"/>
    </xf>
    <xf numFmtId="0" fontId="27" fillId="4" borderId="1" xfId="0" applyFont="1" applyFill="1" applyBorder="1" applyAlignment="1">
      <alignment vertical="center" wrapText="1"/>
    </xf>
    <xf numFmtId="0" fontId="27" fillId="4" borderId="1" xfId="0" applyFont="1" applyFill="1" applyBorder="1" applyAlignment="1">
      <alignment horizontal="center" vertical="center" wrapText="1"/>
    </xf>
    <xf numFmtId="0" fontId="27" fillId="4" borderId="19" xfId="0" applyFont="1" applyFill="1" applyBorder="1" applyAlignment="1">
      <alignment horizontal="left" vertical="center" wrapText="1"/>
    </xf>
    <xf numFmtId="0" fontId="27" fillId="4" borderId="1" xfId="0" applyNumberFormat="1" applyFont="1" applyFill="1" applyBorder="1" applyAlignment="1">
      <alignment horizontal="center" vertical="center" wrapText="1"/>
    </xf>
    <xf numFmtId="178" fontId="27" fillId="4" borderId="1" xfId="0" applyNumberFormat="1" applyFont="1" applyFill="1" applyBorder="1" applyAlignment="1">
      <alignment horizontal="center" vertical="center" wrapText="1"/>
    </xf>
    <xf numFmtId="0" fontId="27" fillId="3" borderId="17" xfId="0" applyFont="1" applyFill="1" applyBorder="1" applyAlignment="1">
      <alignment horizontal="center" vertical="center" wrapText="1"/>
    </xf>
    <xf numFmtId="0" fontId="27" fillId="3" borderId="17" xfId="0" applyFont="1" applyFill="1" applyBorder="1" applyAlignment="1">
      <alignment horizontal="left" vertical="center" wrapText="1"/>
    </xf>
    <xf numFmtId="0" fontId="27" fillId="3" borderId="17" xfId="0" applyNumberFormat="1" applyFont="1" applyFill="1" applyBorder="1" applyAlignment="1">
      <alignment vertical="center" wrapText="1"/>
    </xf>
    <xf numFmtId="0" fontId="27" fillId="4" borderId="1" xfId="0" applyFont="1" applyFill="1" applyBorder="1" applyAlignment="1">
      <alignment horizontal="left" vertical="center" wrapText="1"/>
    </xf>
    <xf numFmtId="0" fontId="27" fillId="4" borderId="1" xfId="59" applyFont="1" applyFill="1" applyBorder="1" applyAlignment="1">
      <alignment horizontal="center" vertical="center" wrapText="1"/>
    </xf>
    <xf numFmtId="0" fontId="19" fillId="0" borderId="1" xfId="0" applyNumberFormat="1" applyFont="1" applyFill="1" applyBorder="1" applyAlignment="1">
      <alignment wrapText="1"/>
    </xf>
    <xf numFmtId="0" fontId="4" fillId="4" borderId="1" xfId="59" applyNumberFormat="1" applyFont="1" applyFill="1" applyBorder="1" applyAlignment="1">
      <alignment horizontal="center" vertical="center" wrapText="1"/>
    </xf>
    <xf numFmtId="176" fontId="18" fillId="3" borderId="0" xfId="0" applyNumberFormat="1" applyFont="1" applyFill="1" applyAlignment="1"/>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36" fillId="0" borderId="1" xfId="0" applyFont="1" applyBorder="1" applyAlignment="1">
      <alignment horizontal="center" vertical="center"/>
    </xf>
    <xf numFmtId="0" fontId="61" fillId="0" borderId="1" xfId="0" applyFont="1" applyFill="1" applyBorder="1" applyAlignment="1">
      <alignment horizontal="center" vertical="center"/>
    </xf>
    <xf numFmtId="31" fontId="19" fillId="0" borderId="1" xfId="0" applyNumberFormat="1" applyFont="1" applyFill="1" applyBorder="1" applyAlignment="1">
      <alignment horizontal="left" vertical="center" wrapText="1"/>
    </xf>
    <xf numFmtId="176" fontId="36" fillId="0" borderId="1" xfId="0" applyNumberFormat="1" applyFont="1" applyFill="1" applyBorder="1" applyAlignment="1">
      <alignment horizontal="center" vertical="center" wrapText="1"/>
    </xf>
    <xf numFmtId="176" fontId="61" fillId="0" borderId="0" xfId="0" applyNumberFormat="1" applyFont="1" applyFill="1" applyAlignment="1">
      <alignment horizontal="center" vertical="center"/>
    </xf>
    <xf numFmtId="176" fontId="4" fillId="0" borderId="1" xfId="0" applyNumberFormat="1" applyFont="1" applyFill="1" applyBorder="1" applyAlignment="1">
      <alignment horizontal="left" vertical="center" wrapText="1"/>
    </xf>
    <xf numFmtId="176" fontId="19" fillId="0" borderId="1" xfId="0" applyNumberFormat="1" applyFont="1" applyFill="1" applyBorder="1" applyAlignment="1">
      <alignment horizontal="left" vertical="center" wrapText="1"/>
    </xf>
    <xf numFmtId="0" fontId="18" fillId="0" borderId="1" xfId="92" applyFont="1" applyFill="1" applyBorder="1" applyAlignment="1">
      <alignment horizontal="center" vertical="center" wrapText="1"/>
    </xf>
    <xf numFmtId="0" fontId="0" fillId="4" borderId="0" xfId="0" applyFont="1" applyFill="1" applyAlignment="1"/>
    <xf numFmtId="176" fontId="18" fillId="4" borderId="0" xfId="0" applyNumberFormat="1" applyFont="1" applyFill="1" applyAlignment="1"/>
    <xf numFmtId="176" fontId="6" fillId="0" borderId="1" xfId="0" applyNumberFormat="1" applyFont="1" applyBorder="1" applyAlignment="1">
      <alignment horizontal="center" vertical="center"/>
    </xf>
    <xf numFmtId="176" fontId="17" fillId="0" borderId="16" xfId="96" applyNumberFormat="1" applyFont="1" applyFill="1" applyBorder="1" applyAlignment="1" applyProtection="1">
      <alignment horizontal="center" vertical="center" wrapText="1"/>
      <protection locked="0"/>
    </xf>
    <xf numFmtId="0" fontId="17" fillId="0" borderId="20" xfId="0" applyFont="1" applyBorder="1" applyAlignment="1">
      <alignment horizontal="center" vertical="center"/>
    </xf>
    <xf numFmtId="0" fontId="6" fillId="0" borderId="20" xfId="0" applyFont="1" applyBorder="1" applyAlignment="1">
      <alignment horizontal="center" vertical="center"/>
    </xf>
    <xf numFmtId="0" fontId="6" fillId="0" borderId="2" xfId="0" applyFont="1" applyBorder="1" applyAlignment="1">
      <alignment horizontal="center" vertical="center"/>
    </xf>
  </cellXfs>
  <cellStyles count="104">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40% - 强调文字颜色 3" xfId="7" builtinId="39"/>
    <cellStyle name="计算 2" xfId="8"/>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_ET_STYLE_NoName_00_" xfId="19"/>
    <cellStyle name="标题" xfId="20" builtinId="15"/>
    <cellStyle name="解释性文本" xfId="21" builtinId="53"/>
    <cellStyle name="标题 1" xfId="22" builtinId="16"/>
    <cellStyle name="_ET_STYLE_NoName_00_ 2"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40% - 强调文字颜色 4 2" xfId="31"/>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常规 7 4 5" xfId="42"/>
    <cellStyle name="20% - 强调文字颜色 2" xfId="43" builtinId="34"/>
    <cellStyle name="输出 2" xfId="4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40% - 强调文字颜色 5" xfId="51" builtinId="47"/>
    <cellStyle name="60% - 强调文字颜色 5" xfId="52" builtinId="48"/>
    <cellStyle name="强调文字颜色 6" xfId="53" builtinId="49"/>
    <cellStyle name="40% - 强调文字颜色 6" xfId="54" builtinId="51"/>
    <cellStyle name="适中 2" xfId="55"/>
    <cellStyle name="60% - 强调文字颜色 6" xfId="56" builtinId="52"/>
    <cellStyle name="解释性文本 2" xfId="57"/>
    <cellStyle name="强调文字颜色 6 2" xfId="58"/>
    <cellStyle name="常规_Sheet1" xfId="59"/>
    <cellStyle name="20% - 强调文字颜色 2 2" xfId="60"/>
    <cellStyle name="输入 2" xfId="61"/>
    <cellStyle name="20% - 强调文字颜色 3 2" xfId="62"/>
    <cellStyle name="20% - 强调文字颜色 4 2" xfId="63"/>
    <cellStyle name="常规 3" xfId="64"/>
    <cellStyle name="20% - 强调文字颜色 5 2" xfId="65"/>
    <cellStyle name="强调文字颜色 1 2" xfId="66"/>
    <cellStyle name="20% - 强调文字颜色 6 2" xfId="67"/>
    <cellStyle name="链接单元格 2" xfId="68"/>
    <cellStyle name="强调文字颜色 2 2" xfId="69"/>
    <cellStyle name="40% - 强调文字颜色 1 2" xfId="70"/>
    <cellStyle name="普通_活用表_亿元表" xfId="71"/>
    <cellStyle name="常规 16" xfId="72"/>
    <cellStyle name="40% - 强调文字颜色 2 2" xfId="73"/>
    <cellStyle name="常规 4" xfId="74"/>
    <cellStyle name="差 2" xfId="75"/>
    <cellStyle name="40% - 强调文字颜色 3 2" xfId="76"/>
    <cellStyle name="40% - 强调文字颜色 5 2" xfId="77"/>
    <cellStyle name="40% - 强调文字颜色 6 2" xfId="78"/>
    <cellStyle name="标题 3 2" xfId="79"/>
    <cellStyle name="60% - 强调文字颜色 1 2" xfId="80"/>
    <cellStyle name="警告文本 2" xfId="81"/>
    <cellStyle name="常规 5" xfId="82"/>
    <cellStyle name="60% - 强调文字颜色 2 2" xfId="83"/>
    <cellStyle name="标题 4 2" xfId="84"/>
    <cellStyle name="60% - 强调文字颜色 3 2" xfId="85"/>
    <cellStyle name="60% - 强调文字颜色 4 2" xfId="86"/>
    <cellStyle name="60% - 强调文字颜色 5 2" xfId="87"/>
    <cellStyle name="60% - 强调文字颜色 6 2" xfId="88"/>
    <cellStyle name="标题 1 2" xfId="89"/>
    <cellStyle name="标题 2 2" xfId="90"/>
    <cellStyle name="标题 5" xfId="91"/>
    <cellStyle name="常规 2" xfId="92"/>
    <cellStyle name="常规_20160909    常太镇2017年项目投资计划表(合)" xfId="93"/>
    <cellStyle name="常规_Sheet1_（按行业）2015年城厢区投资计划项目表1027" xfId="94"/>
    <cellStyle name="汇总 2" xfId="95"/>
    <cellStyle name="常规_莆田申报2013年省重点项目概况表（省重点办对接后修改1105）" xfId="96"/>
    <cellStyle name="好 2" xfId="97"/>
    <cellStyle name="强调文字颜色 3 2" xfId="98"/>
    <cellStyle name="汇总 17 2 2 2 2" xfId="99"/>
    <cellStyle name="检查单元格 2" xfId="100"/>
    <cellStyle name="强调文字颜色 4 2" xfId="101"/>
    <cellStyle name="强调文字颜色 5 2" xfId="102"/>
    <cellStyle name="注释 2" xfId="10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externalLink" Target="externalLinks/externalLink3.xml"/><Relationship Id="rId2" Type="http://schemas.openxmlformats.org/officeDocument/2006/relationships/worksheet" Target="worksheets/sheet2.xml"/><Relationship Id="rId19" Type="http://schemas.openxmlformats.org/officeDocument/2006/relationships/externalLink" Target="externalLinks/externalLink2.xml"/><Relationship Id="rId18" Type="http://schemas.openxmlformats.org/officeDocument/2006/relationships/externalLink" Target="externalLinks/externalLink1.xml"/><Relationship Id="rId17" Type="http://schemas.openxmlformats.org/officeDocument/2006/relationships/customXml" Target="../customXml/item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478;&#21410;&#21306;&#24120;&#22826;&#38215;&#21313;&#19977;&#20116;&#35268;&#21010;&#37325;&#22823;&#39033;&#30446;&#25253;&#3686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20Files\Netease\&#32593;&#26131;&#38378;&#30005;&#37038;\tmp\&#65297;&#65288;&#19996;&#28023;&#65289;&#21313;&#19977;&#20116;&#35268;&#21010;&#39033;&#30446;&#25253;&#36865;&#34920;08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20160914evuj\&#37325;&#28857;&#21150;\2018&#24180;&#37325;&#28857;&#39033;&#30446;\&#38468;&#20214;4&#65306;&#30003;&#25253;2017&#24180;&#24066;&#37325;&#28857;&#39033;&#30446;&#27010;&#20917;&#34920;&#65288;&#31354;&#34920;&#65292;&#27719;&#24635;&#21518;&#35831;&#29992;A3&#32440;&#24352;&#25171;&#21360;&#65281;&#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申报表"/>
      <sheetName val="Sheet2"/>
      <sheetName val="Sheet3"/>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申报表"/>
      <sheetName val="Sheet2"/>
      <sheetName val="Sheet3"/>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项目申报"/>
      <sheetName val="关联表"/>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D384"/>
  <sheetViews>
    <sheetView view="pageBreakPreview" zoomScale="115" zoomScaleNormal="100" workbookViewId="0">
      <pane ySplit="4" topLeftCell="A5" activePane="bottomLeft" state="frozen"/>
      <selection/>
      <selection pane="bottomLeft" activeCell="H5" sqref="H5"/>
    </sheetView>
  </sheetViews>
  <sheetFormatPr defaultColWidth="9" defaultRowHeight="14.25"/>
  <cols>
    <col min="1" max="1" width="3.75" style="443" customWidth="1"/>
    <col min="2" max="2" width="13.375" style="444" customWidth="1"/>
    <col min="3" max="3" width="7.625" style="35" hidden="1" customWidth="1"/>
    <col min="4" max="4" width="7.25" style="793" customWidth="1"/>
    <col min="5" max="5" width="5.375" style="445" customWidth="1"/>
    <col min="6" max="6" width="29.75" style="446" customWidth="1"/>
    <col min="7" max="7" width="6.25" style="445" customWidth="1"/>
    <col min="8" max="8" width="9.5" style="447" customWidth="1"/>
    <col min="9" max="9" width="9.5" style="35" hidden="1" customWidth="1"/>
    <col min="10" max="10" width="22.75" style="444" hidden="1" customWidth="1"/>
    <col min="11" max="11" width="8.125" customWidth="1"/>
    <col min="12" max="12" width="18.875" style="446" customWidth="1"/>
    <col min="13" max="13" width="8.25" style="448" customWidth="1"/>
    <col min="14" max="14" width="8.5" style="448" customWidth="1"/>
    <col min="15" max="15" width="10.25" hidden="1" customWidth="1"/>
    <col min="16" max="16" width="10.75" hidden="1" customWidth="1"/>
    <col min="17" max="18" width="10.875" hidden="1" customWidth="1"/>
    <col min="19" max="19" width="6.75" style="794" customWidth="1"/>
    <col min="20" max="20" width="9" customWidth="1"/>
    <col min="22" max="22" width="5.5" style="640" customWidth="1"/>
    <col min="23" max="23" width="9.625" style="640" customWidth="1"/>
    <col min="24" max="24" width="9.375" style="640" customWidth="1"/>
    <col min="25" max="25" width="5.5" style="640" customWidth="1"/>
    <col min="26" max="27" width="9.375" style="640" customWidth="1"/>
    <col min="28" max="28" width="5.5" style="640" customWidth="1"/>
    <col min="29" max="30" width="9.375" style="640" customWidth="1"/>
    <col min="31" max="31" width="5.5" style="640" customWidth="1"/>
    <col min="32" max="33" width="9.375" style="640" customWidth="1"/>
  </cols>
  <sheetData>
    <row r="1" ht="20.1" customHeight="1" spans="1:14">
      <c r="A1" s="641" t="s">
        <v>0</v>
      </c>
      <c r="B1" s="641"/>
      <c r="C1" s="641"/>
      <c r="D1" s="641"/>
      <c r="E1" s="641"/>
      <c r="F1" s="641"/>
      <c r="G1" s="641"/>
      <c r="H1" s="641"/>
      <c r="I1" s="641"/>
      <c r="J1" s="641"/>
      <c r="K1" s="641"/>
      <c r="L1" s="641"/>
      <c r="M1" s="641"/>
      <c r="N1" s="641"/>
    </row>
    <row r="2" ht="20.1" customHeight="1" spans="1:14">
      <c r="A2" s="795"/>
      <c r="B2" s="795"/>
      <c r="C2" s="795"/>
      <c r="D2" s="795"/>
      <c r="E2" s="795"/>
      <c r="F2" s="795"/>
      <c r="G2" s="795"/>
      <c r="H2" s="795"/>
      <c r="I2" s="795"/>
      <c r="J2" s="795"/>
      <c r="K2" s="795"/>
      <c r="L2" s="795"/>
      <c r="M2" s="795"/>
      <c r="N2" s="795"/>
    </row>
    <row r="3" s="28" customFormat="1" ht="35.1" customHeight="1" spans="1:33">
      <c r="A3" s="220" t="s">
        <v>1</v>
      </c>
      <c r="B3" s="220" t="s">
        <v>2</v>
      </c>
      <c r="C3" s="220" t="s">
        <v>3</v>
      </c>
      <c r="D3" s="220" t="s">
        <v>4</v>
      </c>
      <c r="E3" s="270" t="s">
        <v>5</v>
      </c>
      <c r="F3" s="270" t="s">
        <v>6</v>
      </c>
      <c r="G3" s="270" t="s">
        <v>7</v>
      </c>
      <c r="H3" s="270" t="s">
        <v>8</v>
      </c>
      <c r="I3" s="541" t="s">
        <v>9</v>
      </c>
      <c r="J3" s="542"/>
      <c r="K3" s="220" t="s">
        <v>10</v>
      </c>
      <c r="L3" s="220"/>
      <c r="M3" s="475" t="s">
        <v>11</v>
      </c>
      <c r="N3" s="475"/>
      <c r="O3" s="579" t="s">
        <v>12</v>
      </c>
      <c r="P3" s="579"/>
      <c r="Q3" s="579" t="s">
        <v>13</v>
      </c>
      <c r="R3" s="579"/>
      <c r="S3" s="684" t="s">
        <v>14</v>
      </c>
      <c r="V3" s="685"/>
      <c r="W3" s="685"/>
      <c r="X3" s="685"/>
      <c r="Y3" s="685"/>
      <c r="Z3" s="685"/>
      <c r="AA3" s="685"/>
      <c r="AB3" s="685"/>
      <c r="AC3" s="685"/>
      <c r="AD3" s="685"/>
      <c r="AE3" s="685"/>
      <c r="AF3" s="685"/>
      <c r="AG3" s="685"/>
    </row>
    <row r="4" s="28" customFormat="1" ht="39.95" customHeight="1" spans="1:33">
      <c r="A4" s="220"/>
      <c r="B4" s="220"/>
      <c r="C4" s="220"/>
      <c r="D4" s="220"/>
      <c r="E4" s="270"/>
      <c r="F4" s="270"/>
      <c r="G4" s="270"/>
      <c r="H4" s="270"/>
      <c r="I4" s="476" t="s">
        <v>15</v>
      </c>
      <c r="J4" s="477" t="s">
        <v>16</v>
      </c>
      <c r="K4" s="220" t="s">
        <v>17</v>
      </c>
      <c r="L4" s="224" t="s">
        <v>18</v>
      </c>
      <c r="M4" s="258" t="s">
        <v>19</v>
      </c>
      <c r="N4" s="258" t="s">
        <v>20</v>
      </c>
      <c r="O4" s="579" t="s">
        <v>21</v>
      </c>
      <c r="P4" s="579" t="s">
        <v>22</v>
      </c>
      <c r="Q4" s="579" t="s">
        <v>23</v>
      </c>
      <c r="R4" s="579" t="s">
        <v>22</v>
      </c>
      <c r="S4" s="684"/>
      <c r="V4" s="685"/>
      <c r="W4" s="685"/>
      <c r="X4" s="685"/>
      <c r="Y4" s="685"/>
      <c r="Z4" s="685"/>
      <c r="AA4" s="685"/>
      <c r="AB4" s="685"/>
      <c r="AC4" s="685"/>
      <c r="AD4" s="685"/>
      <c r="AE4" s="685"/>
      <c r="AF4" s="685"/>
      <c r="AG4" s="685"/>
    </row>
    <row r="5" s="28" customFormat="1" ht="20.1" customHeight="1" spans="1:33">
      <c r="A5" s="220"/>
      <c r="B5" s="644" t="str">
        <f>"合计"&amp;SUBTOTAL(3,A6:A400)-27&amp;"个"</f>
        <v>合计330个</v>
      </c>
      <c r="C5" s="220"/>
      <c r="D5" s="220"/>
      <c r="E5" s="270"/>
      <c r="F5" s="542"/>
      <c r="G5" s="270"/>
      <c r="H5" s="270">
        <f>SUM(H6,H58,H121,H170,H229,H253,H280,H302,H359)</f>
        <v>19467798.15</v>
      </c>
      <c r="I5" s="476"/>
      <c r="J5" s="477"/>
      <c r="K5" s="270">
        <f>SUM(K6,K58,K121,K170,K229,K253,K280,K302,K359)</f>
        <v>2303307</v>
      </c>
      <c r="L5" s="224"/>
      <c r="M5" s="258"/>
      <c r="N5" s="258"/>
      <c r="O5" s="579"/>
      <c r="P5" s="579"/>
      <c r="Q5" s="579"/>
      <c r="R5" s="579"/>
      <c r="S5" s="684"/>
      <c r="V5" s="685"/>
      <c r="W5" s="685"/>
      <c r="X5" s="685"/>
      <c r="Y5" s="685"/>
      <c r="Z5" s="685"/>
      <c r="AA5" s="685"/>
      <c r="AB5" s="685"/>
      <c r="AC5" s="685"/>
      <c r="AD5" s="685"/>
      <c r="AE5" s="685"/>
      <c r="AF5" s="685"/>
      <c r="AG5" s="685"/>
    </row>
    <row r="6" s="448" customFormat="1" ht="27.75" customHeight="1" spans="1:33">
      <c r="A6" s="796"/>
      <c r="B6" s="796" t="str">
        <f>"龙桥街道"&amp;SUBTOTAL(3,A6:A58)-3&amp;"个"</f>
        <v>龙桥街道48个</v>
      </c>
      <c r="C6" s="797">
        <f>SUBTOTAL(3,A6:A58)-3</f>
        <v>48</v>
      </c>
      <c r="D6" s="796"/>
      <c r="E6" s="796"/>
      <c r="F6" s="798"/>
      <c r="G6" s="799"/>
      <c r="H6" s="800">
        <f t="shared" ref="H6:I6" si="0">SUM(H7,H30,H39)</f>
        <v>5657225</v>
      </c>
      <c r="I6" s="800">
        <f t="shared" si="0"/>
        <v>630500</v>
      </c>
      <c r="J6" s="804"/>
      <c r="K6" s="800">
        <f>SUM(K7,K30,K39)</f>
        <v>680600</v>
      </c>
      <c r="L6" s="797"/>
      <c r="M6" s="797"/>
      <c r="N6" s="797"/>
      <c r="O6" s="805"/>
      <c r="P6" s="805"/>
      <c r="Q6" s="805"/>
      <c r="R6" s="805"/>
      <c r="S6" s="807"/>
      <c r="V6" s="691"/>
      <c r="W6" s="691"/>
      <c r="X6" s="691"/>
      <c r="Y6" s="691"/>
      <c r="Z6" s="691"/>
      <c r="AA6" s="691"/>
      <c r="AB6" s="691"/>
      <c r="AC6" s="691"/>
      <c r="AD6" s="691"/>
      <c r="AE6" s="691"/>
      <c r="AF6" s="691"/>
      <c r="AG6" s="691"/>
    </row>
    <row r="7" s="557" customFormat="1" ht="20.1" customHeight="1" spans="1:33">
      <c r="A7" s="801" t="s">
        <v>24</v>
      </c>
      <c r="B7" s="802" t="str">
        <f>"在建项目"&amp;SUBTOTAL(3,A7:A30)-2&amp;"个"</f>
        <v>在建项目22个</v>
      </c>
      <c r="C7" s="801">
        <f>SUBTOTAL(3,A7:A30)-2</f>
        <v>22</v>
      </c>
      <c r="D7" s="802"/>
      <c r="E7" s="803"/>
      <c r="F7" s="453"/>
      <c r="G7" s="454"/>
      <c r="H7" s="455">
        <f t="shared" ref="H7:I7" si="1">SUM(H8:H29)</f>
        <v>1443057</v>
      </c>
      <c r="I7" s="455">
        <f t="shared" si="1"/>
        <v>630500</v>
      </c>
      <c r="J7" s="453"/>
      <c r="K7" s="455">
        <f>SUM(K8:K29)</f>
        <v>405100</v>
      </c>
      <c r="L7" s="453"/>
      <c r="M7" s="532"/>
      <c r="N7" s="532"/>
      <c r="O7" s="532"/>
      <c r="P7" s="532"/>
      <c r="Q7" s="532"/>
      <c r="R7" s="532"/>
      <c r="S7" s="453"/>
      <c r="V7" s="808"/>
      <c r="W7" s="808"/>
      <c r="X7" s="808"/>
      <c r="Y7" s="808"/>
      <c r="Z7" s="808"/>
      <c r="AA7" s="808"/>
      <c r="AB7" s="808"/>
      <c r="AC7" s="808"/>
      <c r="AD7" s="808"/>
      <c r="AE7" s="808"/>
      <c r="AF7" s="808"/>
      <c r="AG7" s="808"/>
    </row>
    <row r="8" s="441" customFormat="1" ht="78.75" spans="1:33">
      <c r="A8" s="184">
        <v>1</v>
      </c>
      <c r="B8" s="182" t="s">
        <v>25</v>
      </c>
      <c r="C8" s="183" t="s">
        <v>26</v>
      </c>
      <c r="D8" s="183" t="s">
        <v>27</v>
      </c>
      <c r="E8" s="184" t="s">
        <v>28</v>
      </c>
      <c r="F8" s="182" t="s">
        <v>29</v>
      </c>
      <c r="G8" s="184" t="s">
        <v>30</v>
      </c>
      <c r="H8" s="462">
        <v>270000</v>
      </c>
      <c r="I8" s="184">
        <v>160000</v>
      </c>
      <c r="J8" s="483" t="s">
        <v>31</v>
      </c>
      <c r="K8" s="464">
        <v>100000</v>
      </c>
      <c r="L8" s="465" t="s">
        <v>32</v>
      </c>
      <c r="M8" s="464" t="s">
        <v>33</v>
      </c>
      <c r="N8" s="464" t="s">
        <v>34</v>
      </c>
      <c r="O8" s="457" t="s">
        <v>35</v>
      </c>
      <c r="P8" s="457" t="s">
        <v>36</v>
      </c>
      <c r="Q8" s="457" t="s">
        <v>37</v>
      </c>
      <c r="R8" s="457" t="s">
        <v>38</v>
      </c>
      <c r="S8" s="25" t="s">
        <v>39</v>
      </c>
      <c r="V8" s="690"/>
      <c r="W8" s="690"/>
      <c r="X8" s="690"/>
      <c r="Y8" s="690"/>
      <c r="Z8" s="690"/>
      <c r="AA8" s="690"/>
      <c r="AB8" s="690"/>
      <c r="AC8" s="690"/>
      <c r="AD8" s="690"/>
      <c r="AE8" s="690"/>
      <c r="AF8" s="690"/>
      <c r="AG8" s="690"/>
    </row>
    <row r="9" s="441" customFormat="1" ht="56.25" spans="1:33">
      <c r="A9" s="184">
        <v>2</v>
      </c>
      <c r="B9" s="182" t="s">
        <v>40</v>
      </c>
      <c r="C9" s="183" t="s">
        <v>26</v>
      </c>
      <c r="D9" s="183" t="s">
        <v>41</v>
      </c>
      <c r="E9" s="184" t="s">
        <v>28</v>
      </c>
      <c r="F9" s="182" t="s">
        <v>42</v>
      </c>
      <c r="G9" s="457" t="s">
        <v>43</v>
      </c>
      <c r="H9" s="466">
        <v>258800</v>
      </c>
      <c r="I9" s="184">
        <v>80000</v>
      </c>
      <c r="J9" s="182" t="s">
        <v>44</v>
      </c>
      <c r="K9" s="464">
        <v>50000</v>
      </c>
      <c r="L9" s="465" t="s">
        <v>45</v>
      </c>
      <c r="M9" s="464" t="s">
        <v>33</v>
      </c>
      <c r="N9" s="464" t="s">
        <v>34</v>
      </c>
      <c r="O9" s="457" t="s">
        <v>46</v>
      </c>
      <c r="P9" s="457" t="s">
        <v>47</v>
      </c>
      <c r="Q9" s="457" t="s">
        <v>37</v>
      </c>
      <c r="R9" s="457" t="s">
        <v>48</v>
      </c>
      <c r="S9" s="25" t="s">
        <v>39</v>
      </c>
      <c r="V9" s="690"/>
      <c r="W9" s="690"/>
      <c r="X9" s="690"/>
      <c r="Y9" s="690"/>
      <c r="Z9" s="690"/>
      <c r="AA9" s="690"/>
      <c r="AB9" s="690"/>
      <c r="AC9" s="690"/>
      <c r="AD9" s="690"/>
      <c r="AE9" s="690"/>
      <c r="AF9" s="690"/>
      <c r="AG9" s="690"/>
    </row>
    <row r="10" s="441" customFormat="1" ht="22.5" spans="1:33">
      <c r="A10" s="184">
        <v>3</v>
      </c>
      <c r="B10" s="182" t="s">
        <v>49</v>
      </c>
      <c r="C10" s="183" t="s">
        <v>50</v>
      </c>
      <c r="D10" s="183" t="s">
        <v>51</v>
      </c>
      <c r="E10" s="184" t="s">
        <v>28</v>
      </c>
      <c r="F10" s="182" t="s">
        <v>52</v>
      </c>
      <c r="G10" s="184" t="s">
        <v>53</v>
      </c>
      <c r="H10" s="462">
        <v>200000</v>
      </c>
      <c r="I10" s="184">
        <v>110000</v>
      </c>
      <c r="J10" s="483" t="s">
        <v>54</v>
      </c>
      <c r="K10" s="464">
        <v>80000</v>
      </c>
      <c r="L10" s="465" t="s">
        <v>55</v>
      </c>
      <c r="M10" s="464" t="s">
        <v>33</v>
      </c>
      <c r="N10" s="464" t="s">
        <v>34</v>
      </c>
      <c r="O10" s="457" t="s">
        <v>56</v>
      </c>
      <c r="P10" s="457" t="s">
        <v>57</v>
      </c>
      <c r="Q10" s="457" t="s">
        <v>37</v>
      </c>
      <c r="R10" s="457" t="s">
        <v>38</v>
      </c>
      <c r="S10" s="25" t="s">
        <v>39</v>
      </c>
      <c r="V10" s="690"/>
      <c r="W10" s="690"/>
      <c r="X10" s="690"/>
      <c r="Y10" s="690"/>
      <c r="Z10" s="690"/>
      <c r="AA10" s="690"/>
      <c r="AB10" s="690"/>
      <c r="AC10" s="690"/>
      <c r="AD10" s="690"/>
      <c r="AE10" s="690"/>
      <c r="AF10" s="690"/>
      <c r="AG10" s="690"/>
    </row>
    <row r="11" s="441" customFormat="1" ht="22.5" spans="1:33">
      <c r="A11" s="184">
        <v>4</v>
      </c>
      <c r="B11" s="182" t="s">
        <v>58</v>
      </c>
      <c r="C11" s="183" t="s">
        <v>50</v>
      </c>
      <c r="D11" s="183" t="s">
        <v>27</v>
      </c>
      <c r="E11" s="184" t="s">
        <v>28</v>
      </c>
      <c r="F11" s="182" t="s">
        <v>59</v>
      </c>
      <c r="G11" s="184" t="s">
        <v>60</v>
      </c>
      <c r="H11" s="462">
        <v>140000</v>
      </c>
      <c r="I11" s="184">
        <v>110000</v>
      </c>
      <c r="J11" s="182" t="s">
        <v>61</v>
      </c>
      <c r="K11" s="464">
        <v>30000</v>
      </c>
      <c r="L11" s="465" t="s">
        <v>62</v>
      </c>
      <c r="M11" s="464" t="s">
        <v>33</v>
      </c>
      <c r="N11" s="464" t="s">
        <v>34</v>
      </c>
      <c r="O11" s="457" t="s">
        <v>63</v>
      </c>
      <c r="P11" s="457" t="s">
        <v>64</v>
      </c>
      <c r="Q11" s="457" t="s">
        <v>37</v>
      </c>
      <c r="R11" s="457" t="s">
        <v>65</v>
      </c>
      <c r="S11" s="25" t="s">
        <v>39</v>
      </c>
      <c r="V11" s="690"/>
      <c r="W11" s="690"/>
      <c r="X11" s="690"/>
      <c r="Y11" s="690"/>
      <c r="Z11" s="690"/>
      <c r="AA11" s="690"/>
      <c r="AB11" s="690"/>
      <c r="AC11" s="690"/>
      <c r="AD11" s="690"/>
      <c r="AE11" s="690"/>
      <c r="AF11" s="690"/>
      <c r="AG11" s="690"/>
    </row>
    <row r="12" s="441" customFormat="1" ht="45" spans="1:33">
      <c r="A12" s="184">
        <v>5</v>
      </c>
      <c r="B12" s="182" t="s">
        <v>66</v>
      </c>
      <c r="C12" s="183" t="s">
        <v>50</v>
      </c>
      <c r="D12" s="183" t="s">
        <v>27</v>
      </c>
      <c r="E12" s="184" t="s">
        <v>28</v>
      </c>
      <c r="F12" s="182" t="s">
        <v>67</v>
      </c>
      <c r="G12" s="184" t="s">
        <v>60</v>
      </c>
      <c r="H12" s="462">
        <v>87000</v>
      </c>
      <c r="I12" s="464">
        <v>82000</v>
      </c>
      <c r="J12" s="182" t="s">
        <v>68</v>
      </c>
      <c r="K12" s="464">
        <v>5000</v>
      </c>
      <c r="L12" s="465" t="s">
        <v>69</v>
      </c>
      <c r="M12" s="464" t="s">
        <v>33</v>
      </c>
      <c r="N12" s="457" t="s">
        <v>70</v>
      </c>
      <c r="O12" s="457" t="s">
        <v>71</v>
      </c>
      <c r="P12" s="457" t="s">
        <v>72</v>
      </c>
      <c r="Q12" s="457" t="s">
        <v>37</v>
      </c>
      <c r="R12" s="457" t="s">
        <v>73</v>
      </c>
      <c r="S12" s="25" t="s">
        <v>39</v>
      </c>
      <c r="V12" s="690"/>
      <c r="W12" s="690"/>
      <c r="X12" s="690"/>
      <c r="Y12" s="690"/>
      <c r="Z12" s="690"/>
      <c r="AA12" s="690"/>
      <c r="AB12" s="690"/>
      <c r="AC12" s="690"/>
      <c r="AD12" s="690"/>
      <c r="AE12" s="690"/>
      <c r="AF12" s="690"/>
      <c r="AG12" s="690"/>
    </row>
    <row r="13" s="441" customFormat="1" ht="22.5" spans="1:33">
      <c r="A13" s="184">
        <v>6</v>
      </c>
      <c r="B13" s="182" t="s">
        <v>74</v>
      </c>
      <c r="C13" s="183" t="s">
        <v>26</v>
      </c>
      <c r="D13" s="183" t="s">
        <v>41</v>
      </c>
      <c r="E13" s="184" t="s">
        <v>28</v>
      </c>
      <c r="F13" s="182" t="s">
        <v>75</v>
      </c>
      <c r="G13" s="184" t="s">
        <v>76</v>
      </c>
      <c r="H13" s="462">
        <v>60000</v>
      </c>
      <c r="I13" s="184"/>
      <c r="J13" s="484" t="s">
        <v>77</v>
      </c>
      <c r="K13" s="464">
        <v>15000</v>
      </c>
      <c r="L13" s="465" t="s">
        <v>78</v>
      </c>
      <c r="M13" s="464" t="s">
        <v>79</v>
      </c>
      <c r="N13" s="464" t="s">
        <v>33</v>
      </c>
      <c r="O13" s="457" t="s">
        <v>80</v>
      </c>
      <c r="P13" s="457" t="s">
        <v>64</v>
      </c>
      <c r="Q13" s="457" t="s">
        <v>37</v>
      </c>
      <c r="R13" s="457" t="s">
        <v>65</v>
      </c>
      <c r="S13" s="25" t="s">
        <v>39</v>
      </c>
      <c r="V13" s="690"/>
      <c r="W13" s="690"/>
      <c r="X13" s="690"/>
      <c r="Y13" s="690"/>
      <c r="Z13" s="690"/>
      <c r="AA13" s="690"/>
      <c r="AB13" s="690"/>
      <c r="AC13" s="690"/>
      <c r="AD13" s="690"/>
      <c r="AE13" s="690"/>
      <c r="AF13" s="690"/>
      <c r="AG13" s="690"/>
    </row>
    <row r="14" s="441" customFormat="1" ht="22.5" spans="1:33">
      <c r="A14" s="184">
        <v>7</v>
      </c>
      <c r="B14" s="182" t="s">
        <v>81</v>
      </c>
      <c r="C14" s="183" t="s">
        <v>26</v>
      </c>
      <c r="D14" s="183" t="s">
        <v>51</v>
      </c>
      <c r="E14" s="184" t="s">
        <v>28</v>
      </c>
      <c r="F14" s="182" t="s">
        <v>82</v>
      </c>
      <c r="G14" s="184" t="s">
        <v>83</v>
      </c>
      <c r="H14" s="462">
        <v>150000</v>
      </c>
      <c r="I14" s="184"/>
      <c r="J14" s="362" t="s">
        <v>84</v>
      </c>
      <c r="K14" s="464">
        <v>80000</v>
      </c>
      <c r="L14" s="465" t="s">
        <v>78</v>
      </c>
      <c r="M14" s="464" t="s">
        <v>79</v>
      </c>
      <c r="N14" s="464" t="s">
        <v>33</v>
      </c>
      <c r="O14" s="457" t="s">
        <v>85</v>
      </c>
      <c r="P14" s="457" t="s">
        <v>86</v>
      </c>
      <c r="Q14" s="457" t="s">
        <v>37</v>
      </c>
      <c r="R14" s="457" t="s">
        <v>48</v>
      </c>
      <c r="S14" s="25" t="s">
        <v>39</v>
      </c>
      <c r="V14" s="690"/>
      <c r="W14" s="690"/>
      <c r="X14" s="690"/>
      <c r="Y14" s="690"/>
      <c r="Z14" s="690"/>
      <c r="AA14" s="690"/>
      <c r="AB14" s="690"/>
      <c r="AC14" s="690"/>
      <c r="AD14" s="690"/>
      <c r="AE14" s="690"/>
      <c r="AF14" s="690"/>
      <c r="AG14" s="690"/>
    </row>
    <row r="15" s="441" customFormat="1" ht="33.75" spans="1:33">
      <c r="A15" s="184">
        <v>8</v>
      </c>
      <c r="B15" s="182" t="s">
        <v>87</v>
      </c>
      <c r="C15" s="183" t="s">
        <v>50</v>
      </c>
      <c r="D15" s="183" t="s">
        <v>41</v>
      </c>
      <c r="E15" s="184" t="s">
        <v>28</v>
      </c>
      <c r="F15" s="182" t="s">
        <v>88</v>
      </c>
      <c r="G15" s="458" t="s">
        <v>89</v>
      </c>
      <c r="H15" s="459">
        <v>30000</v>
      </c>
      <c r="I15" s="184"/>
      <c r="J15" s="483" t="s">
        <v>90</v>
      </c>
      <c r="K15" s="464">
        <v>8000</v>
      </c>
      <c r="L15" s="483" t="s">
        <v>91</v>
      </c>
      <c r="M15" s="464" t="s">
        <v>92</v>
      </c>
      <c r="N15" s="464" t="s">
        <v>33</v>
      </c>
      <c r="O15" s="483" t="s">
        <v>93</v>
      </c>
      <c r="P15" s="457" t="s">
        <v>94</v>
      </c>
      <c r="Q15" s="457" t="s">
        <v>37</v>
      </c>
      <c r="R15" s="457" t="s">
        <v>95</v>
      </c>
      <c r="S15" s="25" t="s">
        <v>39</v>
      </c>
      <c r="V15" s="690"/>
      <c r="W15" s="690"/>
      <c r="X15" s="690"/>
      <c r="Y15" s="690"/>
      <c r="Z15" s="690"/>
      <c r="AA15" s="690"/>
      <c r="AB15" s="690"/>
      <c r="AC15" s="690"/>
      <c r="AD15" s="690"/>
      <c r="AE15" s="690"/>
      <c r="AF15" s="690"/>
      <c r="AG15" s="690"/>
    </row>
    <row r="16" s="441" customFormat="1" ht="22.5" spans="1:33">
      <c r="A16" s="184">
        <v>9</v>
      </c>
      <c r="B16" s="182" t="s">
        <v>96</v>
      </c>
      <c r="C16" s="183" t="s">
        <v>50</v>
      </c>
      <c r="D16" s="183" t="s">
        <v>27</v>
      </c>
      <c r="E16" s="184" t="s">
        <v>28</v>
      </c>
      <c r="F16" s="182" t="s">
        <v>97</v>
      </c>
      <c r="G16" s="184" t="s">
        <v>83</v>
      </c>
      <c r="H16" s="462">
        <v>36720</v>
      </c>
      <c r="I16" s="464">
        <v>25000</v>
      </c>
      <c r="J16" s="362" t="s">
        <v>98</v>
      </c>
      <c r="K16" s="464">
        <v>5000</v>
      </c>
      <c r="L16" s="483" t="s">
        <v>99</v>
      </c>
      <c r="M16" s="464" t="s">
        <v>79</v>
      </c>
      <c r="N16" s="464" t="s">
        <v>33</v>
      </c>
      <c r="O16" s="457" t="s">
        <v>100</v>
      </c>
      <c r="P16" s="457" t="s">
        <v>101</v>
      </c>
      <c r="Q16" s="457" t="s">
        <v>37</v>
      </c>
      <c r="R16" s="457" t="s">
        <v>73</v>
      </c>
      <c r="S16" s="25" t="s">
        <v>39</v>
      </c>
      <c r="V16" s="690"/>
      <c r="W16" s="690"/>
      <c r="X16" s="690"/>
      <c r="Y16" s="690"/>
      <c r="Z16" s="690"/>
      <c r="AA16" s="690"/>
      <c r="AB16" s="690"/>
      <c r="AC16" s="690"/>
      <c r="AD16" s="690"/>
      <c r="AE16" s="690"/>
      <c r="AF16" s="690"/>
      <c r="AG16" s="690"/>
    </row>
    <row r="17" s="441" customFormat="1" ht="67.5" spans="1:33">
      <c r="A17" s="184">
        <v>10</v>
      </c>
      <c r="B17" s="480" t="s">
        <v>102</v>
      </c>
      <c r="C17" s="464" t="s">
        <v>103</v>
      </c>
      <c r="D17" s="181" t="s">
        <v>104</v>
      </c>
      <c r="E17" s="181" t="s">
        <v>28</v>
      </c>
      <c r="F17" s="211" t="s">
        <v>105</v>
      </c>
      <c r="G17" s="458" t="s">
        <v>106</v>
      </c>
      <c r="H17" s="528">
        <v>10000</v>
      </c>
      <c r="I17" s="184"/>
      <c r="J17" s="480" t="s">
        <v>107</v>
      </c>
      <c r="K17" s="457">
        <v>5000</v>
      </c>
      <c r="L17" s="483" t="s">
        <v>91</v>
      </c>
      <c r="M17" s="464" t="s">
        <v>92</v>
      </c>
      <c r="N17" s="464" t="s">
        <v>33</v>
      </c>
      <c r="O17" s="514"/>
      <c r="P17" s="514"/>
      <c r="Q17" s="457" t="s">
        <v>37</v>
      </c>
      <c r="R17" s="457" t="s">
        <v>48</v>
      </c>
      <c r="S17" s="25" t="s">
        <v>39</v>
      </c>
      <c r="V17" s="690"/>
      <c r="W17" s="690"/>
      <c r="X17" s="690"/>
      <c r="Y17" s="690"/>
      <c r="Z17" s="690"/>
      <c r="AA17" s="690"/>
      <c r="AB17" s="690"/>
      <c r="AC17" s="690"/>
      <c r="AD17" s="690"/>
      <c r="AE17" s="690"/>
      <c r="AF17" s="690"/>
      <c r="AG17" s="690"/>
    </row>
    <row r="18" s="441" customFormat="1" ht="56.25" spans="1:33">
      <c r="A18" s="184">
        <v>11</v>
      </c>
      <c r="B18" s="480" t="s">
        <v>108</v>
      </c>
      <c r="C18" s="464" t="s">
        <v>103</v>
      </c>
      <c r="D18" s="183" t="s">
        <v>104</v>
      </c>
      <c r="E18" s="181" t="s">
        <v>28</v>
      </c>
      <c r="F18" s="480" t="s">
        <v>109</v>
      </c>
      <c r="G18" s="458" t="s">
        <v>106</v>
      </c>
      <c r="H18" s="528">
        <v>10000</v>
      </c>
      <c r="I18" s="184"/>
      <c r="J18" s="480" t="s">
        <v>110</v>
      </c>
      <c r="K18" s="457">
        <v>3000</v>
      </c>
      <c r="L18" s="483" t="s">
        <v>91</v>
      </c>
      <c r="M18" s="464" t="s">
        <v>92</v>
      </c>
      <c r="N18" s="464" t="s">
        <v>33</v>
      </c>
      <c r="O18" s="514"/>
      <c r="P18" s="514"/>
      <c r="Q18" s="457" t="s">
        <v>37</v>
      </c>
      <c r="R18" s="457" t="s">
        <v>111</v>
      </c>
      <c r="S18" s="25" t="s">
        <v>39</v>
      </c>
      <c r="V18" s="690"/>
      <c r="W18" s="690"/>
      <c r="X18" s="690"/>
      <c r="Y18" s="690"/>
      <c r="Z18" s="690"/>
      <c r="AA18" s="690"/>
      <c r="AB18" s="690"/>
      <c r="AC18" s="690"/>
      <c r="AD18" s="690"/>
      <c r="AE18" s="690"/>
      <c r="AF18" s="690"/>
      <c r="AG18" s="690"/>
    </row>
    <row r="19" s="441" customFormat="1" ht="67.5" spans="1:33">
      <c r="A19" s="184">
        <v>12</v>
      </c>
      <c r="B19" s="480" t="s">
        <v>112</v>
      </c>
      <c r="C19" s="464" t="s">
        <v>103</v>
      </c>
      <c r="D19" s="181" t="s">
        <v>104</v>
      </c>
      <c r="E19" s="181" t="s">
        <v>28</v>
      </c>
      <c r="F19" s="211" t="s">
        <v>113</v>
      </c>
      <c r="G19" s="458" t="s">
        <v>106</v>
      </c>
      <c r="H19" s="528">
        <v>3000</v>
      </c>
      <c r="I19" s="184"/>
      <c r="J19" s="480" t="s">
        <v>107</v>
      </c>
      <c r="K19" s="457">
        <v>3000</v>
      </c>
      <c r="L19" s="483" t="s">
        <v>114</v>
      </c>
      <c r="M19" s="464" t="s">
        <v>115</v>
      </c>
      <c r="N19" s="464" t="s">
        <v>33</v>
      </c>
      <c r="O19" s="514"/>
      <c r="P19" s="514"/>
      <c r="Q19" s="457" t="s">
        <v>37</v>
      </c>
      <c r="R19" s="457" t="s">
        <v>38</v>
      </c>
      <c r="S19" s="25" t="s">
        <v>39</v>
      </c>
      <c r="V19" s="690"/>
      <c r="W19" s="690"/>
      <c r="X19" s="690"/>
      <c r="Y19" s="690"/>
      <c r="Z19" s="690"/>
      <c r="AA19" s="690"/>
      <c r="AB19" s="690"/>
      <c r="AC19" s="690"/>
      <c r="AD19" s="690"/>
      <c r="AE19" s="690"/>
      <c r="AF19" s="690"/>
      <c r="AG19" s="690"/>
    </row>
    <row r="20" s="441" customFormat="1" ht="22.5" spans="1:33">
      <c r="A20" s="184">
        <v>13</v>
      </c>
      <c r="B20" s="362" t="s">
        <v>116</v>
      </c>
      <c r="C20" s="464" t="s">
        <v>103</v>
      </c>
      <c r="D20" s="179" t="s">
        <v>117</v>
      </c>
      <c r="E20" s="260" t="s">
        <v>28</v>
      </c>
      <c r="F20" s="362" t="s">
        <v>118</v>
      </c>
      <c r="G20" s="260" t="s">
        <v>119</v>
      </c>
      <c r="H20" s="599">
        <v>1000</v>
      </c>
      <c r="I20" s="464">
        <v>200</v>
      </c>
      <c r="J20" s="362" t="s">
        <v>120</v>
      </c>
      <c r="K20" s="464">
        <v>800</v>
      </c>
      <c r="L20" s="465" t="s">
        <v>121</v>
      </c>
      <c r="M20" s="464" t="s">
        <v>33</v>
      </c>
      <c r="N20" s="464" t="s">
        <v>122</v>
      </c>
      <c r="O20" s="457"/>
      <c r="P20" s="464"/>
      <c r="Q20" s="457" t="s">
        <v>37</v>
      </c>
      <c r="R20" s="457" t="s">
        <v>48</v>
      </c>
      <c r="S20" s="25" t="s">
        <v>39</v>
      </c>
      <c r="V20" s="690"/>
      <c r="W20" s="690"/>
      <c r="X20" s="690"/>
      <c r="Y20" s="690"/>
      <c r="Z20" s="690"/>
      <c r="AA20" s="690"/>
      <c r="AB20" s="690"/>
      <c r="AC20" s="690"/>
      <c r="AD20" s="690"/>
      <c r="AE20" s="690"/>
      <c r="AF20" s="690"/>
      <c r="AG20" s="690"/>
    </row>
    <row r="21" s="441" customFormat="1" ht="22.5" spans="1:33">
      <c r="A21" s="184">
        <v>14</v>
      </c>
      <c r="B21" s="483" t="s">
        <v>123</v>
      </c>
      <c r="C21" s="464" t="s">
        <v>103</v>
      </c>
      <c r="D21" s="181" t="s">
        <v>124</v>
      </c>
      <c r="E21" s="457" t="s">
        <v>28</v>
      </c>
      <c r="F21" s="211" t="s">
        <v>125</v>
      </c>
      <c r="G21" s="184" t="s">
        <v>89</v>
      </c>
      <c r="H21" s="466">
        <v>5000</v>
      </c>
      <c r="I21" s="184"/>
      <c r="J21" s="483" t="s">
        <v>126</v>
      </c>
      <c r="K21" s="457">
        <v>2000</v>
      </c>
      <c r="L21" s="465" t="s">
        <v>127</v>
      </c>
      <c r="M21" s="464" t="s">
        <v>79</v>
      </c>
      <c r="N21" s="464" t="s">
        <v>33</v>
      </c>
      <c r="O21" s="457"/>
      <c r="P21" s="457"/>
      <c r="Q21" s="457" t="s">
        <v>37</v>
      </c>
      <c r="R21" s="457" t="s">
        <v>48</v>
      </c>
      <c r="S21" s="25" t="s">
        <v>39</v>
      </c>
      <c r="V21" s="690"/>
      <c r="W21" s="690"/>
      <c r="X21" s="690"/>
      <c r="Y21" s="690"/>
      <c r="Z21" s="690"/>
      <c r="AA21" s="690"/>
      <c r="AB21" s="690"/>
      <c r="AC21" s="690"/>
      <c r="AD21" s="690"/>
      <c r="AE21" s="690"/>
      <c r="AF21" s="690"/>
      <c r="AG21" s="690"/>
    </row>
    <row r="22" s="441" customFormat="1" ht="33.75" spans="1:33">
      <c r="A22" s="184">
        <v>15</v>
      </c>
      <c r="B22" s="211" t="s">
        <v>128</v>
      </c>
      <c r="C22" s="464" t="s">
        <v>103</v>
      </c>
      <c r="D22" s="179" t="s">
        <v>129</v>
      </c>
      <c r="E22" s="457" t="s">
        <v>28</v>
      </c>
      <c r="F22" s="211" t="s">
        <v>130</v>
      </c>
      <c r="G22" s="181" t="s">
        <v>131</v>
      </c>
      <c r="H22" s="462">
        <v>5000</v>
      </c>
      <c r="I22" s="184"/>
      <c r="J22" s="480" t="s">
        <v>110</v>
      </c>
      <c r="K22" s="464">
        <v>3000</v>
      </c>
      <c r="L22" s="465" t="s">
        <v>127</v>
      </c>
      <c r="M22" s="464" t="s">
        <v>79</v>
      </c>
      <c r="N22" s="464" t="s">
        <v>33</v>
      </c>
      <c r="O22" s="457"/>
      <c r="P22" s="464"/>
      <c r="Q22" s="457" t="s">
        <v>37</v>
      </c>
      <c r="R22" s="457" t="s">
        <v>73</v>
      </c>
      <c r="S22" s="25" t="s">
        <v>39</v>
      </c>
      <c r="V22" s="690"/>
      <c r="W22" s="690"/>
      <c r="X22" s="690"/>
      <c r="Y22" s="690"/>
      <c r="Z22" s="690"/>
      <c r="AA22" s="690"/>
      <c r="AB22" s="690"/>
      <c r="AC22" s="690"/>
      <c r="AD22" s="690"/>
      <c r="AE22" s="690"/>
      <c r="AF22" s="690"/>
      <c r="AG22" s="690"/>
    </row>
    <row r="23" s="441" customFormat="1" ht="22.5" spans="1:33">
      <c r="A23" s="184">
        <v>16</v>
      </c>
      <c r="B23" s="207" t="s">
        <v>132</v>
      </c>
      <c r="C23" s="464" t="s">
        <v>103</v>
      </c>
      <c r="D23" s="179" t="s">
        <v>133</v>
      </c>
      <c r="E23" s="457" t="s">
        <v>28</v>
      </c>
      <c r="F23" s="191" t="s">
        <v>134</v>
      </c>
      <c r="G23" s="181" t="s">
        <v>135</v>
      </c>
      <c r="H23" s="460">
        <v>10000</v>
      </c>
      <c r="I23" s="184"/>
      <c r="J23" s="480" t="s">
        <v>110</v>
      </c>
      <c r="K23" s="464">
        <v>2000</v>
      </c>
      <c r="L23" s="465" t="s">
        <v>127</v>
      </c>
      <c r="M23" s="464" t="s">
        <v>79</v>
      </c>
      <c r="N23" s="464" t="s">
        <v>33</v>
      </c>
      <c r="O23" s="457"/>
      <c r="P23" s="464"/>
      <c r="Q23" s="457" t="s">
        <v>37</v>
      </c>
      <c r="R23" s="457" t="s">
        <v>38</v>
      </c>
      <c r="S23" s="25" t="s">
        <v>39</v>
      </c>
      <c r="V23" s="690"/>
      <c r="W23" s="690"/>
      <c r="X23" s="690"/>
      <c r="Y23" s="690"/>
      <c r="Z23" s="690"/>
      <c r="AA23" s="690"/>
      <c r="AB23" s="690"/>
      <c r="AC23" s="690"/>
      <c r="AD23" s="690"/>
      <c r="AE23" s="690"/>
      <c r="AF23" s="690"/>
      <c r="AG23" s="690"/>
    </row>
    <row r="24" s="502" customFormat="1" ht="22.5" spans="1:33">
      <c r="A24" s="184">
        <v>17</v>
      </c>
      <c r="B24" s="207" t="s">
        <v>136</v>
      </c>
      <c r="C24" s="464"/>
      <c r="D24" s="179" t="s">
        <v>137</v>
      </c>
      <c r="E24" s="457" t="s">
        <v>28</v>
      </c>
      <c r="F24" s="191" t="s">
        <v>138</v>
      </c>
      <c r="G24" s="260" t="s">
        <v>106</v>
      </c>
      <c r="H24" s="460">
        <v>850</v>
      </c>
      <c r="I24" s="464"/>
      <c r="J24" s="191" t="s">
        <v>139</v>
      </c>
      <c r="K24" s="464">
        <v>600</v>
      </c>
      <c r="L24" s="465" t="s">
        <v>140</v>
      </c>
      <c r="M24" s="464" t="s">
        <v>79</v>
      </c>
      <c r="N24" s="464" t="s">
        <v>141</v>
      </c>
      <c r="O24" s="728" t="s">
        <v>142</v>
      </c>
      <c r="P24" s="725" t="s">
        <v>143</v>
      </c>
      <c r="Q24" s="457"/>
      <c r="R24" s="457"/>
      <c r="S24" s="25" t="s">
        <v>39</v>
      </c>
      <c r="T24" s="507"/>
      <c r="V24" s="689"/>
      <c r="W24" s="689"/>
      <c r="X24" s="689"/>
      <c r="Y24" s="689"/>
      <c r="Z24" s="689"/>
      <c r="AA24" s="689"/>
      <c r="AB24" s="689"/>
      <c r="AC24" s="689"/>
      <c r="AD24" s="689"/>
      <c r="AE24" s="689"/>
      <c r="AF24" s="689"/>
      <c r="AG24" s="689"/>
    </row>
    <row r="25" s="502" customFormat="1" ht="22.5" spans="1:33">
      <c r="A25" s="184">
        <v>18</v>
      </c>
      <c r="B25" s="207" t="s">
        <v>144</v>
      </c>
      <c r="C25" s="464"/>
      <c r="D25" s="179" t="s">
        <v>137</v>
      </c>
      <c r="E25" s="457" t="s">
        <v>28</v>
      </c>
      <c r="F25" s="191" t="s">
        <v>145</v>
      </c>
      <c r="G25" s="260" t="s">
        <v>106</v>
      </c>
      <c r="H25" s="460">
        <v>1087</v>
      </c>
      <c r="I25" s="464"/>
      <c r="J25" s="191" t="s">
        <v>139</v>
      </c>
      <c r="K25" s="464">
        <v>700</v>
      </c>
      <c r="L25" s="465" t="s">
        <v>140</v>
      </c>
      <c r="M25" s="464" t="s">
        <v>79</v>
      </c>
      <c r="N25" s="464" t="s">
        <v>141</v>
      </c>
      <c r="O25" s="728" t="s">
        <v>146</v>
      </c>
      <c r="P25" s="725" t="s">
        <v>147</v>
      </c>
      <c r="Q25" s="457"/>
      <c r="R25" s="457"/>
      <c r="S25" s="25" t="s">
        <v>39</v>
      </c>
      <c r="T25" s="507"/>
      <c r="V25" s="689"/>
      <c r="W25" s="689"/>
      <c r="X25" s="689"/>
      <c r="Y25" s="689"/>
      <c r="Z25" s="689"/>
      <c r="AA25" s="689"/>
      <c r="AB25" s="689"/>
      <c r="AC25" s="689"/>
      <c r="AD25" s="689"/>
      <c r="AE25" s="689"/>
      <c r="AF25" s="689"/>
      <c r="AG25" s="689"/>
    </row>
    <row r="26" s="502" customFormat="1" ht="22.5" spans="1:33">
      <c r="A26" s="184">
        <v>19</v>
      </c>
      <c r="B26" s="207" t="s">
        <v>148</v>
      </c>
      <c r="C26" s="464"/>
      <c r="D26" s="179" t="s">
        <v>137</v>
      </c>
      <c r="E26" s="457" t="s">
        <v>28</v>
      </c>
      <c r="F26" s="191" t="s">
        <v>149</v>
      </c>
      <c r="G26" s="260" t="s">
        <v>106</v>
      </c>
      <c r="H26" s="460">
        <v>1100</v>
      </c>
      <c r="I26" s="464"/>
      <c r="J26" s="191" t="s">
        <v>139</v>
      </c>
      <c r="K26" s="464">
        <v>700</v>
      </c>
      <c r="L26" s="465" t="s">
        <v>140</v>
      </c>
      <c r="M26" s="464" t="s">
        <v>79</v>
      </c>
      <c r="N26" s="464" t="s">
        <v>141</v>
      </c>
      <c r="O26" s="728" t="s">
        <v>150</v>
      </c>
      <c r="P26" s="725" t="s">
        <v>151</v>
      </c>
      <c r="Q26" s="457"/>
      <c r="R26" s="457"/>
      <c r="S26" s="25" t="s">
        <v>39</v>
      </c>
      <c r="T26" s="507"/>
      <c r="V26" s="689"/>
      <c r="W26" s="689"/>
      <c r="X26" s="689"/>
      <c r="Y26" s="689"/>
      <c r="Z26" s="689"/>
      <c r="AA26" s="689"/>
      <c r="AB26" s="689"/>
      <c r="AC26" s="689"/>
      <c r="AD26" s="689"/>
      <c r="AE26" s="689"/>
      <c r="AF26" s="689"/>
      <c r="AG26" s="689"/>
    </row>
    <row r="27" s="448" customFormat="1" ht="22.5" spans="1:33">
      <c r="A27" s="184">
        <v>20</v>
      </c>
      <c r="B27" s="182" t="s">
        <v>152</v>
      </c>
      <c r="C27" s="183" t="s">
        <v>26</v>
      </c>
      <c r="D27" s="183" t="s">
        <v>27</v>
      </c>
      <c r="E27" s="184" t="s">
        <v>28</v>
      </c>
      <c r="F27" s="182" t="s">
        <v>153</v>
      </c>
      <c r="G27" s="184" t="s">
        <v>83</v>
      </c>
      <c r="H27" s="462">
        <v>160000</v>
      </c>
      <c r="I27" s="184">
        <v>63000</v>
      </c>
      <c r="J27" s="484" t="s">
        <v>154</v>
      </c>
      <c r="K27" s="464">
        <v>10000</v>
      </c>
      <c r="L27" s="465" t="s">
        <v>127</v>
      </c>
      <c r="M27" s="464" t="s">
        <v>79</v>
      </c>
      <c r="N27" s="464" t="s">
        <v>33</v>
      </c>
      <c r="O27" s="457" t="s">
        <v>155</v>
      </c>
      <c r="P27" s="457" t="s">
        <v>156</v>
      </c>
      <c r="Q27" s="457" t="s">
        <v>37</v>
      </c>
      <c r="R27" s="457" t="s">
        <v>157</v>
      </c>
      <c r="S27" s="25" t="s">
        <v>39</v>
      </c>
      <c r="V27" s="691"/>
      <c r="W27" s="691"/>
      <c r="X27" s="691"/>
      <c r="Y27" s="691"/>
      <c r="Z27" s="691"/>
      <c r="AA27" s="691"/>
      <c r="AB27" s="691"/>
      <c r="AC27" s="691"/>
      <c r="AD27" s="691"/>
      <c r="AE27" s="691"/>
      <c r="AF27" s="691"/>
      <c r="AG27" s="691"/>
    </row>
    <row r="28" s="448" customFormat="1" ht="22.5" spans="1:33">
      <c r="A28" s="184">
        <v>21</v>
      </c>
      <c r="B28" s="211" t="s">
        <v>158</v>
      </c>
      <c r="C28" s="464" t="s">
        <v>103</v>
      </c>
      <c r="D28" s="179" t="s">
        <v>104</v>
      </c>
      <c r="E28" s="457" t="s">
        <v>28</v>
      </c>
      <c r="F28" s="211" t="s">
        <v>159</v>
      </c>
      <c r="G28" s="181" t="s">
        <v>160</v>
      </c>
      <c r="H28" s="462">
        <v>2000</v>
      </c>
      <c r="I28" s="464"/>
      <c r="J28" s="484" t="s">
        <v>161</v>
      </c>
      <c r="K28" s="464">
        <v>500</v>
      </c>
      <c r="L28" s="465" t="s">
        <v>127</v>
      </c>
      <c r="M28" s="464" t="s">
        <v>79</v>
      </c>
      <c r="N28" s="464" t="s">
        <v>33</v>
      </c>
      <c r="O28" s="457"/>
      <c r="P28" s="464"/>
      <c r="Q28" s="457" t="s">
        <v>37</v>
      </c>
      <c r="R28" s="457" t="s">
        <v>48</v>
      </c>
      <c r="S28" s="25" t="s">
        <v>39</v>
      </c>
      <c r="V28" s="691"/>
      <c r="W28" s="691"/>
      <c r="X28" s="691"/>
      <c r="Y28" s="691"/>
      <c r="Z28" s="691"/>
      <c r="AA28" s="691"/>
      <c r="AB28" s="691"/>
      <c r="AC28" s="691"/>
      <c r="AD28" s="691"/>
      <c r="AE28" s="691"/>
      <c r="AF28" s="691"/>
      <c r="AG28" s="691"/>
    </row>
    <row r="29" s="441" customFormat="1" ht="22.5" spans="1:33">
      <c r="A29" s="184">
        <v>22</v>
      </c>
      <c r="B29" s="211" t="s">
        <v>162</v>
      </c>
      <c r="C29" s="464"/>
      <c r="D29" s="179" t="s">
        <v>117</v>
      </c>
      <c r="E29" s="457" t="s">
        <v>28</v>
      </c>
      <c r="F29" s="191" t="s">
        <v>163</v>
      </c>
      <c r="G29" s="181" t="s">
        <v>53</v>
      </c>
      <c r="H29" s="460">
        <v>1500</v>
      </c>
      <c r="I29" s="464">
        <v>300</v>
      </c>
      <c r="J29" s="191" t="s">
        <v>164</v>
      </c>
      <c r="K29" s="464">
        <v>800</v>
      </c>
      <c r="L29" s="180" t="s">
        <v>165</v>
      </c>
      <c r="M29" s="464" t="s">
        <v>33</v>
      </c>
      <c r="N29" s="464" t="s">
        <v>141</v>
      </c>
      <c r="O29" s="457"/>
      <c r="P29" s="464"/>
      <c r="Q29" s="457"/>
      <c r="R29" s="457"/>
      <c r="S29" s="25" t="s">
        <v>39</v>
      </c>
      <c r="V29" s="690"/>
      <c r="W29" s="690"/>
      <c r="X29" s="690"/>
      <c r="Y29" s="690"/>
      <c r="Z29" s="690"/>
      <c r="AA29" s="690"/>
      <c r="AB29" s="690"/>
      <c r="AC29" s="690"/>
      <c r="AD29" s="690"/>
      <c r="AE29" s="690"/>
      <c r="AF29" s="690"/>
      <c r="AG29" s="690"/>
    </row>
    <row r="30" s="557" customFormat="1" ht="20.1" customHeight="1" spans="1:33">
      <c r="A30" s="452" t="s">
        <v>166</v>
      </c>
      <c r="B30" s="453" t="str">
        <f>"预备项目"&amp;SUBTOTAL(3,A30:A39)-2&amp;"个"</f>
        <v>预备项目8个</v>
      </c>
      <c r="C30" s="452">
        <f>SUBTOTAL(3,A30:A39)-2</f>
        <v>8</v>
      </c>
      <c r="D30" s="453"/>
      <c r="E30" s="533"/>
      <c r="F30" s="453"/>
      <c r="G30" s="454"/>
      <c r="H30" s="455">
        <f>SUM(H31:H38)</f>
        <v>684468</v>
      </c>
      <c r="I30" s="455">
        <f>SUM(I32:I38)</f>
        <v>0</v>
      </c>
      <c r="J30" s="453"/>
      <c r="K30" s="455">
        <f>SUM(K31:K38)</f>
        <v>275500</v>
      </c>
      <c r="L30" s="453"/>
      <c r="M30" s="532"/>
      <c r="N30" s="532"/>
      <c r="O30" s="532"/>
      <c r="P30" s="532"/>
      <c r="Q30" s="532"/>
      <c r="R30" s="532"/>
      <c r="S30" s="453"/>
      <c r="V30" s="808"/>
      <c r="W30" s="808"/>
      <c r="X30" s="808"/>
      <c r="Y30" s="808"/>
      <c r="Z30" s="808"/>
      <c r="AA30" s="808"/>
      <c r="AB30" s="808"/>
      <c r="AC30" s="808"/>
      <c r="AD30" s="808"/>
      <c r="AE30" s="808"/>
      <c r="AF30" s="808"/>
      <c r="AG30" s="808"/>
    </row>
    <row r="31" s="448" customFormat="1" ht="67.5" spans="1:33">
      <c r="A31" s="184">
        <v>1</v>
      </c>
      <c r="B31" s="182" t="s">
        <v>167</v>
      </c>
      <c r="C31" s="464"/>
      <c r="D31" s="183" t="s">
        <v>133</v>
      </c>
      <c r="E31" s="184" t="s">
        <v>28</v>
      </c>
      <c r="F31" s="182" t="s">
        <v>168</v>
      </c>
      <c r="G31" s="184" t="s">
        <v>169</v>
      </c>
      <c r="H31" s="462">
        <v>200000</v>
      </c>
      <c r="I31" s="183" t="s">
        <v>170</v>
      </c>
      <c r="J31" s="483" t="s">
        <v>171</v>
      </c>
      <c r="K31" s="464">
        <v>80000</v>
      </c>
      <c r="L31" s="465" t="s">
        <v>172</v>
      </c>
      <c r="M31" s="464" t="s">
        <v>173</v>
      </c>
      <c r="N31" s="457" t="s">
        <v>33</v>
      </c>
      <c r="O31" s="457"/>
      <c r="P31" s="457"/>
      <c r="Q31" s="457"/>
      <c r="R31" s="457"/>
      <c r="S31" s="25" t="s">
        <v>39</v>
      </c>
      <c r="V31" s="691"/>
      <c r="W31" s="691"/>
      <c r="X31" s="691"/>
      <c r="Y31" s="691"/>
      <c r="Z31" s="691"/>
      <c r="AA31" s="691"/>
      <c r="AB31" s="691"/>
      <c r="AC31" s="691"/>
      <c r="AD31" s="691"/>
      <c r="AE31" s="691"/>
      <c r="AF31" s="691"/>
      <c r="AG31" s="691"/>
    </row>
    <row r="32" s="448" customFormat="1" ht="22.5" spans="1:33">
      <c r="A32" s="184">
        <v>2</v>
      </c>
      <c r="B32" s="182" t="s">
        <v>174</v>
      </c>
      <c r="C32" s="464" t="s">
        <v>26</v>
      </c>
      <c r="D32" s="183" t="s">
        <v>27</v>
      </c>
      <c r="E32" s="184" t="s">
        <v>28</v>
      </c>
      <c r="F32" s="182" t="s">
        <v>175</v>
      </c>
      <c r="G32" s="184" t="s">
        <v>83</v>
      </c>
      <c r="H32" s="462">
        <v>200000</v>
      </c>
      <c r="I32" s="183"/>
      <c r="J32" s="484" t="s">
        <v>176</v>
      </c>
      <c r="K32" s="464">
        <v>120000</v>
      </c>
      <c r="L32" s="465" t="s">
        <v>177</v>
      </c>
      <c r="M32" s="464" t="s">
        <v>178</v>
      </c>
      <c r="N32" s="457" t="s">
        <v>33</v>
      </c>
      <c r="O32" s="457" t="s">
        <v>85</v>
      </c>
      <c r="P32" s="457" t="s">
        <v>179</v>
      </c>
      <c r="Q32" s="457" t="s">
        <v>37</v>
      </c>
      <c r="R32" s="457" t="s">
        <v>38</v>
      </c>
      <c r="S32" s="25" t="s">
        <v>180</v>
      </c>
      <c r="V32" s="691"/>
      <c r="W32" s="691"/>
      <c r="X32" s="691"/>
      <c r="Y32" s="691"/>
      <c r="Z32" s="691"/>
      <c r="AA32" s="691"/>
      <c r="AB32" s="691"/>
      <c r="AC32" s="691"/>
      <c r="AD32" s="691"/>
      <c r="AE32" s="691"/>
      <c r="AF32" s="691"/>
      <c r="AG32" s="691"/>
    </row>
    <row r="33" s="441" customFormat="1" ht="45" spans="1:33">
      <c r="A33" s="184">
        <v>3</v>
      </c>
      <c r="B33" s="182" t="s">
        <v>181</v>
      </c>
      <c r="C33" s="183" t="s">
        <v>26</v>
      </c>
      <c r="D33" s="183" t="s">
        <v>51</v>
      </c>
      <c r="E33" s="184" t="s">
        <v>28</v>
      </c>
      <c r="F33" s="182" t="s">
        <v>182</v>
      </c>
      <c r="G33" s="184" t="s">
        <v>89</v>
      </c>
      <c r="H33" s="462">
        <v>150000</v>
      </c>
      <c r="I33" s="183"/>
      <c r="J33" s="465" t="s">
        <v>183</v>
      </c>
      <c r="K33" s="464">
        <v>30000</v>
      </c>
      <c r="L33" s="465" t="s">
        <v>184</v>
      </c>
      <c r="M33" s="464" t="s">
        <v>178</v>
      </c>
      <c r="N33" s="457" t="s">
        <v>33</v>
      </c>
      <c r="O33" s="457" t="s">
        <v>185</v>
      </c>
      <c r="P33" s="457" t="s">
        <v>186</v>
      </c>
      <c r="Q33" s="457" t="s">
        <v>37</v>
      </c>
      <c r="R33" s="457" t="s">
        <v>48</v>
      </c>
      <c r="S33" s="25" t="s">
        <v>39</v>
      </c>
      <c r="V33" s="690"/>
      <c r="W33" s="690"/>
      <c r="X33" s="690"/>
      <c r="Y33" s="690"/>
      <c r="Z33" s="690"/>
      <c r="AA33" s="690"/>
      <c r="AB33" s="690"/>
      <c r="AC33" s="690"/>
      <c r="AD33" s="690"/>
      <c r="AE33" s="690"/>
      <c r="AF33" s="690"/>
      <c r="AG33" s="690"/>
    </row>
    <row r="34" s="448" customFormat="1" ht="33.75" spans="1:33">
      <c r="A34" s="184">
        <v>4</v>
      </c>
      <c r="B34" s="483" t="s">
        <v>187</v>
      </c>
      <c r="C34" s="464" t="s">
        <v>188</v>
      </c>
      <c r="D34" s="181" t="s">
        <v>189</v>
      </c>
      <c r="E34" s="457" t="s">
        <v>28</v>
      </c>
      <c r="F34" s="483" t="s">
        <v>190</v>
      </c>
      <c r="G34" s="457" t="s">
        <v>83</v>
      </c>
      <c r="H34" s="466">
        <v>30000</v>
      </c>
      <c r="I34" s="501"/>
      <c r="J34" s="483" t="s">
        <v>191</v>
      </c>
      <c r="K34" s="457">
        <v>10000</v>
      </c>
      <c r="L34" s="465" t="s">
        <v>192</v>
      </c>
      <c r="M34" s="464" t="s">
        <v>178</v>
      </c>
      <c r="N34" s="457" t="s">
        <v>33</v>
      </c>
      <c r="O34" s="457" t="s">
        <v>193</v>
      </c>
      <c r="P34" s="457" t="s">
        <v>194</v>
      </c>
      <c r="Q34" s="457" t="s">
        <v>37</v>
      </c>
      <c r="R34" s="457" t="s">
        <v>157</v>
      </c>
      <c r="S34" s="25" t="s">
        <v>180</v>
      </c>
      <c r="V34" s="691"/>
      <c r="W34" s="691"/>
      <c r="X34" s="691"/>
      <c r="Y34" s="691"/>
      <c r="Z34" s="691"/>
      <c r="AA34" s="691"/>
      <c r="AB34" s="691"/>
      <c r="AC34" s="691"/>
      <c r="AD34" s="691"/>
      <c r="AE34" s="691"/>
      <c r="AF34" s="691"/>
      <c r="AG34" s="691"/>
    </row>
    <row r="35" s="503" customFormat="1" ht="22.5" spans="1:33">
      <c r="A35" s="184">
        <v>5</v>
      </c>
      <c r="B35" s="483" t="s">
        <v>195</v>
      </c>
      <c r="C35" s="464" t="s">
        <v>103</v>
      </c>
      <c r="D35" s="179" t="s">
        <v>137</v>
      </c>
      <c r="E35" s="457" t="s">
        <v>28</v>
      </c>
      <c r="F35" s="483" t="s">
        <v>196</v>
      </c>
      <c r="G35" s="184" t="s">
        <v>89</v>
      </c>
      <c r="H35" s="466">
        <v>8000</v>
      </c>
      <c r="I35" s="464"/>
      <c r="J35" s="483" t="s">
        <v>191</v>
      </c>
      <c r="K35" s="457">
        <v>2000</v>
      </c>
      <c r="L35" s="465" t="s">
        <v>197</v>
      </c>
      <c r="M35" s="464" t="s">
        <v>70</v>
      </c>
      <c r="N35" s="457" t="s">
        <v>33</v>
      </c>
      <c r="O35" s="728" t="s">
        <v>198</v>
      </c>
      <c r="P35" s="728" t="s">
        <v>199</v>
      </c>
      <c r="Q35" s="457" t="s">
        <v>37</v>
      </c>
      <c r="R35" s="457" t="s">
        <v>48</v>
      </c>
      <c r="S35" s="25" t="s">
        <v>39</v>
      </c>
      <c r="T35" s="507"/>
      <c r="V35" s="692"/>
      <c r="W35" s="692"/>
      <c r="X35" s="692"/>
      <c r="Y35" s="692"/>
      <c r="Z35" s="692"/>
      <c r="AA35" s="692"/>
      <c r="AB35" s="692"/>
      <c r="AC35" s="692"/>
      <c r="AD35" s="692"/>
      <c r="AE35" s="692"/>
      <c r="AF35" s="692"/>
      <c r="AG35" s="692"/>
    </row>
    <row r="36" s="504" customFormat="1" ht="22.5" spans="1:33">
      <c r="A36" s="184">
        <v>6</v>
      </c>
      <c r="B36" s="211" t="s">
        <v>200</v>
      </c>
      <c r="C36" s="179" t="s">
        <v>103</v>
      </c>
      <c r="D36" s="179" t="s">
        <v>137</v>
      </c>
      <c r="E36" s="201" t="s">
        <v>28</v>
      </c>
      <c r="F36" s="191" t="s">
        <v>201</v>
      </c>
      <c r="G36" s="181" t="s">
        <v>106</v>
      </c>
      <c r="H36" s="460">
        <v>800</v>
      </c>
      <c r="I36" s="179"/>
      <c r="J36" s="191" t="s">
        <v>202</v>
      </c>
      <c r="K36" s="181">
        <v>500</v>
      </c>
      <c r="L36" s="180" t="s">
        <v>197</v>
      </c>
      <c r="M36" s="179" t="s">
        <v>70</v>
      </c>
      <c r="N36" s="457" t="s">
        <v>33</v>
      </c>
      <c r="O36" s="337" t="s">
        <v>203</v>
      </c>
      <c r="P36" s="806" t="s">
        <v>204</v>
      </c>
      <c r="Q36" s="222" t="s">
        <v>37</v>
      </c>
      <c r="R36" s="222" t="s">
        <v>95</v>
      </c>
      <c r="S36" s="25" t="s">
        <v>39</v>
      </c>
      <c r="T36" s="512"/>
      <c r="V36" s="700"/>
      <c r="W36" s="700"/>
      <c r="X36" s="700"/>
      <c r="Y36" s="700"/>
      <c r="Z36" s="700"/>
      <c r="AA36" s="700"/>
      <c r="AB36" s="700"/>
      <c r="AC36" s="700"/>
      <c r="AD36" s="700"/>
      <c r="AE36" s="700"/>
      <c r="AF36" s="700"/>
      <c r="AG36" s="700"/>
    </row>
    <row r="37" s="448" customFormat="1" ht="33.75" spans="1:33">
      <c r="A37" s="184">
        <v>7</v>
      </c>
      <c r="B37" s="182" t="s">
        <v>205</v>
      </c>
      <c r="C37" s="464" t="s">
        <v>26</v>
      </c>
      <c r="D37" s="183" t="s">
        <v>27</v>
      </c>
      <c r="E37" s="184" t="s">
        <v>28</v>
      </c>
      <c r="F37" s="182" t="s">
        <v>206</v>
      </c>
      <c r="G37" s="184" t="s">
        <v>83</v>
      </c>
      <c r="H37" s="462">
        <v>80000</v>
      </c>
      <c r="I37" s="183"/>
      <c r="J37" s="484" t="s">
        <v>207</v>
      </c>
      <c r="K37" s="464">
        <v>30000</v>
      </c>
      <c r="L37" s="483" t="s">
        <v>208</v>
      </c>
      <c r="M37" s="464" t="s">
        <v>178</v>
      </c>
      <c r="N37" s="457" t="s">
        <v>33</v>
      </c>
      <c r="O37" s="457" t="s">
        <v>85</v>
      </c>
      <c r="P37" s="457" t="s">
        <v>209</v>
      </c>
      <c r="Q37" s="457" t="s">
        <v>37</v>
      </c>
      <c r="R37" s="457" t="s">
        <v>48</v>
      </c>
      <c r="S37" s="25" t="s">
        <v>180</v>
      </c>
      <c r="V37" s="691"/>
      <c r="W37" s="691"/>
      <c r="X37" s="691"/>
      <c r="Y37" s="691"/>
      <c r="Z37" s="691"/>
      <c r="AA37" s="691"/>
      <c r="AB37" s="691"/>
      <c r="AC37" s="691"/>
      <c r="AD37" s="691"/>
      <c r="AE37" s="691"/>
      <c r="AF37" s="691"/>
      <c r="AG37" s="691"/>
    </row>
    <row r="38" s="448" customFormat="1" ht="33.75" spans="1:33">
      <c r="A38" s="184">
        <v>8</v>
      </c>
      <c r="B38" s="182" t="s">
        <v>210</v>
      </c>
      <c r="C38" s="183" t="s">
        <v>50</v>
      </c>
      <c r="D38" s="183" t="s">
        <v>51</v>
      </c>
      <c r="E38" s="184" t="s">
        <v>28</v>
      </c>
      <c r="F38" s="182" t="s">
        <v>211</v>
      </c>
      <c r="G38" s="184" t="s">
        <v>89</v>
      </c>
      <c r="H38" s="462">
        <v>15668</v>
      </c>
      <c r="I38" s="464"/>
      <c r="J38" s="182" t="s">
        <v>212</v>
      </c>
      <c r="K38" s="466">
        <v>3000</v>
      </c>
      <c r="L38" s="483" t="s">
        <v>213</v>
      </c>
      <c r="M38" s="464" t="s">
        <v>178</v>
      </c>
      <c r="N38" s="457" t="s">
        <v>33</v>
      </c>
      <c r="O38" s="457" t="s">
        <v>214</v>
      </c>
      <c r="P38" s="457" t="s">
        <v>215</v>
      </c>
      <c r="Q38" s="457" t="s">
        <v>37</v>
      </c>
      <c r="R38" s="457" t="s">
        <v>216</v>
      </c>
      <c r="S38" s="25" t="s">
        <v>180</v>
      </c>
      <c r="V38" s="691"/>
      <c r="W38" s="691"/>
      <c r="X38" s="691"/>
      <c r="Y38" s="691"/>
      <c r="Z38" s="691"/>
      <c r="AA38" s="691"/>
      <c r="AB38" s="691"/>
      <c r="AC38" s="691"/>
      <c r="AD38" s="691"/>
      <c r="AE38" s="691"/>
      <c r="AF38" s="691"/>
      <c r="AG38" s="691"/>
    </row>
    <row r="39" s="557" customFormat="1" ht="20.1" customHeight="1" spans="1:33">
      <c r="A39" s="452" t="s">
        <v>217</v>
      </c>
      <c r="B39" s="453" t="str">
        <f>"前期项目"&amp;SUBTOTAL(3,A39:A57)-1&amp;"个"</f>
        <v>前期项目18个</v>
      </c>
      <c r="C39" s="452">
        <f>SUBTOTAL(3,A39:A57)-1</f>
        <v>18</v>
      </c>
      <c r="D39" s="453"/>
      <c r="E39" s="533"/>
      <c r="F39" s="453"/>
      <c r="G39" s="454"/>
      <c r="H39" s="455">
        <f t="shared" ref="H39:I39" si="2">SUM(H40:H57)</f>
        <v>3529700</v>
      </c>
      <c r="I39" s="455">
        <f t="shared" si="2"/>
        <v>0</v>
      </c>
      <c r="J39" s="453"/>
      <c r="K39" s="455">
        <f>SUM(K40:K57)</f>
        <v>0</v>
      </c>
      <c r="L39" s="453"/>
      <c r="M39" s="532"/>
      <c r="N39" s="532"/>
      <c r="O39" s="532"/>
      <c r="P39" s="532"/>
      <c r="Q39" s="532"/>
      <c r="R39" s="532"/>
      <c r="S39" s="453"/>
      <c r="V39" s="808"/>
      <c r="W39" s="808"/>
      <c r="X39" s="808"/>
      <c r="Y39" s="808"/>
      <c r="Z39" s="808"/>
      <c r="AA39" s="808"/>
      <c r="AB39" s="808"/>
      <c r="AC39" s="808"/>
      <c r="AD39" s="808"/>
      <c r="AE39" s="808"/>
      <c r="AF39" s="808"/>
      <c r="AG39" s="808"/>
    </row>
    <row r="40" s="448" customFormat="1" ht="22.5" spans="1:33">
      <c r="A40" s="184">
        <v>1</v>
      </c>
      <c r="B40" s="211" t="s">
        <v>218</v>
      </c>
      <c r="C40" s="457" t="s">
        <v>188</v>
      </c>
      <c r="D40" s="181" t="s">
        <v>51</v>
      </c>
      <c r="E40" s="457" t="s">
        <v>28</v>
      </c>
      <c r="F40" s="211" t="s">
        <v>219</v>
      </c>
      <c r="G40" s="184" t="s">
        <v>220</v>
      </c>
      <c r="H40" s="462">
        <v>450000</v>
      </c>
      <c r="I40" s="501"/>
      <c r="J40" s="480"/>
      <c r="K40" s="457"/>
      <c r="L40" s="180" t="s">
        <v>191</v>
      </c>
      <c r="M40" s="457" t="s">
        <v>33</v>
      </c>
      <c r="N40" s="457" t="s">
        <v>33</v>
      </c>
      <c r="O40" s="457"/>
      <c r="P40" s="457"/>
      <c r="Q40" s="457" t="s">
        <v>37</v>
      </c>
      <c r="R40" s="457" t="s">
        <v>65</v>
      </c>
      <c r="S40" s="25" t="s">
        <v>180</v>
      </c>
      <c r="V40" s="691"/>
      <c r="W40" s="691"/>
      <c r="X40" s="691"/>
      <c r="Y40" s="691"/>
      <c r="Z40" s="691"/>
      <c r="AA40" s="691"/>
      <c r="AB40" s="691"/>
      <c r="AC40" s="691"/>
      <c r="AD40" s="691"/>
      <c r="AE40" s="691"/>
      <c r="AF40" s="691"/>
      <c r="AG40" s="691"/>
    </row>
    <row r="41" s="448" customFormat="1" ht="45" spans="1:33">
      <c r="A41" s="184">
        <v>2</v>
      </c>
      <c r="B41" s="211" t="s">
        <v>221</v>
      </c>
      <c r="C41" s="457" t="s">
        <v>103</v>
      </c>
      <c r="D41" s="181" t="s">
        <v>41</v>
      </c>
      <c r="E41" s="181" t="s">
        <v>28</v>
      </c>
      <c r="F41" s="211" t="s">
        <v>222</v>
      </c>
      <c r="G41" s="458" t="s">
        <v>223</v>
      </c>
      <c r="H41" s="528">
        <v>400000</v>
      </c>
      <c r="I41" s="501"/>
      <c r="J41" s="480"/>
      <c r="K41" s="457"/>
      <c r="L41" s="180" t="s">
        <v>191</v>
      </c>
      <c r="M41" s="457" t="s">
        <v>33</v>
      </c>
      <c r="N41" s="457" t="s">
        <v>33</v>
      </c>
      <c r="O41" s="457"/>
      <c r="P41" s="457"/>
      <c r="Q41" s="457" t="s">
        <v>37</v>
      </c>
      <c r="R41" s="457" t="s">
        <v>48</v>
      </c>
      <c r="S41" s="25" t="s">
        <v>180</v>
      </c>
      <c r="V41" s="691"/>
      <c r="W41" s="691"/>
      <c r="X41" s="691"/>
      <c r="Y41" s="691"/>
      <c r="Z41" s="691"/>
      <c r="AA41" s="691"/>
      <c r="AB41" s="691"/>
      <c r="AC41" s="691"/>
      <c r="AD41" s="691"/>
      <c r="AE41" s="691"/>
      <c r="AF41" s="691"/>
      <c r="AG41" s="691"/>
    </row>
    <row r="42" s="448" customFormat="1" ht="56.25" spans="1:33">
      <c r="A42" s="184">
        <v>3</v>
      </c>
      <c r="B42" s="211" t="s">
        <v>224</v>
      </c>
      <c r="C42" s="464" t="s">
        <v>26</v>
      </c>
      <c r="D42" s="181" t="s">
        <v>51</v>
      </c>
      <c r="E42" s="181" t="s">
        <v>28</v>
      </c>
      <c r="F42" s="211" t="s">
        <v>225</v>
      </c>
      <c r="G42" s="184" t="s">
        <v>226</v>
      </c>
      <c r="H42" s="462">
        <v>600000</v>
      </c>
      <c r="I42" s="501"/>
      <c r="J42" s="480"/>
      <c r="K42" s="457"/>
      <c r="L42" s="180" t="s">
        <v>191</v>
      </c>
      <c r="M42" s="457" t="s">
        <v>33</v>
      </c>
      <c r="N42" s="457" t="s">
        <v>33</v>
      </c>
      <c r="O42" s="457"/>
      <c r="P42" s="457"/>
      <c r="Q42" s="457" t="s">
        <v>37</v>
      </c>
      <c r="R42" s="457" t="s">
        <v>48</v>
      </c>
      <c r="S42" s="25" t="s">
        <v>39</v>
      </c>
      <c r="V42" s="691"/>
      <c r="W42" s="691"/>
      <c r="X42" s="691"/>
      <c r="Y42" s="691"/>
      <c r="Z42" s="691"/>
      <c r="AA42" s="691"/>
      <c r="AB42" s="691"/>
      <c r="AC42" s="691"/>
      <c r="AD42" s="691"/>
      <c r="AE42" s="691"/>
      <c r="AF42" s="691"/>
      <c r="AG42" s="691"/>
    </row>
    <row r="43" s="448" customFormat="1" ht="22.5" spans="1:33">
      <c r="A43" s="184">
        <v>4</v>
      </c>
      <c r="B43" s="182" t="s">
        <v>227</v>
      </c>
      <c r="C43" s="183" t="s">
        <v>103</v>
      </c>
      <c r="D43" s="183" t="s">
        <v>104</v>
      </c>
      <c r="E43" s="184" t="s">
        <v>28</v>
      </c>
      <c r="F43" s="182" t="s">
        <v>228</v>
      </c>
      <c r="G43" s="457" t="s">
        <v>229</v>
      </c>
      <c r="H43" s="466">
        <v>5000</v>
      </c>
      <c r="I43" s="464"/>
      <c r="J43" s="480"/>
      <c r="K43" s="464"/>
      <c r="L43" s="180" t="s">
        <v>191</v>
      </c>
      <c r="M43" s="457" t="s">
        <v>33</v>
      </c>
      <c r="N43" s="457" t="s">
        <v>33</v>
      </c>
      <c r="O43" s="457"/>
      <c r="P43" s="457"/>
      <c r="Q43" s="457"/>
      <c r="R43" s="457"/>
      <c r="S43" s="25" t="s">
        <v>39</v>
      </c>
      <c r="V43" s="691"/>
      <c r="W43" s="691"/>
      <c r="X43" s="691"/>
      <c r="Y43" s="691"/>
      <c r="Z43" s="691"/>
      <c r="AA43" s="691"/>
      <c r="AB43" s="691"/>
      <c r="AC43" s="691"/>
      <c r="AD43" s="691"/>
      <c r="AE43" s="691"/>
      <c r="AF43" s="691"/>
      <c r="AG43" s="691"/>
    </row>
    <row r="44" s="448" customFormat="1" ht="22.5" spans="1:33">
      <c r="A44" s="184">
        <v>5</v>
      </c>
      <c r="B44" s="362" t="s">
        <v>230</v>
      </c>
      <c r="C44" s="457" t="s">
        <v>103</v>
      </c>
      <c r="D44" s="181" t="s">
        <v>104</v>
      </c>
      <c r="E44" s="181" t="s">
        <v>28</v>
      </c>
      <c r="F44" s="362" t="s">
        <v>231</v>
      </c>
      <c r="G44" s="458" t="s">
        <v>229</v>
      </c>
      <c r="H44" s="459">
        <v>1200</v>
      </c>
      <c r="I44" s="501"/>
      <c r="J44" s="480"/>
      <c r="K44" s="457"/>
      <c r="L44" s="180" t="s">
        <v>191</v>
      </c>
      <c r="M44" s="457" t="s">
        <v>33</v>
      </c>
      <c r="N44" s="457" t="s">
        <v>33</v>
      </c>
      <c r="O44" s="457"/>
      <c r="P44" s="457"/>
      <c r="Q44" s="457" t="s">
        <v>37</v>
      </c>
      <c r="R44" s="457" t="s">
        <v>73</v>
      </c>
      <c r="S44" s="25" t="s">
        <v>39</v>
      </c>
      <c r="V44" s="691"/>
      <c r="W44" s="691"/>
      <c r="X44" s="691"/>
      <c r="Y44" s="691"/>
      <c r="Z44" s="691"/>
      <c r="AA44" s="691"/>
      <c r="AB44" s="691"/>
      <c r="AC44" s="691"/>
      <c r="AD44" s="691"/>
      <c r="AE44" s="691"/>
      <c r="AF44" s="691"/>
      <c r="AG44" s="691"/>
    </row>
    <row r="45" s="448" customFormat="1" ht="22.5" spans="1:33">
      <c r="A45" s="184">
        <v>6</v>
      </c>
      <c r="B45" s="182" t="s">
        <v>232</v>
      </c>
      <c r="C45" s="464" t="s">
        <v>26</v>
      </c>
      <c r="D45" s="179" t="s">
        <v>137</v>
      </c>
      <c r="E45" s="184" t="s">
        <v>28</v>
      </c>
      <c r="F45" s="182" t="s">
        <v>233</v>
      </c>
      <c r="G45" s="184" t="s">
        <v>223</v>
      </c>
      <c r="H45" s="462">
        <v>250000</v>
      </c>
      <c r="I45" s="464"/>
      <c r="J45" s="483"/>
      <c r="K45" s="464"/>
      <c r="L45" s="180" t="s">
        <v>191</v>
      </c>
      <c r="M45" s="457" t="s">
        <v>33</v>
      </c>
      <c r="N45" s="457" t="s">
        <v>33</v>
      </c>
      <c r="O45" s="457" t="s">
        <v>85</v>
      </c>
      <c r="P45" s="457" t="s">
        <v>179</v>
      </c>
      <c r="Q45" s="457" t="s">
        <v>37</v>
      </c>
      <c r="R45" s="457" t="s">
        <v>157</v>
      </c>
      <c r="S45" s="25" t="s">
        <v>180</v>
      </c>
      <c r="V45" s="691"/>
      <c r="W45" s="691"/>
      <c r="X45" s="691"/>
      <c r="Y45" s="691"/>
      <c r="Z45" s="691"/>
      <c r="AA45" s="691"/>
      <c r="AB45" s="691"/>
      <c r="AC45" s="691"/>
      <c r="AD45" s="691"/>
      <c r="AE45" s="691"/>
      <c r="AF45" s="691"/>
      <c r="AG45" s="691"/>
    </row>
    <row r="46" s="448" customFormat="1" ht="22.5" spans="1:33">
      <c r="A46" s="184">
        <v>7</v>
      </c>
      <c r="B46" s="483" t="s">
        <v>234</v>
      </c>
      <c r="C46" s="457" t="s">
        <v>188</v>
      </c>
      <c r="D46" s="181" t="s">
        <v>51</v>
      </c>
      <c r="E46" s="457" t="s">
        <v>28</v>
      </c>
      <c r="F46" s="483" t="s">
        <v>235</v>
      </c>
      <c r="G46" s="457" t="s">
        <v>223</v>
      </c>
      <c r="H46" s="466">
        <v>170000</v>
      </c>
      <c r="I46" s="501"/>
      <c r="J46" s="483"/>
      <c r="K46" s="457"/>
      <c r="L46" s="180" t="s">
        <v>191</v>
      </c>
      <c r="M46" s="457" t="s">
        <v>33</v>
      </c>
      <c r="N46" s="457" t="s">
        <v>33</v>
      </c>
      <c r="O46" s="457" t="s">
        <v>85</v>
      </c>
      <c r="P46" s="457" t="s">
        <v>86</v>
      </c>
      <c r="Q46" s="457" t="s">
        <v>37</v>
      </c>
      <c r="R46" s="457" t="s">
        <v>73</v>
      </c>
      <c r="S46" s="25" t="s">
        <v>180</v>
      </c>
      <c r="V46" s="691"/>
      <c r="W46" s="691"/>
      <c r="X46" s="691"/>
      <c r="Y46" s="691"/>
      <c r="Z46" s="691"/>
      <c r="AA46" s="691"/>
      <c r="AB46" s="691"/>
      <c r="AC46" s="691"/>
      <c r="AD46" s="691"/>
      <c r="AE46" s="691"/>
      <c r="AF46" s="691"/>
      <c r="AG46" s="691"/>
    </row>
    <row r="47" s="448" customFormat="1" ht="22.5" spans="1:33">
      <c r="A47" s="184">
        <v>8</v>
      </c>
      <c r="B47" s="483" t="s">
        <v>236</v>
      </c>
      <c r="C47" s="457" t="s">
        <v>188</v>
      </c>
      <c r="D47" s="181" t="s">
        <v>27</v>
      </c>
      <c r="E47" s="457" t="s">
        <v>28</v>
      </c>
      <c r="F47" s="483" t="s">
        <v>237</v>
      </c>
      <c r="G47" s="457" t="s">
        <v>223</v>
      </c>
      <c r="H47" s="466">
        <v>30000</v>
      </c>
      <c r="I47" s="457"/>
      <c r="J47" s="483"/>
      <c r="K47" s="457"/>
      <c r="L47" s="180" t="s">
        <v>191</v>
      </c>
      <c r="M47" s="457" t="s">
        <v>33</v>
      </c>
      <c r="N47" s="457" t="s">
        <v>33</v>
      </c>
      <c r="O47" s="457" t="s">
        <v>238</v>
      </c>
      <c r="P47" s="457" t="s">
        <v>239</v>
      </c>
      <c r="Q47" s="457" t="s">
        <v>37</v>
      </c>
      <c r="R47" s="457" t="s">
        <v>38</v>
      </c>
      <c r="S47" s="25" t="s">
        <v>39</v>
      </c>
      <c r="V47" s="691"/>
      <c r="W47" s="691"/>
      <c r="X47" s="691"/>
      <c r="Y47" s="691"/>
      <c r="Z47" s="691"/>
      <c r="AA47" s="691"/>
      <c r="AB47" s="691"/>
      <c r="AC47" s="691"/>
      <c r="AD47" s="691"/>
      <c r="AE47" s="691"/>
      <c r="AF47" s="691"/>
      <c r="AG47" s="691"/>
    </row>
    <row r="48" s="448" customFormat="1" ht="22.5" spans="1:33">
      <c r="A48" s="184">
        <v>9</v>
      </c>
      <c r="B48" s="483" t="s">
        <v>240</v>
      </c>
      <c r="C48" s="457" t="s">
        <v>188</v>
      </c>
      <c r="D48" s="181" t="s">
        <v>51</v>
      </c>
      <c r="E48" s="457" t="s">
        <v>28</v>
      </c>
      <c r="F48" s="483" t="s">
        <v>241</v>
      </c>
      <c r="G48" s="457" t="s">
        <v>242</v>
      </c>
      <c r="H48" s="466">
        <v>500000</v>
      </c>
      <c r="I48" s="501"/>
      <c r="J48" s="483"/>
      <c r="K48" s="457"/>
      <c r="L48" s="180" t="s">
        <v>191</v>
      </c>
      <c r="M48" s="457" t="s">
        <v>33</v>
      </c>
      <c r="N48" s="457" t="s">
        <v>33</v>
      </c>
      <c r="O48" s="457" t="s">
        <v>85</v>
      </c>
      <c r="P48" s="457" t="s">
        <v>243</v>
      </c>
      <c r="Q48" s="457" t="s">
        <v>37</v>
      </c>
      <c r="R48" s="457" t="s">
        <v>95</v>
      </c>
      <c r="S48" s="25" t="s">
        <v>39</v>
      </c>
      <c r="V48" s="691"/>
      <c r="W48" s="691"/>
      <c r="X48" s="691"/>
      <c r="Y48" s="691"/>
      <c r="Z48" s="691"/>
      <c r="AA48" s="691"/>
      <c r="AB48" s="691"/>
      <c r="AC48" s="691"/>
      <c r="AD48" s="691"/>
      <c r="AE48" s="691"/>
      <c r="AF48" s="691"/>
      <c r="AG48" s="691"/>
    </row>
    <row r="49" s="448" customFormat="1" ht="22.5" spans="1:33">
      <c r="A49" s="184">
        <v>10</v>
      </c>
      <c r="B49" s="211" t="s">
        <v>244</v>
      </c>
      <c r="C49" s="457" t="s">
        <v>103</v>
      </c>
      <c r="D49" s="181" t="s">
        <v>51</v>
      </c>
      <c r="E49" s="457" t="s">
        <v>28</v>
      </c>
      <c r="F49" s="211" t="s">
        <v>245</v>
      </c>
      <c r="G49" s="184" t="s">
        <v>246</v>
      </c>
      <c r="H49" s="462">
        <v>550000</v>
      </c>
      <c r="I49" s="501"/>
      <c r="J49" s="480"/>
      <c r="K49" s="457"/>
      <c r="L49" s="180" t="s">
        <v>191</v>
      </c>
      <c r="M49" s="457" t="s">
        <v>33</v>
      </c>
      <c r="N49" s="457" t="s">
        <v>33</v>
      </c>
      <c r="O49" s="457"/>
      <c r="P49" s="457"/>
      <c r="Q49" s="457"/>
      <c r="R49" s="457"/>
      <c r="S49" s="25" t="s">
        <v>180</v>
      </c>
      <c r="V49" s="691"/>
      <c r="W49" s="691"/>
      <c r="X49" s="691"/>
      <c r="Y49" s="691"/>
      <c r="Z49" s="691"/>
      <c r="AA49" s="691"/>
      <c r="AB49" s="691"/>
      <c r="AC49" s="691"/>
      <c r="AD49" s="691"/>
      <c r="AE49" s="691"/>
      <c r="AF49" s="691"/>
      <c r="AG49" s="691"/>
    </row>
    <row r="50" s="448" customFormat="1" ht="33.75" spans="1:33">
      <c r="A50" s="184">
        <v>11</v>
      </c>
      <c r="B50" s="211" t="s">
        <v>247</v>
      </c>
      <c r="C50" s="457" t="s">
        <v>103</v>
      </c>
      <c r="D50" s="181" t="s">
        <v>51</v>
      </c>
      <c r="E50" s="181" t="s">
        <v>28</v>
      </c>
      <c r="F50" s="480" t="s">
        <v>248</v>
      </c>
      <c r="G50" s="458" t="s">
        <v>223</v>
      </c>
      <c r="H50" s="459">
        <v>30000</v>
      </c>
      <c r="I50" s="501"/>
      <c r="J50" s="480"/>
      <c r="K50" s="457"/>
      <c r="L50" s="180" t="s">
        <v>191</v>
      </c>
      <c r="M50" s="457" t="s">
        <v>33</v>
      </c>
      <c r="N50" s="457" t="s">
        <v>33</v>
      </c>
      <c r="O50" s="457"/>
      <c r="P50" s="457"/>
      <c r="Q50" s="457" t="s">
        <v>37</v>
      </c>
      <c r="R50" s="457" t="s">
        <v>157</v>
      </c>
      <c r="S50" s="25" t="s">
        <v>39</v>
      </c>
      <c r="V50" s="691"/>
      <c r="W50" s="691"/>
      <c r="X50" s="691"/>
      <c r="Y50" s="691"/>
      <c r="Z50" s="691"/>
      <c r="AA50" s="691"/>
      <c r="AB50" s="691"/>
      <c r="AC50" s="691"/>
      <c r="AD50" s="691"/>
      <c r="AE50" s="691"/>
      <c r="AF50" s="691"/>
      <c r="AG50" s="691"/>
    </row>
    <row r="51" s="504" customFormat="1" ht="22.5" spans="1:33">
      <c r="A51" s="184">
        <v>12</v>
      </c>
      <c r="B51" s="211" t="s">
        <v>249</v>
      </c>
      <c r="C51" s="179"/>
      <c r="D51" s="179" t="s">
        <v>137</v>
      </c>
      <c r="E51" s="181" t="s">
        <v>28</v>
      </c>
      <c r="F51" s="180" t="s">
        <v>250</v>
      </c>
      <c r="G51" s="184" t="s">
        <v>251</v>
      </c>
      <c r="H51" s="181">
        <v>5000</v>
      </c>
      <c r="I51" s="179"/>
      <c r="J51" s="182"/>
      <c r="K51" s="180"/>
      <c r="L51" s="180" t="s">
        <v>191</v>
      </c>
      <c r="M51" s="457" t="s">
        <v>33</v>
      </c>
      <c r="N51" s="457" t="s">
        <v>33</v>
      </c>
      <c r="O51" s="222"/>
      <c r="P51" s="775" t="s">
        <v>199</v>
      </c>
      <c r="Q51" s="222"/>
      <c r="R51" s="222"/>
      <c r="S51" s="25" t="s">
        <v>39</v>
      </c>
      <c r="T51" s="512"/>
      <c r="V51" s="700"/>
      <c r="W51" s="700"/>
      <c r="X51" s="700"/>
      <c r="Y51" s="700"/>
      <c r="Z51" s="700"/>
      <c r="AA51" s="700"/>
      <c r="AB51" s="700"/>
      <c r="AC51" s="700"/>
      <c r="AD51" s="700"/>
      <c r="AE51" s="700"/>
      <c r="AF51" s="700"/>
      <c r="AG51" s="700"/>
    </row>
    <row r="52" s="504" customFormat="1" ht="22.5" spans="1:33">
      <c r="A52" s="184">
        <v>13</v>
      </c>
      <c r="B52" s="211" t="s">
        <v>252</v>
      </c>
      <c r="C52" s="179"/>
      <c r="D52" s="179" t="s">
        <v>137</v>
      </c>
      <c r="E52" s="181" t="s">
        <v>28</v>
      </c>
      <c r="F52" s="180" t="s">
        <v>253</v>
      </c>
      <c r="G52" s="184" t="s">
        <v>251</v>
      </c>
      <c r="H52" s="181">
        <v>2500</v>
      </c>
      <c r="I52" s="179"/>
      <c r="J52" s="182"/>
      <c r="K52" s="180"/>
      <c r="L52" s="180" t="s">
        <v>191</v>
      </c>
      <c r="M52" s="457" t="s">
        <v>33</v>
      </c>
      <c r="N52" s="457" t="s">
        <v>33</v>
      </c>
      <c r="O52" s="222"/>
      <c r="P52" s="775" t="s">
        <v>199</v>
      </c>
      <c r="Q52" s="222"/>
      <c r="R52" s="222"/>
      <c r="S52" s="25" t="s">
        <v>39</v>
      </c>
      <c r="T52" s="512"/>
      <c r="V52" s="700"/>
      <c r="W52" s="700"/>
      <c r="X52" s="700"/>
      <c r="Y52" s="700"/>
      <c r="Z52" s="700"/>
      <c r="AA52" s="700"/>
      <c r="AB52" s="700"/>
      <c r="AC52" s="700"/>
      <c r="AD52" s="700"/>
      <c r="AE52" s="700"/>
      <c r="AF52" s="700"/>
      <c r="AG52" s="700"/>
    </row>
    <row r="53" s="448" customFormat="1" ht="22.5" spans="1:33">
      <c r="A53" s="184">
        <v>14</v>
      </c>
      <c r="B53" s="483" t="s">
        <v>254</v>
      </c>
      <c r="C53" s="464" t="s">
        <v>103</v>
      </c>
      <c r="D53" s="183" t="s">
        <v>124</v>
      </c>
      <c r="E53" s="457" t="s">
        <v>28</v>
      </c>
      <c r="F53" s="211" t="s">
        <v>255</v>
      </c>
      <c r="G53" s="184" t="s">
        <v>229</v>
      </c>
      <c r="H53" s="466">
        <v>1000</v>
      </c>
      <c r="I53" s="501"/>
      <c r="J53" s="483"/>
      <c r="K53" s="457"/>
      <c r="L53" s="180" t="s">
        <v>191</v>
      </c>
      <c r="M53" s="457" t="s">
        <v>33</v>
      </c>
      <c r="N53" s="457" t="s">
        <v>33</v>
      </c>
      <c r="O53" s="457"/>
      <c r="P53" s="457"/>
      <c r="Q53" s="457"/>
      <c r="R53" s="457"/>
      <c r="S53" s="25" t="s">
        <v>39</v>
      </c>
      <c r="V53" s="691"/>
      <c r="W53" s="691"/>
      <c r="X53" s="691"/>
      <c r="Y53" s="691"/>
      <c r="Z53" s="691"/>
      <c r="AA53" s="691"/>
      <c r="AB53" s="691"/>
      <c r="AC53" s="691"/>
      <c r="AD53" s="691"/>
      <c r="AE53" s="691"/>
      <c r="AF53" s="691"/>
      <c r="AG53" s="691"/>
    </row>
    <row r="54" s="448" customFormat="1" ht="22.5" spans="1:33">
      <c r="A54" s="184">
        <v>15</v>
      </c>
      <c r="B54" s="509" t="s">
        <v>256</v>
      </c>
      <c r="C54" s="457" t="s">
        <v>103</v>
      </c>
      <c r="D54" s="179" t="s">
        <v>104</v>
      </c>
      <c r="E54" s="184" t="s">
        <v>28</v>
      </c>
      <c r="F54" s="509" t="s">
        <v>257</v>
      </c>
      <c r="G54" s="184" t="s">
        <v>223</v>
      </c>
      <c r="H54" s="186">
        <v>20000</v>
      </c>
      <c r="I54" s="501"/>
      <c r="J54" s="211"/>
      <c r="K54" s="457"/>
      <c r="L54" s="180" t="s">
        <v>191</v>
      </c>
      <c r="M54" s="457" t="s">
        <v>33</v>
      </c>
      <c r="N54" s="457" t="s">
        <v>33</v>
      </c>
      <c r="O54" s="457"/>
      <c r="P54" s="457"/>
      <c r="Q54" s="457"/>
      <c r="R54" s="457"/>
      <c r="S54" s="25" t="s">
        <v>39</v>
      </c>
      <c r="V54" s="691"/>
      <c r="W54" s="691"/>
      <c r="X54" s="691"/>
      <c r="Y54" s="691"/>
      <c r="Z54" s="691"/>
      <c r="AA54" s="691"/>
      <c r="AB54" s="691"/>
      <c r="AC54" s="691"/>
      <c r="AD54" s="691"/>
      <c r="AE54" s="691"/>
      <c r="AF54" s="691"/>
      <c r="AG54" s="691"/>
    </row>
    <row r="55" s="448" customFormat="1" ht="22.5" spans="1:33">
      <c r="A55" s="184">
        <v>16</v>
      </c>
      <c r="B55" s="509" t="s">
        <v>258</v>
      </c>
      <c r="C55" s="457" t="s">
        <v>103</v>
      </c>
      <c r="D55" s="179" t="s">
        <v>189</v>
      </c>
      <c r="E55" s="184" t="s">
        <v>28</v>
      </c>
      <c r="F55" s="180" t="s">
        <v>259</v>
      </c>
      <c r="G55" s="184" t="s">
        <v>223</v>
      </c>
      <c r="H55" s="186">
        <v>5000</v>
      </c>
      <c r="I55" s="501"/>
      <c r="J55" s="483"/>
      <c r="K55" s="457"/>
      <c r="L55" s="180" t="s">
        <v>191</v>
      </c>
      <c r="M55" s="457" t="s">
        <v>33</v>
      </c>
      <c r="N55" s="457" t="s">
        <v>33</v>
      </c>
      <c r="O55" s="457"/>
      <c r="P55" s="457"/>
      <c r="Q55" s="457"/>
      <c r="R55" s="457"/>
      <c r="S55" s="25" t="s">
        <v>39</v>
      </c>
      <c r="V55" s="691"/>
      <c r="W55" s="691"/>
      <c r="X55" s="691"/>
      <c r="Y55" s="691"/>
      <c r="Z55" s="691"/>
      <c r="AA55" s="691"/>
      <c r="AB55" s="691"/>
      <c r="AC55" s="691"/>
      <c r="AD55" s="691"/>
      <c r="AE55" s="691"/>
      <c r="AF55" s="691"/>
      <c r="AG55" s="691"/>
    </row>
    <row r="56" s="448" customFormat="1" ht="22.5" spans="1:33">
      <c r="A56" s="184">
        <v>17</v>
      </c>
      <c r="B56" s="509" t="s">
        <v>260</v>
      </c>
      <c r="C56" s="457" t="s">
        <v>103</v>
      </c>
      <c r="D56" s="179" t="s">
        <v>104</v>
      </c>
      <c r="E56" s="184" t="s">
        <v>28</v>
      </c>
      <c r="F56" s="509" t="s">
        <v>261</v>
      </c>
      <c r="G56" s="184" t="s">
        <v>229</v>
      </c>
      <c r="H56" s="186">
        <v>10000</v>
      </c>
      <c r="I56" s="501"/>
      <c r="J56" s="211"/>
      <c r="K56" s="457"/>
      <c r="L56" s="180" t="s">
        <v>191</v>
      </c>
      <c r="M56" s="457" t="s">
        <v>33</v>
      </c>
      <c r="N56" s="457" t="s">
        <v>33</v>
      </c>
      <c r="O56" s="457"/>
      <c r="P56" s="457"/>
      <c r="Q56" s="457"/>
      <c r="R56" s="457"/>
      <c r="S56" s="25" t="s">
        <v>39</v>
      </c>
      <c r="V56" s="691"/>
      <c r="W56" s="691"/>
      <c r="X56" s="691"/>
      <c r="Y56" s="691"/>
      <c r="Z56" s="691"/>
      <c r="AA56" s="691"/>
      <c r="AB56" s="691"/>
      <c r="AC56" s="691"/>
      <c r="AD56" s="691"/>
      <c r="AE56" s="691"/>
      <c r="AF56" s="691"/>
      <c r="AG56" s="691"/>
    </row>
    <row r="57" s="448" customFormat="1" ht="22.5" spans="1:33">
      <c r="A57" s="184">
        <v>18</v>
      </c>
      <c r="B57" s="483" t="s">
        <v>262</v>
      </c>
      <c r="C57" s="457" t="s">
        <v>188</v>
      </c>
      <c r="D57" s="181" t="s">
        <v>27</v>
      </c>
      <c r="E57" s="457" t="s">
        <v>28</v>
      </c>
      <c r="F57" s="483" t="s">
        <v>263</v>
      </c>
      <c r="G57" s="457" t="s">
        <v>226</v>
      </c>
      <c r="H57" s="466">
        <v>500000</v>
      </c>
      <c r="I57" s="501"/>
      <c r="J57" s="483"/>
      <c r="K57" s="457"/>
      <c r="L57" s="180" t="s">
        <v>191</v>
      </c>
      <c r="M57" s="457" t="s">
        <v>33</v>
      </c>
      <c r="N57" s="457" t="s">
        <v>33</v>
      </c>
      <c r="O57" s="457" t="s">
        <v>85</v>
      </c>
      <c r="P57" s="457" t="s">
        <v>86</v>
      </c>
      <c r="Q57" s="457" t="s">
        <v>37</v>
      </c>
      <c r="R57" s="457" t="s">
        <v>157</v>
      </c>
      <c r="S57" s="25" t="s">
        <v>180</v>
      </c>
      <c r="V57" s="691"/>
      <c r="W57" s="691"/>
      <c r="X57" s="691"/>
      <c r="Y57" s="691"/>
      <c r="Z57" s="691"/>
      <c r="AA57" s="691"/>
      <c r="AB57" s="691"/>
      <c r="AC57" s="691"/>
      <c r="AD57" s="691"/>
      <c r="AE57" s="691"/>
      <c r="AF57" s="691"/>
      <c r="AG57" s="691"/>
    </row>
    <row r="58" s="448" customFormat="1" ht="27.75" customHeight="1" spans="1:33">
      <c r="A58" s="796"/>
      <c r="B58" s="796" t="str">
        <f>"凤凰山街道"&amp;SUBTOTAL(3,A58:A121)-3&amp;"个"</f>
        <v>凤凰山街道59个</v>
      </c>
      <c r="C58" s="797">
        <f>SUBTOTAL(3,A58:A121)-3</f>
        <v>59</v>
      </c>
      <c r="D58" s="796"/>
      <c r="E58" s="796"/>
      <c r="F58" s="798"/>
      <c r="G58" s="799"/>
      <c r="H58" s="800">
        <f t="shared" ref="H58:I58" si="3">SUM(H59,H74,H100)</f>
        <v>2571654</v>
      </c>
      <c r="I58" s="800">
        <f t="shared" si="3"/>
        <v>63000</v>
      </c>
      <c r="J58" s="804"/>
      <c r="K58" s="800">
        <f>SUM(K59,K74,K100)</f>
        <v>202057</v>
      </c>
      <c r="L58" s="797"/>
      <c r="M58" s="797"/>
      <c r="N58" s="797"/>
      <c r="O58" s="805"/>
      <c r="P58" s="805"/>
      <c r="Q58" s="805"/>
      <c r="R58" s="805"/>
      <c r="S58" s="807"/>
      <c r="V58" s="691"/>
      <c r="W58" s="691"/>
      <c r="X58" s="691"/>
      <c r="Y58" s="691"/>
      <c r="Z58" s="691"/>
      <c r="AA58" s="691"/>
      <c r="AB58" s="691"/>
      <c r="AC58" s="691"/>
      <c r="AD58" s="691"/>
      <c r="AE58" s="691"/>
      <c r="AF58" s="691"/>
      <c r="AG58" s="691"/>
    </row>
    <row r="59" s="557" customFormat="1" ht="20.1" customHeight="1" spans="1:33">
      <c r="A59" s="801" t="s">
        <v>24</v>
      </c>
      <c r="B59" s="802" t="str">
        <f>"在建项目"&amp;SUBTOTAL(3,A59:A74)-2&amp;"个"</f>
        <v>在建项目14个</v>
      </c>
      <c r="C59" s="801">
        <f>SUBTOTAL(3,A59:A74)-2</f>
        <v>14</v>
      </c>
      <c r="D59" s="802"/>
      <c r="E59" s="803"/>
      <c r="F59" s="453"/>
      <c r="G59" s="454"/>
      <c r="H59" s="455">
        <f t="shared" ref="H59:I59" si="4">SUM(H60:H73)</f>
        <v>205654</v>
      </c>
      <c r="I59" s="455">
        <f t="shared" si="4"/>
        <v>63000</v>
      </c>
      <c r="J59" s="453"/>
      <c r="K59" s="455">
        <f>SUM(K60:K73)</f>
        <v>80557</v>
      </c>
      <c r="L59" s="453"/>
      <c r="M59" s="532"/>
      <c r="N59" s="532"/>
      <c r="O59" s="532"/>
      <c r="P59" s="532"/>
      <c r="Q59" s="532"/>
      <c r="R59" s="532"/>
      <c r="S59" s="453"/>
      <c r="V59" s="808"/>
      <c r="W59" s="808"/>
      <c r="X59" s="808"/>
      <c r="Y59" s="808"/>
      <c r="Z59" s="808"/>
      <c r="AA59" s="808"/>
      <c r="AB59" s="808"/>
      <c r="AC59" s="808"/>
      <c r="AD59" s="808"/>
      <c r="AE59" s="808"/>
      <c r="AF59" s="808"/>
      <c r="AG59" s="808"/>
    </row>
    <row r="60" s="499" customFormat="1" ht="24" spans="1:33">
      <c r="A60" s="184">
        <v>1</v>
      </c>
      <c r="B60" s="211" t="s">
        <v>264</v>
      </c>
      <c r="C60" s="473" t="s">
        <v>265</v>
      </c>
      <c r="D60" s="248" t="s">
        <v>266</v>
      </c>
      <c r="E60" s="457" t="s">
        <v>267</v>
      </c>
      <c r="F60" s="180" t="s">
        <v>268</v>
      </c>
      <c r="G60" s="184" t="s">
        <v>269</v>
      </c>
      <c r="H60" s="219">
        <v>44057</v>
      </c>
      <c r="I60" s="473">
        <v>38000</v>
      </c>
      <c r="J60" s="180" t="s">
        <v>270</v>
      </c>
      <c r="K60" s="473">
        <v>6057</v>
      </c>
      <c r="L60" s="465" t="s">
        <v>271</v>
      </c>
      <c r="M60" s="457" t="s">
        <v>33</v>
      </c>
      <c r="N60" s="464" t="s">
        <v>79</v>
      </c>
      <c r="O60" s="727" t="s">
        <v>272</v>
      </c>
      <c r="P60" s="727" t="s">
        <v>273</v>
      </c>
      <c r="Q60" s="600"/>
      <c r="R60" s="473"/>
      <c r="S60" s="25" t="s">
        <v>274</v>
      </c>
      <c r="V60" s="716"/>
      <c r="W60" s="716"/>
      <c r="X60" s="716"/>
      <c r="Y60" s="716"/>
      <c r="Z60" s="716"/>
      <c r="AA60" s="716"/>
      <c r="AB60" s="716"/>
      <c r="AC60" s="716"/>
      <c r="AD60" s="716"/>
      <c r="AE60" s="716"/>
      <c r="AF60" s="716"/>
      <c r="AG60" s="716"/>
    </row>
    <row r="61" s="499" customFormat="1" ht="33.75" spans="1:33">
      <c r="A61" s="184">
        <v>2</v>
      </c>
      <c r="B61" s="211" t="s">
        <v>275</v>
      </c>
      <c r="C61" s="473" t="s">
        <v>265</v>
      </c>
      <c r="D61" s="248" t="s">
        <v>27</v>
      </c>
      <c r="E61" s="457" t="s">
        <v>267</v>
      </c>
      <c r="F61" s="180" t="s">
        <v>276</v>
      </c>
      <c r="G61" s="184" t="s">
        <v>60</v>
      </c>
      <c r="H61" s="219">
        <v>52797</v>
      </c>
      <c r="I61" s="473">
        <v>25000</v>
      </c>
      <c r="J61" s="180" t="s">
        <v>277</v>
      </c>
      <c r="K61" s="473">
        <v>28000</v>
      </c>
      <c r="L61" s="465" t="s">
        <v>278</v>
      </c>
      <c r="M61" s="457" t="s">
        <v>33</v>
      </c>
      <c r="N61" s="464" t="s">
        <v>34</v>
      </c>
      <c r="O61" s="607" t="s">
        <v>279</v>
      </c>
      <c r="P61" s="607" t="s">
        <v>280</v>
      </c>
      <c r="Q61" s="600"/>
      <c r="R61" s="473"/>
      <c r="S61" s="25" t="s">
        <v>274</v>
      </c>
      <c r="V61" s="716"/>
      <c r="W61" s="716"/>
      <c r="X61" s="716"/>
      <c r="Y61" s="716"/>
      <c r="Z61" s="716"/>
      <c r="AA61" s="716"/>
      <c r="AB61" s="716"/>
      <c r="AC61" s="716"/>
      <c r="AD61" s="716"/>
      <c r="AE61" s="716"/>
      <c r="AF61" s="716"/>
      <c r="AG61" s="716"/>
    </row>
    <row r="62" s="499" customFormat="1" ht="33.75" spans="1:33">
      <c r="A62" s="184">
        <v>3</v>
      </c>
      <c r="B62" s="211" t="s">
        <v>281</v>
      </c>
      <c r="C62" s="473" t="s">
        <v>265</v>
      </c>
      <c r="D62" s="248" t="s">
        <v>51</v>
      </c>
      <c r="E62" s="457" t="s">
        <v>267</v>
      </c>
      <c r="F62" s="180" t="s">
        <v>282</v>
      </c>
      <c r="G62" s="184" t="s">
        <v>83</v>
      </c>
      <c r="H62" s="473">
        <v>35000</v>
      </c>
      <c r="I62" s="473"/>
      <c r="J62" s="521" t="s">
        <v>283</v>
      </c>
      <c r="K62" s="473">
        <v>15000</v>
      </c>
      <c r="L62" s="465" t="s">
        <v>284</v>
      </c>
      <c r="M62" s="457" t="s">
        <v>79</v>
      </c>
      <c r="N62" s="457" t="s">
        <v>33</v>
      </c>
      <c r="O62" s="5"/>
      <c r="P62" s="587"/>
      <c r="Q62" s="587"/>
      <c r="R62" s="473"/>
      <c r="S62" s="25" t="s">
        <v>285</v>
      </c>
      <c r="V62" s="716"/>
      <c r="W62" s="716"/>
      <c r="X62" s="716"/>
      <c r="Y62" s="716"/>
      <c r="Z62" s="716"/>
      <c r="AA62" s="716"/>
      <c r="AB62" s="716"/>
      <c r="AC62" s="716"/>
      <c r="AD62" s="716"/>
      <c r="AE62" s="716"/>
      <c r="AF62" s="716"/>
      <c r="AG62" s="716"/>
    </row>
    <row r="63" s="498" customFormat="1" ht="36" spans="1:33">
      <c r="A63" s="184">
        <v>4</v>
      </c>
      <c r="B63" s="211" t="s">
        <v>286</v>
      </c>
      <c r="C63" s="248"/>
      <c r="D63" s="248" t="s">
        <v>124</v>
      </c>
      <c r="E63" s="457" t="s">
        <v>267</v>
      </c>
      <c r="F63" s="465" t="s">
        <v>287</v>
      </c>
      <c r="G63" s="184" t="s">
        <v>106</v>
      </c>
      <c r="H63" s="248">
        <v>7000</v>
      </c>
      <c r="I63" s="487"/>
      <c r="J63" s="521" t="s">
        <v>191</v>
      </c>
      <c r="K63" s="291">
        <v>5000</v>
      </c>
      <c r="L63" s="480" t="s">
        <v>288</v>
      </c>
      <c r="M63" s="458" t="s">
        <v>289</v>
      </c>
      <c r="N63" s="457" t="s">
        <v>33</v>
      </c>
      <c r="O63" s="272" t="s">
        <v>290</v>
      </c>
      <c r="P63" s="683" t="s">
        <v>291</v>
      </c>
      <c r="Q63" s="703" t="s">
        <v>292</v>
      </c>
      <c r="R63" s="704" t="s">
        <v>293</v>
      </c>
      <c r="S63" s="25" t="s">
        <v>274</v>
      </c>
      <c r="V63" s="705"/>
      <c r="W63" s="705"/>
      <c r="X63" s="705"/>
      <c r="Y63" s="705"/>
      <c r="Z63" s="705"/>
      <c r="AA63" s="705"/>
      <c r="AB63" s="705"/>
      <c r="AC63" s="705"/>
      <c r="AD63" s="705"/>
      <c r="AE63" s="705"/>
      <c r="AF63" s="705"/>
      <c r="AG63" s="705"/>
    </row>
    <row r="64" s="498" customFormat="1" ht="22.5" spans="1:33">
      <c r="A64" s="184">
        <v>5</v>
      </c>
      <c r="B64" s="211" t="s">
        <v>294</v>
      </c>
      <c r="C64" s="248"/>
      <c r="D64" s="248" t="s">
        <v>104</v>
      </c>
      <c r="E64" s="457" t="s">
        <v>267</v>
      </c>
      <c r="F64" s="180" t="s">
        <v>295</v>
      </c>
      <c r="G64" s="184" t="s">
        <v>89</v>
      </c>
      <c r="H64" s="248">
        <v>9800</v>
      </c>
      <c r="I64" s="487"/>
      <c r="J64" s="521" t="s">
        <v>191</v>
      </c>
      <c r="K64" s="291">
        <v>6000</v>
      </c>
      <c r="L64" s="480" t="s">
        <v>91</v>
      </c>
      <c r="M64" s="458" t="s">
        <v>92</v>
      </c>
      <c r="N64" s="457" t="s">
        <v>33</v>
      </c>
      <c r="O64" s="5"/>
      <c r="P64" s="587"/>
      <c r="Q64" s="587"/>
      <c r="R64" s="582"/>
      <c r="S64" s="25" t="s">
        <v>274</v>
      </c>
      <c r="V64" s="705"/>
      <c r="W64" s="705"/>
      <c r="X64" s="705"/>
      <c r="Y64" s="705"/>
      <c r="Z64" s="705"/>
      <c r="AA64" s="705"/>
      <c r="AB64" s="705"/>
      <c r="AC64" s="705"/>
      <c r="AD64" s="705"/>
      <c r="AE64" s="705"/>
      <c r="AF64" s="705"/>
      <c r="AG64" s="705"/>
    </row>
    <row r="65" s="498" customFormat="1" ht="22.5" spans="1:33">
      <c r="A65" s="184">
        <v>6</v>
      </c>
      <c r="B65" s="211" t="s">
        <v>296</v>
      </c>
      <c r="C65" s="220"/>
      <c r="D65" s="248" t="s">
        <v>104</v>
      </c>
      <c r="E65" s="457" t="s">
        <v>267</v>
      </c>
      <c r="F65" s="180" t="s">
        <v>297</v>
      </c>
      <c r="G65" s="184" t="s">
        <v>106</v>
      </c>
      <c r="H65" s="248">
        <v>8000</v>
      </c>
      <c r="I65" s="487"/>
      <c r="J65" s="521" t="s">
        <v>191</v>
      </c>
      <c r="K65" s="248">
        <v>3000</v>
      </c>
      <c r="L65" s="480" t="s">
        <v>284</v>
      </c>
      <c r="M65" s="458" t="s">
        <v>79</v>
      </c>
      <c r="N65" s="457" t="s">
        <v>33</v>
      </c>
      <c r="O65" s="21"/>
      <c r="P65" s="21"/>
      <c r="Q65" s="21"/>
      <c r="R65" s="582"/>
      <c r="S65" s="25" t="s">
        <v>274</v>
      </c>
      <c r="V65" s="705"/>
      <c r="W65" s="705"/>
      <c r="X65" s="705"/>
      <c r="Y65" s="705"/>
      <c r="Z65" s="705"/>
      <c r="AA65" s="705"/>
      <c r="AB65" s="705"/>
      <c r="AC65" s="705"/>
      <c r="AD65" s="705"/>
      <c r="AE65" s="705"/>
      <c r="AF65" s="705"/>
      <c r="AG65" s="705"/>
    </row>
    <row r="66" s="560" customFormat="1" ht="22.5" spans="1:33">
      <c r="A66" s="184">
        <v>7</v>
      </c>
      <c r="B66" s="211" t="s">
        <v>298</v>
      </c>
      <c r="C66" s="220"/>
      <c r="D66" s="248" t="s">
        <v>104</v>
      </c>
      <c r="E66" s="457" t="s">
        <v>267</v>
      </c>
      <c r="F66" s="465" t="s">
        <v>299</v>
      </c>
      <c r="G66" s="184" t="s">
        <v>300</v>
      </c>
      <c r="H66" s="248">
        <v>3000</v>
      </c>
      <c r="I66" s="554"/>
      <c r="J66" s="521" t="s">
        <v>191</v>
      </c>
      <c r="K66" s="219">
        <v>3000</v>
      </c>
      <c r="L66" s="180" t="s">
        <v>114</v>
      </c>
      <c r="M66" s="181" t="s">
        <v>115</v>
      </c>
      <c r="N66" s="181" t="s">
        <v>34</v>
      </c>
      <c r="O66" s="21"/>
      <c r="P66" s="610"/>
      <c r="Q66" s="610"/>
      <c r="R66" s="609"/>
      <c r="S66" s="25" t="s">
        <v>285</v>
      </c>
      <c r="V66" s="717"/>
      <c r="W66" s="717"/>
      <c r="X66" s="717"/>
      <c r="Y66" s="717"/>
      <c r="Z66" s="717"/>
      <c r="AA66" s="717"/>
      <c r="AB66" s="717"/>
      <c r="AC66" s="717"/>
      <c r="AD66" s="717"/>
      <c r="AE66" s="717"/>
      <c r="AF66" s="717"/>
      <c r="AG66" s="717"/>
    </row>
    <row r="67" s="560" customFormat="1" ht="22.5" spans="1:33">
      <c r="A67" s="184">
        <v>8</v>
      </c>
      <c r="B67" s="211" t="s">
        <v>301</v>
      </c>
      <c r="C67" s="220"/>
      <c r="D67" s="248" t="s">
        <v>133</v>
      </c>
      <c r="E67" s="457" t="s">
        <v>267</v>
      </c>
      <c r="F67" s="465" t="s">
        <v>302</v>
      </c>
      <c r="G67" s="184" t="s">
        <v>106</v>
      </c>
      <c r="H67" s="248">
        <v>3000</v>
      </c>
      <c r="I67" s="554"/>
      <c r="J67" s="521" t="s">
        <v>303</v>
      </c>
      <c r="K67" s="219">
        <v>1000</v>
      </c>
      <c r="L67" s="480" t="s">
        <v>284</v>
      </c>
      <c r="M67" s="181">
        <v>6</v>
      </c>
      <c r="N67" s="181" t="s">
        <v>33</v>
      </c>
      <c r="O67" s="21"/>
      <c r="P67" s="610"/>
      <c r="Q67" s="610"/>
      <c r="R67" s="609"/>
      <c r="S67" s="25" t="s">
        <v>274</v>
      </c>
      <c r="V67" s="717"/>
      <c r="W67" s="717"/>
      <c r="X67" s="717"/>
      <c r="Y67" s="717"/>
      <c r="Z67" s="717"/>
      <c r="AA67" s="717"/>
      <c r="AB67" s="717"/>
      <c r="AC67" s="717"/>
      <c r="AD67" s="717"/>
      <c r="AE67" s="717"/>
      <c r="AF67" s="717"/>
      <c r="AG67" s="717"/>
    </row>
    <row r="68" s="508" customFormat="1" ht="36" spans="1:33">
      <c r="A68" s="184">
        <v>9</v>
      </c>
      <c r="B68" s="211" t="s">
        <v>304</v>
      </c>
      <c r="C68" s="248"/>
      <c r="D68" s="248" t="s">
        <v>104</v>
      </c>
      <c r="E68" s="457" t="s">
        <v>267</v>
      </c>
      <c r="F68" s="180" t="s">
        <v>305</v>
      </c>
      <c r="G68" s="184" t="s">
        <v>106</v>
      </c>
      <c r="H68" s="248">
        <v>10000</v>
      </c>
      <c r="I68" s="552"/>
      <c r="J68" s="521" t="s">
        <v>191</v>
      </c>
      <c r="K68" s="291">
        <v>4000</v>
      </c>
      <c r="L68" s="180" t="s">
        <v>306</v>
      </c>
      <c r="M68" s="181" t="s">
        <v>122</v>
      </c>
      <c r="N68" s="457" t="s">
        <v>33</v>
      </c>
      <c r="O68" s="612" t="s">
        <v>307</v>
      </c>
      <c r="P68" s="612" t="s">
        <v>308</v>
      </c>
      <c r="Q68" s="587" t="s">
        <v>309</v>
      </c>
      <c r="R68" s="602"/>
      <c r="S68" s="25" t="s">
        <v>274</v>
      </c>
      <c r="V68" s="718"/>
      <c r="W68" s="718"/>
      <c r="X68" s="718"/>
      <c r="Y68" s="718"/>
      <c r="Z68" s="718"/>
      <c r="AA68" s="718"/>
      <c r="AB68" s="718"/>
      <c r="AC68" s="718"/>
      <c r="AD68" s="718"/>
      <c r="AE68" s="718"/>
      <c r="AF68" s="718"/>
      <c r="AG68" s="718"/>
    </row>
    <row r="69" s="508" customFormat="1" ht="22.5" spans="1:33">
      <c r="A69" s="184">
        <v>10</v>
      </c>
      <c r="B69" s="211" t="s">
        <v>310</v>
      </c>
      <c r="C69" s="552"/>
      <c r="D69" s="248" t="s">
        <v>104</v>
      </c>
      <c r="E69" s="457" t="s">
        <v>267</v>
      </c>
      <c r="F69" s="180" t="s">
        <v>311</v>
      </c>
      <c r="G69" s="184" t="s">
        <v>106</v>
      </c>
      <c r="H69" s="253">
        <v>2000</v>
      </c>
      <c r="I69" s="552"/>
      <c r="J69" s="521" t="s">
        <v>191</v>
      </c>
      <c r="K69" s="555">
        <v>1000</v>
      </c>
      <c r="L69" s="480" t="s">
        <v>284</v>
      </c>
      <c r="M69" s="181" t="s">
        <v>79</v>
      </c>
      <c r="N69" s="457" t="s">
        <v>33</v>
      </c>
      <c r="O69" s="5"/>
      <c r="P69" s="602"/>
      <c r="Q69" s="5"/>
      <c r="R69" s="602"/>
      <c r="S69" s="25" t="s">
        <v>274</v>
      </c>
      <c r="V69" s="718"/>
      <c r="W69" s="718"/>
      <c r="X69" s="718"/>
      <c r="Y69" s="718"/>
      <c r="Z69" s="718"/>
      <c r="AA69" s="718"/>
      <c r="AB69" s="718"/>
      <c r="AC69" s="718"/>
      <c r="AD69" s="718"/>
      <c r="AE69" s="718"/>
      <c r="AF69" s="718"/>
      <c r="AG69" s="718"/>
    </row>
    <row r="70" s="496" customFormat="1" ht="22.5" spans="1:33">
      <c r="A70" s="184">
        <v>11</v>
      </c>
      <c r="B70" s="211" t="s">
        <v>312</v>
      </c>
      <c r="C70" s="248"/>
      <c r="D70" s="248" t="s">
        <v>41</v>
      </c>
      <c r="E70" s="457" t="s">
        <v>267</v>
      </c>
      <c r="F70" s="180" t="s">
        <v>313</v>
      </c>
      <c r="G70" s="184" t="s">
        <v>106</v>
      </c>
      <c r="H70" s="248">
        <v>8000</v>
      </c>
      <c r="I70" s="248"/>
      <c r="J70" s="521" t="s">
        <v>191</v>
      </c>
      <c r="K70" s="291">
        <v>500</v>
      </c>
      <c r="L70" s="480" t="s">
        <v>306</v>
      </c>
      <c r="M70" s="458" t="s">
        <v>122</v>
      </c>
      <c r="N70" s="457" t="s">
        <v>33</v>
      </c>
      <c r="O70" s="5"/>
      <c r="P70" s="5"/>
      <c r="Q70" s="5"/>
      <c r="R70" s="5"/>
      <c r="S70" s="25" t="s">
        <v>285</v>
      </c>
      <c r="V70" s="741"/>
      <c r="W70" s="741"/>
      <c r="X70" s="741"/>
      <c r="Y70" s="741"/>
      <c r="Z70" s="741"/>
      <c r="AA70" s="741"/>
      <c r="AB70" s="741"/>
      <c r="AC70" s="741"/>
      <c r="AD70" s="741"/>
      <c r="AE70" s="741"/>
      <c r="AF70" s="741"/>
      <c r="AG70" s="741"/>
    </row>
    <row r="71" s="498" customFormat="1" ht="22.5" spans="1:33">
      <c r="A71" s="184">
        <v>12</v>
      </c>
      <c r="B71" s="211" t="s">
        <v>314</v>
      </c>
      <c r="C71" s="248"/>
      <c r="D71" s="248" t="s">
        <v>41</v>
      </c>
      <c r="E71" s="457" t="s">
        <v>267</v>
      </c>
      <c r="F71" s="180" t="s">
        <v>315</v>
      </c>
      <c r="G71" s="184" t="s">
        <v>106</v>
      </c>
      <c r="H71" s="219">
        <v>3000</v>
      </c>
      <c r="I71" s="487"/>
      <c r="J71" s="521" t="s">
        <v>191</v>
      </c>
      <c r="K71" s="291">
        <v>1000</v>
      </c>
      <c r="L71" s="480" t="s">
        <v>288</v>
      </c>
      <c r="M71" s="181" t="s">
        <v>289</v>
      </c>
      <c r="N71" s="457" t="s">
        <v>33</v>
      </c>
      <c r="O71" s="5"/>
      <c r="P71" s="587"/>
      <c r="Q71" s="587"/>
      <c r="R71" s="582"/>
      <c r="S71" s="25" t="s">
        <v>285</v>
      </c>
      <c r="V71" s="705"/>
      <c r="W71" s="705"/>
      <c r="X71" s="705"/>
      <c r="Y71" s="705"/>
      <c r="Z71" s="705"/>
      <c r="AA71" s="705"/>
      <c r="AB71" s="705"/>
      <c r="AC71" s="705"/>
      <c r="AD71" s="705"/>
      <c r="AE71" s="705"/>
      <c r="AF71" s="705"/>
      <c r="AG71" s="705"/>
    </row>
    <row r="72" s="69" customFormat="1" ht="22.5" spans="1:33">
      <c r="A72" s="184">
        <v>13</v>
      </c>
      <c r="B72" s="211" t="s">
        <v>316</v>
      </c>
      <c r="C72" s="456"/>
      <c r="D72" s="248" t="s">
        <v>317</v>
      </c>
      <c r="E72" s="457" t="s">
        <v>267</v>
      </c>
      <c r="F72" s="180" t="s">
        <v>318</v>
      </c>
      <c r="G72" s="184" t="s">
        <v>89</v>
      </c>
      <c r="H72" s="456">
        <v>10000</v>
      </c>
      <c r="I72" s="456"/>
      <c r="J72" s="479" t="s">
        <v>319</v>
      </c>
      <c r="K72" s="456">
        <v>2000</v>
      </c>
      <c r="L72" s="480" t="s">
        <v>306</v>
      </c>
      <c r="M72" s="481" t="s">
        <v>122</v>
      </c>
      <c r="N72" s="457" t="s">
        <v>33</v>
      </c>
      <c r="O72" s="456"/>
      <c r="P72" s="456"/>
      <c r="Q72" s="456"/>
      <c r="R72" s="456"/>
      <c r="S72" s="25" t="s">
        <v>285</v>
      </c>
      <c r="V72" s="706"/>
      <c r="W72" s="706"/>
      <c r="X72" s="706"/>
      <c r="Y72" s="706"/>
      <c r="Z72" s="706"/>
      <c r="AA72" s="706"/>
      <c r="AB72" s="706"/>
      <c r="AC72" s="706"/>
      <c r="AD72" s="706"/>
      <c r="AE72" s="706"/>
      <c r="AF72" s="706"/>
      <c r="AG72" s="706"/>
    </row>
    <row r="73" s="69" customFormat="1" ht="22.5" spans="1:33">
      <c r="A73" s="184">
        <v>14</v>
      </c>
      <c r="B73" s="211" t="s">
        <v>320</v>
      </c>
      <c r="C73" s="456"/>
      <c r="D73" s="248" t="s">
        <v>124</v>
      </c>
      <c r="E73" s="457" t="s">
        <v>267</v>
      </c>
      <c r="F73" s="180" t="s">
        <v>321</v>
      </c>
      <c r="G73" s="184" t="s">
        <v>89</v>
      </c>
      <c r="H73" s="456">
        <v>10000</v>
      </c>
      <c r="I73" s="456"/>
      <c r="J73" s="521" t="s">
        <v>191</v>
      </c>
      <c r="K73" s="456">
        <v>5000</v>
      </c>
      <c r="L73" s="480" t="s">
        <v>284</v>
      </c>
      <c r="M73" s="481" t="s">
        <v>79</v>
      </c>
      <c r="N73" s="457" t="s">
        <v>33</v>
      </c>
      <c r="O73" s="456"/>
      <c r="P73" s="456"/>
      <c r="Q73" s="456"/>
      <c r="R73" s="456"/>
      <c r="S73" s="25" t="s">
        <v>274</v>
      </c>
      <c r="V73" s="706"/>
      <c r="W73" s="706"/>
      <c r="X73" s="706"/>
      <c r="Y73" s="706"/>
      <c r="Z73" s="706"/>
      <c r="AA73" s="706"/>
      <c r="AB73" s="706"/>
      <c r="AC73" s="706"/>
      <c r="AD73" s="706"/>
      <c r="AE73" s="706"/>
      <c r="AF73" s="706"/>
      <c r="AG73" s="706"/>
    </row>
    <row r="74" s="557" customFormat="1" ht="20.1" customHeight="1" spans="1:33">
      <c r="A74" s="452" t="s">
        <v>166</v>
      </c>
      <c r="B74" s="453" t="str">
        <f>"预备项目"&amp;SUBTOTAL(3,A74:A100)-2&amp;"个"</f>
        <v>预备项目25个</v>
      </c>
      <c r="C74" s="452">
        <f>SUBTOTAL(3,A74:A100)-2</f>
        <v>25</v>
      </c>
      <c r="D74" s="453"/>
      <c r="E74" s="533"/>
      <c r="F74" s="453"/>
      <c r="G74" s="454"/>
      <c r="H74" s="455">
        <f t="shared" ref="H74:I74" si="5">SUM(H75:H99)</f>
        <v>1486000</v>
      </c>
      <c r="I74" s="455">
        <f t="shared" si="5"/>
        <v>0</v>
      </c>
      <c r="J74" s="453"/>
      <c r="K74" s="455">
        <f>SUM(K75:K99)</f>
        <v>121500</v>
      </c>
      <c r="L74" s="453"/>
      <c r="M74" s="532"/>
      <c r="N74" s="532"/>
      <c r="O74" s="532"/>
      <c r="P74" s="532"/>
      <c r="Q74" s="532"/>
      <c r="R74" s="532"/>
      <c r="S74" s="453"/>
      <c r="V74" s="808"/>
      <c r="W74" s="808"/>
      <c r="X74" s="808"/>
      <c r="Y74" s="808"/>
      <c r="Z74" s="808"/>
      <c r="AA74" s="808"/>
      <c r="AB74" s="808"/>
      <c r="AC74" s="808"/>
      <c r="AD74" s="808"/>
      <c r="AE74" s="808"/>
      <c r="AF74" s="808"/>
      <c r="AG74" s="808"/>
    </row>
    <row r="75" s="498" customFormat="1" ht="22.5" spans="1:33">
      <c r="A75" s="184">
        <v>1</v>
      </c>
      <c r="B75" s="211" t="s">
        <v>322</v>
      </c>
      <c r="C75" s="248"/>
      <c r="D75" s="248" t="s">
        <v>133</v>
      </c>
      <c r="E75" s="457" t="s">
        <v>267</v>
      </c>
      <c r="F75" s="180" t="s">
        <v>323</v>
      </c>
      <c r="G75" s="184" t="s">
        <v>106</v>
      </c>
      <c r="H75" s="219">
        <v>10000</v>
      </c>
      <c r="I75" s="487"/>
      <c r="J75" s="521" t="s">
        <v>191</v>
      </c>
      <c r="K75" s="291">
        <v>3000</v>
      </c>
      <c r="L75" s="482" t="s">
        <v>324</v>
      </c>
      <c r="M75" s="181" t="s">
        <v>70</v>
      </c>
      <c r="N75" s="457" t="s">
        <v>33</v>
      </c>
      <c r="O75" s="5"/>
      <c r="P75" s="587"/>
      <c r="Q75" s="587"/>
      <c r="R75" s="582"/>
      <c r="S75" s="25" t="s">
        <v>274</v>
      </c>
      <c r="V75" s="705"/>
      <c r="W75" s="705"/>
      <c r="X75" s="705"/>
      <c r="Y75" s="705"/>
      <c r="Z75" s="705"/>
      <c r="AA75" s="705"/>
      <c r="AB75" s="705"/>
      <c r="AC75" s="705"/>
      <c r="AD75" s="705"/>
      <c r="AE75" s="705"/>
      <c r="AF75" s="705"/>
      <c r="AG75" s="705"/>
    </row>
    <row r="76" s="498" customFormat="1" ht="22.5" spans="1:33">
      <c r="A76" s="184">
        <v>2</v>
      </c>
      <c r="B76" s="211" t="s">
        <v>325</v>
      </c>
      <c r="C76" s="248"/>
      <c r="D76" s="248" t="s">
        <v>133</v>
      </c>
      <c r="E76" s="457" t="s">
        <v>267</v>
      </c>
      <c r="F76" s="180" t="s">
        <v>326</v>
      </c>
      <c r="G76" s="184" t="s">
        <v>106</v>
      </c>
      <c r="H76" s="219">
        <v>10000</v>
      </c>
      <c r="I76" s="487"/>
      <c r="J76" s="521" t="s">
        <v>303</v>
      </c>
      <c r="K76" s="291">
        <v>2000</v>
      </c>
      <c r="L76" s="482" t="s">
        <v>327</v>
      </c>
      <c r="M76" s="181" t="s">
        <v>34</v>
      </c>
      <c r="N76" s="457" t="s">
        <v>33</v>
      </c>
      <c r="O76" s="5"/>
      <c r="P76" s="587"/>
      <c r="Q76" s="587"/>
      <c r="R76" s="582"/>
      <c r="S76" s="25" t="s">
        <v>274</v>
      </c>
      <c r="V76" s="705"/>
      <c r="W76" s="705"/>
      <c r="X76" s="705"/>
      <c r="Y76" s="705"/>
      <c r="Z76" s="705"/>
      <c r="AA76" s="705"/>
      <c r="AB76" s="705"/>
      <c r="AC76" s="705"/>
      <c r="AD76" s="705"/>
      <c r="AE76" s="705"/>
      <c r="AF76" s="705"/>
      <c r="AG76" s="705"/>
    </row>
    <row r="77" s="498" customFormat="1" ht="22.5" spans="1:33">
      <c r="A77" s="184">
        <v>3</v>
      </c>
      <c r="B77" s="211" t="s">
        <v>328</v>
      </c>
      <c r="C77" s="248"/>
      <c r="D77" s="248" t="s">
        <v>124</v>
      </c>
      <c r="E77" s="457" t="s">
        <v>267</v>
      </c>
      <c r="F77" s="465" t="s">
        <v>329</v>
      </c>
      <c r="G77" s="184" t="s">
        <v>89</v>
      </c>
      <c r="H77" s="219">
        <v>2000</v>
      </c>
      <c r="I77" s="487"/>
      <c r="J77" s="521" t="s">
        <v>191</v>
      </c>
      <c r="K77" s="291">
        <v>1500</v>
      </c>
      <c r="L77" s="482" t="s">
        <v>330</v>
      </c>
      <c r="M77" s="181" t="s">
        <v>178</v>
      </c>
      <c r="N77" s="457" t="s">
        <v>33</v>
      </c>
      <c r="O77" s="5"/>
      <c r="P77" s="587"/>
      <c r="Q77" s="587"/>
      <c r="R77" s="582"/>
      <c r="S77" s="25" t="s">
        <v>274</v>
      </c>
      <c r="V77" s="705"/>
      <c r="W77" s="705"/>
      <c r="X77" s="705"/>
      <c r="Y77" s="705"/>
      <c r="Z77" s="705"/>
      <c r="AA77" s="705"/>
      <c r="AB77" s="705"/>
      <c r="AC77" s="705"/>
      <c r="AD77" s="705"/>
      <c r="AE77" s="705"/>
      <c r="AF77" s="705"/>
      <c r="AG77" s="705"/>
    </row>
    <row r="78" s="498" customFormat="1" ht="22.5" spans="1:33">
      <c r="A78" s="184">
        <v>4</v>
      </c>
      <c r="B78" s="211" t="s">
        <v>331</v>
      </c>
      <c r="C78" s="248"/>
      <c r="D78" s="248" t="s">
        <v>129</v>
      </c>
      <c r="E78" s="457" t="s">
        <v>267</v>
      </c>
      <c r="F78" s="180" t="s">
        <v>332</v>
      </c>
      <c r="G78" s="184" t="s">
        <v>89</v>
      </c>
      <c r="H78" s="219">
        <v>10000</v>
      </c>
      <c r="I78" s="487"/>
      <c r="J78" s="521" t="s">
        <v>191</v>
      </c>
      <c r="K78" s="219">
        <v>1000</v>
      </c>
      <c r="L78" s="482" t="s">
        <v>333</v>
      </c>
      <c r="M78" s="181" t="s">
        <v>173</v>
      </c>
      <c r="N78" s="457" t="s">
        <v>33</v>
      </c>
      <c r="O78" s="5"/>
      <c r="P78" s="587"/>
      <c r="Q78" s="587"/>
      <c r="R78" s="582"/>
      <c r="S78" s="25" t="s">
        <v>274</v>
      </c>
      <c r="V78" s="705"/>
      <c r="W78" s="705"/>
      <c r="X78" s="705"/>
      <c r="Y78" s="705"/>
      <c r="Z78" s="705"/>
      <c r="AA78" s="705"/>
      <c r="AB78" s="705"/>
      <c r="AC78" s="705"/>
      <c r="AD78" s="705"/>
      <c r="AE78" s="705"/>
      <c r="AF78" s="705"/>
      <c r="AG78" s="705"/>
    </row>
    <row r="79" s="498" customFormat="1" ht="22.5" spans="1:33">
      <c r="A79" s="184">
        <v>5</v>
      </c>
      <c r="B79" s="211" t="s">
        <v>334</v>
      </c>
      <c r="C79" s="248"/>
      <c r="D79" s="248" t="s">
        <v>129</v>
      </c>
      <c r="E79" s="457" t="s">
        <v>267</v>
      </c>
      <c r="F79" s="180" t="s">
        <v>335</v>
      </c>
      <c r="G79" s="184" t="s">
        <v>89</v>
      </c>
      <c r="H79" s="219">
        <v>20000</v>
      </c>
      <c r="I79" s="487"/>
      <c r="J79" s="521" t="s">
        <v>191</v>
      </c>
      <c r="K79" s="219">
        <v>3000</v>
      </c>
      <c r="L79" s="482" t="s">
        <v>336</v>
      </c>
      <c r="M79" s="181" t="s">
        <v>337</v>
      </c>
      <c r="N79" s="457" t="s">
        <v>33</v>
      </c>
      <c r="O79" s="5"/>
      <c r="P79" s="587"/>
      <c r="Q79" s="587"/>
      <c r="R79" s="582"/>
      <c r="S79" s="25" t="s">
        <v>274</v>
      </c>
      <c r="V79" s="705"/>
      <c r="W79" s="705"/>
      <c r="X79" s="705"/>
      <c r="Y79" s="705"/>
      <c r="Z79" s="705"/>
      <c r="AA79" s="705"/>
      <c r="AB79" s="705"/>
      <c r="AC79" s="705"/>
      <c r="AD79" s="705"/>
      <c r="AE79" s="705"/>
      <c r="AF79" s="705"/>
      <c r="AG79" s="705"/>
    </row>
    <row r="80" s="498" customFormat="1" ht="22.5" spans="1:33">
      <c r="A80" s="184">
        <v>6</v>
      </c>
      <c r="B80" s="211" t="s">
        <v>338</v>
      </c>
      <c r="C80" s="248"/>
      <c r="D80" s="248" t="s">
        <v>129</v>
      </c>
      <c r="E80" s="457" t="s">
        <v>267</v>
      </c>
      <c r="F80" s="180" t="s">
        <v>339</v>
      </c>
      <c r="G80" s="184" t="s">
        <v>106</v>
      </c>
      <c r="H80" s="219">
        <v>8000</v>
      </c>
      <c r="I80" s="487"/>
      <c r="J80" s="521" t="s">
        <v>191</v>
      </c>
      <c r="K80" s="219">
        <v>2000</v>
      </c>
      <c r="L80" s="482" t="s">
        <v>324</v>
      </c>
      <c r="M80" s="181" t="s">
        <v>70</v>
      </c>
      <c r="N80" s="457" t="s">
        <v>33</v>
      </c>
      <c r="O80" s="5"/>
      <c r="P80" s="587"/>
      <c r="Q80" s="587"/>
      <c r="R80" s="582"/>
      <c r="S80" s="25" t="s">
        <v>274</v>
      </c>
      <c r="V80" s="705"/>
      <c r="W80" s="705"/>
      <c r="X80" s="705"/>
      <c r="Y80" s="705"/>
      <c r="Z80" s="705"/>
      <c r="AA80" s="705"/>
      <c r="AB80" s="705"/>
      <c r="AC80" s="705"/>
      <c r="AD80" s="705"/>
      <c r="AE80" s="705"/>
      <c r="AF80" s="705"/>
      <c r="AG80" s="705"/>
    </row>
    <row r="81" s="498" customFormat="1" ht="22.5" spans="1:33">
      <c r="A81" s="184">
        <v>7</v>
      </c>
      <c r="B81" s="211" t="s">
        <v>340</v>
      </c>
      <c r="C81" s="248"/>
      <c r="D81" s="248" t="s">
        <v>51</v>
      </c>
      <c r="E81" s="457" t="s">
        <v>267</v>
      </c>
      <c r="F81" s="180" t="s">
        <v>341</v>
      </c>
      <c r="G81" s="184" t="s">
        <v>135</v>
      </c>
      <c r="H81" s="219">
        <v>150000</v>
      </c>
      <c r="I81" s="487"/>
      <c r="J81" s="521" t="s">
        <v>342</v>
      </c>
      <c r="K81" s="291">
        <v>30000</v>
      </c>
      <c r="L81" s="180" t="s">
        <v>343</v>
      </c>
      <c r="M81" s="181" t="s">
        <v>34</v>
      </c>
      <c r="N81" s="457" t="s">
        <v>33</v>
      </c>
      <c r="O81" s="5"/>
      <c r="P81" s="587"/>
      <c r="Q81" s="587"/>
      <c r="R81" s="582"/>
      <c r="S81" s="25" t="s">
        <v>285</v>
      </c>
      <c r="V81" s="705"/>
      <c r="W81" s="705"/>
      <c r="X81" s="705"/>
      <c r="Y81" s="705"/>
      <c r="Z81" s="705"/>
      <c r="AA81" s="705"/>
      <c r="AB81" s="705"/>
      <c r="AC81" s="705"/>
      <c r="AD81" s="705"/>
      <c r="AE81" s="705"/>
      <c r="AF81" s="705"/>
      <c r="AG81" s="705"/>
    </row>
    <row r="82" s="498" customFormat="1" ht="22.5" spans="1:33">
      <c r="A82" s="184">
        <v>8</v>
      </c>
      <c r="B82" s="211" t="s">
        <v>344</v>
      </c>
      <c r="C82" s="248"/>
      <c r="D82" s="248" t="s">
        <v>51</v>
      </c>
      <c r="E82" s="457" t="s">
        <v>267</v>
      </c>
      <c r="F82" s="180" t="s">
        <v>345</v>
      </c>
      <c r="G82" s="184" t="s">
        <v>135</v>
      </c>
      <c r="H82" s="219">
        <v>560000</v>
      </c>
      <c r="I82" s="487"/>
      <c r="J82" s="521" t="s">
        <v>346</v>
      </c>
      <c r="K82" s="291">
        <v>15000</v>
      </c>
      <c r="L82" s="180" t="s">
        <v>347</v>
      </c>
      <c r="M82" s="181" t="s">
        <v>34</v>
      </c>
      <c r="N82" s="457" t="s">
        <v>33</v>
      </c>
      <c r="O82" s="5"/>
      <c r="P82" s="587"/>
      <c r="Q82" s="587"/>
      <c r="R82" s="582"/>
      <c r="S82" s="25" t="s">
        <v>285</v>
      </c>
      <c r="V82" s="705"/>
      <c r="W82" s="705"/>
      <c r="X82" s="705"/>
      <c r="Y82" s="705"/>
      <c r="Z82" s="705"/>
      <c r="AA82" s="705"/>
      <c r="AB82" s="705"/>
      <c r="AC82" s="705"/>
      <c r="AD82" s="705"/>
      <c r="AE82" s="705"/>
      <c r="AF82" s="705"/>
      <c r="AG82" s="705"/>
    </row>
    <row r="83" s="498" customFormat="1" ht="33.75" spans="1:33">
      <c r="A83" s="184">
        <v>9</v>
      </c>
      <c r="B83" s="211" t="s">
        <v>348</v>
      </c>
      <c r="C83" s="248"/>
      <c r="D83" s="248" t="s">
        <v>41</v>
      </c>
      <c r="E83" s="457" t="s">
        <v>267</v>
      </c>
      <c r="F83" s="180" t="s">
        <v>349</v>
      </c>
      <c r="G83" s="184" t="s">
        <v>135</v>
      </c>
      <c r="H83" s="219">
        <v>30000</v>
      </c>
      <c r="I83" s="487"/>
      <c r="J83" s="521" t="s">
        <v>346</v>
      </c>
      <c r="K83" s="291">
        <v>10000</v>
      </c>
      <c r="L83" s="482" t="s">
        <v>350</v>
      </c>
      <c r="M83" s="181" t="s">
        <v>34</v>
      </c>
      <c r="N83" s="457" t="s">
        <v>33</v>
      </c>
      <c r="O83" s="5" t="s">
        <v>351</v>
      </c>
      <c r="P83" s="587" t="s">
        <v>352</v>
      </c>
      <c r="Q83" s="587" t="s">
        <v>309</v>
      </c>
      <c r="R83" s="582"/>
      <c r="S83" s="25" t="s">
        <v>274</v>
      </c>
      <c r="V83" s="705"/>
      <c r="W83" s="705"/>
      <c r="X83" s="705"/>
      <c r="Y83" s="705"/>
      <c r="Z83" s="705"/>
      <c r="AA83" s="705"/>
      <c r="AB83" s="705"/>
      <c r="AC83" s="705"/>
      <c r="AD83" s="705"/>
      <c r="AE83" s="705"/>
      <c r="AF83" s="705"/>
      <c r="AG83" s="705"/>
    </row>
    <row r="84" s="498" customFormat="1" ht="33.75" spans="1:33">
      <c r="A84" s="184">
        <v>10</v>
      </c>
      <c r="B84" s="211" t="s">
        <v>353</v>
      </c>
      <c r="C84" s="248"/>
      <c r="D84" s="248" t="s">
        <v>41</v>
      </c>
      <c r="E84" s="457" t="s">
        <v>267</v>
      </c>
      <c r="F84" s="180" t="s">
        <v>354</v>
      </c>
      <c r="G84" s="184" t="s">
        <v>135</v>
      </c>
      <c r="H84" s="219">
        <v>90000</v>
      </c>
      <c r="I84" s="487"/>
      <c r="J84" s="521" t="s">
        <v>355</v>
      </c>
      <c r="K84" s="253">
        <v>1000</v>
      </c>
      <c r="L84" s="482" t="s">
        <v>356</v>
      </c>
      <c r="M84" s="181" t="s">
        <v>34</v>
      </c>
      <c r="N84" s="457" t="s">
        <v>33</v>
      </c>
      <c r="O84" s="5" t="s">
        <v>351</v>
      </c>
      <c r="P84" s="587" t="s">
        <v>352</v>
      </c>
      <c r="Q84" s="587" t="s">
        <v>309</v>
      </c>
      <c r="R84" s="582"/>
      <c r="S84" s="25" t="s">
        <v>274</v>
      </c>
      <c r="V84" s="705"/>
      <c r="W84" s="705"/>
      <c r="X84" s="705"/>
      <c r="Y84" s="705"/>
      <c r="Z84" s="705"/>
      <c r="AA84" s="705"/>
      <c r="AB84" s="705"/>
      <c r="AC84" s="705"/>
      <c r="AD84" s="705"/>
      <c r="AE84" s="705"/>
      <c r="AF84" s="705"/>
      <c r="AG84" s="705"/>
    </row>
    <row r="85" s="498" customFormat="1" ht="22.5" spans="1:33">
      <c r="A85" s="184">
        <v>11</v>
      </c>
      <c r="B85" s="211" t="s">
        <v>357</v>
      </c>
      <c r="C85" s="248"/>
      <c r="D85" s="248" t="s">
        <v>41</v>
      </c>
      <c r="E85" s="457" t="s">
        <v>267</v>
      </c>
      <c r="F85" s="180" t="s">
        <v>358</v>
      </c>
      <c r="G85" s="184" t="s">
        <v>89</v>
      </c>
      <c r="H85" s="219">
        <v>15000</v>
      </c>
      <c r="I85" s="487"/>
      <c r="J85" s="521" t="s">
        <v>191</v>
      </c>
      <c r="K85" s="253">
        <v>4000</v>
      </c>
      <c r="L85" s="480" t="s">
        <v>330</v>
      </c>
      <c r="M85" s="458" t="s">
        <v>178</v>
      </c>
      <c r="N85" s="457" t="s">
        <v>33</v>
      </c>
      <c r="O85" s="5"/>
      <c r="P85" s="587"/>
      <c r="Q85" s="587"/>
      <c r="R85" s="582"/>
      <c r="S85" s="25" t="s">
        <v>285</v>
      </c>
      <c r="V85" s="705"/>
      <c r="W85" s="705"/>
      <c r="X85" s="705"/>
      <c r="Y85" s="705"/>
      <c r="Z85" s="705"/>
      <c r="AA85" s="705"/>
      <c r="AB85" s="705"/>
      <c r="AC85" s="705"/>
      <c r="AD85" s="705"/>
      <c r="AE85" s="705"/>
      <c r="AF85" s="705"/>
      <c r="AG85" s="705"/>
    </row>
    <row r="86" s="498" customFormat="1" ht="22.5" spans="1:33">
      <c r="A86" s="184">
        <v>12</v>
      </c>
      <c r="B86" s="211" t="s">
        <v>359</v>
      </c>
      <c r="C86" s="248"/>
      <c r="D86" s="248" t="s">
        <v>41</v>
      </c>
      <c r="E86" s="457" t="s">
        <v>267</v>
      </c>
      <c r="F86" s="180" t="s">
        <v>360</v>
      </c>
      <c r="G86" s="184" t="s">
        <v>89</v>
      </c>
      <c r="H86" s="219">
        <v>30000</v>
      </c>
      <c r="I86" s="487"/>
      <c r="J86" s="521" t="s">
        <v>355</v>
      </c>
      <c r="K86" s="253">
        <v>1000</v>
      </c>
      <c r="L86" s="480" t="s">
        <v>330</v>
      </c>
      <c r="M86" s="458" t="s">
        <v>178</v>
      </c>
      <c r="N86" s="457" t="s">
        <v>33</v>
      </c>
      <c r="O86" s="5"/>
      <c r="P86" s="587"/>
      <c r="Q86" s="587"/>
      <c r="R86" s="582"/>
      <c r="S86" s="25" t="s">
        <v>285</v>
      </c>
      <c r="V86" s="705"/>
      <c r="W86" s="705"/>
      <c r="X86" s="705"/>
      <c r="Y86" s="705"/>
      <c r="Z86" s="705"/>
      <c r="AA86" s="705"/>
      <c r="AB86" s="705"/>
      <c r="AC86" s="705"/>
      <c r="AD86" s="705"/>
      <c r="AE86" s="705"/>
      <c r="AF86" s="705"/>
      <c r="AG86" s="705"/>
    </row>
    <row r="87" s="498" customFormat="1" ht="22.5" spans="1:33">
      <c r="A87" s="184">
        <v>13</v>
      </c>
      <c r="B87" s="211" t="s">
        <v>361</v>
      </c>
      <c r="C87" s="248"/>
      <c r="D87" s="248" t="s">
        <v>41</v>
      </c>
      <c r="E87" s="457" t="s">
        <v>267</v>
      </c>
      <c r="F87" s="180" t="s">
        <v>362</v>
      </c>
      <c r="G87" s="184" t="s">
        <v>83</v>
      </c>
      <c r="H87" s="219">
        <v>30000</v>
      </c>
      <c r="I87" s="487"/>
      <c r="J87" s="521" t="s">
        <v>355</v>
      </c>
      <c r="K87" s="253">
        <v>1000</v>
      </c>
      <c r="L87" s="480" t="s">
        <v>330</v>
      </c>
      <c r="M87" s="458" t="s">
        <v>178</v>
      </c>
      <c r="N87" s="457" t="s">
        <v>33</v>
      </c>
      <c r="O87" s="5"/>
      <c r="P87" s="587"/>
      <c r="Q87" s="587"/>
      <c r="R87" s="582"/>
      <c r="S87" s="25" t="s">
        <v>285</v>
      </c>
      <c r="V87" s="705"/>
      <c r="W87" s="705"/>
      <c r="X87" s="705"/>
      <c r="Y87" s="705"/>
      <c r="Z87" s="705"/>
      <c r="AA87" s="705"/>
      <c r="AB87" s="705"/>
      <c r="AC87" s="705"/>
      <c r="AD87" s="705"/>
      <c r="AE87" s="705"/>
      <c r="AF87" s="705"/>
      <c r="AG87" s="705"/>
    </row>
    <row r="88" s="498" customFormat="1" ht="22.5" spans="1:33">
      <c r="A88" s="184">
        <v>14</v>
      </c>
      <c r="B88" s="211" t="s">
        <v>363</v>
      </c>
      <c r="C88" s="248"/>
      <c r="D88" s="248" t="s">
        <v>104</v>
      </c>
      <c r="E88" s="457" t="s">
        <v>267</v>
      </c>
      <c r="F88" s="180" t="s">
        <v>364</v>
      </c>
      <c r="G88" s="184" t="s">
        <v>106</v>
      </c>
      <c r="H88" s="219">
        <v>3000</v>
      </c>
      <c r="I88" s="487"/>
      <c r="J88" s="521" t="s">
        <v>365</v>
      </c>
      <c r="K88" s="253">
        <v>2000</v>
      </c>
      <c r="L88" s="480" t="s">
        <v>333</v>
      </c>
      <c r="M88" s="458" t="s">
        <v>173</v>
      </c>
      <c r="N88" s="457" t="s">
        <v>33</v>
      </c>
      <c r="O88" s="5"/>
      <c r="P88" s="587"/>
      <c r="Q88" s="587"/>
      <c r="R88" s="582"/>
      <c r="S88" s="25" t="s">
        <v>366</v>
      </c>
      <c r="V88" s="705"/>
      <c r="W88" s="705"/>
      <c r="X88" s="705"/>
      <c r="Y88" s="705"/>
      <c r="Z88" s="705"/>
      <c r="AA88" s="705"/>
      <c r="AB88" s="705"/>
      <c r="AC88" s="705"/>
      <c r="AD88" s="705"/>
      <c r="AE88" s="705"/>
      <c r="AF88" s="705"/>
      <c r="AG88" s="705"/>
    </row>
    <row r="89" s="498" customFormat="1" ht="22.5" spans="1:33">
      <c r="A89" s="184">
        <v>15</v>
      </c>
      <c r="B89" s="211" t="s">
        <v>367</v>
      </c>
      <c r="C89" s="248"/>
      <c r="D89" s="248" t="s">
        <v>104</v>
      </c>
      <c r="E89" s="457" t="s">
        <v>267</v>
      </c>
      <c r="F89" s="180" t="s">
        <v>368</v>
      </c>
      <c r="G89" s="184" t="s">
        <v>83</v>
      </c>
      <c r="H89" s="219">
        <v>3000</v>
      </c>
      <c r="I89" s="487"/>
      <c r="J89" s="521" t="s">
        <v>191</v>
      </c>
      <c r="K89" s="291">
        <v>1000</v>
      </c>
      <c r="L89" s="482" t="s">
        <v>327</v>
      </c>
      <c r="M89" s="181" t="s">
        <v>34</v>
      </c>
      <c r="N89" s="457" t="s">
        <v>33</v>
      </c>
      <c r="O89" s="5"/>
      <c r="P89" s="587"/>
      <c r="Q89" s="587"/>
      <c r="R89" s="582"/>
      <c r="S89" s="25" t="s">
        <v>274</v>
      </c>
      <c r="V89" s="705"/>
      <c r="W89" s="705"/>
      <c r="X89" s="705"/>
      <c r="Y89" s="705"/>
      <c r="Z89" s="705"/>
      <c r="AA89" s="705"/>
      <c r="AB89" s="705"/>
      <c r="AC89" s="705"/>
      <c r="AD89" s="705"/>
      <c r="AE89" s="705"/>
      <c r="AF89" s="705"/>
      <c r="AG89" s="705"/>
    </row>
    <row r="90" s="498" customFormat="1" ht="24" spans="1:33">
      <c r="A90" s="184">
        <v>16</v>
      </c>
      <c r="B90" s="211" t="s">
        <v>369</v>
      </c>
      <c r="C90" s="248"/>
      <c r="D90" s="248" t="s">
        <v>51</v>
      </c>
      <c r="E90" s="457" t="s">
        <v>267</v>
      </c>
      <c r="F90" s="180" t="s">
        <v>370</v>
      </c>
      <c r="G90" s="184" t="s">
        <v>135</v>
      </c>
      <c r="H90" s="219">
        <v>100000</v>
      </c>
      <c r="I90" s="487"/>
      <c r="J90" s="521" t="s">
        <v>371</v>
      </c>
      <c r="K90" s="291">
        <v>10000</v>
      </c>
      <c r="L90" s="482" t="s">
        <v>327</v>
      </c>
      <c r="M90" s="181" t="s">
        <v>34</v>
      </c>
      <c r="N90" s="457" t="s">
        <v>33</v>
      </c>
      <c r="O90" s="5" t="s">
        <v>351</v>
      </c>
      <c r="P90" s="587" t="s">
        <v>352</v>
      </c>
      <c r="Q90" s="587" t="s">
        <v>309</v>
      </c>
      <c r="R90" s="582"/>
      <c r="S90" s="25" t="s">
        <v>285</v>
      </c>
      <c r="V90" s="705"/>
      <c r="W90" s="705"/>
      <c r="X90" s="705"/>
      <c r="Y90" s="705"/>
      <c r="Z90" s="705"/>
      <c r="AA90" s="705"/>
      <c r="AB90" s="705"/>
      <c r="AC90" s="705"/>
      <c r="AD90" s="705"/>
      <c r="AE90" s="705"/>
      <c r="AF90" s="705"/>
      <c r="AG90" s="705"/>
    </row>
    <row r="91" s="498" customFormat="1" ht="56.25" spans="1:33">
      <c r="A91" s="184">
        <v>17</v>
      </c>
      <c r="B91" s="211" t="s">
        <v>372</v>
      </c>
      <c r="C91" s="248"/>
      <c r="D91" s="248" t="s">
        <v>41</v>
      </c>
      <c r="E91" s="457" t="s">
        <v>267</v>
      </c>
      <c r="F91" s="180" t="s">
        <v>373</v>
      </c>
      <c r="G91" s="184" t="s">
        <v>135</v>
      </c>
      <c r="H91" s="219">
        <v>300000</v>
      </c>
      <c r="I91" s="487"/>
      <c r="J91" s="521" t="s">
        <v>191</v>
      </c>
      <c r="K91" s="291">
        <v>10000</v>
      </c>
      <c r="L91" s="482" t="s">
        <v>324</v>
      </c>
      <c r="M91" s="181" t="s">
        <v>70</v>
      </c>
      <c r="N91" s="457" t="s">
        <v>33</v>
      </c>
      <c r="O91" s="5"/>
      <c r="P91" s="587"/>
      <c r="Q91" s="587"/>
      <c r="R91" s="582"/>
      <c r="S91" s="25" t="s">
        <v>285</v>
      </c>
      <c r="V91" s="705"/>
      <c r="W91" s="705"/>
      <c r="X91" s="705"/>
      <c r="Y91" s="705"/>
      <c r="Z91" s="705"/>
      <c r="AA91" s="705"/>
      <c r="AB91" s="705"/>
      <c r="AC91" s="705"/>
      <c r="AD91" s="705"/>
      <c r="AE91" s="705"/>
      <c r="AF91" s="705"/>
      <c r="AG91" s="705"/>
    </row>
    <row r="92" s="498" customFormat="1" ht="24" spans="1:33">
      <c r="A92" s="184">
        <v>18</v>
      </c>
      <c r="B92" s="211" t="s">
        <v>374</v>
      </c>
      <c r="C92" s="248"/>
      <c r="D92" s="248" t="s">
        <v>41</v>
      </c>
      <c r="E92" s="457" t="s">
        <v>267</v>
      </c>
      <c r="F92" s="180" t="s">
        <v>375</v>
      </c>
      <c r="G92" s="184" t="s">
        <v>135</v>
      </c>
      <c r="H92" s="219">
        <v>50000</v>
      </c>
      <c r="I92" s="487"/>
      <c r="J92" s="521" t="s">
        <v>191</v>
      </c>
      <c r="K92" s="291">
        <v>5000</v>
      </c>
      <c r="L92" s="482" t="s">
        <v>324</v>
      </c>
      <c r="M92" s="181" t="s">
        <v>70</v>
      </c>
      <c r="N92" s="457" t="s">
        <v>33</v>
      </c>
      <c r="O92" s="5" t="s">
        <v>351</v>
      </c>
      <c r="P92" s="587" t="s">
        <v>352</v>
      </c>
      <c r="Q92" s="587" t="s">
        <v>309</v>
      </c>
      <c r="R92" s="582"/>
      <c r="S92" s="25" t="s">
        <v>274</v>
      </c>
      <c r="V92" s="705"/>
      <c r="W92" s="705"/>
      <c r="X92" s="705"/>
      <c r="Y92" s="705"/>
      <c r="Z92" s="705"/>
      <c r="AA92" s="705"/>
      <c r="AB92" s="705"/>
      <c r="AC92" s="705"/>
      <c r="AD92" s="705"/>
      <c r="AE92" s="705"/>
      <c r="AF92" s="705"/>
      <c r="AG92" s="705"/>
    </row>
    <row r="93" s="498" customFormat="1" ht="22.5" spans="1:33">
      <c r="A93" s="184">
        <v>19</v>
      </c>
      <c r="B93" s="211" t="s">
        <v>376</v>
      </c>
      <c r="C93" s="248"/>
      <c r="D93" s="248" t="s">
        <v>104</v>
      </c>
      <c r="E93" s="457" t="s">
        <v>267</v>
      </c>
      <c r="F93" s="180" t="s">
        <v>377</v>
      </c>
      <c r="G93" s="184" t="s">
        <v>135</v>
      </c>
      <c r="H93" s="219">
        <v>5000</v>
      </c>
      <c r="I93" s="487"/>
      <c r="J93" s="521" t="s">
        <v>378</v>
      </c>
      <c r="K93" s="291">
        <v>3000</v>
      </c>
      <c r="L93" s="482" t="s">
        <v>324</v>
      </c>
      <c r="M93" s="181" t="s">
        <v>70</v>
      </c>
      <c r="N93" s="457" t="s">
        <v>33</v>
      </c>
      <c r="O93" s="5"/>
      <c r="P93" s="587"/>
      <c r="Q93" s="587"/>
      <c r="R93" s="582"/>
      <c r="S93" s="25" t="s">
        <v>274</v>
      </c>
      <c r="V93" s="705"/>
      <c r="W93" s="705"/>
      <c r="X93" s="705"/>
      <c r="Y93" s="705"/>
      <c r="Z93" s="705"/>
      <c r="AA93" s="705"/>
      <c r="AB93" s="705"/>
      <c r="AC93" s="705"/>
      <c r="AD93" s="705"/>
      <c r="AE93" s="705"/>
      <c r="AF93" s="705"/>
      <c r="AG93" s="705"/>
    </row>
    <row r="94" s="498" customFormat="1" ht="22.5" spans="1:33">
      <c r="A94" s="184">
        <v>20</v>
      </c>
      <c r="B94" s="211" t="s">
        <v>379</v>
      </c>
      <c r="C94" s="248"/>
      <c r="D94" s="248" t="s">
        <v>129</v>
      </c>
      <c r="E94" s="457" t="s">
        <v>267</v>
      </c>
      <c r="F94" s="180" t="s">
        <v>380</v>
      </c>
      <c r="G94" s="184" t="s">
        <v>135</v>
      </c>
      <c r="H94" s="219">
        <v>20000</v>
      </c>
      <c r="I94" s="487"/>
      <c r="J94" s="521" t="s">
        <v>191</v>
      </c>
      <c r="K94" s="291">
        <v>5000</v>
      </c>
      <c r="L94" s="482" t="s">
        <v>381</v>
      </c>
      <c r="M94" s="181" t="s">
        <v>382</v>
      </c>
      <c r="N94" s="457" t="s">
        <v>33</v>
      </c>
      <c r="O94" s="5"/>
      <c r="P94" s="587"/>
      <c r="Q94" s="587"/>
      <c r="R94" s="582"/>
      <c r="S94" s="25" t="s">
        <v>274</v>
      </c>
      <c r="V94" s="705"/>
      <c r="W94" s="705"/>
      <c r="X94" s="705"/>
      <c r="Y94" s="705"/>
      <c r="Z94" s="705"/>
      <c r="AA94" s="705"/>
      <c r="AB94" s="705"/>
      <c r="AC94" s="705"/>
      <c r="AD94" s="705"/>
      <c r="AE94" s="705"/>
      <c r="AF94" s="705"/>
      <c r="AG94" s="705"/>
    </row>
    <row r="95" s="498" customFormat="1" ht="22.5" spans="1:33">
      <c r="A95" s="184">
        <v>21</v>
      </c>
      <c r="B95" s="211" t="s">
        <v>383</v>
      </c>
      <c r="C95" s="248"/>
      <c r="D95" s="248" t="s">
        <v>133</v>
      </c>
      <c r="E95" s="457" t="s">
        <v>267</v>
      </c>
      <c r="F95" s="180" t="s">
        <v>384</v>
      </c>
      <c r="G95" s="184" t="s">
        <v>135</v>
      </c>
      <c r="H95" s="219">
        <v>5000</v>
      </c>
      <c r="I95" s="487"/>
      <c r="J95" s="521" t="s">
        <v>191</v>
      </c>
      <c r="K95" s="291">
        <v>1000</v>
      </c>
      <c r="L95" s="482" t="s">
        <v>385</v>
      </c>
      <c r="M95" s="181" t="s">
        <v>34</v>
      </c>
      <c r="N95" s="457" t="s">
        <v>33</v>
      </c>
      <c r="O95" s="5"/>
      <c r="P95" s="587"/>
      <c r="Q95" s="587"/>
      <c r="R95" s="582"/>
      <c r="S95" s="25" t="s">
        <v>274</v>
      </c>
      <c r="V95" s="705"/>
      <c r="W95" s="705"/>
      <c r="X95" s="705"/>
      <c r="Y95" s="705"/>
      <c r="Z95" s="705"/>
      <c r="AA95" s="705"/>
      <c r="AB95" s="705"/>
      <c r="AC95" s="705"/>
      <c r="AD95" s="705"/>
      <c r="AE95" s="705"/>
      <c r="AF95" s="705"/>
      <c r="AG95" s="705"/>
    </row>
    <row r="96" s="69" customFormat="1" ht="22.5" spans="1:33">
      <c r="A96" s="184">
        <v>22</v>
      </c>
      <c r="B96" s="211" t="s">
        <v>386</v>
      </c>
      <c r="C96" s="456"/>
      <c r="D96" s="248" t="s">
        <v>133</v>
      </c>
      <c r="E96" s="457" t="s">
        <v>267</v>
      </c>
      <c r="F96" s="524" t="s">
        <v>387</v>
      </c>
      <c r="G96" s="184" t="s">
        <v>89</v>
      </c>
      <c r="H96" s="456">
        <v>10000</v>
      </c>
      <c r="I96" s="456"/>
      <c r="J96" s="521" t="s">
        <v>191</v>
      </c>
      <c r="K96" s="456">
        <v>2000</v>
      </c>
      <c r="L96" s="482" t="s">
        <v>385</v>
      </c>
      <c r="M96" s="481" t="s">
        <v>34</v>
      </c>
      <c r="N96" s="457" t="s">
        <v>33</v>
      </c>
      <c r="O96" s="456"/>
      <c r="P96" s="456"/>
      <c r="Q96" s="456"/>
      <c r="R96" s="456"/>
      <c r="S96" s="25" t="s">
        <v>274</v>
      </c>
      <c r="V96" s="706"/>
      <c r="W96" s="706"/>
      <c r="X96" s="706"/>
      <c r="Y96" s="706"/>
      <c r="Z96" s="706"/>
      <c r="AA96" s="706"/>
      <c r="AB96" s="706"/>
      <c r="AC96" s="706"/>
      <c r="AD96" s="706"/>
      <c r="AE96" s="706"/>
      <c r="AF96" s="706"/>
      <c r="AG96" s="706"/>
    </row>
    <row r="97" s="498" customFormat="1" ht="22.5" spans="1:33">
      <c r="A97" s="184">
        <v>23</v>
      </c>
      <c r="B97" s="211" t="s">
        <v>388</v>
      </c>
      <c r="C97" s="248"/>
      <c r="D97" s="248" t="s">
        <v>129</v>
      </c>
      <c r="E97" s="457" t="s">
        <v>267</v>
      </c>
      <c r="F97" s="180" t="s">
        <v>389</v>
      </c>
      <c r="G97" s="184" t="s">
        <v>89</v>
      </c>
      <c r="H97" s="219">
        <v>5000</v>
      </c>
      <c r="I97" s="487"/>
      <c r="J97" s="521" t="s">
        <v>191</v>
      </c>
      <c r="K97" s="291">
        <v>3000</v>
      </c>
      <c r="L97" s="482" t="s">
        <v>385</v>
      </c>
      <c r="M97" s="181" t="s">
        <v>34</v>
      </c>
      <c r="N97" s="457" t="s">
        <v>33</v>
      </c>
      <c r="O97" s="5"/>
      <c r="P97" s="587"/>
      <c r="Q97" s="587"/>
      <c r="R97" s="582"/>
      <c r="S97" s="25" t="s">
        <v>274</v>
      </c>
      <c r="V97" s="705"/>
      <c r="W97" s="705"/>
      <c r="X97" s="705"/>
      <c r="Y97" s="705"/>
      <c r="Z97" s="705"/>
      <c r="AA97" s="705"/>
      <c r="AB97" s="705"/>
      <c r="AC97" s="705"/>
      <c r="AD97" s="705"/>
      <c r="AE97" s="705"/>
      <c r="AF97" s="705"/>
      <c r="AG97" s="705"/>
    </row>
    <row r="98" s="499" customFormat="1" ht="22.5" spans="1:33">
      <c r="A98" s="184">
        <v>24</v>
      </c>
      <c r="B98" s="211" t="s">
        <v>390</v>
      </c>
      <c r="C98" s="473"/>
      <c r="D98" s="248" t="s">
        <v>133</v>
      </c>
      <c r="E98" s="457" t="s">
        <v>267</v>
      </c>
      <c r="F98" s="465" t="s">
        <v>391</v>
      </c>
      <c r="G98" s="184" t="s">
        <v>135</v>
      </c>
      <c r="H98" s="473">
        <v>10000</v>
      </c>
      <c r="I98" s="473"/>
      <c r="J98" s="521" t="s">
        <v>191</v>
      </c>
      <c r="K98" s="473">
        <v>3000</v>
      </c>
      <c r="L98" s="482" t="s">
        <v>385</v>
      </c>
      <c r="M98" s="457" t="s">
        <v>34</v>
      </c>
      <c r="N98" s="457" t="s">
        <v>33</v>
      </c>
      <c r="O98" s="473"/>
      <c r="P98" s="473"/>
      <c r="Q98" s="473"/>
      <c r="R98" s="473"/>
      <c r="S98" s="25" t="s">
        <v>274</v>
      </c>
      <c r="V98" s="716"/>
      <c r="W98" s="716"/>
      <c r="X98" s="716"/>
      <c r="Y98" s="716"/>
      <c r="Z98" s="716"/>
      <c r="AA98" s="716"/>
      <c r="AB98" s="716"/>
      <c r="AC98" s="716"/>
      <c r="AD98" s="716"/>
      <c r="AE98" s="716"/>
      <c r="AF98" s="716"/>
      <c r="AG98" s="716"/>
    </row>
    <row r="99" s="499" customFormat="1" ht="22.5" spans="1:33">
      <c r="A99" s="184">
        <v>25</v>
      </c>
      <c r="B99" s="211" t="s">
        <v>392</v>
      </c>
      <c r="C99" s="473"/>
      <c r="D99" s="248" t="s">
        <v>133</v>
      </c>
      <c r="E99" s="457" t="s">
        <v>267</v>
      </c>
      <c r="F99" s="180" t="s">
        <v>393</v>
      </c>
      <c r="G99" s="184" t="s">
        <v>135</v>
      </c>
      <c r="H99" s="473">
        <v>10000</v>
      </c>
      <c r="I99" s="473"/>
      <c r="J99" s="521" t="s">
        <v>191</v>
      </c>
      <c r="K99" s="473">
        <v>2000</v>
      </c>
      <c r="L99" s="482" t="s">
        <v>385</v>
      </c>
      <c r="M99" s="457" t="s">
        <v>34</v>
      </c>
      <c r="N99" s="457" t="s">
        <v>33</v>
      </c>
      <c r="O99" s="473"/>
      <c r="P99" s="473"/>
      <c r="Q99" s="473"/>
      <c r="R99" s="473"/>
      <c r="S99" s="25" t="s">
        <v>274</v>
      </c>
      <c r="V99" s="716"/>
      <c r="W99" s="716"/>
      <c r="X99" s="716"/>
      <c r="Y99" s="716"/>
      <c r="Z99" s="716"/>
      <c r="AA99" s="716"/>
      <c r="AB99" s="716"/>
      <c r="AC99" s="716"/>
      <c r="AD99" s="716"/>
      <c r="AE99" s="716"/>
      <c r="AF99" s="716"/>
      <c r="AG99" s="716"/>
    </row>
    <row r="100" s="557" customFormat="1" ht="20.1" customHeight="1" spans="1:33">
      <c r="A100" s="452" t="s">
        <v>217</v>
      </c>
      <c r="B100" s="453" t="str">
        <f>"前期项目"&amp;SUBTOTAL(3,A100:A120)-1&amp;"个"</f>
        <v>前期项目20个</v>
      </c>
      <c r="C100" s="452">
        <f>SUBTOTAL(3,A100:A120)-1</f>
        <v>20</v>
      </c>
      <c r="D100" s="453"/>
      <c r="E100" s="533"/>
      <c r="F100" s="453"/>
      <c r="G100" s="454"/>
      <c r="H100" s="455">
        <f t="shared" ref="H100:I100" si="6">SUM(H101:H120)</f>
        <v>880000</v>
      </c>
      <c r="I100" s="455">
        <f t="shared" si="6"/>
        <v>0</v>
      </c>
      <c r="J100" s="453"/>
      <c r="K100" s="455">
        <f>SUM(K101:K120)</f>
        <v>0</v>
      </c>
      <c r="L100" s="453"/>
      <c r="M100" s="532"/>
      <c r="N100" s="532"/>
      <c r="O100" s="532"/>
      <c r="P100" s="532"/>
      <c r="Q100" s="532"/>
      <c r="R100" s="532"/>
      <c r="S100" s="453"/>
      <c r="V100" s="808"/>
      <c r="W100" s="808"/>
      <c r="X100" s="808"/>
      <c r="Y100" s="808"/>
      <c r="Z100" s="808"/>
      <c r="AA100" s="808"/>
      <c r="AB100" s="808"/>
      <c r="AC100" s="808"/>
      <c r="AD100" s="808"/>
      <c r="AE100" s="808"/>
      <c r="AF100" s="808"/>
      <c r="AG100" s="808"/>
    </row>
    <row r="101" s="508" customFormat="1" ht="36" spans="1:33">
      <c r="A101" s="184">
        <v>1</v>
      </c>
      <c r="B101" s="211" t="s">
        <v>394</v>
      </c>
      <c r="C101" s="248"/>
      <c r="D101" s="248" t="s">
        <v>124</v>
      </c>
      <c r="E101" s="457" t="s">
        <v>267</v>
      </c>
      <c r="F101" s="465" t="s">
        <v>395</v>
      </c>
      <c r="G101" s="184" t="s">
        <v>251</v>
      </c>
      <c r="H101" s="248">
        <v>50000</v>
      </c>
      <c r="I101" s="552"/>
      <c r="J101" s="482"/>
      <c r="K101" s="291"/>
      <c r="L101" s="482" t="s">
        <v>396</v>
      </c>
      <c r="M101" s="457" t="s">
        <v>33</v>
      </c>
      <c r="N101" s="457" t="s">
        <v>33</v>
      </c>
      <c r="O101" s="5" t="s">
        <v>397</v>
      </c>
      <c r="P101" s="587" t="s">
        <v>352</v>
      </c>
      <c r="Q101" s="587" t="s">
        <v>309</v>
      </c>
      <c r="R101" s="602"/>
      <c r="S101" s="25" t="s">
        <v>285</v>
      </c>
      <c r="V101" s="718"/>
      <c r="W101" s="718"/>
      <c r="X101" s="718"/>
      <c r="Y101" s="718"/>
      <c r="Z101" s="718"/>
      <c r="AA101" s="718"/>
      <c r="AB101" s="718"/>
      <c r="AC101" s="718"/>
      <c r="AD101" s="718"/>
      <c r="AE101" s="718"/>
      <c r="AF101" s="718"/>
      <c r="AG101" s="718"/>
    </row>
    <row r="102" s="498" customFormat="1" ht="22.5" spans="1:33">
      <c r="A102" s="184">
        <v>2</v>
      </c>
      <c r="B102" s="211" t="s">
        <v>398</v>
      </c>
      <c r="C102" s="248"/>
      <c r="D102" s="181" t="s">
        <v>117</v>
      </c>
      <c r="E102" s="457" t="s">
        <v>267</v>
      </c>
      <c r="F102" s="180" t="s">
        <v>399</v>
      </c>
      <c r="G102" s="184" t="s">
        <v>223</v>
      </c>
      <c r="H102" s="219">
        <v>40000</v>
      </c>
      <c r="I102" s="487"/>
      <c r="J102" s="482"/>
      <c r="K102" s="291"/>
      <c r="L102" s="482" t="s">
        <v>396</v>
      </c>
      <c r="M102" s="457" t="s">
        <v>33</v>
      </c>
      <c r="N102" s="457" t="s">
        <v>33</v>
      </c>
      <c r="O102" s="5"/>
      <c r="P102" s="587"/>
      <c r="Q102" s="587"/>
      <c r="R102" s="582"/>
      <c r="S102" s="25" t="s">
        <v>285</v>
      </c>
      <c r="V102" s="705"/>
      <c r="W102" s="705"/>
      <c r="X102" s="705"/>
      <c r="Y102" s="705"/>
      <c r="Z102" s="705"/>
      <c r="AA102" s="705"/>
      <c r="AB102" s="705"/>
      <c r="AC102" s="705"/>
      <c r="AD102" s="705"/>
      <c r="AE102" s="705"/>
      <c r="AF102" s="705"/>
      <c r="AG102" s="705"/>
    </row>
    <row r="103" s="498" customFormat="1" ht="22.5" spans="1:33">
      <c r="A103" s="184">
        <v>3</v>
      </c>
      <c r="B103" s="211" t="s">
        <v>400</v>
      </c>
      <c r="C103" s="248"/>
      <c r="D103" s="181" t="s">
        <v>51</v>
      </c>
      <c r="E103" s="457" t="s">
        <v>267</v>
      </c>
      <c r="F103" s="180" t="s">
        <v>302</v>
      </c>
      <c r="G103" s="184" t="s">
        <v>223</v>
      </c>
      <c r="H103" s="219">
        <v>60000</v>
      </c>
      <c r="I103" s="487"/>
      <c r="J103" s="482"/>
      <c r="K103" s="253"/>
      <c r="L103" s="482" t="s">
        <v>396</v>
      </c>
      <c r="M103" s="457" t="s">
        <v>33</v>
      </c>
      <c r="N103" s="457" t="s">
        <v>33</v>
      </c>
      <c r="O103" s="5"/>
      <c r="P103" s="587"/>
      <c r="Q103" s="587"/>
      <c r="R103" s="582"/>
      <c r="S103" s="25" t="s">
        <v>285</v>
      </c>
      <c r="V103" s="705"/>
      <c r="W103" s="705"/>
      <c r="X103" s="705"/>
      <c r="Y103" s="705"/>
      <c r="Z103" s="705"/>
      <c r="AA103" s="705"/>
      <c r="AB103" s="705"/>
      <c r="AC103" s="705"/>
      <c r="AD103" s="705"/>
      <c r="AE103" s="705"/>
      <c r="AF103" s="705"/>
      <c r="AG103" s="705"/>
    </row>
    <row r="104" s="498" customFormat="1" ht="22.5" spans="1:33">
      <c r="A104" s="184">
        <v>4</v>
      </c>
      <c r="B104" s="211" t="s">
        <v>401</v>
      </c>
      <c r="C104" s="248"/>
      <c r="D104" s="181" t="s">
        <v>51</v>
      </c>
      <c r="E104" s="457" t="s">
        <v>267</v>
      </c>
      <c r="F104" s="180" t="s">
        <v>402</v>
      </c>
      <c r="G104" s="184" t="s">
        <v>226</v>
      </c>
      <c r="H104" s="219">
        <v>80000</v>
      </c>
      <c r="I104" s="487"/>
      <c r="J104" s="482"/>
      <c r="K104" s="253"/>
      <c r="L104" s="482" t="s">
        <v>396</v>
      </c>
      <c r="M104" s="457" t="s">
        <v>33</v>
      </c>
      <c r="N104" s="457" t="s">
        <v>33</v>
      </c>
      <c r="O104" s="5"/>
      <c r="P104" s="587"/>
      <c r="Q104" s="587"/>
      <c r="R104" s="582"/>
      <c r="S104" s="25" t="s">
        <v>274</v>
      </c>
      <c r="V104" s="705"/>
      <c r="W104" s="705"/>
      <c r="X104" s="705"/>
      <c r="Y104" s="705"/>
      <c r="Z104" s="705"/>
      <c r="AA104" s="705"/>
      <c r="AB104" s="705"/>
      <c r="AC104" s="705"/>
      <c r="AD104" s="705"/>
      <c r="AE104" s="705"/>
      <c r="AF104" s="705"/>
      <c r="AG104" s="705"/>
    </row>
    <row r="105" s="498" customFormat="1" ht="33.75" spans="1:33">
      <c r="A105" s="184">
        <v>5</v>
      </c>
      <c r="B105" s="211" t="s">
        <v>403</v>
      </c>
      <c r="C105" s="248"/>
      <c r="D105" s="181" t="s">
        <v>51</v>
      </c>
      <c r="E105" s="457" t="s">
        <v>267</v>
      </c>
      <c r="F105" s="180" t="s">
        <v>404</v>
      </c>
      <c r="G105" s="184" t="s">
        <v>405</v>
      </c>
      <c r="H105" s="219">
        <v>100000</v>
      </c>
      <c r="I105" s="487"/>
      <c r="J105" s="482"/>
      <c r="K105" s="253"/>
      <c r="L105" s="482" t="s">
        <v>396</v>
      </c>
      <c r="M105" s="457" t="s">
        <v>33</v>
      </c>
      <c r="N105" s="457" t="s">
        <v>33</v>
      </c>
      <c r="O105" s="5"/>
      <c r="P105" s="587"/>
      <c r="Q105" s="587"/>
      <c r="R105" s="582"/>
      <c r="S105" s="25" t="s">
        <v>285</v>
      </c>
      <c r="V105" s="705"/>
      <c r="W105" s="705"/>
      <c r="X105" s="705"/>
      <c r="Y105" s="705"/>
      <c r="Z105" s="705"/>
      <c r="AA105" s="705"/>
      <c r="AB105" s="705"/>
      <c r="AC105" s="705"/>
      <c r="AD105" s="705"/>
      <c r="AE105" s="705"/>
      <c r="AF105" s="705"/>
      <c r="AG105" s="705"/>
    </row>
    <row r="106" s="498" customFormat="1" ht="22.5" spans="1:33">
      <c r="A106" s="184">
        <v>6</v>
      </c>
      <c r="B106" s="211" t="s">
        <v>406</v>
      </c>
      <c r="C106" s="248"/>
      <c r="D106" s="181" t="s">
        <v>51</v>
      </c>
      <c r="E106" s="457" t="s">
        <v>267</v>
      </c>
      <c r="F106" s="180" t="s">
        <v>407</v>
      </c>
      <c r="G106" s="184" t="s">
        <v>223</v>
      </c>
      <c r="H106" s="219">
        <v>50000</v>
      </c>
      <c r="I106" s="487"/>
      <c r="J106" s="482"/>
      <c r="K106" s="253"/>
      <c r="L106" s="482" t="s">
        <v>396</v>
      </c>
      <c r="M106" s="457" t="s">
        <v>33</v>
      </c>
      <c r="N106" s="457" t="s">
        <v>33</v>
      </c>
      <c r="O106" s="5"/>
      <c r="P106" s="587"/>
      <c r="Q106" s="587"/>
      <c r="R106" s="582"/>
      <c r="S106" s="25" t="s">
        <v>274</v>
      </c>
      <c r="V106" s="705"/>
      <c r="W106" s="705"/>
      <c r="X106" s="705"/>
      <c r="Y106" s="705"/>
      <c r="Z106" s="705"/>
      <c r="AA106" s="705"/>
      <c r="AB106" s="705"/>
      <c r="AC106" s="705"/>
      <c r="AD106" s="705"/>
      <c r="AE106" s="705"/>
      <c r="AF106" s="705"/>
      <c r="AG106" s="705"/>
    </row>
    <row r="107" s="498" customFormat="1" ht="22.5" spans="1:33">
      <c r="A107" s="184">
        <v>7</v>
      </c>
      <c r="B107" s="211" t="s">
        <v>408</v>
      </c>
      <c r="C107" s="248"/>
      <c r="D107" s="181" t="s">
        <v>51</v>
      </c>
      <c r="E107" s="457" t="s">
        <v>267</v>
      </c>
      <c r="F107" s="180" t="s">
        <v>409</v>
      </c>
      <c r="G107" s="184" t="s">
        <v>410</v>
      </c>
      <c r="H107" s="219">
        <v>80000</v>
      </c>
      <c r="I107" s="487"/>
      <c r="J107" s="482"/>
      <c r="K107" s="253"/>
      <c r="L107" s="482" t="s">
        <v>396</v>
      </c>
      <c r="M107" s="457" t="s">
        <v>33</v>
      </c>
      <c r="N107" s="457" t="s">
        <v>33</v>
      </c>
      <c r="O107" s="5"/>
      <c r="P107" s="587"/>
      <c r="Q107" s="587"/>
      <c r="R107" s="582"/>
      <c r="S107" s="25" t="s">
        <v>274</v>
      </c>
      <c r="V107" s="705"/>
      <c r="W107" s="705"/>
      <c r="X107" s="705"/>
      <c r="Y107" s="705"/>
      <c r="Z107" s="705"/>
      <c r="AA107" s="705"/>
      <c r="AB107" s="705"/>
      <c r="AC107" s="705"/>
      <c r="AD107" s="705"/>
      <c r="AE107" s="705"/>
      <c r="AF107" s="705"/>
      <c r="AG107" s="705"/>
    </row>
    <row r="108" s="498" customFormat="1" ht="22.5" spans="1:33">
      <c r="A108" s="184">
        <v>8</v>
      </c>
      <c r="B108" s="211" t="s">
        <v>411</v>
      </c>
      <c r="C108" s="248"/>
      <c r="D108" s="181" t="s">
        <v>51</v>
      </c>
      <c r="E108" s="457" t="s">
        <v>267</v>
      </c>
      <c r="F108" s="180" t="s">
        <v>412</v>
      </c>
      <c r="G108" s="184" t="s">
        <v>413</v>
      </c>
      <c r="H108" s="219">
        <v>200000</v>
      </c>
      <c r="I108" s="487"/>
      <c r="J108" s="482"/>
      <c r="K108" s="253"/>
      <c r="L108" s="482" t="s">
        <v>396</v>
      </c>
      <c r="M108" s="457" t="s">
        <v>33</v>
      </c>
      <c r="N108" s="457" t="s">
        <v>33</v>
      </c>
      <c r="O108" s="5"/>
      <c r="P108" s="587"/>
      <c r="Q108" s="587"/>
      <c r="R108" s="582"/>
      <c r="S108" s="25" t="s">
        <v>274</v>
      </c>
      <c r="V108" s="705"/>
      <c r="W108" s="705"/>
      <c r="X108" s="705"/>
      <c r="Y108" s="705"/>
      <c r="Z108" s="705"/>
      <c r="AA108" s="705"/>
      <c r="AB108" s="705"/>
      <c r="AC108" s="705"/>
      <c r="AD108" s="705"/>
      <c r="AE108" s="705"/>
      <c r="AF108" s="705"/>
      <c r="AG108" s="705"/>
    </row>
    <row r="109" s="498" customFormat="1" ht="22.5" spans="1:33">
      <c r="A109" s="184">
        <v>9</v>
      </c>
      <c r="B109" s="211" t="s">
        <v>414</v>
      </c>
      <c r="C109" s="248"/>
      <c r="D109" s="248" t="s">
        <v>129</v>
      </c>
      <c r="E109" s="457" t="s">
        <v>267</v>
      </c>
      <c r="F109" s="180" t="s">
        <v>415</v>
      </c>
      <c r="G109" s="184" t="s">
        <v>223</v>
      </c>
      <c r="H109" s="219">
        <v>30000</v>
      </c>
      <c r="I109" s="487"/>
      <c r="J109" s="482"/>
      <c r="K109" s="291"/>
      <c r="L109" s="482" t="s">
        <v>396</v>
      </c>
      <c r="M109" s="457" t="s">
        <v>33</v>
      </c>
      <c r="N109" s="457" t="s">
        <v>33</v>
      </c>
      <c r="O109" s="5"/>
      <c r="P109" s="587"/>
      <c r="Q109" s="587"/>
      <c r="R109" s="582"/>
      <c r="S109" s="25" t="s">
        <v>274</v>
      </c>
      <c r="V109" s="705"/>
      <c r="W109" s="705"/>
      <c r="X109" s="705"/>
      <c r="Y109" s="705"/>
      <c r="Z109" s="705"/>
      <c r="AA109" s="705"/>
      <c r="AB109" s="705"/>
      <c r="AC109" s="705"/>
      <c r="AD109" s="705"/>
      <c r="AE109" s="705"/>
      <c r="AF109" s="705"/>
      <c r="AG109" s="705"/>
    </row>
    <row r="110" s="508" customFormat="1" ht="22.5" spans="1:33">
      <c r="A110" s="184">
        <v>10</v>
      </c>
      <c r="B110" s="211" t="s">
        <v>416</v>
      </c>
      <c r="C110" s="552"/>
      <c r="D110" s="248" t="s">
        <v>117</v>
      </c>
      <c r="E110" s="457" t="s">
        <v>267</v>
      </c>
      <c r="F110" s="180" t="s">
        <v>417</v>
      </c>
      <c r="G110" s="184" t="s">
        <v>251</v>
      </c>
      <c r="H110" s="219">
        <v>3000</v>
      </c>
      <c r="I110" s="552"/>
      <c r="J110" s="482"/>
      <c r="K110" s="555"/>
      <c r="L110" s="482" t="s">
        <v>396</v>
      </c>
      <c r="M110" s="457" t="s">
        <v>33</v>
      </c>
      <c r="N110" s="457" t="s">
        <v>33</v>
      </c>
      <c r="O110" s="5"/>
      <c r="P110" s="602"/>
      <c r="Q110" s="5"/>
      <c r="R110" s="602"/>
      <c r="S110" s="25" t="s">
        <v>274</v>
      </c>
      <c r="V110" s="718"/>
      <c r="W110" s="718"/>
      <c r="X110" s="718"/>
      <c r="Y110" s="718"/>
      <c r="Z110" s="718"/>
      <c r="AA110" s="718"/>
      <c r="AB110" s="718"/>
      <c r="AC110" s="718"/>
      <c r="AD110" s="718"/>
      <c r="AE110" s="718"/>
      <c r="AF110" s="718"/>
      <c r="AG110" s="718"/>
    </row>
    <row r="111" s="499" customFormat="1" ht="22.5" spans="1:33">
      <c r="A111" s="184">
        <v>11</v>
      </c>
      <c r="B111" s="211" t="s">
        <v>418</v>
      </c>
      <c r="C111" s="473"/>
      <c r="D111" s="248" t="s">
        <v>41</v>
      </c>
      <c r="E111" s="457" t="s">
        <v>267</v>
      </c>
      <c r="F111" s="480" t="s">
        <v>419</v>
      </c>
      <c r="G111" s="184" t="s">
        <v>251</v>
      </c>
      <c r="H111" s="473">
        <v>50000</v>
      </c>
      <c r="I111" s="473"/>
      <c r="J111" s="482"/>
      <c r="K111" s="473"/>
      <c r="L111" s="482" t="s">
        <v>396</v>
      </c>
      <c r="M111" s="457" t="s">
        <v>33</v>
      </c>
      <c r="N111" s="457" t="s">
        <v>33</v>
      </c>
      <c r="O111" s="473"/>
      <c r="P111" s="473"/>
      <c r="Q111" s="473"/>
      <c r="R111" s="473"/>
      <c r="S111" s="25" t="s">
        <v>285</v>
      </c>
      <c r="V111" s="716"/>
      <c r="W111" s="716"/>
      <c r="X111" s="716"/>
      <c r="Y111" s="716"/>
      <c r="Z111" s="716"/>
      <c r="AA111" s="716"/>
      <c r="AB111" s="716"/>
      <c r="AC111" s="716"/>
      <c r="AD111" s="716"/>
      <c r="AE111" s="716"/>
      <c r="AF111" s="716"/>
      <c r="AG111" s="716"/>
    </row>
    <row r="112" s="791" customFormat="1" ht="22.5" spans="1:33">
      <c r="A112" s="809">
        <v>12</v>
      </c>
      <c r="B112" s="810" t="s">
        <v>420</v>
      </c>
      <c r="C112" s="811"/>
      <c r="D112" s="272" t="s">
        <v>317</v>
      </c>
      <c r="E112" s="728" t="s">
        <v>267</v>
      </c>
      <c r="F112" s="505" t="s">
        <v>421</v>
      </c>
      <c r="G112" s="809" t="s">
        <v>229</v>
      </c>
      <c r="H112" s="811">
        <v>10000</v>
      </c>
      <c r="I112" s="812"/>
      <c r="J112" s="813"/>
      <c r="K112" s="814"/>
      <c r="L112" s="813" t="s">
        <v>396</v>
      </c>
      <c r="M112" s="728" t="s">
        <v>33</v>
      </c>
      <c r="N112" s="728" t="s">
        <v>33</v>
      </c>
      <c r="O112" s="272"/>
      <c r="P112" s="683"/>
      <c r="Q112" s="683"/>
      <c r="R112" s="812"/>
      <c r="S112" s="222" t="s">
        <v>285</v>
      </c>
      <c r="T112" s="507"/>
      <c r="V112" s="815"/>
      <c r="W112" s="815"/>
      <c r="X112" s="815"/>
      <c r="Y112" s="815"/>
      <c r="Z112" s="815"/>
      <c r="AA112" s="815"/>
      <c r="AB112" s="815"/>
      <c r="AC112" s="815"/>
      <c r="AD112" s="815"/>
      <c r="AE112" s="815"/>
      <c r="AF112" s="815"/>
      <c r="AG112" s="815"/>
    </row>
    <row r="113" s="791" customFormat="1" ht="22.5" spans="1:33">
      <c r="A113" s="809">
        <v>13</v>
      </c>
      <c r="B113" s="810" t="s">
        <v>422</v>
      </c>
      <c r="C113" s="811"/>
      <c r="D113" s="272" t="s">
        <v>317</v>
      </c>
      <c r="E113" s="728" t="s">
        <v>267</v>
      </c>
      <c r="F113" s="505" t="s">
        <v>423</v>
      </c>
      <c r="G113" s="809" t="s">
        <v>229</v>
      </c>
      <c r="H113" s="811">
        <v>10000</v>
      </c>
      <c r="I113" s="812"/>
      <c r="J113" s="813"/>
      <c r="K113" s="814"/>
      <c r="L113" s="813" t="s">
        <v>396</v>
      </c>
      <c r="M113" s="728" t="s">
        <v>33</v>
      </c>
      <c r="N113" s="728" t="s">
        <v>33</v>
      </c>
      <c r="O113" s="272"/>
      <c r="P113" s="683"/>
      <c r="Q113" s="683"/>
      <c r="R113" s="812"/>
      <c r="S113" s="222" t="s">
        <v>285</v>
      </c>
      <c r="T113" s="507"/>
      <c r="V113" s="815"/>
      <c r="W113" s="815"/>
      <c r="X113" s="815"/>
      <c r="Y113" s="815"/>
      <c r="Z113" s="815"/>
      <c r="AA113" s="815"/>
      <c r="AB113" s="815"/>
      <c r="AC113" s="815"/>
      <c r="AD113" s="815"/>
      <c r="AE113" s="815"/>
      <c r="AF113" s="815"/>
      <c r="AG113" s="815"/>
    </row>
    <row r="114" s="499" customFormat="1" ht="22.5" spans="1:33">
      <c r="A114" s="184">
        <v>14</v>
      </c>
      <c r="B114" s="211" t="s">
        <v>424</v>
      </c>
      <c r="C114" s="473"/>
      <c r="D114" s="764" t="s">
        <v>124</v>
      </c>
      <c r="E114" s="457" t="s">
        <v>267</v>
      </c>
      <c r="F114" s="465" t="s">
        <v>329</v>
      </c>
      <c r="G114" s="184" t="s">
        <v>251</v>
      </c>
      <c r="H114" s="473">
        <v>2000</v>
      </c>
      <c r="I114" s="473"/>
      <c r="J114" s="482"/>
      <c r="K114" s="473"/>
      <c r="L114" s="482" t="s">
        <v>396</v>
      </c>
      <c r="M114" s="457" t="s">
        <v>33</v>
      </c>
      <c r="N114" s="457" t="s">
        <v>33</v>
      </c>
      <c r="O114" s="473"/>
      <c r="P114" s="473"/>
      <c r="Q114" s="473"/>
      <c r="R114" s="473"/>
      <c r="S114" s="25" t="s">
        <v>274</v>
      </c>
      <c r="V114" s="716"/>
      <c r="W114" s="716"/>
      <c r="X114" s="716"/>
      <c r="Y114" s="716"/>
      <c r="Z114" s="716"/>
      <c r="AA114" s="716"/>
      <c r="AB114" s="716"/>
      <c r="AC114" s="716"/>
      <c r="AD114" s="716"/>
      <c r="AE114" s="716"/>
      <c r="AF114" s="716"/>
      <c r="AG114" s="716"/>
    </row>
    <row r="115" s="499" customFormat="1" ht="22.5" spans="1:33">
      <c r="A115" s="184">
        <v>15</v>
      </c>
      <c r="B115" s="211" t="s">
        <v>425</v>
      </c>
      <c r="C115" s="473"/>
      <c r="D115" s="248" t="s">
        <v>189</v>
      </c>
      <c r="E115" s="457" t="s">
        <v>267</v>
      </c>
      <c r="F115" s="465" t="s">
        <v>426</v>
      </c>
      <c r="G115" s="184" t="s">
        <v>427</v>
      </c>
      <c r="H115" s="473">
        <v>20000</v>
      </c>
      <c r="I115" s="473"/>
      <c r="J115" s="483"/>
      <c r="K115" s="473"/>
      <c r="L115" s="482" t="s">
        <v>396</v>
      </c>
      <c r="M115" s="457" t="s">
        <v>33</v>
      </c>
      <c r="N115" s="457" t="s">
        <v>33</v>
      </c>
      <c r="O115" s="473"/>
      <c r="P115" s="473"/>
      <c r="Q115" s="473"/>
      <c r="R115" s="473"/>
      <c r="S115" s="25" t="s">
        <v>274</v>
      </c>
      <c r="V115" s="716"/>
      <c r="W115" s="716"/>
      <c r="X115" s="716"/>
      <c r="Y115" s="716"/>
      <c r="Z115" s="716"/>
      <c r="AA115" s="716"/>
      <c r="AB115" s="716"/>
      <c r="AC115" s="716"/>
      <c r="AD115" s="716"/>
      <c r="AE115" s="716"/>
      <c r="AF115" s="716"/>
      <c r="AG115" s="716"/>
    </row>
    <row r="116" s="499" customFormat="1" ht="22.5" spans="1:33">
      <c r="A116" s="184">
        <v>16</v>
      </c>
      <c r="B116" s="211" t="s">
        <v>428</v>
      </c>
      <c r="C116" s="473"/>
      <c r="D116" s="181" t="s">
        <v>51</v>
      </c>
      <c r="E116" s="457" t="s">
        <v>267</v>
      </c>
      <c r="F116" s="465" t="s">
        <v>429</v>
      </c>
      <c r="G116" s="184" t="s">
        <v>223</v>
      </c>
      <c r="H116" s="473">
        <v>30000</v>
      </c>
      <c r="I116" s="473"/>
      <c r="J116" s="482"/>
      <c r="K116" s="473"/>
      <c r="L116" s="482" t="s">
        <v>396</v>
      </c>
      <c r="M116" s="457" t="s">
        <v>33</v>
      </c>
      <c r="N116" s="457" t="s">
        <v>33</v>
      </c>
      <c r="O116" s="473"/>
      <c r="P116" s="473"/>
      <c r="Q116" s="473"/>
      <c r="R116" s="473"/>
      <c r="S116" s="25" t="s">
        <v>274</v>
      </c>
      <c r="V116" s="716"/>
      <c r="W116" s="716"/>
      <c r="X116" s="716"/>
      <c r="Y116" s="716"/>
      <c r="Z116" s="716"/>
      <c r="AA116" s="716"/>
      <c r="AB116" s="716"/>
      <c r="AC116" s="716"/>
      <c r="AD116" s="716"/>
      <c r="AE116" s="716"/>
      <c r="AF116" s="716"/>
      <c r="AG116" s="716"/>
    </row>
    <row r="117" s="499" customFormat="1" ht="22.5" spans="1:33">
      <c r="A117" s="184">
        <v>17</v>
      </c>
      <c r="B117" s="211" t="s">
        <v>430</v>
      </c>
      <c r="C117" s="473"/>
      <c r="D117" s="248" t="s">
        <v>124</v>
      </c>
      <c r="E117" s="457" t="s">
        <v>267</v>
      </c>
      <c r="F117" s="465" t="s">
        <v>431</v>
      </c>
      <c r="G117" s="184" t="s">
        <v>410</v>
      </c>
      <c r="H117" s="473">
        <v>30000</v>
      </c>
      <c r="I117" s="473"/>
      <c r="J117" s="482"/>
      <c r="K117" s="473"/>
      <c r="L117" s="482" t="s">
        <v>396</v>
      </c>
      <c r="M117" s="457" t="s">
        <v>33</v>
      </c>
      <c r="N117" s="457" t="s">
        <v>33</v>
      </c>
      <c r="O117" s="473"/>
      <c r="P117" s="473"/>
      <c r="Q117" s="473"/>
      <c r="R117" s="473"/>
      <c r="S117" s="25" t="s">
        <v>274</v>
      </c>
      <c r="V117" s="716"/>
      <c r="W117" s="716"/>
      <c r="X117" s="716"/>
      <c r="Y117" s="716"/>
      <c r="Z117" s="716"/>
      <c r="AA117" s="716"/>
      <c r="AB117" s="716"/>
      <c r="AC117" s="716"/>
      <c r="AD117" s="716"/>
      <c r="AE117" s="716"/>
      <c r="AF117" s="716"/>
      <c r="AG117" s="716"/>
    </row>
    <row r="118" s="499" customFormat="1" ht="22.5" spans="1:33">
      <c r="A118" s="184">
        <v>18</v>
      </c>
      <c r="B118" s="211" t="s">
        <v>432</v>
      </c>
      <c r="C118" s="473"/>
      <c r="D118" s="181" t="s">
        <v>433</v>
      </c>
      <c r="E118" s="457" t="s">
        <v>267</v>
      </c>
      <c r="F118" s="465" t="s">
        <v>434</v>
      </c>
      <c r="G118" s="184" t="s">
        <v>410</v>
      </c>
      <c r="H118" s="473">
        <v>20000</v>
      </c>
      <c r="I118" s="473"/>
      <c r="J118" s="482"/>
      <c r="K118" s="473"/>
      <c r="L118" s="482" t="s">
        <v>396</v>
      </c>
      <c r="M118" s="457" t="s">
        <v>33</v>
      </c>
      <c r="N118" s="457" t="s">
        <v>33</v>
      </c>
      <c r="O118" s="473"/>
      <c r="P118" s="473"/>
      <c r="Q118" s="473"/>
      <c r="R118" s="473"/>
      <c r="S118" s="25" t="s">
        <v>274</v>
      </c>
      <c r="V118" s="716"/>
      <c r="W118" s="716"/>
      <c r="X118" s="716"/>
      <c r="Y118" s="716"/>
      <c r="Z118" s="716"/>
      <c r="AA118" s="716"/>
      <c r="AB118" s="716"/>
      <c r="AC118" s="716"/>
      <c r="AD118" s="716"/>
      <c r="AE118" s="716"/>
      <c r="AF118" s="716"/>
      <c r="AG118" s="716"/>
    </row>
    <row r="119" s="506" customFormat="1" ht="22.5" spans="1:33">
      <c r="A119" s="184">
        <v>19</v>
      </c>
      <c r="B119" s="211" t="s">
        <v>435</v>
      </c>
      <c r="C119" s="624"/>
      <c r="D119" s="179" t="s">
        <v>104</v>
      </c>
      <c r="E119" s="457" t="s">
        <v>267</v>
      </c>
      <c r="F119" s="180" t="s">
        <v>436</v>
      </c>
      <c r="G119" s="184" t="s">
        <v>251</v>
      </c>
      <c r="H119" s="181">
        <v>10000</v>
      </c>
      <c r="I119" s="179"/>
      <c r="J119" s="483"/>
      <c r="K119" s="180"/>
      <c r="L119" s="482" t="s">
        <v>396</v>
      </c>
      <c r="M119" s="457" t="s">
        <v>33</v>
      </c>
      <c r="N119" s="457" t="s">
        <v>33</v>
      </c>
      <c r="O119" s="630"/>
      <c r="P119" s="630"/>
      <c r="Q119" s="630"/>
      <c r="R119" s="630"/>
      <c r="S119" s="25" t="s">
        <v>274</v>
      </c>
      <c r="V119" s="776"/>
      <c r="W119" s="776"/>
      <c r="X119" s="776"/>
      <c r="Y119" s="776"/>
      <c r="Z119" s="776"/>
      <c r="AA119" s="776"/>
      <c r="AB119" s="776"/>
      <c r="AC119" s="776"/>
      <c r="AD119" s="776"/>
      <c r="AE119" s="776"/>
      <c r="AF119" s="776"/>
      <c r="AG119" s="776"/>
    </row>
    <row r="120" s="506" customFormat="1" ht="22.5" spans="1:33">
      <c r="A120" s="184">
        <v>20</v>
      </c>
      <c r="B120" s="211" t="s">
        <v>437</v>
      </c>
      <c r="C120" s="624"/>
      <c r="D120" s="179" t="s">
        <v>189</v>
      </c>
      <c r="E120" s="457" t="s">
        <v>267</v>
      </c>
      <c r="F120" s="180" t="s">
        <v>259</v>
      </c>
      <c r="G120" s="184" t="s">
        <v>251</v>
      </c>
      <c r="H120" s="181">
        <v>5000</v>
      </c>
      <c r="I120" s="179"/>
      <c r="J120" s="483"/>
      <c r="K120" s="180"/>
      <c r="L120" s="482" t="s">
        <v>396</v>
      </c>
      <c r="M120" s="457" t="s">
        <v>33</v>
      </c>
      <c r="N120" s="457" t="s">
        <v>33</v>
      </c>
      <c r="O120" s="630"/>
      <c r="P120" s="630"/>
      <c r="Q120" s="630"/>
      <c r="R120" s="630"/>
      <c r="S120" s="25" t="s">
        <v>274</v>
      </c>
      <c r="V120" s="776"/>
      <c r="W120" s="776"/>
      <c r="X120" s="776"/>
      <c r="Y120" s="776"/>
      <c r="Z120" s="776"/>
      <c r="AA120" s="776"/>
      <c r="AB120" s="776"/>
      <c r="AC120" s="776"/>
      <c r="AD120" s="776"/>
      <c r="AE120" s="776"/>
      <c r="AF120" s="776"/>
      <c r="AG120" s="776"/>
    </row>
    <row r="121" s="448" customFormat="1" ht="27.75" customHeight="1" spans="1:33">
      <c r="A121" s="796"/>
      <c r="B121" s="796" t="str">
        <f>"霞林街道"&amp;SUBTOTAL(3,A121:A170)-3&amp;"个"</f>
        <v>霞林街道45个</v>
      </c>
      <c r="C121" s="797">
        <f>SUBTOTAL(3,A121:A170)-3</f>
        <v>45</v>
      </c>
      <c r="D121" s="796"/>
      <c r="E121" s="796"/>
      <c r="F121" s="798"/>
      <c r="G121" s="799"/>
      <c r="H121" s="800">
        <f t="shared" ref="H121:I121" si="7">SUM(H122,H147,H158)</f>
        <v>4197800</v>
      </c>
      <c r="I121" s="800">
        <f t="shared" si="7"/>
        <v>1000</v>
      </c>
      <c r="J121" s="804"/>
      <c r="K121" s="800">
        <f>SUM(K122,K147,K158)</f>
        <v>697300</v>
      </c>
      <c r="L121" s="797"/>
      <c r="M121" s="797"/>
      <c r="N121" s="797"/>
      <c r="O121" s="805"/>
      <c r="P121" s="805"/>
      <c r="Q121" s="805"/>
      <c r="R121" s="805"/>
      <c r="S121" s="807"/>
      <c r="V121" s="691"/>
      <c r="W121" s="691"/>
      <c r="X121" s="691"/>
      <c r="Y121" s="691"/>
      <c r="Z121" s="691"/>
      <c r="AA121" s="691"/>
      <c r="AB121" s="691"/>
      <c r="AC121" s="691"/>
      <c r="AD121" s="691"/>
      <c r="AE121" s="691"/>
      <c r="AF121" s="691"/>
      <c r="AG121" s="691"/>
    </row>
    <row r="122" s="557" customFormat="1" ht="20.1" customHeight="1" spans="1:33">
      <c r="A122" s="801" t="s">
        <v>24</v>
      </c>
      <c r="B122" s="802" t="str">
        <f>"在建项目"&amp;SUBTOTAL(3,A122:A147)-2&amp;"个"</f>
        <v>在建项目24个</v>
      </c>
      <c r="C122" s="801">
        <f>SUBTOTAL(3,A122:A147)-2</f>
        <v>24</v>
      </c>
      <c r="D122" s="802"/>
      <c r="E122" s="803"/>
      <c r="F122" s="453"/>
      <c r="G122" s="454"/>
      <c r="H122" s="455">
        <f t="shared" ref="H122:I122" si="8">SUM(H123:H146)</f>
        <v>1363300</v>
      </c>
      <c r="I122" s="455">
        <f t="shared" si="8"/>
        <v>1000</v>
      </c>
      <c r="J122" s="453"/>
      <c r="K122" s="455">
        <f>SUM(K123:K146)</f>
        <v>240300</v>
      </c>
      <c r="L122" s="453"/>
      <c r="M122" s="532"/>
      <c r="N122" s="532"/>
      <c r="O122" s="532"/>
      <c r="P122" s="532"/>
      <c r="Q122" s="532"/>
      <c r="R122" s="532"/>
      <c r="S122" s="453"/>
      <c r="V122" s="808"/>
      <c r="W122" s="808"/>
      <c r="X122" s="808"/>
      <c r="Y122" s="808"/>
      <c r="Z122" s="808"/>
      <c r="AA122" s="808"/>
      <c r="AB122" s="808"/>
      <c r="AC122" s="808"/>
      <c r="AD122" s="808"/>
      <c r="AE122" s="808"/>
      <c r="AF122" s="808"/>
      <c r="AG122" s="808"/>
    </row>
    <row r="123" ht="45" spans="1:19">
      <c r="A123" s="183">
        <v>1</v>
      </c>
      <c r="B123" s="182" t="s">
        <v>438</v>
      </c>
      <c r="C123" s="464" t="s">
        <v>50</v>
      </c>
      <c r="D123" s="183" t="s">
        <v>51</v>
      </c>
      <c r="E123" s="183" t="s">
        <v>439</v>
      </c>
      <c r="F123" s="182" t="s">
        <v>440</v>
      </c>
      <c r="G123" s="184" t="s">
        <v>60</v>
      </c>
      <c r="H123" s="462">
        <v>60000</v>
      </c>
      <c r="I123" s="464"/>
      <c r="J123" s="182" t="s">
        <v>441</v>
      </c>
      <c r="K123" s="464">
        <v>5000</v>
      </c>
      <c r="L123" s="483" t="s">
        <v>442</v>
      </c>
      <c r="M123" s="464" t="s">
        <v>33</v>
      </c>
      <c r="N123" s="457" t="s">
        <v>34</v>
      </c>
      <c r="O123" s="457" t="s">
        <v>443</v>
      </c>
      <c r="P123" s="457" t="s">
        <v>194</v>
      </c>
      <c r="Q123" s="457" t="s">
        <v>444</v>
      </c>
      <c r="R123" s="457" t="s">
        <v>445</v>
      </c>
      <c r="S123" s="25" t="s">
        <v>446</v>
      </c>
    </row>
    <row r="124" ht="33.75" spans="1:19">
      <c r="A124" s="183">
        <v>2</v>
      </c>
      <c r="B124" s="182" t="s">
        <v>447</v>
      </c>
      <c r="C124" s="464" t="s">
        <v>50</v>
      </c>
      <c r="D124" s="183" t="s">
        <v>51</v>
      </c>
      <c r="E124" s="183" t="s">
        <v>439</v>
      </c>
      <c r="F124" s="182" t="s">
        <v>448</v>
      </c>
      <c r="G124" s="184" t="s">
        <v>449</v>
      </c>
      <c r="H124" s="462">
        <v>30200</v>
      </c>
      <c r="I124" s="464"/>
      <c r="J124" s="182" t="s">
        <v>450</v>
      </c>
      <c r="K124" s="464">
        <v>1000</v>
      </c>
      <c r="L124" s="483" t="s">
        <v>451</v>
      </c>
      <c r="M124" s="464" t="s">
        <v>33</v>
      </c>
      <c r="N124" s="464" t="s">
        <v>33</v>
      </c>
      <c r="O124" s="457" t="s">
        <v>443</v>
      </c>
      <c r="P124" s="457" t="s">
        <v>194</v>
      </c>
      <c r="Q124" s="457" t="s">
        <v>444</v>
      </c>
      <c r="R124" s="457" t="s">
        <v>452</v>
      </c>
      <c r="S124" s="25" t="s">
        <v>446</v>
      </c>
    </row>
    <row r="125" ht="22.5" spans="1:19">
      <c r="A125" s="183">
        <v>3</v>
      </c>
      <c r="B125" s="182" t="s">
        <v>453</v>
      </c>
      <c r="C125" s="464" t="s">
        <v>50</v>
      </c>
      <c r="D125" s="183" t="s">
        <v>51</v>
      </c>
      <c r="E125" s="183" t="s">
        <v>439</v>
      </c>
      <c r="F125" s="182" t="s">
        <v>454</v>
      </c>
      <c r="G125" s="184" t="s">
        <v>455</v>
      </c>
      <c r="H125" s="462">
        <v>10000</v>
      </c>
      <c r="I125" s="464"/>
      <c r="J125" s="182" t="s">
        <v>456</v>
      </c>
      <c r="K125" s="464">
        <v>3000</v>
      </c>
      <c r="L125" s="483" t="s">
        <v>442</v>
      </c>
      <c r="M125" s="464" t="s">
        <v>33</v>
      </c>
      <c r="N125" s="457" t="s">
        <v>34</v>
      </c>
      <c r="O125" s="457" t="s">
        <v>443</v>
      </c>
      <c r="P125" s="457" t="s">
        <v>194</v>
      </c>
      <c r="Q125" s="457" t="s">
        <v>444</v>
      </c>
      <c r="R125" s="457" t="s">
        <v>457</v>
      </c>
      <c r="S125" s="25" t="s">
        <v>446</v>
      </c>
    </row>
    <row r="126" ht="33.75" spans="1:19">
      <c r="A126" s="183">
        <v>4</v>
      </c>
      <c r="B126" s="182" t="s">
        <v>458</v>
      </c>
      <c r="C126" s="464" t="s">
        <v>50</v>
      </c>
      <c r="D126" s="183" t="s">
        <v>51</v>
      </c>
      <c r="E126" s="183" t="s">
        <v>439</v>
      </c>
      <c r="F126" s="182" t="s">
        <v>459</v>
      </c>
      <c r="G126" s="184" t="s">
        <v>460</v>
      </c>
      <c r="H126" s="462">
        <v>320000</v>
      </c>
      <c r="I126" s="464"/>
      <c r="J126" s="182" t="s">
        <v>461</v>
      </c>
      <c r="K126" s="464">
        <v>60000</v>
      </c>
      <c r="L126" s="483" t="s">
        <v>451</v>
      </c>
      <c r="M126" s="464" t="s">
        <v>33</v>
      </c>
      <c r="N126" s="464" t="s">
        <v>33</v>
      </c>
      <c r="O126" s="457" t="s">
        <v>462</v>
      </c>
      <c r="P126" s="457" t="s">
        <v>463</v>
      </c>
      <c r="Q126" s="457" t="s">
        <v>444</v>
      </c>
      <c r="R126" s="457" t="s">
        <v>464</v>
      </c>
      <c r="S126" s="25" t="s">
        <v>446</v>
      </c>
    </row>
    <row r="127" ht="45" spans="1:19">
      <c r="A127" s="183">
        <v>5</v>
      </c>
      <c r="B127" s="182" t="s">
        <v>465</v>
      </c>
      <c r="C127" s="464" t="s">
        <v>50</v>
      </c>
      <c r="D127" s="183" t="s">
        <v>51</v>
      </c>
      <c r="E127" s="183" t="s">
        <v>439</v>
      </c>
      <c r="F127" s="182" t="s">
        <v>466</v>
      </c>
      <c r="G127" s="184" t="s">
        <v>60</v>
      </c>
      <c r="H127" s="462">
        <v>8000</v>
      </c>
      <c r="I127" s="464"/>
      <c r="J127" s="182" t="s">
        <v>467</v>
      </c>
      <c r="K127" s="464">
        <v>2000</v>
      </c>
      <c r="L127" s="483" t="s">
        <v>468</v>
      </c>
      <c r="M127" s="464" t="s">
        <v>33</v>
      </c>
      <c r="N127" s="457" t="s">
        <v>34</v>
      </c>
      <c r="O127" s="457" t="s">
        <v>469</v>
      </c>
      <c r="P127" s="457" t="s">
        <v>470</v>
      </c>
      <c r="Q127" s="457" t="s">
        <v>471</v>
      </c>
      <c r="R127" s="457" t="s">
        <v>472</v>
      </c>
      <c r="S127" s="25" t="s">
        <v>446</v>
      </c>
    </row>
    <row r="128" ht="22.5" spans="1:19">
      <c r="A128" s="183">
        <v>6</v>
      </c>
      <c r="B128" s="182" t="s">
        <v>473</v>
      </c>
      <c r="C128" s="464" t="s">
        <v>50</v>
      </c>
      <c r="D128" s="183" t="s">
        <v>104</v>
      </c>
      <c r="E128" s="183" t="s">
        <v>439</v>
      </c>
      <c r="F128" s="182" t="s">
        <v>474</v>
      </c>
      <c r="G128" s="184" t="s">
        <v>119</v>
      </c>
      <c r="H128" s="462">
        <v>2000</v>
      </c>
      <c r="I128" s="464"/>
      <c r="J128" s="182" t="s">
        <v>475</v>
      </c>
      <c r="K128" s="464">
        <v>500</v>
      </c>
      <c r="L128" s="483" t="s">
        <v>476</v>
      </c>
      <c r="M128" s="464" t="s">
        <v>33</v>
      </c>
      <c r="N128" s="457" t="s">
        <v>34</v>
      </c>
      <c r="O128" s="457" t="s">
        <v>477</v>
      </c>
      <c r="P128" s="457" t="s">
        <v>478</v>
      </c>
      <c r="Q128" s="457" t="s">
        <v>444</v>
      </c>
      <c r="R128" s="457" t="s">
        <v>479</v>
      </c>
      <c r="S128" s="25" t="s">
        <v>446</v>
      </c>
    </row>
    <row r="129" ht="22.5" spans="1:19">
      <c r="A129" s="183">
        <v>7</v>
      </c>
      <c r="B129" s="182" t="s">
        <v>480</v>
      </c>
      <c r="C129" s="464" t="s">
        <v>26</v>
      </c>
      <c r="D129" s="183" t="s">
        <v>41</v>
      </c>
      <c r="E129" s="183" t="s">
        <v>439</v>
      </c>
      <c r="F129" s="182" t="s">
        <v>481</v>
      </c>
      <c r="G129" s="184" t="s">
        <v>53</v>
      </c>
      <c r="H129" s="462">
        <v>24000</v>
      </c>
      <c r="I129" s="464"/>
      <c r="J129" s="182" t="s">
        <v>482</v>
      </c>
      <c r="K129" s="464">
        <v>10000</v>
      </c>
      <c r="L129" s="483" t="s">
        <v>451</v>
      </c>
      <c r="M129" s="464" t="s">
        <v>33</v>
      </c>
      <c r="N129" s="464" t="s">
        <v>33</v>
      </c>
      <c r="O129" s="457" t="s">
        <v>443</v>
      </c>
      <c r="P129" s="457" t="s">
        <v>194</v>
      </c>
      <c r="Q129" s="457" t="s">
        <v>444</v>
      </c>
      <c r="R129" s="457" t="s">
        <v>445</v>
      </c>
      <c r="S129" s="25" t="s">
        <v>446</v>
      </c>
    </row>
    <row r="130" ht="22.5" spans="1:19">
      <c r="A130" s="183">
        <v>8</v>
      </c>
      <c r="B130" s="182" t="s">
        <v>483</v>
      </c>
      <c r="C130" s="464" t="s">
        <v>50</v>
      </c>
      <c r="D130" s="183" t="s">
        <v>27</v>
      </c>
      <c r="E130" s="183" t="s">
        <v>439</v>
      </c>
      <c r="F130" s="182" t="s">
        <v>484</v>
      </c>
      <c r="G130" s="184" t="s">
        <v>449</v>
      </c>
      <c r="H130" s="462">
        <v>35000</v>
      </c>
      <c r="I130" s="464"/>
      <c r="J130" s="182" t="s">
        <v>485</v>
      </c>
      <c r="K130" s="464">
        <v>5000</v>
      </c>
      <c r="L130" s="483" t="s">
        <v>486</v>
      </c>
      <c r="M130" s="464" t="s">
        <v>33</v>
      </c>
      <c r="N130" s="457" t="s">
        <v>34</v>
      </c>
      <c r="O130" s="457" t="s">
        <v>100</v>
      </c>
      <c r="P130" s="457" t="s">
        <v>101</v>
      </c>
      <c r="Q130" s="457" t="s">
        <v>444</v>
      </c>
      <c r="R130" s="457" t="s">
        <v>464</v>
      </c>
      <c r="S130" s="25" t="s">
        <v>487</v>
      </c>
    </row>
    <row r="131" ht="33.75" spans="1:19">
      <c r="A131" s="183">
        <v>9</v>
      </c>
      <c r="B131" s="182" t="s">
        <v>488</v>
      </c>
      <c r="C131" s="464" t="s">
        <v>50</v>
      </c>
      <c r="D131" s="183" t="s">
        <v>27</v>
      </c>
      <c r="E131" s="183" t="s">
        <v>439</v>
      </c>
      <c r="F131" s="182" t="s">
        <v>489</v>
      </c>
      <c r="G131" s="184" t="s">
        <v>490</v>
      </c>
      <c r="H131" s="462">
        <v>105400</v>
      </c>
      <c r="I131" s="464"/>
      <c r="J131" s="182" t="s">
        <v>491</v>
      </c>
      <c r="K131" s="464">
        <v>15000</v>
      </c>
      <c r="L131" s="483" t="s">
        <v>492</v>
      </c>
      <c r="M131" s="464" t="s">
        <v>33</v>
      </c>
      <c r="N131" s="457" t="s">
        <v>34</v>
      </c>
      <c r="O131" s="457" t="s">
        <v>493</v>
      </c>
      <c r="P131" s="457" t="s">
        <v>494</v>
      </c>
      <c r="Q131" s="457" t="s">
        <v>444</v>
      </c>
      <c r="R131" s="457" t="s">
        <v>495</v>
      </c>
      <c r="S131" s="25" t="s">
        <v>487</v>
      </c>
    </row>
    <row r="132" ht="33.75" spans="1:19">
      <c r="A132" s="183">
        <v>10</v>
      </c>
      <c r="B132" s="182" t="s">
        <v>496</v>
      </c>
      <c r="C132" s="464" t="s">
        <v>50</v>
      </c>
      <c r="D132" s="183" t="s">
        <v>27</v>
      </c>
      <c r="E132" s="183" t="s">
        <v>439</v>
      </c>
      <c r="F132" s="182" t="s">
        <v>497</v>
      </c>
      <c r="G132" s="184" t="s">
        <v>449</v>
      </c>
      <c r="H132" s="462">
        <v>100000</v>
      </c>
      <c r="I132" s="464"/>
      <c r="J132" s="182" t="s">
        <v>498</v>
      </c>
      <c r="K132" s="464">
        <v>35000</v>
      </c>
      <c r="L132" s="483" t="s">
        <v>451</v>
      </c>
      <c r="M132" s="464" t="s">
        <v>33</v>
      </c>
      <c r="N132" s="464" t="s">
        <v>33</v>
      </c>
      <c r="O132" s="457" t="s">
        <v>499</v>
      </c>
      <c r="P132" s="457" t="s">
        <v>500</v>
      </c>
      <c r="Q132" s="457" t="s">
        <v>444</v>
      </c>
      <c r="R132" s="457" t="s">
        <v>501</v>
      </c>
      <c r="S132" s="25" t="s">
        <v>487</v>
      </c>
    </row>
    <row r="133" ht="33.75" spans="1:19">
      <c r="A133" s="183">
        <v>11</v>
      </c>
      <c r="B133" s="182" t="s">
        <v>502</v>
      </c>
      <c r="C133" s="464" t="s">
        <v>50</v>
      </c>
      <c r="D133" s="183" t="s">
        <v>27</v>
      </c>
      <c r="E133" s="183" t="s">
        <v>439</v>
      </c>
      <c r="F133" s="182" t="s">
        <v>503</v>
      </c>
      <c r="G133" s="184" t="s">
        <v>60</v>
      </c>
      <c r="H133" s="462">
        <v>10000</v>
      </c>
      <c r="I133" s="464"/>
      <c r="J133" s="182" t="s">
        <v>504</v>
      </c>
      <c r="K133" s="464">
        <v>1000</v>
      </c>
      <c r="L133" s="483" t="s">
        <v>505</v>
      </c>
      <c r="M133" s="464" t="s">
        <v>33</v>
      </c>
      <c r="N133" s="457" t="s">
        <v>34</v>
      </c>
      <c r="O133" s="457" t="s">
        <v>506</v>
      </c>
      <c r="P133" s="457" t="s">
        <v>101</v>
      </c>
      <c r="Q133" s="457" t="s">
        <v>444</v>
      </c>
      <c r="R133" s="457" t="s">
        <v>507</v>
      </c>
      <c r="S133" s="25" t="s">
        <v>487</v>
      </c>
    </row>
    <row r="134" ht="56.25" spans="1:19">
      <c r="A134" s="183">
        <v>12</v>
      </c>
      <c r="B134" s="182" t="s">
        <v>508</v>
      </c>
      <c r="C134" s="464" t="s">
        <v>50</v>
      </c>
      <c r="D134" s="183" t="s">
        <v>27</v>
      </c>
      <c r="E134" s="183" t="s">
        <v>439</v>
      </c>
      <c r="F134" s="182" t="s">
        <v>509</v>
      </c>
      <c r="G134" s="184" t="s">
        <v>449</v>
      </c>
      <c r="H134" s="462">
        <v>242000</v>
      </c>
      <c r="I134" s="464"/>
      <c r="J134" s="182" t="s">
        <v>510</v>
      </c>
      <c r="K134" s="464">
        <v>5000</v>
      </c>
      <c r="L134" s="483" t="s">
        <v>451</v>
      </c>
      <c r="M134" s="464" t="s">
        <v>33</v>
      </c>
      <c r="N134" s="457" t="s">
        <v>34</v>
      </c>
      <c r="O134" s="457" t="s">
        <v>511</v>
      </c>
      <c r="P134" s="457" t="s">
        <v>512</v>
      </c>
      <c r="Q134" s="457" t="s">
        <v>444</v>
      </c>
      <c r="R134" s="457" t="s">
        <v>452</v>
      </c>
      <c r="S134" s="25" t="s">
        <v>446</v>
      </c>
    </row>
    <row r="135" ht="45" spans="1:19">
      <c r="A135" s="183">
        <v>13</v>
      </c>
      <c r="B135" s="182" t="s">
        <v>513</v>
      </c>
      <c r="C135" s="464" t="s">
        <v>50</v>
      </c>
      <c r="D135" s="183" t="s">
        <v>27</v>
      </c>
      <c r="E135" s="183" t="s">
        <v>439</v>
      </c>
      <c r="F135" s="182" t="s">
        <v>514</v>
      </c>
      <c r="G135" s="184" t="s">
        <v>449</v>
      </c>
      <c r="H135" s="462">
        <v>315000</v>
      </c>
      <c r="I135" s="464"/>
      <c r="J135" s="182" t="s">
        <v>515</v>
      </c>
      <c r="K135" s="464">
        <v>50000</v>
      </c>
      <c r="L135" s="483" t="s">
        <v>516</v>
      </c>
      <c r="M135" s="464" t="s">
        <v>33</v>
      </c>
      <c r="N135" s="457" t="s">
        <v>34</v>
      </c>
      <c r="O135" s="457" t="s">
        <v>517</v>
      </c>
      <c r="P135" s="457" t="s">
        <v>518</v>
      </c>
      <c r="Q135" s="457" t="s">
        <v>471</v>
      </c>
      <c r="R135" s="457" t="s">
        <v>519</v>
      </c>
      <c r="S135" s="25" t="s">
        <v>446</v>
      </c>
    </row>
    <row r="136" ht="22.5" spans="1:19">
      <c r="A136" s="183">
        <v>14</v>
      </c>
      <c r="B136" s="182" t="s">
        <v>520</v>
      </c>
      <c r="C136" s="464" t="s">
        <v>50</v>
      </c>
      <c r="D136" s="183" t="s">
        <v>104</v>
      </c>
      <c r="E136" s="183" t="s">
        <v>439</v>
      </c>
      <c r="F136" s="182" t="s">
        <v>521</v>
      </c>
      <c r="G136" s="184" t="s">
        <v>89</v>
      </c>
      <c r="H136" s="462">
        <v>5000</v>
      </c>
      <c r="I136" s="464"/>
      <c r="J136" s="182" t="s">
        <v>522</v>
      </c>
      <c r="K136" s="464">
        <v>4500</v>
      </c>
      <c r="L136" s="483" t="s">
        <v>505</v>
      </c>
      <c r="M136" s="464" t="s">
        <v>79</v>
      </c>
      <c r="N136" s="464" t="s">
        <v>33</v>
      </c>
      <c r="O136" s="457"/>
      <c r="P136" s="457"/>
      <c r="Q136" s="457"/>
      <c r="R136" s="457"/>
      <c r="S136" s="25" t="s">
        <v>446</v>
      </c>
    </row>
    <row r="137" ht="22.5" spans="1:19">
      <c r="A137" s="183">
        <v>15</v>
      </c>
      <c r="B137" s="182" t="s">
        <v>523</v>
      </c>
      <c r="C137" s="464" t="s">
        <v>50</v>
      </c>
      <c r="D137" s="183" t="s">
        <v>104</v>
      </c>
      <c r="E137" s="183" t="s">
        <v>439</v>
      </c>
      <c r="F137" s="182" t="s">
        <v>521</v>
      </c>
      <c r="G137" s="184" t="s">
        <v>89</v>
      </c>
      <c r="H137" s="462">
        <v>4500</v>
      </c>
      <c r="I137" s="464"/>
      <c r="J137" s="182" t="s">
        <v>522</v>
      </c>
      <c r="K137" s="464">
        <v>3000</v>
      </c>
      <c r="L137" s="483" t="s">
        <v>505</v>
      </c>
      <c r="M137" s="464" t="s">
        <v>79</v>
      </c>
      <c r="N137" s="464" t="s">
        <v>33</v>
      </c>
      <c r="O137" s="457" t="s">
        <v>85</v>
      </c>
      <c r="P137" s="457" t="s">
        <v>179</v>
      </c>
      <c r="Q137" s="457" t="s">
        <v>444</v>
      </c>
      <c r="R137" s="457" t="s">
        <v>495</v>
      </c>
      <c r="S137" s="25" t="s">
        <v>446</v>
      </c>
    </row>
    <row r="138" ht="45" spans="1:19">
      <c r="A138" s="183">
        <v>16</v>
      </c>
      <c r="B138" s="182" t="s">
        <v>524</v>
      </c>
      <c r="C138" s="183" t="s">
        <v>26</v>
      </c>
      <c r="D138" s="183" t="s">
        <v>41</v>
      </c>
      <c r="E138" s="183" t="s">
        <v>439</v>
      </c>
      <c r="F138" s="182" t="s">
        <v>525</v>
      </c>
      <c r="G138" s="184" t="s">
        <v>89</v>
      </c>
      <c r="H138" s="462">
        <v>30000</v>
      </c>
      <c r="I138" s="464"/>
      <c r="J138" s="182" t="s">
        <v>526</v>
      </c>
      <c r="K138" s="464">
        <v>16000</v>
      </c>
      <c r="L138" s="483" t="s">
        <v>527</v>
      </c>
      <c r="M138" s="464" t="s">
        <v>92</v>
      </c>
      <c r="N138" s="464" t="s">
        <v>33</v>
      </c>
      <c r="O138" s="457" t="s">
        <v>528</v>
      </c>
      <c r="P138" s="457" t="s">
        <v>529</v>
      </c>
      <c r="Q138" s="457" t="s">
        <v>444</v>
      </c>
      <c r="R138" s="457" t="s">
        <v>530</v>
      </c>
      <c r="S138" s="25" t="s">
        <v>446</v>
      </c>
    </row>
    <row r="139" ht="33.75" spans="1:19">
      <c r="A139" s="183">
        <v>17</v>
      </c>
      <c r="B139" s="182" t="s">
        <v>531</v>
      </c>
      <c r="C139" s="183" t="s">
        <v>26</v>
      </c>
      <c r="D139" s="183" t="s">
        <v>51</v>
      </c>
      <c r="E139" s="183" t="s">
        <v>439</v>
      </c>
      <c r="F139" s="182" t="s">
        <v>532</v>
      </c>
      <c r="G139" s="184" t="s">
        <v>83</v>
      </c>
      <c r="H139" s="462">
        <v>15000</v>
      </c>
      <c r="I139" s="464"/>
      <c r="J139" s="182" t="s">
        <v>533</v>
      </c>
      <c r="K139" s="464">
        <v>5000</v>
      </c>
      <c r="L139" s="483" t="s">
        <v>451</v>
      </c>
      <c r="M139" s="464" t="s">
        <v>79</v>
      </c>
      <c r="N139" s="464" t="s">
        <v>33</v>
      </c>
      <c r="O139" s="457" t="s">
        <v>307</v>
      </c>
      <c r="P139" s="457" t="s">
        <v>534</v>
      </c>
      <c r="Q139" s="457" t="s">
        <v>471</v>
      </c>
      <c r="R139" s="457" t="s">
        <v>535</v>
      </c>
      <c r="S139" s="25" t="s">
        <v>446</v>
      </c>
    </row>
    <row r="140" ht="67.5" spans="1:19">
      <c r="A140" s="183">
        <v>18</v>
      </c>
      <c r="B140" s="182" t="s">
        <v>536</v>
      </c>
      <c r="C140" s="183" t="s">
        <v>26</v>
      </c>
      <c r="D140" s="183" t="s">
        <v>104</v>
      </c>
      <c r="E140" s="183" t="s">
        <v>439</v>
      </c>
      <c r="F140" s="182" t="s">
        <v>537</v>
      </c>
      <c r="G140" s="184" t="s">
        <v>89</v>
      </c>
      <c r="H140" s="462">
        <v>5500</v>
      </c>
      <c r="I140" s="464"/>
      <c r="J140" s="182" t="s">
        <v>538</v>
      </c>
      <c r="K140" s="464">
        <v>5500</v>
      </c>
      <c r="L140" s="483" t="s">
        <v>284</v>
      </c>
      <c r="M140" s="464" t="s">
        <v>79</v>
      </c>
      <c r="N140" s="464" t="s">
        <v>33</v>
      </c>
      <c r="O140" s="457" t="s">
        <v>539</v>
      </c>
      <c r="P140" s="457" t="s">
        <v>518</v>
      </c>
      <c r="Q140" s="457" t="s">
        <v>471</v>
      </c>
      <c r="R140" s="457" t="s">
        <v>535</v>
      </c>
      <c r="S140" s="25" t="s">
        <v>487</v>
      </c>
    </row>
    <row r="141" ht="56.25" spans="1:19">
      <c r="A141" s="183">
        <v>19</v>
      </c>
      <c r="B141" s="182" t="s">
        <v>540</v>
      </c>
      <c r="C141" s="183" t="s">
        <v>26</v>
      </c>
      <c r="D141" s="183" t="s">
        <v>104</v>
      </c>
      <c r="E141" s="183" t="s">
        <v>439</v>
      </c>
      <c r="F141" s="182" t="s">
        <v>541</v>
      </c>
      <c r="G141" s="184" t="s">
        <v>89</v>
      </c>
      <c r="H141" s="462">
        <v>3200</v>
      </c>
      <c r="I141" s="464"/>
      <c r="J141" s="182" t="s">
        <v>538</v>
      </c>
      <c r="K141" s="464">
        <v>3200</v>
      </c>
      <c r="L141" s="483" t="s">
        <v>284</v>
      </c>
      <c r="M141" s="464" t="s">
        <v>79</v>
      </c>
      <c r="N141" s="464" t="s">
        <v>33</v>
      </c>
      <c r="O141" s="457" t="s">
        <v>307</v>
      </c>
      <c r="P141" s="457" t="s">
        <v>534</v>
      </c>
      <c r="Q141" s="457" t="s">
        <v>444</v>
      </c>
      <c r="R141" s="457" t="s">
        <v>445</v>
      </c>
      <c r="S141" s="25" t="s">
        <v>487</v>
      </c>
    </row>
    <row r="142" ht="33.75" spans="1:19">
      <c r="A142" s="183">
        <v>20</v>
      </c>
      <c r="B142" s="182" t="s">
        <v>542</v>
      </c>
      <c r="C142" s="183" t="s">
        <v>26</v>
      </c>
      <c r="D142" s="183" t="s">
        <v>104</v>
      </c>
      <c r="E142" s="183" t="s">
        <v>439</v>
      </c>
      <c r="F142" s="182" t="s">
        <v>543</v>
      </c>
      <c r="G142" s="184" t="s">
        <v>89</v>
      </c>
      <c r="H142" s="462">
        <v>32000</v>
      </c>
      <c r="I142" s="464"/>
      <c r="J142" s="182" t="s">
        <v>544</v>
      </c>
      <c r="K142" s="464">
        <v>6000</v>
      </c>
      <c r="L142" s="483" t="s">
        <v>284</v>
      </c>
      <c r="M142" s="464" t="s">
        <v>79</v>
      </c>
      <c r="N142" s="457" t="s">
        <v>33</v>
      </c>
      <c r="O142" s="457" t="s">
        <v>539</v>
      </c>
      <c r="P142" s="457" t="s">
        <v>518</v>
      </c>
      <c r="Q142" s="457" t="s">
        <v>444</v>
      </c>
      <c r="R142" s="457" t="s">
        <v>452</v>
      </c>
      <c r="S142" s="25" t="s">
        <v>446</v>
      </c>
    </row>
    <row r="143" ht="22.5" spans="1:19">
      <c r="A143" s="183">
        <v>21</v>
      </c>
      <c r="B143" s="182" t="s">
        <v>545</v>
      </c>
      <c r="C143" s="183" t="s">
        <v>26</v>
      </c>
      <c r="D143" s="183" t="s">
        <v>104</v>
      </c>
      <c r="E143" s="183" t="s">
        <v>439</v>
      </c>
      <c r="F143" s="182" t="s">
        <v>546</v>
      </c>
      <c r="G143" s="184" t="s">
        <v>89</v>
      </c>
      <c r="H143" s="462">
        <v>2500</v>
      </c>
      <c r="I143" s="464"/>
      <c r="J143" s="182" t="s">
        <v>547</v>
      </c>
      <c r="K143" s="464">
        <v>2500</v>
      </c>
      <c r="L143" s="483" t="s">
        <v>284</v>
      </c>
      <c r="M143" s="464" t="s">
        <v>79</v>
      </c>
      <c r="N143" s="457" t="s">
        <v>34</v>
      </c>
      <c r="O143" s="457" t="s">
        <v>307</v>
      </c>
      <c r="P143" s="457" t="s">
        <v>534</v>
      </c>
      <c r="Q143" s="457" t="s">
        <v>444</v>
      </c>
      <c r="R143" s="457" t="s">
        <v>457</v>
      </c>
      <c r="S143" s="25" t="s">
        <v>487</v>
      </c>
    </row>
    <row r="144" s="497" customFormat="1" ht="22.5" spans="1:33">
      <c r="A144" s="183">
        <v>22</v>
      </c>
      <c r="B144" s="525" t="s">
        <v>548</v>
      </c>
      <c r="C144" s="526"/>
      <c r="D144" s="183" t="s">
        <v>41</v>
      </c>
      <c r="E144" s="526" t="s">
        <v>439</v>
      </c>
      <c r="F144" s="525" t="s">
        <v>549</v>
      </c>
      <c r="G144" s="332">
        <v>2016</v>
      </c>
      <c r="H144" s="528">
        <v>1000</v>
      </c>
      <c r="I144" s="255"/>
      <c r="J144" s="525" t="s">
        <v>550</v>
      </c>
      <c r="K144" s="255">
        <v>100</v>
      </c>
      <c r="L144" s="536" t="s">
        <v>505</v>
      </c>
      <c r="M144" s="255" t="s">
        <v>33</v>
      </c>
      <c r="N144" s="260" t="s">
        <v>79</v>
      </c>
      <c r="O144" s="260"/>
      <c r="P144" s="260"/>
      <c r="Q144" s="260"/>
      <c r="R144" s="260"/>
      <c r="S144" s="25" t="s">
        <v>551</v>
      </c>
      <c r="V144" s="742"/>
      <c r="W144" s="742"/>
      <c r="X144" s="742"/>
      <c r="Y144" s="742"/>
      <c r="Z144" s="742"/>
      <c r="AA144" s="742"/>
      <c r="AB144" s="742"/>
      <c r="AC144" s="742"/>
      <c r="AD144" s="742"/>
      <c r="AE144" s="742"/>
      <c r="AF144" s="742"/>
      <c r="AG144" s="742"/>
    </row>
    <row r="145" ht="24" spans="1:19">
      <c r="A145" s="183">
        <v>23</v>
      </c>
      <c r="B145" s="269" t="s">
        <v>552</v>
      </c>
      <c r="C145" s="473" t="s">
        <v>553</v>
      </c>
      <c r="D145" s="248" t="s">
        <v>266</v>
      </c>
      <c r="E145" s="473" t="s">
        <v>439</v>
      </c>
      <c r="F145" s="489" t="s">
        <v>554</v>
      </c>
      <c r="G145" s="184" t="s">
        <v>555</v>
      </c>
      <c r="H145" s="490">
        <v>2000</v>
      </c>
      <c r="I145" s="473">
        <v>1000</v>
      </c>
      <c r="J145" s="473" t="s">
        <v>556</v>
      </c>
      <c r="K145" s="473">
        <v>1000</v>
      </c>
      <c r="L145" s="494" t="s">
        <v>557</v>
      </c>
      <c r="M145" s="495" t="s">
        <v>122</v>
      </c>
      <c r="N145" s="495" t="s">
        <v>79</v>
      </c>
      <c r="O145" s="728" t="s">
        <v>558</v>
      </c>
      <c r="P145" s="728" t="s">
        <v>559</v>
      </c>
      <c r="Q145" s="737" t="s">
        <v>560</v>
      </c>
      <c r="R145" s="738" t="s">
        <v>561</v>
      </c>
      <c r="S145" s="25" t="s">
        <v>446</v>
      </c>
    </row>
    <row r="146" ht="45" spans="1:19">
      <c r="A146" s="183">
        <v>24</v>
      </c>
      <c r="B146" s="182" t="s">
        <v>562</v>
      </c>
      <c r="C146" s="183"/>
      <c r="D146" s="183" t="s">
        <v>104</v>
      </c>
      <c r="E146" s="183" t="s">
        <v>439</v>
      </c>
      <c r="F146" s="182" t="s">
        <v>563</v>
      </c>
      <c r="G146" s="184">
        <v>2016</v>
      </c>
      <c r="H146" s="462">
        <v>1000</v>
      </c>
      <c r="I146" s="464"/>
      <c r="J146" s="182" t="s">
        <v>564</v>
      </c>
      <c r="K146" s="464">
        <v>1000</v>
      </c>
      <c r="L146" s="483" t="s">
        <v>565</v>
      </c>
      <c r="M146" s="464" t="s">
        <v>122</v>
      </c>
      <c r="N146" s="457" t="s">
        <v>34</v>
      </c>
      <c r="O146" s="457" t="s">
        <v>539</v>
      </c>
      <c r="P146" s="457" t="s">
        <v>518</v>
      </c>
      <c r="Q146" s="457" t="s">
        <v>566</v>
      </c>
      <c r="R146" s="457" t="s">
        <v>567</v>
      </c>
      <c r="S146" s="25" t="s">
        <v>446</v>
      </c>
    </row>
    <row r="147" s="557" customFormat="1" ht="20.1" customHeight="1" spans="1:33">
      <c r="A147" s="452" t="s">
        <v>166</v>
      </c>
      <c r="B147" s="453" t="str">
        <f>"预备项目"&amp;SUBTOTAL(3,A147:A158)-2&amp;"个"</f>
        <v>预备项目10个</v>
      </c>
      <c r="C147" s="452">
        <f>SUBTOTAL(3,A147:A158)-2</f>
        <v>10</v>
      </c>
      <c r="D147" s="453"/>
      <c r="E147" s="533"/>
      <c r="F147" s="453"/>
      <c r="G147" s="454"/>
      <c r="H147" s="455">
        <f t="shared" ref="H147:I147" si="9">SUM(H148:H157)</f>
        <v>1034000</v>
      </c>
      <c r="I147" s="455">
        <f t="shared" si="9"/>
        <v>0</v>
      </c>
      <c r="J147" s="453"/>
      <c r="K147" s="455">
        <f>SUM(K148:K157)</f>
        <v>457000</v>
      </c>
      <c r="L147" s="453"/>
      <c r="M147" s="532"/>
      <c r="N147" s="532"/>
      <c r="O147" s="532"/>
      <c r="P147" s="532"/>
      <c r="Q147" s="532"/>
      <c r="R147" s="532"/>
      <c r="S147" s="453"/>
      <c r="V147" s="808"/>
      <c r="W147" s="808"/>
      <c r="X147" s="808"/>
      <c r="Y147" s="808"/>
      <c r="Z147" s="808"/>
      <c r="AA147" s="808"/>
      <c r="AB147" s="808"/>
      <c r="AC147" s="808"/>
      <c r="AD147" s="808"/>
      <c r="AE147" s="808"/>
      <c r="AF147" s="808"/>
      <c r="AG147" s="808"/>
    </row>
    <row r="148" ht="45" spans="1:19">
      <c r="A148" s="183">
        <v>1</v>
      </c>
      <c r="B148" s="182" t="s">
        <v>568</v>
      </c>
      <c r="C148" s="183" t="s">
        <v>26</v>
      </c>
      <c r="D148" s="183" t="s">
        <v>51</v>
      </c>
      <c r="E148" s="184" t="s">
        <v>439</v>
      </c>
      <c r="F148" s="182" t="s">
        <v>569</v>
      </c>
      <c r="G148" s="184" t="s">
        <v>83</v>
      </c>
      <c r="H148" s="462">
        <v>30000</v>
      </c>
      <c r="I148" s="464"/>
      <c r="J148" s="182" t="s">
        <v>570</v>
      </c>
      <c r="K148" s="464">
        <v>30000</v>
      </c>
      <c r="L148" s="483" t="s">
        <v>571</v>
      </c>
      <c r="M148" s="464" t="s">
        <v>70</v>
      </c>
      <c r="N148" s="457" t="s">
        <v>33</v>
      </c>
      <c r="O148" s="457" t="s">
        <v>85</v>
      </c>
      <c r="P148" s="457" t="s">
        <v>179</v>
      </c>
      <c r="Q148" s="457" t="s">
        <v>572</v>
      </c>
      <c r="R148" s="457" t="s">
        <v>573</v>
      </c>
      <c r="S148" s="25" t="s">
        <v>574</v>
      </c>
    </row>
    <row r="149" ht="45" spans="1:19">
      <c r="A149" s="183">
        <v>2</v>
      </c>
      <c r="B149" s="182" t="s">
        <v>575</v>
      </c>
      <c r="C149" s="183" t="s">
        <v>26</v>
      </c>
      <c r="D149" s="183" t="s">
        <v>51</v>
      </c>
      <c r="E149" s="184" t="s">
        <v>439</v>
      </c>
      <c r="F149" s="182" t="s">
        <v>576</v>
      </c>
      <c r="G149" s="184" t="s">
        <v>83</v>
      </c>
      <c r="H149" s="462">
        <v>300000</v>
      </c>
      <c r="I149" s="464"/>
      <c r="J149" s="182" t="s">
        <v>570</v>
      </c>
      <c r="K149" s="464">
        <v>150000</v>
      </c>
      <c r="L149" s="483" t="s">
        <v>571</v>
      </c>
      <c r="M149" s="464" t="s">
        <v>34</v>
      </c>
      <c r="N149" s="457" t="s">
        <v>33</v>
      </c>
      <c r="O149" s="457" t="s">
        <v>85</v>
      </c>
      <c r="P149" s="457" t="s">
        <v>179</v>
      </c>
      <c r="Q149" s="457" t="s">
        <v>444</v>
      </c>
      <c r="R149" s="457" t="s">
        <v>464</v>
      </c>
      <c r="S149" s="25" t="s">
        <v>574</v>
      </c>
    </row>
    <row r="150" ht="22.5" spans="1:19">
      <c r="A150" s="183">
        <v>3</v>
      </c>
      <c r="B150" s="182" t="s">
        <v>577</v>
      </c>
      <c r="C150" s="183"/>
      <c r="D150" s="183" t="s">
        <v>51</v>
      </c>
      <c r="E150" s="184" t="s">
        <v>439</v>
      </c>
      <c r="F150" s="182" t="s">
        <v>578</v>
      </c>
      <c r="G150" s="184" t="s">
        <v>83</v>
      </c>
      <c r="H150" s="462">
        <v>100000</v>
      </c>
      <c r="I150" s="464"/>
      <c r="J150" s="182" t="s">
        <v>579</v>
      </c>
      <c r="K150" s="464">
        <v>30000</v>
      </c>
      <c r="L150" s="483" t="s">
        <v>571</v>
      </c>
      <c r="M150" s="464" t="s">
        <v>34</v>
      </c>
      <c r="N150" s="457" t="s">
        <v>33</v>
      </c>
      <c r="O150" s="457"/>
      <c r="P150" s="457"/>
      <c r="Q150" s="457"/>
      <c r="R150" s="457"/>
      <c r="S150" s="25" t="s">
        <v>574</v>
      </c>
    </row>
    <row r="151" ht="22.5" spans="1:19">
      <c r="A151" s="183">
        <v>4</v>
      </c>
      <c r="B151" s="182" t="s">
        <v>580</v>
      </c>
      <c r="C151" s="183" t="s">
        <v>26</v>
      </c>
      <c r="D151" s="183" t="s">
        <v>51</v>
      </c>
      <c r="E151" s="184" t="s">
        <v>439</v>
      </c>
      <c r="F151" s="182" t="s">
        <v>581</v>
      </c>
      <c r="G151" s="184" t="s">
        <v>83</v>
      </c>
      <c r="H151" s="462">
        <v>150000</v>
      </c>
      <c r="I151" s="464"/>
      <c r="J151" s="182" t="s">
        <v>582</v>
      </c>
      <c r="K151" s="464">
        <v>80000</v>
      </c>
      <c r="L151" s="483" t="s">
        <v>571</v>
      </c>
      <c r="M151" s="464" t="s">
        <v>337</v>
      </c>
      <c r="N151" s="457" t="s">
        <v>33</v>
      </c>
      <c r="O151" s="457" t="s">
        <v>85</v>
      </c>
      <c r="P151" s="457" t="s">
        <v>179</v>
      </c>
      <c r="Q151" s="457" t="s">
        <v>444</v>
      </c>
      <c r="R151" s="457" t="s">
        <v>464</v>
      </c>
      <c r="S151" s="25" t="s">
        <v>574</v>
      </c>
    </row>
    <row r="152" ht="45" spans="1:19">
      <c r="A152" s="183">
        <v>5</v>
      </c>
      <c r="B152" s="182" t="s">
        <v>583</v>
      </c>
      <c r="C152" s="183" t="s">
        <v>26</v>
      </c>
      <c r="D152" s="183" t="s">
        <v>51</v>
      </c>
      <c r="E152" s="184" t="s">
        <v>439</v>
      </c>
      <c r="F152" s="182" t="s">
        <v>584</v>
      </c>
      <c r="G152" s="184" t="s">
        <v>83</v>
      </c>
      <c r="H152" s="462">
        <v>350000</v>
      </c>
      <c r="I152" s="464"/>
      <c r="J152" s="182" t="s">
        <v>582</v>
      </c>
      <c r="K152" s="464">
        <v>120000</v>
      </c>
      <c r="L152" s="483" t="s">
        <v>571</v>
      </c>
      <c r="M152" s="464" t="s">
        <v>34</v>
      </c>
      <c r="N152" s="457" t="s">
        <v>33</v>
      </c>
      <c r="O152" s="457" t="s">
        <v>85</v>
      </c>
      <c r="P152" s="457" t="s">
        <v>179</v>
      </c>
      <c r="Q152" s="457" t="s">
        <v>572</v>
      </c>
      <c r="R152" s="457" t="s">
        <v>585</v>
      </c>
      <c r="S152" s="25" t="s">
        <v>574</v>
      </c>
    </row>
    <row r="153" ht="45" spans="1:19">
      <c r="A153" s="183">
        <v>6</v>
      </c>
      <c r="B153" s="182" t="s">
        <v>586</v>
      </c>
      <c r="C153" s="183" t="s">
        <v>26</v>
      </c>
      <c r="D153" s="183" t="s">
        <v>51</v>
      </c>
      <c r="E153" s="184" t="s">
        <v>439</v>
      </c>
      <c r="F153" s="182" t="s">
        <v>587</v>
      </c>
      <c r="G153" s="184" t="s">
        <v>83</v>
      </c>
      <c r="H153" s="462">
        <v>50000</v>
      </c>
      <c r="I153" s="464"/>
      <c r="J153" s="182" t="s">
        <v>588</v>
      </c>
      <c r="K153" s="464">
        <v>20000</v>
      </c>
      <c r="L153" s="483" t="s">
        <v>571</v>
      </c>
      <c r="M153" s="464" t="s">
        <v>34</v>
      </c>
      <c r="N153" s="457" t="s">
        <v>33</v>
      </c>
      <c r="O153" s="457" t="s">
        <v>85</v>
      </c>
      <c r="P153" s="457" t="s">
        <v>179</v>
      </c>
      <c r="Q153" s="457" t="s">
        <v>572</v>
      </c>
      <c r="R153" s="457" t="s">
        <v>589</v>
      </c>
      <c r="S153" s="25" t="s">
        <v>574</v>
      </c>
    </row>
    <row r="154" ht="45" spans="1:19">
      <c r="A154" s="183">
        <v>7</v>
      </c>
      <c r="B154" s="182" t="s">
        <v>590</v>
      </c>
      <c r="C154" s="183" t="s">
        <v>26</v>
      </c>
      <c r="D154" s="183" t="s">
        <v>51</v>
      </c>
      <c r="E154" s="184" t="s">
        <v>439</v>
      </c>
      <c r="F154" s="182" t="s">
        <v>591</v>
      </c>
      <c r="G154" s="184" t="s">
        <v>83</v>
      </c>
      <c r="H154" s="462">
        <v>35000</v>
      </c>
      <c r="I154" s="464"/>
      <c r="J154" s="182" t="s">
        <v>592</v>
      </c>
      <c r="K154" s="464">
        <v>20000</v>
      </c>
      <c r="L154" s="483" t="s">
        <v>571</v>
      </c>
      <c r="M154" s="464" t="s">
        <v>34</v>
      </c>
      <c r="N154" s="457" t="s">
        <v>33</v>
      </c>
      <c r="O154" s="457" t="s">
        <v>85</v>
      </c>
      <c r="P154" s="457" t="s">
        <v>179</v>
      </c>
      <c r="Q154" s="457" t="s">
        <v>572</v>
      </c>
      <c r="R154" s="457" t="s">
        <v>593</v>
      </c>
      <c r="S154" s="25" t="s">
        <v>574</v>
      </c>
    </row>
    <row r="155" ht="22.5" spans="1:19">
      <c r="A155" s="183">
        <v>8</v>
      </c>
      <c r="B155" s="182" t="s">
        <v>594</v>
      </c>
      <c r="C155" s="183" t="s">
        <v>103</v>
      </c>
      <c r="D155" s="183" t="s">
        <v>117</v>
      </c>
      <c r="E155" s="184" t="s">
        <v>439</v>
      </c>
      <c r="F155" s="182" t="s">
        <v>595</v>
      </c>
      <c r="G155" s="184" t="s">
        <v>89</v>
      </c>
      <c r="H155" s="462">
        <v>15000</v>
      </c>
      <c r="I155" s="179"/>
      <c r="J155" s="182" t="s">
        <v>579</v>
      </c>
      <c r="K155" s="179">
        <v>5000</v>
      </c>
      <c r="L155" s="191" t="s">
        <v>324</v>
      </c>
      <c r="M155" s="179" t="s">
        <v>70</v>
      </c>
      <c r="N155" s="457" t="s">
        <v>33</v>
      </c>
      <c r="O155" s="457"/>
      <c r="P155" s="457"/>
      <c r="Q155" s="457"/>
      <c r="R155" s="457"/>
      <c r="S155" s="25" t="s">
        <v>446</v>
      </c>
    </row>
    <row r="156" ht="22.5" spans="1:19">
      <c r="A156" s="183">
        <v>9</v>
      </c>
      <c r="B156" s="182" t="s">
        <v>596</v>
      </c>
      <c r="C156" s="183"/>
      <c r="D156" s="183" t="s">
        <v>104</v>
      </c>
      <c r="E156" s="184" t="s">
        <v>439</v>
      </c>
      <c r="F156" s="182" t="s">
        <v>597</v>
      </c>
      <c r="G156" s="184" t="s">
        <v>598</v>
      </c>
      <c r="H156" s="462">
        <v>1000</v>
      </c>
      <c r="I156" s="179"/>
      <c r="J156" s="182" t="s">
        <v>579</v>
      </c>
      <c r="K156" s="179">
        <v>1000</v>
      </c>
      <c r="L156" s="191" t="s">
        <v>599</v>
      </c>
      <c r="M156" s="179" t="s">
        <v>600</v>
      </c>
      <c r="N156" s="457" t="s">
        <v>33</v>
      </c>
      <c r="O156" s="457"/>
      <c r="P156" s="457"/>
      <c r="Q156" s="457"/>
      <c r="R156" s="457"/>
      <c r="S156" s="25" t="s">
        <v>446</v>
      </c>
    </row>
    <row r="157" ht="22.5" spans="1:19">
      <c r="A157" s="183">
        <v>10</v>
      </c>
      <c r="B157" s="182" t="s">
        <v>601</v>
      </c>
      <c r="C157" s="183"/>
      <c r="D157" s="183" t="s">
        <v>104</v>
      </c>
      <c r="E157" s="184" t="s">
        <v>439</v>
      </c>
      <c r="F157" s="182" t="s">
        <v>602</v>
      </c>
      <c r="G157" s="184">
        <v>2016</v>
      </c>
      <c r="H157" s="462">
        <v>3000</v>
      </c>
      <c r="I157" s="179"/>
      <c r="J157" s="182" t="s">
        <v>579</v>
      </c>
      <c r="K157" s="179">
        <v>1000</v>
      </c>
      <c r="L157" s="191" t="s">
        <v>381</v>
      </c>
      <c r="M157" s="179" t="s">
        <v>382</v>
      </c>
      <c r="N157" s="457" t="s">
        <v>33</v>
      </c>
      <c r="O157" s="457"/>
      <c r="P157" s="457"/>
      <c r="Q157" s="457"/>
      <c r="R157" s="457"/>
      <c r="S157" s="25" t="s">
        <v>446</v>
      </c>
    </row>
    <row r="158" s="557" customFormat="1" ht="20.1" customHeight="1" spans="1:33">
      <c r="A158" s="452" t="s">
        <v>217</v>
      </c>
      <c r="B158" s="453" t="str">
        <f>"前期项目"&amp;SUBTOTAL(3,A158:A169)-1&amp;"个"</f>
        <v>前期项目11个</v>
      </c>
      <c r="C158" s="452">
        <f>SUBTOTAL(3,A158:A169)-1</f>
        <v>11</v>
      </c>
      <c r="D158" s="453"/>
      <c r="E158" s="533"/>
      <c r="F158" s="453"/>
      <c r="G158" s="454"/>
      <c r="H158" s="455">
        <f t="shared" ref="H158:I158" si="10">SUM(H159:H169)</f>
        <v>1800500</v>
      </c>
      <c r="I158" s="455">
        <f t="shared" si="10"/>
        <v>0</v>
      </c>
      <c r="J158" s="453"/>
      <c r="K158" s="455">
        <f>SUM(K159:K169)</f>
        <v>0</v>
      </c>
      <c r="L158" s="453"/>
      <c r="M158" s="532"/>
      <c r="N158" s="532"/>
      <c r="O158" s="532"/>
      <c r="P158" s="532"/>
      <c r="Q158" s="532"/>
      <c r="R158" s="532"/>
      <c r="S158" s="453"/>
      <c r="V158" s="808"/>
      <c r="W158" s="808"/>
      <c r="X158" s="808"/>
      <c r="Y158" s="808"/>
      <c r="Z158" s="808"/>
      <c r="AA158" s="808"/>
      <c r="AB158" s="808"/>
      <c r="AC158" s="808"/>
      <c r="AD158" s="808"/>
      <c r="AE158" s="808"/>
      <c r="AF158" s="808"/>
      <c r="AG158" s="808"/>
    </row>
    <row r="159" ht="22.5" spans="1:19">
      <c r="A159" s="184">
        <v>1</v>
      </c>
      <c r="B159" s="182" t="s">
        <v>603</v>
      </c>
      <c r="C159" s="183" t="s">
        <v>26</v>
      </c>
      <c r="D159" s="183" t="s">
        <v>51</v>
      </c>
      <c r="E159" s="184" t="s">
        <v>439</v>
      </c>
      <c r="F159" s="182" t="s">
        <v>604</v>
      </c>
      <c r="G159" s="184" t="s">
        <v>229</v>
      </c>
      <c r="H159" s="462">
        <v>25000</v>
      </c>
      <c r="I159" s="464"/>
      <c r="J159" s="182"/>
      <c r="K159" s="464"/>
      <c r="L159" s="483" t="s">
        <v>579</v>
      </c>
      <c r="M159" s="457" t="s">
        <v>33</v>
      </c>
      <c r="N159" s="457" t="s">
        <v>33</v>
      </c>
      <c r="O159" s="457" t="s">
        <v>85</v>
      </c>
      <c r="P159" s="457" t="s">
        <v>179</v>
      </c>
      <c r="Q159" s="457" t="s">
        <v>444</v>
      </c>
      <c r="R159" s="457" t="s">
        <v>452</v>
      </c>
      <c r="S159" s="25" t="s">
        <v>446</v>
      </c>
    </row>
    <row r="160" ht="45" spans="1:19">
      <c r="A160" s="184">
        <v>2</v>
      </c>
      <c r="B160" s="182" t="s">
        <v>605</v>
      </c>
      <c r="C160" s="183" t="s">
        <v>188</v>
      </c>
      <c r="D160" s="183" t="s">
        <v>51</v>
      </c>
      <c r="E160" s="184" t="s">
        <v>439</v>
      </c>
      <c r="F160" s="182" t="s">
        <v>606</v>
      </c>
      <c r="G160" s="184" t="s">
        <v>223</v>
      </c>
      <c r="H160" s="462">
        <v>300000</v>
      </c>
      <c r="I160" s="464"/>
      <c r="J160" s="182"/>
      <c r="K160" s="464"/>
      <c r="L160" s="182" t="s">
        <v>607</v>
      </c>
      <c r="M160" s="457" t="s">
        <v>33</v>
      </c>
      <c r="N160" s="457" t="s">
        <v>33</v>
      </c>
      <c r="O160" s="457" t="s">
        <v>85</v>
      </c>
      <c r="P160" s="457" t="s">
        <v>352</v>
      </c>
      <c r="Q160" s="457" t="s">
        <v>572</v>
      </c>
      <c r="R160" s="457" t="s">
        <v>608</v>
      </c>
      <c r="S160" s="25" t="s">
        <v>446</v>
      </c>
    </row>
    <row r="161" ht="45" spans="1:19">
      <c r="A161" s="184">
        <v>3</v>
      </c>
      <c r="B161" s="182" t="s">
        <v>609</v>
      </c>
      <c r="C161" s="183" t="s">
        <v>188</v>
      </c>
      <c r="D161" s="183" t="s">
        <v>51</v>
      </c>
      <c r="E161" s="184" t="s">
        <v>439</v>
      </c>
      <c r="F161" s="182" t="s">
        <v>610</v>
      </c>
      <c r="G161" s="184" t="s">
        <v>220</v>
      </c>
      <c r="H161" s="462">
        <v>1000000</v>
      </c>
      <c r="I161" s="464"/>
      <c r="J161" s="182"/>
      <c r="K161" s="464"/>
      <c r="L161" s="483" t="s">
        <v>611</v>
      </c>
      <c r="M161" s="457" t="s">
        <v>33</v>
      </c>
      <c r="N161" s="457" t="s">
        <v>33</v>
      </c>
      <c r="O161" s="457" t="s">
        <v>612</v>
      </c>
      <c r="P161" s="457" t="s">
        <v>352</v>
      </c>
      <c r="Q161" s="457" t="s">
        <v>572</v>
      </c>
      <c r="R161" s="457" t="s">
        <v>613</v>
      </c>
      <c r="S161" s="25" t="s">
        <v>574</v>
      </c>
    </row>
    <row r="162" ht="22.5" spans="1:19">
      <c r="A162" s="184">
        <v>4</v>
      </c>
      <c r="B162" s="182" t="s">
        <v>614</v>
      </c>
      <c r="C162" s="183" t="s">
        <v>188</v>
      </c>
      <c r="D162" s="183" t="s">
        <v>51</v>
      </c>
      <c r="E162" s="184" t="s">
        <v>439</v>
      </c>
      <c r="F162" s="182" t="s">
        <v>615</v>
      </c>
      <c r="G162" s="184" t="s">
        <v>223</v>
      </c>
      <c r="H162" s="462">
        <v>100000</v>
      </c>
      <c r="I162" s="464"/>
      <c r="J162" s="182"/>
      <c r="K162" s="464"/>
      <c r="L162" s="483" t="s">
        <v>579</v>
      </c>
      <c r="M162" s="457" t="s">
        <v>33</v>
      </c>
      <c r="N162" s="457" t="s">
        <v>33</v>
      </c>
      <c r="O162" s="457" t="s">
        <v>85</v>
      </c>
      <c r="P162" s="457" t="s">
        <v>352</v>
      </c>
      <c r="Q162" s="457" t="s">
        <v>444</v>
      </c>
      <c r="R162" s="457" t="s">
        <v>457</v>
      </c>
      <c r="S162" s="25" t="s">
        <v>446</v>
      </c>
    </row>
    <row r="163" ht="45" spans="1:19">
      <c r="A163" s="184">
        <v>5</v>
      </c>
      <c r="B163" s="182" t="s">
        <v>616</v>
      </c>
      <c r="C163" s="183" t="s">
        <v>188</v>
      </c>
      <c r="D163" s="183" t="s">
        <v>51</v>
      </c>
      <c r="E163" s="184" t="s">
        <v>439</v>
      </c>
      <c r="F163" s="182" t="s">
        <v>617</v>
      </c>
      <c r="G163" s="184" t="s">
        <v>220</v>
      </c>
      <c r="H163" s="462">
        <v>300000</v>
      </c>
      <c r="I163" s="464"/>
      <c r="J163" s="182"/>
      <c r="K163" s="464"/>
      <c r="L163" s="182" t="s">
        <v>618</v>
      </c>
      <c r="M163" s="457" t="s">
        <v>33</v>
      </c>
      <c r="N163" s="457" t="s">
        <v>33</v>
      </c>
      <c r="O163" s="457" t="s">
        <v>85</v>
      </c>
      <c r="P163" s="457" t="s">
        <v>352</v>
      </c>
      <c r="Q163" s="457" t="s">
        <v>572</v>
      </c>
      <c r="R163" s="457" t="s">
        <v>619</v>
      </c>
      <c r="S163" s="25" t="s">
        <v>446</v>
      </c>
    </row>
    <row r="164" ht="22.5" spans="1:19">
      <c r="A164" s="184">
        <v>6</v>
      </c>
      <c r="B164" s="484" t="s">
        <v>620</v>
      </c>
      <c r="C164" s="183" t="s">
        <v>103</v>
      </c>
      <c r="D164" s="181" t="s">
        <v>104</v>
      </c>
      <c r="E164" s="183" t="s">
        <v>439</v>
      </c>
      <c r="F164" s="480" t="s">
        <v>621</v>
      </c>
      <c r="G164" s="458" t="s">
        <v>229</v>
      </c>
      <c r="H164" s="462">
        <v>5000</v>
      </c>
      <c r="I164" s="464"/>
      <c r="J164" s="480"/>
      <c r="K164" s="464"/>
      <c r="L164" s="480" t="s">
        <v>622</v>
      </c>
      <c r="M164" s="457" t="s">
        <v>33</v>
      </c>
      <c r="N164" s="457" t="s">
        <v>33</v>
      </c>
      <c r="O164" s="457"/>
      <c r="P164" s="457"/>
      <c r="Q164" s="457"/>
      <c r="R164" s="457"/>
      <c r="S164" s="25" t="s">
        <v>446</v>
      </c>
    </row>
    <row r="165" s="507" customFormat="1" ht="22.5" spans="1:33">
      <c r="A165" s="184">
        <v>7</v>
      </c>
      <c r="B165" s="484" t="s">
        <v>623</v>
      </c>
      <c r="C165" s="183" t="s">
        <v>103</v>
      </c>
      <c r="D165" s="179" t="s">
        <v>137</v>
      </c>
      <c r="E165" s="183" t="s">
        <v>439</v>
      </c>
      <c r="F165" s="480" t="s">
        <v>624</v>
      </c>
      <c r="G165" s="184" t="s">
        <v>251</v>
      </c>
      <c r="H165" s="462">
        <v>4000</v>
      </c>
      <c r="I165" s="464"/>
      <c r="J165" s="480"/>
      <c r="K165" s="464"/>
      <c r="L165" s="483" t="s">
        <v>579</v>
      </c>
      <c r="M165" s="457" t="s">
        <v>33</v>
      </c>
      <c r="N165" s="457" t="s">
        <v>33</v>
      </c>
      <c r="O165" s="457"/>
      <c r="P165" s="728" t="s">
        <v>199</v>
      </c>
      <c r="Q165" s="457"/>
      <c r="R165" s="457"/>
      <c r="S165" s="25" t="s">
        <v>446</v>
      </c>
      <c r="V165" s="777"/>
      <c r="W165" s="777"/>
      <c r="X165" s="777"/>
      <c r="Y165" s="777"/>
      <c r="Z165" s="777"/>
      <c r="AA165" s="777"/>
      <c r="AB165" s="777"/>
      <c r="AC165" s="777"/>
      <c r="AD165" s="777"/>
      <c r="AE165" s="777"/>
      <c r="AF165" s="777"/>
      <c r="AG165" s="777"/>
    </row>
    <row r="166" s="507" customFormat="1" ht="22.5" spans="1:33">
      <c r="A166" s="184">
        <v>8</v>
      </c>
      <c r="B166" s="182" t="s">
        <v>625</v>
      </c>
      <c r="C166" s="183" t="s">
        <v>188</v>
      </c>
      <c r="D166" s="179" t="s">
        <v>137</v>
      </c>
      <c r="E166" s="183" t="s">
        <v>439</v>
      </c>
      <c r="F166" s="182" t="s">
        <v>626</v>
      </c>
      <c r="G166" s="184" t="s">
        <v>251</v>
      </c>
      <c r="H166" s="462">
        <v>3500</v>
      </c>
      <c r="I166" s="464"/>
      <c r="J166" s="182"/>
      <c r="K166" s="464"/>
      <c r="L166" s="483" t="s">
        <v>579</v>
      </c>
      <c r="M166" s="457" t="s">
        <v>33</v>
      </c>
      <c r="N166" s="457" t="s">
        <v>33</v>
      </c>
      <c r="O166" s="728" t="s">
        <v>627</v>
      </c>
      <c r="P166" s="728" t="s">
        <v>628</v>
      </c>
      <c r="Q166" s="457" t="s">
        <v>444</v>
      </c>
      <c r="R166" s="457" t="s">
        <v>452</v>
      </c>
      <c r="S166" s="25" t="s">
        <v>446</v>
      </c>
      <c r="V166" s="777"/>
      <c r="W166" s="777"/>
      <c r="X166" s="777"/>
      <c r="Y166" s="777"/>
      <c r="Z166" s="777"/>
      <c r="AA166" s="777"/>
      <c r="AB166" s="777"/>
      <c r="AC166" s="777"/>
      <c r="AD166" s="777"/>
      <c r="AE166" s="777"/>
      <c r="AF166" s="777"/>
      <c r="AG166" s="777"/>
    </row>
    <row r="167" s="507" customFormat="1" ht="22.5" spans="1:33">
      <c r="A167" s="184">
        <v>9</v>
      </c>
      <c r="B167" s="182" t="s">
        <v>629</v>
      </c>
      <c r="C167" s="183" t="s">
        <v>188</v>
      </c>
      <c r="D167" s="179" t="s">
        <v>137</v>
      </c>
      <c r="E167" s="183" t="s">
        <v>439</v>
      </c>
      <c r="F167" s="182" t="s">
        <v>630</v>
      </c>
      <c r="G167" s="184" t="s">
        <v>251</v>
      </c>
      <c r="H167" s="462">
        <v>3000</v>
      </c>
      <c r="I167" s="464"/>
      <c r="J167" s="182"/>
      <c r="K167" s="464"/>
      <c r="L167" s="483" t="s">
        <v>579</v>
      </c>
      <c r="M167" s="457" t="s">
        <v>33</v>
      </c>
      <c r="N167" s="457" t="s">
        <v>33</v>
      </c>
      <c r="O167" s="457" t="s">
        <v>631</v>
      </c>
      <c r="P167" s="457" t="s">
        <v>632</v>
      </c>
      <c r="Q167" s="457" t="s">
        <v>444</v>
      </c>
      <c r="R167" s="457" t="s">
        <v>457</v>
      </c>
      <c r="S167" s="25" t="s">
        <v>446</v>
      </c>
      <c r="V167" s="777"/>
      <c r="W167" s="777"/>
      <c r="X167" s="777"/>
      <c r="Y167" s="777"/>
      <c r="Z167" s="777"/>
      <c r="AA167" s="777"/>
      <c r="AB167" s="777"/>
      <c r="AC167" s="777"/>
      <c r="AD167" s="777"/>
      <c r="AE167" s="777"/>
      <c r="AF167" s="777"/>
      <c r="AG167" s="777"/>
    </row>
    <row r="168" ht="33.75" spans="1:19">
      <c r="A168" s="183" t="s">
        <v>633</v>
      </c>
      <c r="B168" s="182" t="s">
        <v>634</v>
      </c>
      <c r="C168" s="183" t="s">
        <v>26</v>
      </c>
      <c r="D168" s="183" t="s">
        <v>41</v>
      </c>
      <c r="E168" s="184" t="s">
        <v>439</v>
      </c>
      <c r="F168" s="182" t="s">
        <v>635</v>
      </c>
      <c r="G168" s="184" t="s">
        <v>251</v>
      </c>
      <c r="H168" s="462">
        <v>10000</v>
      </c>
      <c r="I168" s="464"/>
      <c r="J168" s="182"/>
      <c r="K168" s="464"/>
      <c r="L168" s="483" t="s">
        <v>579</v>
      </c>
      <c r="M168" s="457" t="s">
        <v>33</v>
      </c>
      <c r="N168" s="457" t="s">
        <v>33</v>
      </c>
      <c r="O168" s="457" t="s">
        <v>636</v>
      </c>
      <c r="P168" s="457" t="s">
        <v>637</v>
      </c>
      <c r="Q168" s="457" t="s">
        <v>444</v>
      </c>
      <c r="R168" s="457" t="s">
        <v>452</v>
      </c>
      <c r="S168" s="25" t="s">
        <v>446</v>
      </c>
    </row>
    <row r="169" ht="33.75" spans="1:19">
      <c r="A169" s="184">
        <v>11</v>
      </c>
      <c r="B169" s="182" t="s">
        <v>638</v>
      </c>
      <c r="C169" s="183" t="s">
        <v>103</v>
      </c>
      <c r="D169" s="181" t="s">
        <v>133</v>
      </c>
      <c r="E169" s="184" t="s">
        <v>439</v>
      </c>
      <c r="F169" s="182" t="s">
        <v>639</v>
      </c>
      <c r="G169" s="184" t="s">
        <v>223</v>
      </c>
      <c r="H169" s="462">
        <v>50000</v>
      </c>
      <c r="I169" s="464"/>
      <c r="J169" s="182"/>
      <c r="K169" s="464"/>
      <c r="L169" s="182" t="s">
        <v>640</v>
      </c>
      <c r="M169" s="457" t="s">
        <v>33</v>
      </c>
      <c r="N169" s="457" t="s">
        <v>33</v>
      </c>
      <c r="O169" s="457"/>
      <c r="P169" s="457"/>
      <c r="Q169" s="457"/>
      <c r="R169" s="457"/>
      <c r="S169" s="25" t="s">
        <v>446</v>
      </c>
    </row>
    <row r="170" s="448" customFormat="1" ht="27.75" customHeight="1" spans="1:33">
      <c r="A170" s="796"/>
      <c r="B170" s="796" t="str">
        <f>"华亭镇"&amp;SUBTOTAL(3,A170:A229)-3&amp;"个"</f>
        <v>华亭镇55个</v>
      </c>
      <c r="C170" s="797">
        <f>SUBTOTAL(3,A170:A229)-3</f>
        <v>55</v>
      </c>
      <c r="D170" s="796"/>
      <c r="E170" s="796"/>
      <c r="F170" s="798"/>
      <c r="G170" s="799"/>
      <c r="H170" s="800">
        <f t="shared" ref="H170:I170" si="11">SUM(H171,H202,H214)</f>
        <v>1327171.47</v>
      </c>
      <c r="I170" s="800">
        <f t="shared" si="11"/>
        <v>290250</v>
      </c>
      <c r="J170" s="804"/>
      <c r="K170" s="800">
        <f>SUM(K171,K202,K214)</f>
        <v>167060</v>
      </c>
      <c r="L170" s="797"/>
      <c r="M170" s="797"/>
      <c r="N170" s="797"/>
      <c r="O170" s="805"/>
      <c r="P170" s="805"/>
      <c r="Q170" s="805"/>
      <c r="R170" s="805"/>
      <c r="S170" s="807"/>
      <c r="V170" s="691"/>
      <c r="W170" s="691"/>
      <c r="X170" s="691"/>
      <c r="Y170" s="691"/>
      <c r="Z170" s="691"/>
      <c r="AA170" s="691"/>
      <c r="AB170" s="691"/>
      <c r="AC170" s="691"/>
      <c r="AD170" s="691"/>
      <c r="AE170" s="691"/>
      <c r="AF170" s="691"/>
      <c r="AG170" s="691"/>
    </row>
    <row r="171" s="557" customFormat="1" ht="20.1" customHeight="1" spans="1:33">
      <c r="A171" s="801" t="s">
        <v>24</v>
      </c>
      <c r="B171" s="802" t="str">
        <f>"在建项目"&amp;SUBTOTAL(3,A171:A202)-2&amp;"个"</f>
        <v>在建项目30个</v>
      </c>
      <c r="C171" s="801">
        <f>SUBTOTAL(3,A171:A202)-2</f>
        <v>30</v>
      </c>
      <c r="D171" s="802"/>
      <c r="E171" s="803"/>
      <c r="F171" s="453"/>
      <c r="G171" s="454"/>
      <c r="H171" s="455">
        <f t="shared" ref="H171:I171" si="12">SUM(H172:H201)</f>
        <v>772871.47</v>
      </c>
      <c r="I171" s="455">
        <f t="shared" si="12"/>
        <v>290250</v>
      </c>
      <c r="J171" s="453"/>
      <c r="K171" s="455">
        <f>SUM(K172:K201)</f>
        <v>111800</v>
      </c>
      <c r="L171" s="453"/>
      <c r="M171" s="532"/>
      <c r="N171" s="532"/>
      <c r="O171" s="532"/>
      <c r="P171" s="532"/>
      <c r="Q171" s="532"/>
      <c r="R171" s="532"/>
      <c r="S171" s="453"/>
      <c r="V171" s="808"/>
      <c r="W171" s="808"/>
      <c r="X171" s="808"/>
      <c r="Y171" s="808"/>
      <c r="Z171" s="808"/>
      <c r="AA171" s="808"/>
      <c r="AB171" s="808"/>
      <c r="AC171" s="808"/>
      <c r="AD171" s="808"/>
      <c r="AE171" s="808"/>
      <c r="AF171" s="808"/>
      <c r="AG171" s="808"/>
    </row>
    <row r="172" s="441" customFormat="1" ht="30" customHeight="1" spans="1:33">
      <c r="A172" s="184">
        <v>1</v>
      </c>
      <c r="B172" s="182" t="s">
        <v>641</v>
      </c>
      <c r="C172" s="183" t="s">
        <v>26</v>
      </c>
      <c r="D172" s="179" t="s">
        <v>41</v>
      </c>
      <c r="E172" s="184" t="s">
        <v>642</v>
      </c>
      <c r="F172" s="461" t="s">
        <v>643</v>
      </c>
      <c r="G172" s="181" t="s">
        <v>106</v>
      </c>
      <c r="H172" s="462">
        <v>1500</v>
      </c>
      <c r="I172" s="183"/>
      <c r="J172" s="191" t="s">
        <v>644</v>
      </c>
      <c r="K172" s="181">
        <v>1500</v>
      </c>
      <c r="L172" s="180" t="s">
        <v>645</v>
      </c>
      <c r="M172" s="464" t="s">
        <v>79</v>
      </c>
      <c r="N172" s="457" t="s">
        <v>33</v>
      </c>
      <c r="O172" s="180" t="s">
        <v>646</v>
      </c>
      <c r="P172" s="201" t="s">
        <v>647</v>
      </c>
      <c r="Q172" s="201" t="s">
        <v>648</v>
      </c>
      <c r="R172" s="201" t="s">
        <v>647</v>
      </c>
      <c r="S172" s="25" t="s">
        <v>649</v>
      </c>
      <c r="V172" s="690"/>
      <c r="W172" s="690"/>
      <c r="X172" s="690"/>
      <c r="Y172" s="690"/>
      <c r="Z172" s="690"/>
      <c r="AA172" s="690"/>
      <c r="AB172" s="690"/>
      <c r="AC172" s="690"/>
      <c r="AD172" s="690"/>
      <c r="AE172" s="690"/>
      <c r="AF172" s="690"/>
      <c r="AG172" s="690"/>
    </row>
    <row r="173" s="441" customFormat="1" ht="33.75" spans="1:33">
      <c r="A173" s="184">
        <v>2</v>
      </c>
      <c r="B173" s="180" t="s">
        <v>650</v>
      </c>
      <c r="C173" s="179" t="s">
        <v>50</v>
      </c>
      <c r="D173" s="179" t="s">
        <v>129</v>
      </c>
      <c r="E173" s="184" t="s">
        <v>642</v>
      </c>
      <c r="F173" s="180" t="s">
        <v>651</v>
      </c>
      <c r="G173" s="181" t="s">
        <v>460</v>
      </c>
      <c r="H173" s="460">
        <v>40000</v>
      </c>
      <c r="I173" s="181">
        <v>36000</v>
      </c>
      <c r="J173" s="191" t="s">
        <v>652</v>
      </c>
      <c r="K173" s="181">
        <v>1500</v>
      </c>
      <c r="L173" s="482" t="s">
        <v>653</v>
      </c>
      <c r="M173" s="457" t="s">
        <v>33</v>
      </c>
      <c r="N173" s="179" t="s">
        <v>34</v>
      </c>
      <c r="O173" s="180" t="s">
        <v>654</v>
      </c>
      <c r="P173" s="179" t="s">
        <v>655</v>
      </c>
      <c r="Q173" s="179" t="s">
        <v>648</v>
      </c>
      <c r="R173" s="179" t="s">
        <v>656</v>
      </c>
      <c r="S173" s="25" t="s">
        <v>657</v>
      </c>
      <c r="V173" s="690"/>
      <c r="W173" s="690"/>
      <c r="X173" s="690"/>
      <c r="Y173" s="690"/>
      <c r="Z173" s="690"/>
      <c r="AA173" s="690"/>
      <c r="AB173" s="690"/>
      <c r="AC173" s="690"/>
      <c r="AD173" s="690"/>
      <c r="AE173" s="690"/>
      <c r="AF173" s="690"/>
      <c r="AG173" s="690"/>
    </row>
    <row r="174" s="516" customFormat="1" ht="22.5" spans="1:211">
      <c r="A174" s="184">
        <v>3</v>
      </c>
      <c r="B174" s="180" t="s">
        <v>658</v>
      </c>
      <c r="C174" s="179" t="s">
        <v>103</v>
      </c>
      <c r="D174" s="179" t="s">
        <v>117</v>
      </c>
      <c r="E174" s="181" t="s">
        <v>642</v>
      </c>
      <c r="F174" s="180" t="s">
        <v>659</v>
      </c>
      <c r="G174" s="458">
        <v>2016</v>
      </c>
      <c r="H174" s="459">
        <v>1000</v>
      </c>
      <c r="I174" s="181"/>
      <c r="J174" s="191" t="s">
        <v>660</v>
      </c>
      <c r="K174" s="181">
        <v>1000</v>
      </c>
      <c r="L174" s="180" t="s">
        <v>661</v>
      </c>
      <c r="M174" s="179" t="s">
        <v>92</v>
      </c>
      <c r="N174" s="179" t="s">
        <v>79</v>
      </c>
      <c r="O174" s="179" t="s">
        <v>648</v>
      </c>
      <c r="P174" s="201" t="s">
        <v>662</v>
      </c>
      <c r="Q174" s="179" t="s">
        <v>648</v>
      </c>
      <c r="R174" s="201" t="s">
        <v>662</v>
      </c>
      <c r="S174" s="25" t="s">
        <v>551</v>
      </c>
      <c r="T174" s="510"/>
      <c r="U174" s="511"/>
      <c r="V174" s="695"/>
      <c r="W174" s="695"/>
      <c r="X174" s="695"/>
      <c r="Y174" s="695"/>
      <c r="Z174" s="695"/>
      <c r="AA174" s="695"/>
      <c r="AB174" s="695"/>
      <c r="AC174" s="695"/>
      <c r="AD174" s="695"/>
      <c r="AE174" s="695"/>
      <c r="AF174" s="695"/>
      <c r="AG174" s="695"/>
      <c r="AH174" s="511"/>
      <c r="AI174" s="511"/>
      <c r="AJ174" s="511"/>
      <c r="AK174" s="511"/>
      <c r="AL174" s="511"/>
      <c r="AM174" s="511"/>
      <c r="AN174" s="511"/>
      <c r="AO174" s="511"/>
      <c r="AP174" s="511"/>
      <c r="AQ174" s="511"/>
      <c r="AR174" s="511"/>
      <c r="AS174" s="511"/>
      <c r="AT174" s="511"/>
      <c r="AU174" s="511"/>
      <c r="AV174" s="511"/>
      <c r="AW174" s="511"/>
      <c r="AX174" s="511"/>
      <c r="AY174" s="511"/>
      <c r="AZ174" s="511"/>
      <c r="BA174" s="511"/>
      <c r="BB174" s="511"/>
      <c r="BC174" s="511"/>
      <c r="BD174" s="511"/>
      <c r="BE174" s="511"/>
      <c r="BF174" s="511"/>
      <c r="BG174" s="511"/>
      <c r="BH174" s="511"/>
      <c r="BI174" s="511"/>
      <c r="BJ174" s="511"/>
      <c r="BK174" s="511"/>
      <c r="BL174" s="511"/>
      <c r="BM174" s="511"/>
      <c r="BN174" s="511"/>
      <c r="BO174" s="511"/>
      <c r="BP174" s="511"/>
      <c r="BQ174" s="511"/>
      <c r="BR174" s="511"/>
      <c r="BS174" s="511"/>
      <c r="BT174" s="511"/>
      <c r="BU174" s="511"/>
      <c r="BV174" s="511"/>
      <c r="BW174" s="511"/>
      <c r="BX174" s="511"/>
      <c r="BY174" s="511"/>
      <c r="BZ174" s="511"/>
      <c r="CA174" s="511"/>
      <c r="CB174" s="511"/>
      <c r="CC174" s="511"/>
      <c r="CD174" s="511"/>
      <c r="CE174" s="511"/>
      <c r="CF174" s="511"/>
      <c r="CG174" s="511"/>
      <c r="CH174" s="511"/>
      <c r="CI174" s="511"/>
      <c r="CJ174" s="511"/>
      <c r="CK174" s="511"/>
      <c r="CL174" s="511"/>
      <c r="CM174" s="511"/>
      <c r="CN174" s="511"/>
      <c r="CO174" s="511"/>
      <c r="CP174" s="511"/>
      <c r="CQ174" s="511"/>
      <c r="CR174" s="511"/>
      <c r="CS174" s="511"/>
      <c r="CT174" s="511"/>
      <c r="CU174" s="511"/>
      <c r="CV174" s="511"/>
      <c r="CW174" s="511"/>
      <c r="CX174" s="511"/>
      <c r="CY174" s="511"/>
      <c r="CZ174" s="511"/>
      <c r="DA174" s="511"/>
      <c r="DB174" s="511"/>
      <c r="DC174" s="511"/>
      <c r="DD174" s="511"/>
      <c r="DE174" s="511"/>
      <c r="DF174" s="511"/>
      <c r="DG174" s="511"/>
      <c r="DH174" s="511"/>
      <c r="DI174" s="511"/>
      <c r="DJ174" s="511"/>
      <c r="DK174" s="511"/>
      <c r="DL174" s="511"/>
      <c r="DM174" s="511"/>
      <c r="DN174" s="511"/>
      <c r="DO174" s="511"/>
      <c r="DP174" s="511"/>
      <c r="DQ174" s="511"/>
      <c r="DR174" s="511"/>
      <c r="DS174" s="511"/>
      <c r="DT174" s="511"/>
      <c r="DU174" s="511"/>
      <c r="DV174" s="511"/>
      <c r="DW174" s="511"/>
      <c r="DX174" s="511"/>
      <c r="DY174" s="511"/>
      <c r="DZ174" s="511"/>
      <c r="EA174" s="511"/>
      <c r="EB174" s="511"/>
      <c r="EC174" s="511"/>
      <c r="ED174" s="511"/>
      <c r="EE174" s="511"/>
      <c r="EF174" s="511"/>
      <c r="EG174" s="511"/>
      <c r="EH174" s="511"/>
      <c r="EI174" s="511"/>
      <c r="EJ174" s="511"/>
      <c r="EK174" s="511"/>
      <c r="EL174" s="511"/>
      <c r="EM174" s="511"/>
      <c r="EN174" s="511"/>
      <c r="EO174" s="511"/>
      <c r="EP174" s="511"/>
      <c r="EQ174" s="511"/>
      <c r="ER174" s="511"/>
      <c r="ES174" s="511"/>
      <c r="ET174" s="511"/>
      <c r="EU174" s="511"/>
      <c r="EV174" s="511"/>
      <c r="EW174" s="511"/>
      <c r="EX174" s="511"/>
      <c r="EY174" s="511"/>
      <c r="EZ174" s="511"/>
      <c r="FA174" s="511"/>
      <c r="FB174" s="511"/>
      <c r="FC174" s="511"/>
      <c r="FD174" s="511"/>
      <c r="FE174" s="511"/>
      <c r="FF174" s="511"/>
      <c r="FG174" s="511"/>
      <c r="FH174" s="511"/>
      <c r="FI174" s="511"/>
      <c r="FJ174" s="511"/>
      <c r="FK174" s="511"/>
      <c r="FL174" s="511"/>
      <c r="FM174" s="511"/>
      <c r="FN174" s="511"/>
      <c r="FO174" s="511"/>
      <c r="FP174" s="511"/>
      <c r="FQ174" s="511"/>
      <c r="FR174" s="511"/>
      <c r="FS174" s="511"/>
      <c r="FT174" s="511"/>
      <c r="FU174" s="511"/>
      <c r="FV174" s="511"/>
      <c r="FW174" s="511"/>
      <c r="FX174" s="511"/>
      <c r="FY174" s="511"/>
      <c r="FZ174" s="511"/>
      <c r="GA174" s="511"/>
      <c r="GB174" s="511"/>
      <c r="GC174" s="511"/>
      <c r="GD174" s="511"/>
      <c r="GE174" s="511"/>
      <c r="GF174" s="511"/>
      <c r="GG174" s="511"/>
      <c r="GH174" s="511"/>
      <c r="GI174" s="511"/>
      <c r="GJ174" s="511"/>
      <c r="GK174" s="511"/>
      <c r="GL174" s="511"/>
      <c r="GM174" s="511"/>
      <c r="GN174" s="511"/>
      <c r="GO174" s="511"/>
      <c r="GP174" s="511"/>
      <c r="GQ174" s="511"/>
      <c r="GR174" s="511"/>
      <c r="GS174" s="511"/>
      <c r="GT174" s="511"/>
      <c r="GU174" s="511"/>
      <c r="GV174" s="511"/>
      <c r="GW174" s="511"/>
      <c r="GX174" s="511"/>
      <c r="GY174" s="511"/>
      <c r="GZ174" s="511"/>
      <c r="HA174" s="511"/>
      <c r="HB174" s="511"/>
      <c r="HC174" s="511"/>
    </row>
    <row r="175" s="516" customFormat="1" ht="22.5" spans="1:211">
      <c r="A175" s="184">
        <v>4</v>
      </c>
      <c r="B175" s="180" t="s">
        <v>663</v>
      </c>
      <c r="C175" s="179" t="s">
        <v>103</v>
      </c>
      <c r="D175" s="179" t="s">
        <v>117</v>
      </c>
      <c r="E175" s="179" t="s">
        <v>642</v>
      </c>
      <c r="F175" s="180" t="s">
        <v>664</v>
      </c>
      <c r="G175" s="458">
        <v>2016</v>
      </c>
      <c r="H175" s="459">
        <v>1500</v>
      </c>
      <c r="I175" s="181"/>
      <c r="J175" s="191" t="s">
        <v>660</v>
      </c>
      <c r="K175" s="181">
        <v>1500</v>
      </c>
      <c r="L175" s="180" t="s">
        <v>661</v>
      </c>
      <c r="M175" s="201" t="s">
        <v>92</v>
      </c>
      <c r="N175" s="179" t="s">
        <v>34</v>
      </c>
      <c r="O175" s="179" t="s">
        <v>648</v>
      </c>
      <c r="P175" s="201" t="s">
        <v>662</v>
      </c>
      <c r="Q175" s="179" t="s">
        <v>648</v>
      </c>
      <c r="R175" s="201" t="s">
        <v>662</v>
      </c>
      <c r="S175" s="25" t="s">
        <v>551</v>
      </c>
      <c r="T175" s="510"/>
      <c r="U175" s="511"/>
      <c r="V175" s="695"/>
      <c r="W175" s="695"/>
      <c r="X175" s="695"/>
      <c r="Y175" s="695"/>
      <c r="Z175" s="695"/>
      <c r="AA175" s="695"/>
      <c r="AB175" s="695"/>
      <c r="AC175" s="695"/>
      <c r="AD175" s="695"/>
      <c r="AE175" s="695"/>
      <c r="AF175" s="695"/>
      <c r="AG175" s="695"/>
      <c r="AH175" s="511"/>
      <c r="AI175" s="511"/>
      <c r="AJ175" s="511"/>
      <c r="AK175" s="511"/>
      <c r="AL175" s="511"/>
      <c r="AM175" s="511"/>
      <c r="AN175" s="511"/>
      <c r="AO175" s="511"/>
      <c r="AP175" s="511"/>
      <c r="AQ175" s="511"/>
      <c r="AR175" s="511"/>
      <c r="AS175" s="511"/>
      <c r="AT175" s="511"/>
      <c r="AU175" s="511"/>
      <c r="AV175" s="511"/>
      <c r="AW175" s="511"/>
      <c r="AX175" s="511"/>
      <c r="AY175" s="511"/>
      <c r="AZ175" s="511"/>
      <c r="BA175" s="511"/>
      <c r="BB175" s="511"/>
      <c r="BC175" s="511"/>
      <c r="BD175" s="511"/>
      <c r="BE175" s="511"/>
      <c r="BF175" s="511"/>
      <c r="BG175" s="511"/>
      <c r="BH175" s="511"/>
      <c r="BI175" s="511"/>
      <c r="BJ175" s="511"/>
      <c r="BK175" s="511"/>
      <c r="BL175" s="511"/>
      <c r="BM175" s="511"/>
      <c r="BN175" s="511"/>
      <c r="BO175" s="511"/>
      <c r="BP175" s="511"/>
      <c r="BQ175" s="511"/>
      <c r="BR175" s="511"/>
      <c r="BS175" s="511"/>
      <c r="BT175" s="511"/>
      <c r="BU175" s="511"/>
      <c r="BV175" s="511"/>
      <c r="BW175" s="511"/>
      <c r="BX175" s="511"/>
      <c r="BY175" s="511"/>
      <c r="BZ175" s="511"/>
      <c r="CA175" s="511"/>
      <c r="CB175" s="511"/>
      <c r="CC175" s="511"/>
      <c r="CD175" s="511"/>
      <c r="CE175" s="511"/>
      <c r="CF175" s="511"/>
      <c r="CG175" s="511"/>
      <c r="CH175" s="511"/>
      <c r="CI175" s="511"/>
      <c r="CJ175" s="511"/>
      <c r="CK175" s="511"/>
      <c r="CL175" s="511"/>
      <c r="CM175" s="511"/>
      <c r="CN175" s="511"/>
      <c r="CO175" s="511"/>
      <c r="CP175" s="511"/>
      <c r="CQ175" s="511"/>
      <c r="CR175" s="511"/>
      <c r="CS175" s="511"/>
      <c r="CT175" s="511"/>
      <c r="CU175" s="511"/>
      <c r="CV175" s="511"/>
      <c r="CW175" s="511"/>
      <c r="CX175" s="511"/>
      <c r="CY175" s="511"/>
      <c r="CZ175" s="511"/>
      <c r="DA175" s="511"/>
      <c r="DB175" s="511"/>
      <c r="DC175" s="511"/>
      <c r="DD175" s="511"/>
      <c r="DE175" s="511"/>
      <c r="DF175" s="511"/>
      <c r="DG175" s="511"/>
      <c r="DH175" s="511"/>
      <c r="DI175" s="511"/>
      <c r="DJ175" s="511"/>
      <c r="DK175" s="511"/>
      <c r="DL175" s="511"/>
      <c r="DM175" s="511"/>
      <c r="DN175" s="511"/>
      <c r="DO175" s="511"/>
      <c r="DP175" s="511"/>
      <c r="DQ175" s="511"/>
      <c r="DR175" s="511"/>
      <c r="DS175" s="511"/>
      <c r="DT175" s="511"/>
      <c r="DU175" s="511"/>
      <c r="DV175" s="511"/>
      <c r="DW175" s="511"/>
      <c r="DX175" s="511"/>
      <c r="DY175" s="511"/>
      <c r="DZ175" s="511"/>
      <c r="EA175" s="511"/>
      <c r="EB175" s="511"/>
      <c r="EC175" s="511"/>
      <c r="ED175" s="511"/>
      <c r="EE175" s="511"/>
      <c r="EF175" s="511"/>
      <c r="EG175" s="511"/>
      <c r="EH175" s="511"/>
      <c r="EI175" s="511"/>
      <c r="EJ175" s="511"/>
      <c r="EK175" s="511"/>
      <c r="EL175" s="511"/>
      <c r="EM175" s="511"/>
      <c r="EN175" s="511"/>
      <c r="EO175" s="511"/>
      <c r="EP175" s="511"/>
      <c r="EQ175" s="511"/>
      <c r="ER175" s="511"/>
      <c r="ES175" s="511"/>
      <c r="ET175" s="511"/>
      <c r="EU175" s="511"/>
      <c r="EV175" s="511"/>
      <c r="EW175" s="511"/>
      <c r="EX175" s="511"/>
      <c r="EY175" s="511"/>
      <c r="EZ175" s="511"/>
      <c r="FA175" s="511"/>
      <c r="FB175" s="511"/>
      <c r="FC175" s="511"/>
      <c r="FD175" s="511"/>
      <c r="FE175" s="511"/>
      <c r="FF175" s="511"/>
      <c r="FG175" s="511"/>
      <c r="FH175" s="511"/>
      <c r="FI175" s="511"/>
      <c r="FJ175" s="511"/>
      <c r="FK175" s="511"/>
      <c r="FL175" s="511"/>
      <c r="FM175" s="511"/>
      <c r="FN175" s="511"/>
      <c r="FO175" s="511"/>
      <c r="FP175" s="511"/>
      <c r="FQ175" s="511"/>
      <c r="FR175" s="511"/>
      <c r="FS175" s="511"/>
      <c r="FT175" s="511"/>
      <c r="FU175" s="511"/>
      <c r="FV175" s="511"/>
      <c r="FW175" s="511"/>
      <c r="FX175" s="511"/>
      <c r="FY175" s="511"/>
      <c r="FZ175" s="511"/>
      <c r="GA175" s="511"/>
      <c r="GB175" s="511"/>
      <c r="GC175" s="511"/>
      <c r="GD175" s="511"/>
      <c r="GE175" s="511"/>
      <c r="GF175" s="511"/>
      <c r="GG175" s="511"/>
      <c r="GH175" s="511"/>
      <c r="GI175" s="511"/>
      <c r="GJ175" s="511"/>
      <c r="GK175" s="511"/>
      <c r="GL175" s="511"/>
      <c r="GM175" s="511"/>
      <c r="GN175" s="511"/>
      <c r="GO175" s="511"/>
      <c r="GP175" s="511"/>
      <c r="GQ175" s="511"/>
      <c r="GR175" s="511"/>
      <c r="GS175" s="511"/>
      <c r="GT175" s="511"/>
      <c r="GU175" s="511"/>
      <c r="GV175" s="511"/>
      <c r="GW175" s="511"/>
      <c r="GX175" s="511"/>
      <c r="GY175" s="511"/>
      <c r="GZ175" s="511"/>
      <c r="HA175" s="511"/>
      <c r="HB175" s="511"/>
      <c r="HC175" s="511"/>
    </row>
    <row r="176" s="516" customFormat="1" ht="29.1" customHeight="1" spans="1:211">
      <c r="A176" s="184">
        <v>5</v>
      </c>
      <c r="B176" s="180" t="s">
        <v>665</v>
      </c>
      <c r="C176" s="179" t="s">
        <v>103</v>
      </c>
      <c r="D176" s="179" t="s">
        <v>317</v>
      </c>
      <c r="E176" s="181" t="s">
        <v>642</v>
      </c>
      <c r="F176" s="180" t="s">
        <v>666</v>
      </c>
      <c r="G176" s="458">
        <v>2016</v>
      </c>
      <c r="H176" s="459">
        <v>1000</v>
      </c>
      <c r="I176" s="181"/>
      <c r="J176" s="191" t="s">
        <v>579</v>
      </c>
      <c r="K176" s="181">
        <v>1000</v>
      </c>
      <c r="L176" s="180" t="s">
        <v>661</v>
      </c>
      <c r="M176" s="201" t="s">
        <v>92</v>
      </c>
      <c r="N176" s="179" t="s">
        <v>34</v>
      </c>
      <c r="O176" s="179" t="s">
        <v>648</v>
      </c>
      <c r="P176" s="201" t="s">
        <v>662</v>
      </c>
      <c r="Q176" s="179" t="s">
        <v>648</v>
      </c>
      <c r="R176" s="201" t="s">
        <v>662</v>
      </c>
      <c r="S176" s="25" t="s">
        <v>551</v>
      </c>
      <c r="T176" s="510"/>
      <c r="U176" s="511"/>
      <c r="V176" s="695"/>
      <c r="W176" s="695"/>
      <c r="X176" s="695"/>
      <c r="Y176" s="695"/>
      <c r="Z176" s="695"/>
      <c r="AA176" s="695"/>
      <c r="AB176" s="695"/>
      <c r="AC176" s="695"/>
      <c r="AD176" s="695"/>
      <c r="AE176" s="695"/>
      <c r="AF176" s="695"/>
      <c r="AG176" s="695"/>
      <c r="AH176" s="511"/>
      <c r="AI176" s="511"/>
      <c r="AJ176" s="511"/>
      <c r="AK176" s="511"/>
      <c r="AL176" s="511"/>
      <c r="AM176" s="511"/>
      <c r="AN176" s="511"/>
      <c r="AO176" s="511"/>
      <c r="AP176" s="511"/>
      <c r="AQ176" s="511"/>
      <c r="AR176" s="511"/>
      <c r="AS176" s="511"/>
      <c r="AT176" s="511"/>
      <c r="AU176" s="511"/>
      <c r="AV176" s="511"/>
      <c r="AW176" s="511"/>
      <c r="AX176" s="511"/>
      <c r="AY176" s="511"/>
      <c r="AZ176" s="511"/>
      <c r="BA176" s="511"/>
      <c r="BB176" s="511"/>
      <c r="BC176" s="511"/>
      <c r="BD176" s="511"/>
      <c r="BE176" s="511"/>
      <c r="BF176" s="511"/>
      <c r="BG176" s="511"/>
      <c r="BH176" s="511"/>
      <c r="BI176" s="511"/>
      <c r="BJ176" s="511"/>
      <c r="BK176" s="511"/>
      <c r="BL176" s="511"/>
      <c r="BM176" s="511"/>
      <c r="BN176" s="511"/>
      <c r="BO176" s="511"/>
      <c r="BP176" s="511"/>
      <c r="BQ176" s="511"/>
      <c r="BR176" s="511"/>
      <c r="BS176" s="511"/>
      <c r="BT176" s="511"/>
      <c r="BU176" s="511"/>
      <c r="BV176" s="511"/>
      <c r="BW176" s="511"/>
      <c r="BX176" s="511"/>
      <c r="BY176" s="511"/>
      <c r="BZ176" s="511"/>
      <c r="CA176" s="511"/>
      <c r="CB176" s="511"/>
      <c r="CC176" s="511"/>
      <c r="CD176" s="511"/>
      <c r="CE176" s="511"/>
      <c r="CF176" s="511"/>
      <c r="CG176" s="511"/>
      <c r="CH176" s="511"/>
      <c r="CI176" s="511"/>
      <c r="CJ176" s="511"/>
      <c r="CK176" s="511"/>
      <c r="CL176" s="511"/>
      <c r="CM176" s="511"/>
      <c r="CN176" s="511"/>
      <c r="CO176" s="511"/>
      <c r="CP176" s="511"/>
      <c r="CQ176" s="511"/>
      <c r="CR176" s="511"/>
      <c r="CS176" s="511"/>
      <c r="CT176" s="511"/>
      <c r="CU176" s="511"/>
      <c r="CV176" s="511"/>
      <c r="CW176" s="511"/>
      <c r="CX176" s="511"/>
      <c r="CY176" s="511"/>
      <c r="CZ176" s="511"/>
      <c r="DA176" s="511"/>
      <c r="DB176" s="511"/>
      <c r="DC176" s="511"/>
      <c r="DD176" s="511"/>
      <c r="DE176" s="511"/>
      <c r="DF176" s="511"/>
      <c r="DG176" s="511"/>
      <c r="DH176" s="511"/>
      <c r="DI176" s="511"/>
      <c r="DJ176" s="511"/>
      <c r="DK176" s="511"/>
      <c r="DL176" s="511"/>
      <c r="DM176" s="511"/>
      <c r="DN176" s="511"/>
      <c r="DO176" s="511"/>
      <c r="DP176" s="511"/>
      <c r="DQ176" s="511"/>
      <c r="DR176" s="511"/>
      <c r="DS176" s="511"/>
      <c r="DT176" s="511"/>
      <c r="DU176" s="511"/>
      <c r="DV176" s="511"/>
      <c r="DW176" s="511"/>
      <c r="DX176" s="511"/>
      <c r="DY176" s="511"/>
      <c r="DZ176" s="511"/>
      <c r="EA176" s="511"/>
      <c r="EB176" s="511"/>
      <c r="EC176" s="511"/>
      <c r="ED176" s="511"/>
      <c r="EE176" s="511"/>
      <c r="EF176" s="511"/>
      <c r="EG176" s="511"/>
      <c r="EH176" s="511"/>
      <c r="EI176" s="511"/>
      <c r="EJ176" s="511"/>
      <c r="EK176" s="511"/>
      <c r="EL176" s="511"/>
      <c r="EM176" s="511"/>
      <c r="EN176" s="511"/>
      <c r="EO176" s="511"/>
      <c r="EP176" s="511"/>
      <c r="EQ176" s="511"/>
      <c r="ER176" s="511"/>
      <c r="ES176" s="511"/>
      <c r="ET176" s="511"/>
      <c r="EU176" s="511"/>
      <c r="EV176" s="511"/>
      <c r="EW176" s="511"/>
      <c r="EX176" s="511"/>
      <c r="EY176" s="511"/>
      <c r="EZ176" s="511"/>
      <c r="FA176" s="511"/>
      <c r="FB176" s="511"/>
      <c r="FC176" s="511"/>
      <c r="FD176" s="511"/>
      <c r="FE176" s="511"/>
      <c r="FF176" s="511"/>
      <c r="FG176" s="511"/>
      <c r="FH176" s="511"/>
      <c r="FI176" s="511"/>
      <c r="FJ176" s="511"/>
      <c r="FK176" s="511"/>
      <c r="FL176" s="511"/>
      <c r="FM176" s="511"/>
      <c r="FN176" s="511"/>
      <c r="FO176" s="511"/>
      <c r="FP176" s="511"/>
      <c r="FQ176" s="511"/>
      <c r="FR176" s="511"/>
      <c r="FS176" s="511"/>
      <c r="FT176" s="511"/>
      <c r="FU176" s="511"/>
      <c r="FV176" s="511"/>
      <c r="FW176" s="511"/>
      <c r="FX176" s="511"/>
      <c r="FY176" s="511"/>
      <c r="FZ176" s="511"/>
      <c r="GA176" s="511"/>
      <c r="GB176" s="511"/>
      <c r="GC176" s="511"/>
      <c r="GD176" s="511"/>
      <c r="GE176" s="511"/>
      <c r="GF176" s="511"/>
      <c r="GG176" s="511"/>
      <c r="GH176" s="511"/>
      <c r="GI176" s="511"/>
      <c r="GJ176" s="511"/>
      <c r="GK176" s="511"/>
      <c r="GL176" s="511"/>
      <c r="GM176" s="511"/>
      <c r="GN176" s="511"/>
      <c r="GO176" s="511"/>
      <c r="GP176" s="511"/>
      <c r="GQ176" s="511"/>
      <c r="GR176" s="511"/>
      <c r="GS176" s="511"/>
      <c r="GT176" s="511"/>
      <c r="GU176" s="511"/>
      <c r="GV176" s="511"/>
      <c r="GW176" s="511"/>
      <c r="GX176" s="511"/>
      <c r="GY176" s="511"/>
      <c r="GZ176" s="511"/>
      <c r="HA176" s="511"/>
      <c r="HB176" s="511"/>
      <c r="HC176" s="511"/>
    </row>
    <row r="177" s="516" customFormat="1" ht="33.75" spans="1:211">
      <c r="A177" s="184">
        <v>6</v>
      </c>
      <c r="B177" s="207" t="s">
        <v>667</v>
      </c>
      <c r="C177" s="179" t="s">
        <v>50</v>
      </c>
      <c r="D177" s="179" t="s">
        <v>117</v>
      </c>
      <c r="E177" s="184" t="s">
        <v>642</v>
      </c>
      <c r="F177" s="182" t="s">
        <v>668</v>
      </c>
      <c r="G177" s="181" t="s">
        <v>460</v>
      </c>
      <c r="H177" s="462">
        <v>40500</v>
      </c>
      <c r="I177" s="181">
        <v>30000</v>
      </c>
      <c r="J177" s="191" t="s">
        <v>669</v>
      </c>
      <c r="K177" s="184">
        <v>10000</v>
      </c>
      <c r="L177" s="180" t="s">
        <v>670</v>
      </c>
      <c r="M177" s="457" t="s">
        <v>33</v>
      </c>
      <c r="N177" s="179" t="s">
        <v>34</v>
      </c>
      <c r="O177" s="207" t="s">
        <v>671</v>
      </c>
      <c r="P177" s="201" t="s">
        <v>672</v>
      </c>
      <c r="Q177" s="179" t="s">
        <v>648</v>
      </c>
      <c r="R177" s="201" t="s">
        <v>662</v>
      </c>
      <c r="S177" s="25" t="s">
        <v>551</v>
      </c>
      <c r="T177" s="138"/>
      <c r="U177" s="138"/>
      <c r="V177" s="696"/>
      <c r="W177" s="696"/>
      <c r="X177" s="696"/>
      <c r="Y177" s="696"/>
      <c r="Z177" s="696"/>
      <c r="AA177" s="696"/>
      <c r="AB177" s="696"/>
      <c r="AC177" s="696"/>
      <c r="AD177" s="696"/>
      <c r="AE177" s="696"/>
      <c r="AF177" s="696"/>
      <c r="AG177" s="696"/>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c r="BG177" s="138"/>
      <c r="BH177" s="138"/>
      <c r="BI177" s="138"/>
      <c r="BJ177" s="138"/>
      <c r="BK177" s="138"/>
      <c r="BL177" s="138"/>
      <c r="BM177" s="138"/>
      <c r="BN177" s="138"/>
      <c r="BO177" s="138"/>
      <c r="BP177" s="138"/>
      <c r="BQ177" s="138"/>
      <c r="BR177" s="138"/>
      <c r="BS177" s="138"/>
      <c r="BT177" s="138"/>
      <c r="BU177" s="138"/>
      <c r="BV177" s="138"/>
      <c r="BW177" s="138"/>
      <c r="BX177" s="138"/>
      <c r="BY177" s="138"/>
      <c r="BZ177" s="138"/>
      <c r="CA177" s="138"/>
      <c r="CB177" s="138"/>
      <c r="CC177" s="138"/>
      <c r="CD177" s="138"/>
      <c r="CE177" s="138"/>
      <c r="CF177" s="138"/>
      <c r="CG177" s="138"/>
      <c r="CH177" s="138"/>
      <c r="CI177" s="138"/>
      <c r="CJ177" s="138"/>
      <c r="CK177" s="138"/>
      <c r="CL177" s="138"/>
      <c r="CM177" s="138"/>
      <c r="CN177" s="138"/>
      <c r="CO177" s="138"/>
      <c r="CP177" s="138"/>
      <c r="CQ177" s="138"/>
      <c r="CR177" s="138"/>
      <c r="CS177" s="138"/>
      <c r="CT177" s="138"/>
      <c r="CU177" s="138"/>
      <c r="CV177" s="138"/>
      <c r="CW177" s="138"/>
      <c r="CX177" s="138"/>
      <c r="CY177" s="138"/>
      <c r="CZ177" s="138"/>
      <c r="DA177" s="138"/>
      <c r="DB177" s="138"/>
      <c r="DC177" s="138"/>
      <c r="DD177" s="138"/>
      <c r="DE177" s="138"/>
      <c r="DF177" s="138"/>
      <c r="DG177" s="138"/>
      <c r="DH177" s="138"/>
      <c r="DI177" s="138"/>
      <c r="DJ177" s="138"/>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c r="EV177" s="138"/>
      <c r="EW177" s="138"/>
      <c r="EX177" s="138"/>
      <c r="EY177" s="138"/>
      <c r="EZ177" s="138"/>
      <c r="FA177" s="138"/>
      <c r="FB177" s="138"/>
      <c r="FC177" s="138"/>
      <c r="FD177" s="138"/>
      <c r="FE177" s="138"/>
      <c r="FF177" s="138"/>
      <c r="FG177" s="138"/>
      <c r="FH177" s="138"/>
      <c r="FI177" s="138"/>
      <c r="FJ177" s="138"/>
      <c r="FK177" s="138"/>
      <c r="FL177" s="138"/>
      <c r="FM177" s="138"/>
      <c r="FN177" s="138"/>
      <c r="FO177" s="138"/>
      <c r="FP177" s="138"/>
      <c r="FQ177" s="138"/>
      <c r="FR177" s="138"/>
      <c r="FS177" s="138"/>
      <c r="FT177" s="138"/>
      <c r="FU177" s="138"/>
      <c r="FV177" s="138"/>
      <c r="FW177" s="138"/>
      <c r="FX177" s="138"/>
      <c r="FY177" s="138"/>
      <c r="FZ177" s="138"/>
      <c r="GA177" s="138"/>
      <c r="GB177" s="138"/>
      <c r="GC177" s="138"/>
      <c r="GD177" s="138"/>
      <c r="GE177" s="138"/>
      <c r="GF177" s="138"/>
      <c r="GG177" s="138"/>
      <c r="GH177" s="138"/>
      <c r="GI177" s="138"/>
      <c r="GJ177" s="138"/>
      <c r="GK177" s="138"/>
      <c r="GL177" s="138"/>
      <c r="GM177" s="138"/>
      <c r="GN177" s="138"/>
      <c r="GO177" s="138"/>
      <c r="GP177" s="138"/>
      <c r="GQ177" s="138"/>
      <c r="GR177" s="138"/>
      <c r="GS177" s="138"/>
      <c r="GT177" s="138"/>
      <c r="GU177" s="138"/>
      <c r="GV177" s="138"/>
      <c r="GW177" s="138"/>
      <c r="GX177" s="138"/>
      <c r="GY177" s="138"/>
      <c r="GZ177" s="138"/>
      <c r="HA177" s="138"/>
      <c r="HB177" s="138"/>
      <c r="HC177" s="138"/>
    </row>
    <row r="178" s="516" customFormat="1" ht="45" spans="1:33">
      <c r="A178" s="184">
        <v>7</v>
      </c>
      <c r="B178" s="180" t="s">
        <v>673</v>
      </c>
      <c r="C178" s="179" t="s">
        <v>50</v>
      </c>
      <c r="D178" s="179" t="s">
        <v>104</v>
      </c>
      <c r="E178" s="181" t="s">
        <v>642</v>
      </c>
      <c r="F178" s="180" t="s">
        <v>674</v>
      </c>
      <c r="G178" s="184" t="s">
        <v>675</v>
      </c>
      <c r="H178" s="460">
        <v>7200</v>
      </c>
      <c r="I178" s="181">
        <v>6000</v>
      </c>
      <c r="J178" s="191" t="s">
        <v>676</v>
      </c>
      <c r="K178" s="181">
        <v>1200</v>
      </c>
      <c r="L178" s="211" t="s">
        <v>677</v>
      </c>
      <c r="M178" s="457" t="s">
        <v>33</v>
      </c>
      <c r="N178" s="179" t="s">
        <v>92</v>
      </c>
      <c r="O178" s="180" t="s">
        <v>678</v>
      </c>
      <c r="P178" s="179" t="s">
        <v>656</v>
      </c>
      <c r="Q178" s="201" t="s">
        <v>648</v>
      </c>
      <c r="R178" s="179" t="s">
        <v>656</v>
      </c>
      <c r="S178" s="25" t="s">
        <v>551</v>
      </c>
      <c r="T178" s="88"/>
      <c r="V178" s="697"/>
      <c r="W178" s="697"/>
      <c r="X178" s="697"/>
      <c r="Y178" s="697"/>
      <c r="Z178" s="697"/>
      <c r="AA178" s="697"/>
      <c r="AB178" s="697"/>
      <c r="AC178" s="697"/>
      <c r="AD178" s="697"/>
      <c r="AE178" s="697"/>
      <c r="AF178" s="697"/>
      <c r="AG178" s="697"/>
    </row>
    <row r="179" s="511" customFormat="1" ht="67.5" spans="1:211">
      <c r="A179" s="184">
        <v>8</v>
      </c>
      <c r="B179" s="207" t="s">
        <v>679</v>
      </c>
      <c r="C179" s="201" t="s">
        <v>50</v>
      </c>
      <c r="D179" s="179" t="s">
        <v>124</v>
      </c>
      <c r="E179" s="181" t="s">
        <v>642</v>
      </c>
      <c r="F179" s="180" t="s">
        <v>680</v>
      </c>
      <c r="G179" s="184" t="s">
        <v>43</v>
      </c>
      <c r="H179" s="462">
        <v>187000</v>
      </c>
      <c r="I179" s="181">
        <v>40000</v>
      </c>
      <c r="J179" s="191" t="s">
        <v>681</v>
      </c>
      <c r="K179" s="201">
        <v>20000</v>
      </c>
      <c r="L179" s="482" t="s">
        <v>682</v>
      </c>
      <c r="M179" s="457" t="s">
        <v>33</v>
      </c>
      <c r="N179" s="179" t="s">
        <v>34</v>
      </c>
      <c r="O179" s="207" t="s">
        <v>683</v>
      </c>
      <c r="P179" s="201" t="s">
        <v>684</v>
      </c>
      <c r="Q179" s="201" t="s">
        <v>648</v>
      </c>
      <c r="R179" s="201" t="s">
        <v>685</v>
      </c>
      <c r="S179" s="25" t="s">
        <v>551</v>
      </c>
      <c r="T179" s="88"/>
      <c r="U179" s="516"/>
      <c r="V179" s="697"/>
      <c r="W179" s="697"/>
      <c r="X179" s="697"/>
      <c r="Y179" s="697"/>
      <c r="Z179" s="697"/>
      <c r="AA179" s="697"/>
      <c r="AB179" s="697"/>
      <c r="AC179" s="697"/>
      <c r="AD179" s="697"/>
      <c r="AE179" s="697"/>
      <c r="AF179" s="697"/>
      <c r="AG179" s="697"/>
      <c r="AH179" s="516"/>
      <c r="AI179" s="516"/>
      <c r="AJ179" s="516"/>
      <c r="AK179" s="516"/>
      <c r="AL179" s="516"/>
      <c r="AM179" s="516"/>
      <c r="AN179" s="516"/>
      <c r="AO179" s="516"/>
      <c r="AP179" s="516"/>
      <c r="AQ179" s="516"/>
      <c r="AR179" s="516"/>
      <c r="AS179" s="516"/>
      <c r="AT179" s="516"/>
      <c r="AU179" s="516"/>
      <c r="AV179" s="516"/>
      <c r="AW179" s="516"/>
      <c r="AX179" s="516"/>
      <c r="AY179" s="516"/>
      <c r="AZ179" s="516"/>
      <c r="BA179" s="516"/>
      <c r="BB179" s="516"/>
      <c r="BC179" s="516"/>
      <c r="BD179" s="516"/>
      <c r="BE179" s="516"/>
      <c r="BF179" s="516"/>
      <c r="BG179" s="516"/>
      <c r="BH179" s="516"/>
      <c r="BI179" s="516"/>
      <c r="BJ179" s="516"/>
      <c r="BK179" s="516"/>
      <c r="BL179" s="516"/>
      <c r="BM179" s="516"/>
      <c r="BN179" s="516"/>
      <c r="BO179" s="516"/>
      <c r="BP179" s="516"/>
      <c r="BQ179" s="516"/>
      <c r="BR179" s="516"/>
      <c r="BS179" s="516"/>
      <c r="BT179" s="516"/>
      <c r="BU179" s="516"/>
      <c r="BV179" s="516"/>
      <c r="BW179" s="516"/>
      <c r="BX179" s="516"/>
      <c r="BY179" s="516"/>
      <c r="BZ179" s="516"/>
      <c r="CA179" s="516"/>
      <c r="CB179" s="516"/>
      <c r="CC179" s="516"/>
      <c r="CD179" s="516"/>
      <c r="CE179" s="516"/>
      <c r="CF179" s="516"/>
      <c r="CG179" s="516"/>
      <c r="CH179" s="516"/>
      <c r="CI179" s="516"/>
      <c r="CJ179" s="516"/>
      <c r="CK179" s="516"/>
      <c r="CL179" s="516"/>
      <c r="CM179" s="516"/>
      <c r="CN179" s="516"/>
      <c r="CO179" s="516"/>
      <c r="CP179" s="516"/>
      <c r="CQ179" s="516"/>
      <c r="CR179" s="516"/>
      <c r="CS179" s="516"/>
      <c r="CT179" s="516"/>
      <c r="CU179" s="516"/>
      <c r="CV179" s="516"/>
      <c r="CW179" s="516"/>
      <c r="CX179" s="516"/>
      <c r="CY179" s="516"/>
      <c r="CZ179" s="516"/>
      <c r="DA179" s="516"/>
      <c r="DB179" s="516"/>
      <c r="DC179" s="516"/>
      <c r="DD179" s="516"/>
      <c r="DE179" s="516"/>
      <c r="DF179" s="516"/>
      <c r="DG179" s="516"/>
      <c r="DH179" s="516"/>
      <c r="DI179" s="516"/>
      <c r="DJ179" s="516"/>
      <c r="DK179" s="516"/>
      <c r="DL179" s="516"/>
      <c r="DM179" s="516"/>
      <c r="DN179" s="516"/>
      <c r="DO179" s="516"/>
      <c r="DP179" s="516"/>
      <c r="DQ179" s="516"/>
      <c r="DR179" s="516"/>
      <c r="DS179" s="516"/>
      <c r="DT179" s="516"/>
      <c r="DU179" s="516"/>
      <c r="DV179" s="516"/>
      <c r="DW179" s="516"/>
      <c r="DX179" s="516"/>
      <c r="DY179" s="516"/>
      <c r="DZ179" s="516"/>
      <c r="EA179" s="516"/>
      <c r="EB179" s="516"/>
      <c r="EC179" s="516"/>
      <c r="ED179" s="516"/>
      <c r="EE179" s="516"/>
      <c r="EF179" s="516"/>
      <c r="EG179" s="516"/>
      <c r="EH179" s="516"/>
      <c r="EI179" s="516"/>
      <c r="EJ179" s="516"/>
      <c r="EK179" s="516"/>
      <c r="EL179" s="516"/>
      <c r="EM179" s="516"/>
      <c r="EN179" s="516"/>
      <c r="EO179" s="516"/>
      <c r="EP179" s="516"/>
      <c r="EQ179" s="516"/>
      <c r="ER179" s="516"/>
      <c r="ES179" s="516"/>
      <c r="ET179" s="516"/>
      <c r="EU179" s="516"/>
      <c r="EV179" s="516"/>
      <c r="EW179" s="516"/>
      <c r="EX179" s="516"/>
      <c r="EY179" s="516"/>
      <c r="EZ179" s="516"/>
      <c r="FA179" s="516"/>
      <c r="FB179" s="516"/>
      <c r="FC179" s="516"/>
      <c r="FD179" s="516"/>
      <c r="FE179" s="516"/>
      <c r="FF179" s="516"/>
      <c r="FG179" s="516"/>
      <c r="FH179" s="516"/>
      <c r="FI179" s="516"/>
      <c r="FJ179" s="516"/>
      <c r="FK179" s="516"/>
      <c r="FL179" s="516"/>
      <c r="FM179" s="516"/>
      <c r="FN179" s="516"/>
      <c r="FO179" s="516"/>
      <c r="FP179" s="516"/>
      <c r="FQ179" s="516"/>
      <c r="FR179" s="516"/>
      <c r="FS179" s="516"/>
      <c r="FT179" s="516"/>
      <c r="FU179" s="516"/>
      <c r="FV179" s="516"/>
      <c r="FW179" s="516"/>
      <c r="FX179" s="516"/>
      <c r="FY179" s="516"/>
      <c r="FZ179" s="516"/>
      <c r="GA179" s="516"/>
      <c r="GB179" s="516"/>
      <c r="GC179" s="516"/>
      <c r="GD179" s="516"/>
      <c r="GE179" s="516"/>
      <c r="GF179" s="516"/>
      <c r="GG179" s="516"/>
      <c r="GH179" s="516"/>
      <c r="GI179" s="516"/>
      <c r="GJ179" s="516"/>
      <c r="GK179" s="516"/>
      <c r="GL179" s="516"/>
      <c r="GM179" s="516"/>
      <c r="GN179" s="516"/>
      <c r="GO179" s="516"/>
      <c r="GP179" s="516"/>
      <c r="GQ179" s="516"/>
      <c r="GR179" s="516"/>
      <c r="GS179" s="516"/>
      <c r="GT179" s="516"/>
      <c r="GU179" s="516"/>
      <c r="GV179" s="516"/>
      <c r="GW179" s="516"/>
      <c r="GX179" s="516"/>
      <c r="GY179" s="516"/>
      <c r="GZ179" s="516"/>
      <c r="HA179" s="516"/>
      <c r="HB179" s="516"/>
      <c r="HC179" s="516"/>
    </row>
    <row r="180" s="504" customFormat="1" ht="39" customHeight="1" spans="1:211">
      <c r="A180" s="184">
        <v>9</v>
      </c>
      <c r="B180" s="180" t="s">
        <v>686</v>
      </c>
      <c r="C180" s="201" t="s">
        <v>50</v>
      </c>
      <c r="D180" s="179" t="s">
        <v>104</v>
      </c>
      <c r="E180" s="181" t="s">
        <v>642</v>
      </c>
      <c r="F180" s="180" t="s">
        <v>687</v>
      </c>
      <c r="G180" s="184" t="s">
        <v>89</v>
      </c>
      <c r="H180" s="460">
        <v>5000</v>
      </c>
      <c r="I180" s="181"/>
      <c r="J180" s="191" t="s">
        <v>579</v>
      </c>
      <c r="K180" s="179">
        <v>2500</v>
      </c>
      <c r="L180" s="180" t="s">
        <v>661</v>
      </c>
      <c r="M180" s="179" t="s">
        <v>92</v>
      </c>
      <c r="N180" s="457" t="s">
        <v>33</v>
      </c>
      <c r="O180" s="180" t="s">
        <v>646</v>
      </c>
      <c r="P180" s="201" t="s">
        <v>656</v>
      </c>
      <c r="Q180" s="180" t="s">
        <v>678</v>
      </c>
      <c r="R180" s="201" t="s">
        <v>656</v>
      </c>
      <c r="S180" s="25" t="s">
        <v>551</v>
      </c>
      <c r="T180" s="510"/>
      <c r="U180" s="518"/>
      <c r="V180" s="719"/>
      <c r="W180" s="719"/>
      <c r="X180" s="719"/>
      <c r="Y180" s="719"/>
      <c r="Z180" s="719"/>
      <c r="AA180" s="719"/>
      <c r="AB180" s="719"/>
      <c r="AC180" s="719"/>
      <c r="AD180" s="719"/>
      <c r="AE180" s="719"/>
      <c r="AF180" s="719"/>
      <c r="AG180" s="719"/>
      <c r="AH180" s="518"/>
      <c r="AI180" s="518"/>
      <c r="AJ180" s="518"/>
      <c r="AK180" s="518"/>
      <c r="AL180" s="518"/>
      <c r="AM180" s="518"/>
      <c r="AN180" s="518"/>
      <c r="AO180" s="518"/>
      <c r="AP180" s="518"/>
      <c r="AQ180" s="518"/>
      <c r="AR180" s="518"/>
      <c r="AS180" s="518"/>
      <c r="AT180" s="518"/>
      <c r="AU180" s="518"/>
      <c r="AV180" s="518"/>
      <c r="AW180" s="518"/>
      <c r="AX180" s="518"/>
      <c r="AY180" s="518"/>
      <c r="AZ180" s="518"/>
      <c r="BA180" s="518"/>
      <c r="BB180" s="518"/>
      <c r="BC180" s="518"/>
      <c r="BD180" s="518"/>
      <c r="BE180" s="518"/>
      <c r="BF180" s="518"/>
      <c r="BG180" s="518"/>
      <c r="BH180" s="518"/>
      <c r="BI180" s="518"/>
      <c r="BJ180" s="518"/>
      <c r="BK180" s="518"/>
      <c r="BL180" s="518"/>
      <c r="BM180" s="518"/>
      <c r="BN180" s="518"/>
      <c r="BO180" s="518"/>
      <c r="BP180" s="518"/>
      <c r="BQ180" s="518"/>
      <c r="BR180" s="518"/>
      <c r="BS180" s="518"/>
      <c r="BT180" s="518"/>
      <c r="BU180" s="518"/>
      <c r="BV180" s="518"/>
      <c r="BW180" s="518"/>
      <c r="BX180" s="518"/>
      <c r="BY180" s="518"/>
      <c r="BZ180" s="518"/>
      <c r="CA180" s="518"/>
      <c r="CB180" s="518"/>
      <c r="CC180" s="518"/>
      <c r="CD180" s="518"/>
      <c r="CE180" s="518"/>
      <c r="CF180" s="518"/>
      <c r="CG180" s="518"/>
      <c r="CH180" s="518"/>
      <c r="CI180" s="518"/>
      <c r="CJ180" s="518"/>
      <c r="CK180" s="518"/>
      <c r="CL180" s="518"/>
      <c r="CM180" s="518"/>
      <c r="CN180" s="518"/>
      <c r="CO180" s="518"/>
      <c r="CP180" s="518"/>
      <c r="CQ180" s="518"/>
      <c r="CR180" s="518"/>
      <c r="CS180" s="518"/>
      <c r="CT180" s="518"/>
      <c r="CU180" s="518"/>
      <c r="CV180" s="518"/>
      <c r="CW180" s="518"/>
      <c r="CX180" s="518"/>
      <c r="CY180" s="518"/>
      <c r="CZ180" s="518"/>
      <c r="DA180" s="518"/>
      <c r="DB180" s="518"/>
      <c r="DC180" s="518"/>
      <c r="DD180" s="518"/>
      <c r="DE180" s="518"/>
      <c r="DF180" s="518"/>
      <c r="DG180" s="518"/>
      <c r="DH180" s="518"/>
      <c r="DI180" s="518"/>
      <c r="DJ180" s="518"/>
      <c r="DK180" s="518"/>
      <c r="DL180" s="518"/>
      <c r="DM180" s="518"/>
      <c r="DN180" s="518"/>
      <c r="DO180" s="518"/>
      <c r="DP180" s="518"/>
      <c r="DQ180" s="518"/>
      <c r="DR180" s="518"/>
      <c r="DS180" s="518"/>
      <c r="DT180" s="518"/>
      <c r="DU180" s="518"/>
      <c r="DV180" s="518"/>
      <c r="DW180" s="518"/>
      <c r="DX180" s="518"/>
      <c r="DY180" s="518"/>
      <c r="DZ180" s="518"/>
      <c r="EA180" s="518"/>
      <c r="EB180" s="518"/>
      <c r="EC180" s="518"/>
      <c r="ED180" s="518"/>
      <c r="EE180" s="518"/>
      <c r="EF180" s="518"/>
      <c r="EG180" s="518"/>
      <c r="EH180" s="518"/>
      <c r="EI180" s="518"/>
      <c r="EJ180" s="518"/>
      <c r="EK180" s="518"/>
      <c r="EL180" s="518"/>
      <c r="EM180" s="518"/>
      <c r="EN180" s="518"/>
      <c r="EO180" s="518"/>
      <c r="EP180" s="518"/>
      <c r="EQ180" s="518"/>
      <c r="ER180" s="518"/>
      <c r="ES180" s="518"/>
      <c r="ET180" s="518"/>
      <c r="EU180" s="518"/>
      <c r="EV180" s="518"/>
      <c r="EW180" s="518"/>
      <c r="EX180" s="518"/>
      <c r="EY180" s="518"/>
      <c r="EZ180" s="518"/>
      <c r="FA180" s="518"/>
      <c r="FB180" s="518"/>
      <c r="FC180" s="518"/>
      <c r="FD180" s="518"/>
      <c r="FE180" s="518"/>
      <c r="FF180" s="518"/>
      <c r="FG180" s="518"/>
      <c r="FH180" s="518"/>
      <c r="FI180" s="518"/>
      <c r="FJ180" s="518"/>
      <c r="FK180" s="518"/>
      <c r="FL180" s="518"/>
      <c r="FM180" s="518"/>
      <c r="FN180" s="518"/>
      <c r="FO180" s="518"/>
      <c r="FP180" s="518"/>
      <c r="FQ180" s="518"/>
      <c r="FR180" s="518"/>
      <c r="FS180" s="518"/>
      <c r="FT180" s="518"/>
      <c r="FU180" s="518"/>
      <c r="FV180" s="518"/>
      <c r="FW180" s="518"/>
      <c r="FX180" s="518"/>
      <c r="FY180" s="518"/>
      <c r="FZ180" s="518"/>
      <c r="GA180" s="518"/>
      <c r="GB180" s="518"/>
      <c r="GC180" s="518"/>
      <c r="GD180" s="518"/>
      <c r="GE180" s="518"/>
      <c r="GF180" s="518"/>
      <c r="GG180" s="518"/>
      <c r="GH180" s="518"/>
      <c r="GI180" s="518"/>
      <c r="GJ180" s="518"/>
      <c r="GK180" s="518"/>
      <c r="GL180" s="518"/>
      <c r="GM180" s="518"/>
      <c r="GN180" s="518"/>
      <c r="GO180" s="518"/>
      <c r="GP180" s="518"/>
      <c r="GQ180" s="518"/>
      <c r="GR180" s="518"/>
      <c r="GS180" s="518"/>
      <c r="GT180" s="518"/>
      <c r="GU180" s="518"/>
      <c r="GV180" s="518"/>
      <c r="GW180" s="518"/>
      <c r="GX180" s="518"/>
      <c r="GY180" s="518"/>
      <c r="GZ180" s="518"/>
      <c r="HA180" s="518"/>
      <c r="HB180" s="518"/>
      <c r="HC180" s="518"/>
    </row>
    <row r="181" s="511" customFormat="1" ht="45" spans="1:211">
      <c r="A181" s="184">
        <v>10</v>
      </c>
      <c r="B181" s="207" t="s">
        <v>688</v>
      </c>
      <c r="C181" s="179" t="s">
        <v>50</v>
      </c>
      <c r="D181" s="179" t="s">
        <v>124</v>
      </c>
      <c r="E181" s="181" t="s">
        <v>642</v>
      </c>
      <c r="F181" s="182" t="s">
        <v>689</v>
      </c>
      <c r="G181" s="184" t="s">
        <v>53</v>
      </c>
      <c r="H181" s="460">
        <v>6100</v>
      </c>
      <c r="I181" s="181">
        <v>4200</v>
      </c>
      <c r="J181" s="180" t="s">
        <v>690</v>
      </c>
      <c r="K181" s="181">
        <v>1900</v>
      </c>
      <c r="L181" s="482" t="s">
        <v>691</v>
      </c>
      <c r="M181" s="457" t="s">
        <v>33</v>
      </c>
      <c r="N181" s="179" t="s">
        <v>34</v>
      </c>
      <c r="O181" s="180" t="s">
        <v>692</v>
      </c>
      <c r="P181" s="201" t="s">
        <v>693</v>
      </c>
      <c r="Q181" s="201" t="s">
        <v>694</v>
      </c>
      <c r="R181" s="201" t="s">
        <v>695</v>
      </c>
      <c r="S181" s="25" t="s">
        <v>551</v>
      </c>
      <c r="T181" s="88"/>
      <c r="U181" s="516"/>
      <c r="V181" s="697"/>
      <c r="W181" s="697"/>
      <c r="X181" s="697"/>
      <c r="Y181" s="697"/>
      <c r="Z181" s="697"/>
      <c r="AA181" s="697"/>
      <c r="AB181" s="697"/>
      <c r="AC181" s="697"/>
      <c r="AD181" s="697"/>
      <c r="AE181" s="697"/>
      <c r="AF181" s="697"/>
      <c r="AG181" s="697"/>
      <c r="AH181" s="516"/>
      <c r="AI181" s="516"/>
      <c r="AJ181" s="516"/>
      <c r="AK181" s="516"/>
      <c r="AL181" s="516"/>
      <c r="AM181" s="516"/>
      <c r="AN181" s="516"/>
      <c r="AO181" s="516"/>
      <c r="AP181" s="516"/>
      <c r="AQ181" s="516"/>
      <c r="AR181" s="516"/>
      <c r="AS181" s="516"/>
      <c r="AT181" s="516"/>
      <c r="AU181" s="516"/>
      <c r="AV181" s="516"/>
      <c r="AW181" s="516"/>
      <c r="AX181" s="516"/>
      <c r="AY181" s="516"/>
      <c r="AZ181" s="516"/>
      <c r="BA181" s="516"/>
      <c r="BB181" s="516"/>
      <c r="BC181" s="516"/>
      <c r="BD181" s="516"/>
      <c r="BE181" s="516"/>
      <c r="BF181" s="516"/>
      <c r="BG181" s="516"/>
      <c r="BH181" s="516"/>
      <c r="BI181" s="516"/>
      <c r="BJ181" s="516"/>
      <c r="BK181" s="516"/>
      <c r="BL181" s="516"/>
      <c r="BM181" s="516"/>
      <c r="BN181" s="516"/>
      <c r="BO181" s="516"/>
      <c r="BP181" s="516"/>
      <c r="BQ181" s="516"/>
      <c r="BR181" s="516"/>
      <c r="BS181" s="516"/>
      <c r="BT181" s="516"/>
      <c r="BU181" s="516"/>
      <c r="BV181" s="516"/>
      <c r="BW181" s="516"/>
      <c r="BX181" s="516"/>
      <c r="BY181" s="516"/>
      <c r="BZ181" s="516"/>
      <c r="CA181" s="516"/>
      <c r="CB181" s="516"/>
      <c r="CC181" s="516"/>
      <c r="CD181" s="516"/>
      <c r="CE181" s="516"/>
      <c r="CF181" s="516"/>
      <c r="CG181" s="516"/>
      <c r="CH181" s="516"/>
      <c r="CI181" s="516"/>
      <c r="CJ181" s="516"/>
      <c r="CK181" s="516"/>
      <c r="CL181" s="516"/>
      <c r="CM181" s="516"/>
      <c r="CN181" s="516"/>
      <c r="CO181" s="516"/>
      <c r="CP181" s="516"/>
      <c r="CQ181" s="516"/>
      <c r="CR181" s="516"/>
      <c r="CS181" s="516"/>
      <c r="CT181" s="516"/>
      <c r="CU181" s="516"/>
      <c r="CV181" s="516"/>
      <c r="CW181" s="516"/>
      <c r="CX181" s="516"/>
      <c r="CY181" s="516"/>
      <c r="CZ181" s="516"/>
      <c r="DA181" s="516"/>
      <c r="DB181" s="516"/>
      <c r="DC181" s="516"/>
      <c r="DD181" s="516"/>
      <c r="DE181" s="516"/>
      <c r="DF181" s="516"/>
      <c r="DG181" s="516"/>
      <c r="DH181" s="516"/>
      <c r="DI181" s="516"/>
      <c r="DJ181" s="516"/>
      <c r="DK181" s="516"/>
      <c r="DL181" s="516"/>
      <c r="DM181" s="516"/>
      <c r="DN181" s="516"/>
      <c r="DO181" s="516"/>
      <c r="DP181" s="516"/>
      <c r="DQ181" s="516"/>
      <c r="DR181" s="516"/>
      <c r="DS181" s="516"/>
      <c r="DT181" s="516"/>
      <c r="DU181" s="516"/>
      <c r="DV181" s="516"/>
      <c r="DW181" s="516"/>
      <c r="DX181" s="516"/>
      <c r="DY181" s="516"/>
      <c r="DZ181" s="516"/>
      <c r="EA181" s="516"/>
      <c r="EB181" s="516"/>
      <c r="EC181" s="516"/>
      <c r="ED181" s="516"/>
      <c r="EE181" s="516"/>
      <c r="EF181" s="516"/>
      <c r="EG181" s="516"/>
      <c r="EH181" s="516"/>
      <c r="EI181" s="516"/>
      <c r="EJ181" s="516"/>
      <c r="EK181" s="516"/>
      <c r="EL181" s="516"/>
      <c r="EM181" s="516"/>
      <c r="EN181" s="516"/>
      <c r="EO181" s="516"/>
      <c r="EP181" s="516"/>
      <c r="EQ181" s="516"/>
      <c r="ER181" s="516"/>
      <c r="ES181" s="516"/>
      <c r="ET181" s="516"/>
      <c r="EU181" s="516"/>
      <c r="EV181" s="516"/>
      <c r="EW181" s="516"/>
      <c r="EX181" s="516"/>
      <c r="EY181" s="516"/>
      <c r="EZ181" s="516"/>
      <c r="FA181" s="516"/>
      <c r="FB181" s="516"/>
      <c r="FC181" s="516"/>
      <c r="FD181" s="516"/>
      <c r="FE181" s="516"/>
      <c r="FF181" s="516"/>
      <c r="FG181" s="516"/>
      <c r="FH181" s="516"/>
      <c r="FI181" s="516"/>
      <c r="FJ181" s="516"/>
      <c r="FK181" s="516"/>
      <c r="FL181" s="516"/>
      <c r="FM181" s="516"/>
      <c r="FN181" s="516"/>
      <c r="FO181" s="516"/>
      <c r="FP181" s="516"/>
      <c r="FQ181" s="516"/>
      <c r="FR181" s="516"/>
      <c r="FS181" s="516"/>
      <c r="FT181" s="516"/>
      <c r="FU181" s="516"/>
      <c r="FV181" s="516"/>
      <c r="FW181" s="516"/>
      <c r="FX181" s="516"/>
      <c r="FY181" s="516"/>
      <c r="FZ181" s="516"/>
      <c r="GA181" s="516"/>
      <c r="GB181" s="516"/>
      <c r="GC181" s="516"/>
      <c r="GD181" s="516"/>
      <c r="GE181" s="516"/>
      <c r="GF181" s="516"/>
      <c r="GG181" s="516"/>
      <c r="GH181" s="516"/>
      <c r="GI181" s="516"/>
      <c r="GJ181" s="516"/>
      <c r="GK181" s="516"/>
      <c r="GL181" s="516"/>
      <c r="GM181" s="516"/>
      <c r="GN181" s="516"/>
      <c r="GO181" s="516"/>
      <c r="GP181" s="516"/>
      <c r="GQ181" s="516"/>
      <c r="GR181" s="516"/>
      <c r="GS181" s="516"/>
      <c r="GT181" s="516"/>
      <c r="GU181" s="516"/>
      <c r="GV181" s="516"/>
      <c r="GW181" s="516"/>
      <c r="GX181" s="516"/>
      <c r="GY181" s="516"/>
      <c r="GZ181" s="516"/>
      <c r="HA181" s="516"/>
      <c r="HB181" s="516"/>
      <c r="HC181" s="516"/>
    </row>
    <row r="182" s="448" customFormat="1" ht="45" spans="1:33">
      <c r="A182" s="184">
        <v>11</v>
      </c>
      <c r="B182" s="180" t="s">
        <v>696</v>
      </c>
      <c r="C182" s="464" t="s">
        <v>188</v>
      </c>
      <c r="D182" s="179" t="s">
        <v>124</v>
      </c>
      <c r="E182" s="181" t="s">
        <v>642</v>
      </c>
      <c r="F182" s="492" t="s">
        <v>697</v>
      </c>
      <c r="G182" s="457" t="s">
        <v>89</v>
      </c>
      <c r="H182" s="466">
        <v>22571.47</v>
      </c>
      <c r="I182" s="470">
        <v>1000</v>
      </c>
      <c r="J182" s="465" t="s">
        <v>698</v>
      </c>
      <c r="K182" s="470">
        <v>10000</v>
      </c>
      <c r="L182" s="465" t="s">
        <v>699</v>
      </c>
      <c r="M182" s="464" t="s">
        <v>79</v>
      </c>
      <c r="N182" s="457" t="s">
        <v>33</v>
      </c>
      <c r="O182" s="464" t="s">
        <v>290</v>
      </c>
      <c r="P182" s="464" t="s">
        <v>291</v>
      </c>
      <c r="Q182" s="464" t="s">
        <v>700</v>
      </c>
      <c r="R182" s="464" t="s">
        <v>701</v>
      </c>
      <c r="S182" s="25" t="s">
        <v>551</v>
      </c>
      <c r="V182" s="691"/>
      <c r="W182" s="691"/>
      <c r="X182" s="691"/>
      <c r="Y182" s="691"/>
      <c r="Z182" s="691"/>
      <c r="AA182" s="691"/>
      <c r="AB182" s="691"/>
      <c r="AC182" s="691"/>
      <c r="AD182" s="691"/>
      <c r="AE182" s="691"/>
      <c r="AF182" s="691"/>
      <c r="AG182" s="691"/>
    </row>
    <row r="183" s="516" customFormat="1" ht="78.75" spans="1:33">
      <c r="A183" s="184">
        <v>12</v>
      </c>
      <c r="B183" s="207" t="s">
        <v>702</v>
      </c>
      <c r="C183" s="179" t="s">
        <v>50</v>
      </c>
      <c r="D183" s="201" t="s">
        <v>317</v>
      </c>
      <c r="E183" s="184" t="s">
        <v>642</v>
      </c>
      <c r="F183" s="180" t="s">
        <v>703</v>
      </c>
      <c r="G183" s="184" t="s">
        <v>704</v>
      </c>
      <c r="H183" s="460">
        <v>20500</v>
      </c>
      <c r="I183" s="181">
        <v>17700</v>
      </c>
      <c r="J183" s="191" t="s">
        <v>705</v>
      </c>
      <c r="K183" s="460">
        <v>2800</v>
      </c>
      <c r="L183" s="211" t="s">
        <v>706</v>
      </c>
      <c r="M183" s="457" t="s">
        <v>33</v>
      </c>
      <c r="N183" s="179" t="s">
        <v>34</v>
      </c>
      <c r="O183" s="180" t="s">
        <v>707</v>
      </c>
      <c r="P183" s="179" t="s">
        <v>708</v>
      </c>
      <c r="Q183" s="179" t="s">
        <v>648</v>
      </c>
      <c r="R183" s="179" t="s">
        <v>709</v>
      </c>
      <c r="S183" s="7" t="s">
        <v>551</v>
      </c>
      <c r="T183" s="88"/>
      <c r="V183" s="697"/>
      <c r="W183" s="697"/>
      <c r="X183" s="697"/>
      <c r="Y183" s="697"/>
      <c r="Z183" s="697"/>
      <c r="AA183" s="697"/>
      <c r="AB183" s="697"/>
      <c r="AC183" s="697"/>
      <c r="AD183" s="697"/>
      <c r="AE183" s="697"/>
      <c r="AF183" s="697"/>
      <c r="AG183" s="697"/>
    </row>
    <row r="184" s="516" customFormat="1" ht="44.1" customHeight="1" spans="1:33">
      <c r="A184" s="184">
        <v>13</v>
      </c>
      <c r="B184" s="207" t="s">
        <v>710</v>
      </c>
      <c r="C184" s="179" t="s">
        <v>26</v>
      </c>
      <c r="D184" s="201" t="s">
        <v>317</v>
      </c>
      <c r="E184" s="184" t="s">
        <v>642</v>
      </c>
      <c r="F184" s="180" t="s">
        <v>711</v>
      </c>
      <c r="G184" s="181" t="s">
        <v>60</v>
      </c>
      <c r="H184" s="460">
        <v>12000</v>
      </c>
      <c r="I184" s="181">
        <v>11400</v>
      </c>
      <c r="J184" s="191" t="s">
        <v>712</v>
      </c>
      <c r="K184" s="460">
        <v>600</v>
      </c>
      <c r="L184" s="191" t="s">
        <v>713</v>
      </c>
      <c r="M184" s="457" t="s">
        <v>33</v>
      </c>
      <c r="N184" s="179" t="s">
        <v>92</v>
      </c>
      <c r="O184" s="180" t="s">
        <v>714</v>
      </c>
      <c r="P184" s="201" t="s">
        <v>715</v>
      </c>
      <c r="Q184" s="201" t="s">
        <v>648</v>
      </c>
      <c r="R184" s="201" t="s">
        <v>647</v>
      </c>
      <c r="S184" s="7" t="s">
        <v>551</v>
      </c>
      <c r="T184" s="88"/>
      <c r="V184" s="697"/>
      <c r="W184" s="697"/>
      <c r="X184" s="697"/>
      <c r="Y184" s="697"/>
      <c r="Z184" s="697"/>
      <c r="AA184" s="697"/>
      <c r="AB184" s="697"/>
      <c r="AC184" s="697"/>
      <c r="AD184" s="697"/>
      <c r="AE184" s="697"/>
      <c r="AF184" s="697"/>
      <c r="AG184" s="697"/>
    </row>
    <row r="185" s="516" customFormat="1" ht="33" customHeight="1" spans="1:33">
      <c r="A185" s="184">
        <v>14</v>
      </c>
      <c r="B185" s="180" t="s">
        <v>716</v>
      </c>
      <c r="C185" s="179" t="s">
        <v>26</v>
      </c>
      <c r="D185" s="201" t="s">
        <v>317</v>
      </c>
      <c r="E185" s="184" t="s">
        <v>642</v>
      </c>
      <c r="F185" s="461" t="s">
        <v>717</v>
      </c>
      <c r="G185" s="184" t="s">
        <v>60</v>
      </c>
      <c r="H185" s="460">
        <v>10000</v>
      </c>
      <c r="I185" s="181">
        <v>9000</v>
      </c>
      <c r="J185" s="191" t="s">
        <v>718</v>
      </c>
      <c r="K185" s="460">
        <v>1000</v>
      </c>
      <c r="L185" s="482" t="s">
        <v>719</v>
      </c>
      <c r="M185" s="457" t="s">
        <v>33</v>
      </c>
      <c r="N185" s="179" t="s">
        <v>70</v>
      </c>
      <c r="O185" s="180" t="s">
        <v>720</v>
      </c>
      <c r="P185" s="201" t="s">
        <v>721</v>
      </c>
      <c r="Q185" s="201" t="s">
        <v>648</v>
      </c>
      <c r="R185" s="201" t="s">
        <v>656</v>
      </c>
      <c r="S185" s="275" t="s">
        <v>551</v>
      </c>
      <c r="T185" s="88"/>
      <c r="V185" s="697"/>
      <c r="W185" s="697"/>
      <c r="X185" s="697"/>
      <c r="Y185" s="697"/>
      <c r="Z185" s="697"/>
      <c r="AA185" s="697"/>
      <c r="AB185" s="697"/>
      <c r="AC185" s="697"/>
      <c r="AD185" s="697"/>
      <c r="AE185" s="697"/>
      <c r="AF185" s="697"/>
      <c r="AG185" s="697"/>
    </row>
    <row r="186" s="516" customFormat="1" ht="78.75" spans="1:33">
      <c r="A186" s="184">
        <v>15</v>
      </c>
      <c r="B186" s="180" t="s">
        <v>722</v>
      </c>
      <c r="C186" s="179" t="s">
        <v>26</v>
      </c>
      <c r="D186" s="201" t="s">
        <v>317</v>
      </c>
      <c r="E186" s="184" t="s">
        <v>642</v>
      </c>
      <c r="F186" s="461" t="s">
        <v>723</v>
      </c>
      <c r="G186" s="184" t="s">
        <v>60</v>
      </c>
      <c r="H186" s="460">
        <v>12000</v>
      </c>
      <c r="I186" s="181">
        <v>8050</v>
      </c>
      <c r="J186" s="191" t="s">
        <v>724</v>
      </c>
      <c r="K186" s="460">
        <v>3800</v>
      </c>
      <c r="L186" s="482" t="s">
        <v>725</v>
      </c>
      <c r="M186" s="457" t="s">
        <v>33</v>
      </c>
      <c r="N186" s="179" t="s">
        <v>34</v>
      </c>
      <c r="O186" s="180" t="s">
        <v>726</v>
      </c>
      <c r="P186" s="201" t="s">
        <v>727</v>
      </c>
      <c r="Q186" s="201" t="s">
        <v>648</v>
      </c>
      <c r="R186" s="201" t="s">
        <v>647</v>
      </c>
      <c r="S186" s="275" t="s">
        <v>649</v>
      </c>
      <c r="T186" s="88"/>
      <c r="V186" s="697"/>
      <c r="W186" s="697"/>
      <c r="X186" s="697"/>
      <c r="Y186" s="697"/>
      <c r="Z186" s="697"/>
      <c r="AA186" s="697"/>
      <c r="AB186" s="697"/>
      <c r="AC186" s="697"/>
      <c r="AD186" s="697"/>
      <c r="AE186" s="697"/>
      <c r="AF186" s="697"/>
      <c r="AG186" s="697"/>
    </row>
    <row r="187" s="561" customFormat="1" ht="45" spans="1:33">
      <c r="A187" s="184">
        <v>16</v>
      </c>
      <c r="B187" s="207" t="s">
        <v>728</v>
      </c>
      <c r="C187" s="179" t="s">
        <v>26</v>
      </c>
      <c r="D187" s="201" t="s">
        <v>317</v>
      </c>
      <c r="E187" s="181" t="s">
        <v>642</v>
      </c>
      <c r="F187" s="180" t="s">
        <v>729</v>
      </c>
      <c r="G187" s="184" t="s">
        <v>43</v>
      </c>
      <c r="H187" s="460">
        <v>10000</v>
      </c>
      <c r="I187" s="181">
        <v>200</v>
      </c>
      <c r="J187" s="191" t="s">
        <v>730</v>
      </c>
      <c r="K187" s="179">
        <v>2000</v>
      </c>
      <c r="L187" s="482" t="s">
        <v>731</v>
      </c>
      <c r="M187" s="457" t="s">
        <v>33</v>
      </c>
      <c r="N187" s="179" t="s">
        <v>79</v>
      </c>
      <c r="O187" s="180" t="s">
        <v>646</v>
      </c>
      <c r="P187" s="179" t="s">
        <v>647</v>
      </c>
      <c r="Q187" s="201" t="s">
        <v>648</v>
      </c>
      <c r="R187" s="179" t="s">
        <v>647</v>
      </c>
      <c r="S187" s="7" t="s">
        <v>551</v>
      </c>
      <c r="T187" s="88"/>
      <c r="V187" s="735"/>
      <c r="W187" s="735"/>
      <c r="X187" s="735"/>
      <c r="Y187" s="735"/>
      <c r="Z187" s="735"/>
      <c r="AA187" s="735"/>
      <c r="AB187" s="735"/>
      <c r="AC187" s="735"/>
      <c r="AD187" s="735"/>
      <c r="AE187" s="735"/>
      <c r="AF187" s="735"/>
      <c r="AG187" s="735"/>
    </row>
    <row r="188" s="516" customFormat="1" ht="45" spans="1:211">
      <c r="A188" s="184">
        <v>17</v>
      </c>
      <c r="B188" s="207" t="s">
        <v>732</v>
      </c>
      <c r="C188" s="179" t="s">
        <v>26</v>
      </c>
      <c r="D188" s="201" t="s">
        <v>317</v>
      </c>
      <c r="E188" s="181" t="s">
        <v>642</v>
      </c>
      <c r="F188" s="180" t="s">
        <v>733</v>
      </c>
      <c r="G188" s="184" t="s">
        <v>43</v>
      </c>
      <c r="H188" s="460">
        <v>1000</v>
      </c>
      <c r="I188" s="181">
        <v>200</v>
      </c>
      <c r="J188" s="191" t="s">
        <v>734</v>
      </c>
      <c r="K188" s="460">
        <v>2000</v>
      </c>
      <c r="L188" s="482" t="s">
        <v>735</v>
      </c>
      <c r="M188" s="201" t="s">
        <v>79</v>
      </c>
      <c r="N188" s="457" t="s">
        <v>33</v>
      </c>
      <c r="O188" s="180" t="s">
        <v>736</v>
      </c>
      <c r="P188" s="201" t="s">
        <v>737</v>
      </c>
      <c r="Q188" s="201" t="s">
        <v>648</v>
      </c>
      <c r="R188" s="201" t="s">
        <v>738</v>
      </c>
      <c r="S188" s="7" t="s">
        <v>551</v>
      </c>
      <c r="T188" s="510"/>
      <c r="U188" s="511"/>
      <c r="V188" s="695"/>
      <c r="W188" s="695"/>
      <c r="X188" s="695"/>
      <c r="Y188" s="695"/>
      <c r="Z188" s="695"/>
      <c r="AA188" s="695"/>
      <c r="AB188" s="695"/>
      <c r="AC188" s="695"/>
      <c r="AD188" s="695"/>
      <c r="AE188" s="695"/>
      <c r="AF188" s="695"/>
      <c r="AG188" s="695"/>
      <c r="AH188" s="511"/>
      <c r="AI188" s="511"/>
      <c r="AJ188" s="511"/>
      <c r="AK188" s="511"/>
      <c r="AL188" s="511"/>
      <c r="AM188" s="511"/>
      <c r="AN188" s="511"/>
      <c r="AO188" s="511"/>
      <c r="AP188" s="511"/>
      <c r="AQ188" s="511"/>
      <c r="AR188" s="511"/>
      <c r="AS188" s="511"/>
      <c r="AT188" s="511"/>
      <c r="AU188" s="511"/>
      <c r="AV188" s="511"/>
      <c r="AW188" s="511"/>
      <c r="AX188" s="511"/>
      <c r="AY188" s="511"/>
      <c r="AZ188" s="511"/>
      <c r="BA188" s="511"/>
      <c r="BB188" s="511"/>
      <c r="BC188" s="511"/>
      <c r="BD188" s="511"/>
      <c r="BE188" s="511"/>
      <c r="BF188" s="511"/>
      <c r="BG188" s="511"/>
      <c r="BH188" s="511"/>
      <c r="BI188" s="511"/>
      <c r="BJ188" s="511"/>
      <c r="BK188" s="511"/>
      <c r="BL188" s="511"/>
      <c r="BM188" s="511"/>
      <c r="BN188" s="511"/>
      <c r="BO188" s="511"/>
      <c r="BP188" s="511"/>
      <c r="BQ188" s="511"/>
      <c r="BR188" s="511"/>
      <c r="BS188" s="511"/>
      <c r="BT188" s="511"/>
      <c r="BU188" s="511"/>
      <c r="BV188" s="511"/>
      <c r="BW188" s="511"/>
      <c r="BX188" s="511"/>
      <c r="BY188" s="511"/>
      <c r="BZ188" s="511"/>
      <c r="CA188" s="511"/>
      <c r="CB188" s="511"/>
      <c r="CC188" s="511"/>
      <c r="CD188" s="511"/>
      <c r="CE188" s="511"/>
      <c r="CF188" s="511"/>
      <c r="CG188" s="511"/>
      <c r="CH188" s="511"/>
      <c r="CI188" s="511"/>
      <c r="CJ188" s="511"/>
      <c r="CK188" s="511"/>
      <c r="CL188" s="511"/>
      <c r="CM188" s="511"/>
      <c r="CN188" s="511"/>
      <c r="CO188" s="511"/>
      <c r="CP188" s="511"/>
      <c r="CQ188" s="511"/>
      <c r="CR188" s="511"/>
      <c r="CS188" s="511"/>
      <c r="CT188" s="511"/>
      <c r="CU188" s="511"/>
      <c r="CV188" s="511"/>
      <c r="CW188" s="511"/>
      <c r="CX188" s="511"/>
      <c r="CY188" s="511"/>
      <c r="CZ188" s="511"/>
      <c r="DA188" s="511"/>
      <c r="DB188" s="511"/>
      <c r="DC188" s="511"/>
      <c r="DD188" s="511"/>
      <c r="DE188" s="511"/>
      <c r="DF188" s="511"/>
      <c r="DG188" s="511"/>
      <c r="DH188" s="511"/>
      <c r="DI188" s="511"/>
      <c r="DJ188" s="511"/>
      <c r="DK188" s="511"/>
      <c r="DL188" s="511"/>
      <c r="DM188" s="511"/>
      <c r="DN188" s="511"/>
      <c r="DO188" s="511"/>
      <c r="DP188" s="511"/>
      <c r="DQ188" s="511"/>
      <c r="DR188" s="511"/>
      <c r="DS188" s="511"/>
      <c r="DT188" s="511"/>
      <c r="DU188" s="511"/>
      <c r="DV188" s="511"/>
      <c r="DW188" s="511"/>
      <c r="DX188" s="511"/>
      <c r="DY188" s="511"/>
      <c r="DZ188" s="511"/>
      <c r="EA188" s="511"/>
      <c r="EB188" s="511"/>
      <c r="EC188" s="511"/>
      <c r="ED188" s="511"/>
      <c r="EE188" s="511"/>
      <c r="EF188" s="511"/>
      <c r="EG188" s="511"/>
      <c r="EH188" s="511"/>
      <c r="EI188" s="511"/>
      <c r="EJ188" s="511"/>
      <c r="EK188" s="511"/>
      <c r="EL188" s="511"/>
      <c r="EM188" s="511"/>
      <c r="EN188" s="511"/>
      <c r="EO188" s="511"/>
      <c r="EP188" s="511"/>
      <c r="EQ188" s="511"/>
      <c r="ER188" s="511"/>
      <c r="ES188" s="511"/>
      <c r="ET188" s="511"/>
      <c r="EU188" s="511"/>
      <c r="EV188" s="511"/>
      <c r="EW188" s="511"/>
      <c r="EX188" s="511"/>
      <c r="EY188" s="511"/>
      <c r="EZ188" s="511"/>
      <c r="FA188" s="511"/>
      <c r="FB188" s="511"/>
      <c r="FC188" s="511"/>
      <c r="FD188" s="511"/>
      <c r="FE188" s="511"/>
      <c r="FF188" s="511"/>
      <c r="FG188" s="511"/>
      <c r="FH188" s="511"/>
      <c r="FI188" s="511"/>
      <c r="FJ188" s="511"/>
      <c r="FK188" s="511"/>
      <c r="FL188" s="511"/>
      <c r="FM188" s="511"/>
      <c r="FN188" s="511"/>
      <c r="FO188" s="511"/>
      <c r="FP188" s="511"/>
      <c r="FQ188" s="511"/>
      <c r="FR188" s="511"/>
      <c r="FS188" s="511"/>
      <c r="FT188" s="511"/>
      <c r="FU188" s="511"/>
      <c r="FV188" s="511"/>
      <c r="FW188" s="511"/>
      <c r="FX188" s="511"/>
      <c r="FY188" s="511"/>
      <c r="FZ188" s="511"/>
      <c r="GA188" s="511"/>
      <c r="GB188" s="511"/>
      <c r="GC188" s="511"/>
      <c r="GD188" s="511"/>
      <c r="GE188" s="511"/>
      <c r="GF188" s="511"/>
      <c r="GG188" s="511"/>
      <c r="GH188" s="511"/>
      <c r="GI188" s="511"/>
      <c r="GJ188" s="511"/>
      <c r="GK188" s="511"/>
      <c r="GL188" s="511"/>
      <c r="GM188" s="511"/>
      <c r="GN188" s="511"/>
      <c r="GO188" s="511"/>
      <c r="GP188" s="511"/>
      <c r="GQ188" s="511"/>
      <c r="GR188" s="511"/>
      <c r="GS188" s="511"/>
      <c r="GT188" s="511"/>
      <c r="GU188" s="511"/>
      <c r="GV188" s="511"/>
      <c r="GW188" s="511"/>
      <c r="GX188" s="511"/>
      <c r="GY188" s="511"/>
      <c r="GZ188" s="511"/>
      <c r="HA188" s="511"/>
      <c r="HB188" s="511"/>
      <c r="HC188" s="511"/>
    </row>
    <row r="189" s="516" customFormat="1" ht="33.75" spans="1:211">
      <c r="A189" s="184">
        <v>18</v>
      </c>
      <c r="B189" s="207" t="s">
        <v>739</v>
      </c>
      <c r="C189" s="179" t="s">
        <v>26</v>
      </c>
      <c r="D189" s="201" t="s">
        <v>317</v>
      </c>
      <c r="E189" s="181" t="s">
        <v>642</v>
      </c>
      <c r="F189" s="180" t="s">
        <v>740</v>
      </c>
      <c r="G189" s="181" t="s">
        <v>60</v>
      </c>
      <c r="H189" s="460">
        <v>10000</v>
      </c>
      <c r="I189" s="181">
        <v>6000</v>
      </c>
      <c r="J189" s="191" t="s">
        <v>741</v>
      </c>
      <c r="K189" s="460">
        <v>3100</v>
      </c>
      <c r="L189" s="482" t="s">
        <v>742</v>
      </c>
      <c r="M189" s="457" t="s">
        <v>33</v>
      </c>
      <c r="N189" s="179" t="s">
        <v>34</v>
      </c>
      <c r="O189" s="180" t="s">
        <v>743</v>
      </c>
      <c r="P189" s="201" t="s">
        <v>744</v>
      </c>
      <c r="Q189" s="201" t="s">
        <v>648</v>
      </c>
      <c r="R189" s="201" t="s">
        <v>738</v>
      </c>
      <c r="S189" s="7" t="s">
        <v>551</v>
      </c>
      <c r="T189" s="510"/>
      <c r="U189" s="511"/>
      <c r="V189" s="695"/>
      <c r="W189" s="695"/>
      <c r="X189" s="695"/>
      <c r="Y189" s="695"/>
      <c r="Z189" s="695"/>
      <c r="AA189" s="695"/>
      <c r="AB189" s="695"/>
      <c r="AC189" s="695"/>
      <c r="AD189" s="695"/>
      <c r="AE189" s="695"/>
      <c r="AF189" s="695"/>
      <c r="AG189" s="695"/>
      <c r="AH189" s="511"/>
      <c r="AI189" s="511"/>
      <c r="AJ189" s="511"/>
      <c r="AK189" s="511"/>
      <c r="AL189" s="511"/>
      <c r="AM189" s="511"/>
      <c r="AN189" s="511"/>
      <c r="AO189" s="511"/>
      <c r="AP189" s="511"/>
      <c r="AQ189" s="511"/>
      <c r="AR189" s="511"/>
      <c r="AS189" s="511"/>
      <c r="AT189" s="511"/>
      <c r="AU189" s="511"/>
      <c r="AV189" s="511"/>
      <c r="AW189" s="511"/>
      <c r="AX189" s="511"/>
      <c r="AY189" s="511"/>
      <c r="AZ189" s="511"/>
      <c r="BA189" s="511"/>
      <c r="BB189" s="511"/>
      <c r="BC189" s="511"/>
      <c r="BD189" s="511"/>
      <c r="BE189" s="511"/>
      <c r="BF189" s="511"/>
      <c r="BG189" s="511"/>
      <c r="BH189" s="511"/>
      <c r="BI189" s="511"/>
      <c r="BJ189" s="511"/>
      <c r="BK189" s="511"/>
      <c r="BL189" s="511"/>
      <c r="BM189" s="511"/>
      <c r="BN189" s="511"/>
      <c r="BO189" s="511"/>
      <c r="BP189" s="511"/>
      <c r="BQ189" s="511"/>
      <c r="BR189" s="511"/>
      <c r="BS189" s="511"/>
      <c r="BT189" s="511"/>
      <c r="BU189" s="511"/>
      <c r="BV189" s="511"/>
      <c r="BW189" s="511"/>
      <c r="BX189" s="511"/>
      <c r="BY189" s="511"/>
      <c r="BZ189" s="511"/>
      <c r="CA189" s="511"/>
      <c r="CB189" s="511"/>
      <c r="CC189" s="511"/>
      <c r="CD189" s="511"/>
      <c r="CE189" s="511"/>
      <c r="CF189" s="511"/>
      <c r="CG189" s="511"/>
      <c r="CH189" s="511"/>
      <c r="CI189" s="511"/>
      <c r="CJ189" s="511"/>
      <c r="CK189" s="511"/>
      <c r="CL189" s="511"/>
      <c r="CM189" s="511"/>
      <c r="CN189" s="511"/>
      <c r="CO189" s="511"/>
      <c r="CP189" s="511"/>
      <c r="CQ189" s="511"/>
      <c r="CR189" s="511"/>
      <c r="CS189" s="511"/>
      <c r="CT189" s="511"/>
      <c r="CU189" s="511"/>
      <c r="CV189" s="511"/>
      <c r="CW189" s="511"/>
      <c r="CX189" s="511"/>
      <c r="CY189" s="511"/>
      <c r="CZ189" s="511"/>
      <c r="DA189" s="511"/>
      <c r="DB189" s="511"/>
      <c r="DC189" s="511"/>
      <c r="DD189" s="511"/>
      <c r="DE189" s="511"/>
      <c r="DF189" s="511"/>
      <c r="DG189" s="511"/>
      <c r="DH189" s="511"/>
      <c r="DI189" s="511"/>
      <c r="DJ189" s="511"/>
      <c r="DK189" s="511"/>
      <c r="DL189" s="511"/>
      <c r="DM189" s="511"/>
      <c r="DN189" s="511"/>
      <c r="DO189" s="511"/>
      <c r="DP189" s="511"/>
      <c r="DQ189" s="511"/>
      <c r="DR189" s="511"/>
      <c r="DS189" s="511"/>
      <c r="DT189" s="511"/>
      <c r="DU189" s="511"/>
      <c r="DV189" s="511"/>
      <c r="DW189" s="511"/>
      <c r="DX189" s="511"/>
      <c r="DY189" s="511"/>
      <c r="DZ189" s="511"/>
      <c r="EA189" s="511"/>
      <c r="EB189" s="511"/>
      <c r="EC189" s="511"/>
      <c r="ED189" s="511"/>
      <c r="EE189" s="511"/>
      <c r="EF189" s="511"/>
      <c r="EG189" s="511"/>
      <c r="EH189" s="511"/>
      <c r="EI189" s="511"/>
      <c r="EJ189" s="511"/>
      <c r="EK189" s="511"/>
      <c r="EL189" s="511"/>
      <c r="EM189" s="511"/>
      <c r="EN189" s="511"/>
      <c r="EO189" s="511"/>
      <c r="EP189" s="511"/>
      <c r="EQ189" s="511"/>
      <c r="ER189" s="511"/>
      <c r="ES189" s="511"/>
      <c r="ET189" s="511"/>
      <c r="EU189" s="511"/>
      <c r="EV189" s="511"/>
      <c r="EW189" s="511"/>
      <c r="EX189" s="511"/>
      <c r="EY189" s="511"/>
      <c r="EZ189" s="511"/>
      <c r="FA189" s="511"/>
      <c r="FB189" s="511"/>
      <c r="FC189" s="511"/>
      <c r="FD189" s="511"/>
      <c r="FE189" s="511"/>
      <c r="FF189" s="511"/>
      <c r="FG189" s="511"/>
      <c r="FH189" s="511"/>
      <c r="FI189" s="511"/>
      <c r="FJ189" s="511"/>
      <c r="FK189" s="511"/>
      <c r="FL189" s="511"/>
      <c r="FM189" s="511"/>
      <c r="FN189" s="511"/>
      <c r="FO189" s="511"/>
      <c r="FP189" s="511"/>
      <c r="FQ189" s="511"/>
      <c r="FR189" s="511"/>
      <c r="FS189" s="511"/>
      <c r="FT189" s="511"/>
      <c r="FU189" s="511"/>
      <c r="FV189" s="511"/>
      <c r="FW189" s="511"/>
      <c r="FX189" s="511"/>
      <c r="FY189" s="511"/>
      <c r="FZ189" s="511"/>
      <c r="GA189" s="511"/>
      <c r="GB189" s="511"/>
      <c r="GC189" s="511"/>
      <c r="GD189" s="511"/>
      <c r="GE189" s="511"/>
      <c r="GF189" s="511"/>
      <c r="GG189" s="511"/>
      <c r="GH189" s="511"/>
      <c r="GI189" s="511"/>
      <c r="GJ189" s="511"/>
      <c r="GK189" s="511"/>
      <c r="GL189" s="511"/>
      <c r="GM189" s="511"/>
      <c r="GN189" s="511"/>
      <c r="GO189" s="511"/>
      <c r="GP189" s="511"/>
      <c r="GQ189" s="511"/>
      <c r="GR189" s="511"/>
      <c r="GS189" s="511"/>
      <c r="GT189" s="511"/>
      <c r="GU189" s="511"/>
      <c r="GV189" s="511"/>
      <c r="GW189" s="511"/>
      <c r="GX189" s="511"/>
      <c r="GY189" s="511"/>
      <c r="GZ189" s="511"/>
      <c r="HA189" s="511"/>
      <c r="HB189" s="511"/>
      <c r="HC189" s="511"/>
    </row>
    <row r="190" s="516" customFormat="1" ht="33.75" spans="1:33">
      <c r="A190" s="184">
        <v>19</v>
      </c>
      <c r="B190" s="180" t="s">
        <v>745</v>
      </c>
      <c r="C190" s="179" t="s">
        <v>50</v>
      </c>
      <c r="D190" s="179" t="s">
        <v>27</v>
      </c>
      <c r="E190" s="181" t="s">
        <v>642</v>
      </c>
      <c r="F190" s="180" t="s">
        <v>746</v>
      </c>
      <c r="G190" s="184" t="s">
        <v>747</v>
      </c>
      <c r="H190" s="460">
        <v>20000</v>
      </c>
      <c r="I190" s="181">
        <v>19800</v>
      </c>
      <c r="J190" s="191" t="s">
        <v>748</v>
      </c>
      <c r="K190" s="460">
        <v>200</v>
      </c>
      <c r="L190" s="180" t="s">
        <v>749</v>
      </c>
      <c r="M190" s="457" t="s">
        <v>33</v>
      </c>
      <c r="N190" s="201" t="s">
        <v>79</v>
      </c>
      <c r="O190" s="180" t="s">
        <v>750</v>
      </c>
      <c r="P190" s="179" t="s">
        <v>751</v>
      </c>
      <c r="Q190" s="201" t="s">
        <v>648</v>
      </c>
      <c r="R190" s="179" t="s">
        <v>752</v>
      </c>
      <c r="S190" s="7" t="s">
        <v>649</v>
      </c>
      <c r="T190" s="88"/>
      <c r="V190" s="697"/>
      <c r="W190" s="697"/>
      <c r="X190" s="697"/>
      <c r="Y190" s="697"/>
      <c r="Z190" s="697"/>
      <c r="AA190" s="697"/>
      <c r="AB190" s="697"/>
      <c r="AC190" s="697"/>
      <c r="AD190" s="697"/>
      <c r="AE190" s="697"/>
      <c r="AF190" s="697"/>
      <c r="AG190" s="697"/>
    </row>
    <row r="191" s="516" customFormat="1" ht="33.75" spans="1:33">
      <c r="A191" s="184">
        <v>20</v>
      </c>
      <c r="B191" s="180" t="s">
        <v>753</v>
      </c>
      <c r="C191" s="179" t="s">
        <v>50</v>
      </c>
      <c r="D191" s="179" t="s">
        <v>27</v>
      </c>
      <c r="E191" s="181" t="s">
        <v>642</v>
      </c>
      <c r="F191" s="180" t="s">
        <v>754</v>
      </c>
      <c r="G191" s="181" t="s">
        <v>60</v>
      </c>
      <c r="H191" s="460">
        <v>15000</v>
      </c>
      <c r="I191" s="181">
        <v>14800</v>
      </c>
      <c r="J191" s="191" t="s">
        <v>755</v>
      </c>
      <c r="K191" s="181">
        <v>200</v>
      </c>
      <c r="L191" s="180" t="s">
        <v>756</v>
      </c>
      <c r="M191" s="457" t="s">
        <v>33</v>
      </c>
      <c r="N191" s="201" t="s">
        <v>79</v>
      </c>
      <c r="O191" s="180" t="s">
        <v>757</v>
      </c>
      <c r="P191" s="201" t="s">
        <v>758</v>
      </c>
      <c r="Q191" s="201" t="s">
        <v>648</v>
      </c>
      <c r="R191" s="201" t="s">
        <v>647</v>
      </c>
      <c r="S191" s="7" t="s">
        <v>657</v>
      </c>
      <c r="T191" s="88"/>
      <c r="V191" s="697"/>
      <c r="W191" s="697"/>
      <c r="X191" s="697"/>
      <c r="Y191" s="697"/>
      <c r="Z191" s="697"/>
      <c r="AA191" s="697"/>
      <c r="AB191" s="697"/>
      <c r="AC191" s="697"/>
      <c r="AD191" s="697"/>
      <c r="AE191" s="697"/>
      <c r="AF191" s="697"/>
      <c r="AG191" s="697"/>
    </row>
    <row r="192" s="516" customFormat="1" ht="33.75" spans="1:211">
      <c r="A192" s="184">
        <v>21</v>
      </c>
      <c r="B192" s="180" t="s">
        <v>759</v>
      </c>
      <c r="C192" s="179" t="s">
        <v>26</v>
      </c>
      <c r="D192" s="179" t="s">
        <v>27</v>
      </c>
      <c r="E192" s="181" t="s">
        <v>642</v>
      </c>
      <c r="F192" s="180" t="s">
        <v>760</v>
      </c>
      <c r="G192" s="184" t="s">
        <v>761</v>
      </c>
      <c r="H192" s="460">
        <v>86000</v>
      </c>
      <c r="I192" s="181">
        <v>85800</v>
      </c>
      <c r="J192" s="191" t="s">
        <v>762</v>
      </c>
      <c r="K192" s="460">
        <v>200</v>
      </c>
      <c r="L192" s="180" t="s">
        <v>763</v>
      </c>
      <c r="M192" s="457" t="s">
        <v>33</v>
      </c>
      <c r="N192" s="201" t="s">
        <v>34</v>
      </c>
      <c r="O192" s="180" t="s">
        <v>764</v>
      </c>
      <c r="P192" s="179" t="s">
        <v>765</v>
      </c>
      <c r="Q192" s="201" t="s">
        <v>648</v>
      </c>
      <c r="R192" s="179" t="s">
        <v>752</v>
      </c>
      <c r="S192" s="275" t="s">
        <v>657</v>
      </c>
      <c r="T192" s="510"/>
      <c r="U192" s="511"/>
      <c r="V192" s="695"/>
      <c r="W192" s="695"/>
      <c r="X192" s="695"/>
      <c r="Y192" s="695"/>
      <c r="Z192" s="695"/>
      <c r="AA192" s="695"/>
      <c r="AB192" s="695"/>
      <c r="AC192" s="695"/>
      <c r="AD192" s="695"/>
      <c r="AE192" s="695"/>
      <c r="AF192" s="695"/>
      <c r="AG192" s="695"/>
      <c r="AH192" s="511"/>
      <c r="AI192" s="511"/>
      <c r="AJ192" s="511"/>
      <c r="AK192" s="511"/>
      <c r="AL192" s="511"/>
      <c r="AM192" s="511"/>
      <c r="AN192" s="511"/>
      <c r="AO192" s="511"/>
      <c r="AP192" s="511"/>
      <c r="AQ192" s="511"/>
      <c r="AR192" s="511"/>
      <c r="AS192" s="511"/>
      <c r="AT192" s="511"/>
      <c r="AU192" s="511"/>
      <c r="AV192" s="511"/>
      <c r="AW192" s="511"/>
      <c r="AX192" s="511"/>
      <c r="AY192" s="511"/>
      <c r="AZ192" s="511"/>
      <c r="BA192" s="511"/>
      <c r="BB192" s="511"/>
      <c r="BC192" s="511"/>
      <c r="BD192" s="511"/>
      <c r="BE192" s="511"/>
      <c r="BF192" s="511"/>
      <c r="BG192" s="511"/>
      <c r="BH192" s="511"/>
      <c r="BI192" s="511"/>
      <c r="BJ192" s="511"/>
      <c r="BK192" s="511"/>
      <c r="BL192" s="511"/>
      <c r="BM192" s="511"/>
      <c r="BN192" s="511"/>
      <c r="BO192" s="511"/>
      <c r="BP192" s="511"/>
      <c r="BQ192" s="511"/>
      <c r="BR192" s="511"/>
      <c r="BS192" s="511"/>
      <c r="BT192" s="511"/>
      <c r="BU192" s="511"/>
      <c r="BV192" s="511"/>
      <c r="BW192" s="511"/>
      <c r="BX192" s="511"/>
      <c r="BY192" s="511"/>
      <c r="BZ192" s="511"/>
      <c r="CA192" s="511"/>
      <c r="CB192" s="511"/>
      <c r="CC192" s="511"/>
      <c r="CD192" s="511"/>
      <c r="CE192" s="511"/>
      <c r="CF192" s="511"/>
      <c r="CG192" s="511"/>
      <c r="CH192" s="511"/>
      <c r="CI192" s="511"/>
      <c r="CJ192" s="511"/>
      <c r="CK192" s="511"/>
      <c r="CL192" s="511"/>
      <c r="CM192" s="511"/>
      <c r="CN192" s="511"/>
      <c r="CO192" s="511"/>
      <c r="CP192" s="511"/>
      <c r="CQ192" s="511"/>
      <c r="CR192" s="511"/>
      <c r="CS192" s="511"/>
      <c r="CT192" s="511"/>
      <c r="CU192" s="511"/>
      <c r="CV192" s="511"/>
      <c r="CW192" s="511"/>
      <c r="CX192" s="511"/>
      <c r="CY192" s="511"/>
      <c r="CZ192" s="511"/>
      <c r="DA192" s="511"/>
      <c r="DB192" s="511"/>
      <c r="DC192" s="511"/>
      <c r="DD192" s="511"/>
      <c r="DE192" s="511"/>
      <c r="DF192" s="511"/>
      <c r="DG192" s="511"/>
      <c r="DH192" s="511"/>
      <c r="DI192" s="511"/>
      <c r="DJ192" s="511"/>
      <c r="DK192" s="511"/>
      <c r="DL192" s="511"/>
      <c r="DM192" s="511"/>
      <c r="DN192" s="511"/>
      <c r="DO192" s="511"/>
      <c r="DP192" s="511"/>
      <c r="DQ192" s="511"/>
      <c r="DR192" s="511"/>
      <c r="DS192" s="511"/>
      <c r="DT192" s="511"/>
      <c r="DU192" s="511"/>
      <c r="DV192" s="511"/>
      <c r="DW192" s="511"/>
      <c r="DX192" s="511"/>
      <c r="DY192" s="511"/>
      <c r="DZ192" s="511"/>
      <c r="EA192" s="511"/>
      <c r="EB192" s="511"/>
      <c r="EC192" s="511"/>
      <c r="ED192" s="511"/>
      <c r="EE192" s="511"/>
      <c r="EF192" s="511"/>
      <c r="EG192" s="511"/>
      <c r="EH192" s="511"/>
      <c r="EI192" s="511"/>
      <c r="EJ192" s="511"/>
      <c r="EK192" s="511"/>
      <c r="EL192" s="511"/>
      <c r="EM192" s="511"/>
      <c r="EN192" s="511"/>
      <c r="EO192" s="511"/>
      <c r="EP192" s="511"/>
      <c r="EQ192" s="511"/>
      <c r="ER192" s="511"/>
      <c r="ES192" s="511"/>
      <c r="ET192" s="511"/>
      <c r="EU192" s="511"/>
      <c r="EV192" s="511"/>
      <c r="EW192" s="511"/>
      <c r="EX192" s="511"/>
      <c r="EY192" s="511"/>
      <c r="EZ192" s="511"/>
      <c r="FA192" s="511"/>
      <c r="FB192" s="511"/>
      <c r="FC192" s="511"/>
      <c r="FD192" s="511"/>
      <c r="FE192" s="511"/>
      <c r="FF192" s="511"/>
      <c r="FG192" s="511"/>
      <c r="FH192" s="511"/>
      <c r="FI192" s="511"/>
      <c r="FJ192" s="511"/>
      <c r="FK192" s="511"/>
      <c r="FL192" s="511"/>
      <c r="FM192" s="511"/>
      <c r="FN192" s="511"/>
      <c r="FO192" s="511"/>
      <c r="FP192" s="511"/>
      <c r="FQ192" s="511"/>
      <c r="FR192" s="511"/>
      <c r="FS192" s="511"/>
      <c r="FT192" s="511"/>
      <c r="FU192" s="511"/>
      <c r="FV192" s="511"/>
      <c r="FW192" s="511"/>
      <c r="FX192" s="511"/>
      <c r="FY192" s="511"/>
      <c r="FZ192" s="511"/>
      <c r="GA192" s="511"/>
      <c r="GB192" s="511"/>
      <c r="GC192" s="511"/>
      <c r="GD192" s="511"/>
      <c r="GE192" s="511"/>
      <c r="GF192" s="511"/>
      <c r="GG192" s="511"/>
      <c r="GH192" s="511"/>
      <c r="GI192" s="511"/>
      <c r="GJ192" s="511"/>
      <c r="GK192" s="511"/>
      <c r="GL192" s="511"/>
      <c r="GM192" s="511"/>
      <c r="GN192" s="511"/>
      <c r="GO192" s="511"/>
      <c r="GP192" s="511"/>
      <c r="GQ192" s="511"/>
      <c r="GR192" s="511"/>
      <c r="GS192" s="511"/>
      <c r="GT192" s="511"/>
      <c r="GU192" s="511"/>
      <c r="GV192" s="511"/>
      <c r="GW192" s="511"/>
      <c r="GX192" s="511"/>
      <c r="GY192" s="511"/>
      <c r="GZ192" s="511"/>
      <c r="HA192" s="511"/>
      <c r="HB192" s="511"/>
      <c r="HC192" s="511"/>
    </row>
    <row r="193" s="516" customFormat="1" ht="33.75" spans="1:211">
      <c r="A193" s="184">
        <v>22</v>
      </c>
      <c r="B193" s="180" t="s">
        <v>766</v>
      </c>
      <c r="C193" s="179" t="s">
        <v>26</v>
      </c>
      <c r="D193" s="201" t="s">
        <v>51</v>
      </c>
      <c r="E193" s="181" t="s">
        <v>642</v>
      </c>
      <c r="F193" s="180" t="s">
        <v>767</v>
      </c>
      <c r="G193" s="184" t="s">
        <v>83</v>
      </c>
      <c r="H193" s="460">
        <v>150000</v>
      </c>
      <c r="I193" s="181"/>
      <c r="J193" s="191" t="s">
        <v>768</v>
      </c>
      <c r="K193" s="181">
        <v>15000</v>
      </c>
      <c r="L193" s="180" t="s">
        <v>769</v>
      </c>
      <c r="M193" s="201" t="s">
        <v>79</v>
      </c>
      <c r="N193" s="457" t="s">
        <v>33</v>
      </c>
      <c r="O193" s="180" t="s">
        <v>678</v>
      </c>
      <c r="P193" s="201" t="s">
        <v>656</v>
      </c>
      <c r="Q193" s="201" t="s">
        <v>648</v>
      </c>
      <c r="R193" s="201" t="s">
        <v>770</v>
      </c>
      <c r="S193" s="25" t="s">
        <v>551</v>
      </c>
      <c r="T193" s="510"/>
      <c r="U193" s="511"/>
      <c r="V193" s="695"/>
      <c r="W193" s="695"/>
      <c r="X193" s="695"/>
      <c r="Y193" s="695"/>
      <c r="Z193" s="695"/>
      <c r="AA193" s="695"/>
      <c r="AB193" s="695"/>
      <c r="AC193" s="695"/>
      <c r="AD193" s="695"/>
      <c r="AE193" s="695"/>
      <c r="AF193" s="695"/>
      <c r="AG193" s="695"/>
      <c r="AH193" s="511"/>
      <c r="AI193" s="511"/>
      <c r="AJ193" s="511"/>
      <c r="AK193" s="511"/>
      <c r="AL193" s="511"/>
      <c r="AM193" s="511"/>
      <c r="AN193" s="511"/>
      <c r="AO193" s="511"/>
      <c r="AP193" s="511"/>
      <c r="AQ193" s="511"/>
      <c r="AR193" s="511"/>
      <c r="AS193" s="511"/>
      <c r="AT193" s="511"/>
      <c r="AU193" s="511"/>
      <c r="AV193" s="511"/>
      <c r="AW193" s="511"/>
      <c r="AX193" s="511"/>
      <c r="AY193" s="511"/>
      <c r="AZ193" s="511"/>
      <c r="BA193" s="511"/>
      <c r="BB193" s="511"/>
      <c r="BC193" s="511"/>
      <c r="BD193" s="511"/>
      <c r="BE193" s="511"/>
      <c r="BF193" s="511"/>
      <c r="BG193" s="511"/>
      <c r="BH193" s="511"/>
      <c r="BI193" s="511"/>
      <c r="BJ193" s="511"/>
      <c r="BK193" s="511"/>
      <c r="BL193" s="511"/>
      <c r="BM193" s="511"/>
      <c r="BN193" s="511"/>
      <c r="BO193" s="511"/>
      <c r="BP193" s="511"/>
      <c r="BQ193" s="511"/>
      <c r="BR193" s="511"/>
      <c r="BS193" s="511"/>
      <c r="BT193" s="511"/>
      <c r="BU193" s="511"/>
      <c r="BV193" s="511"/>
      <c r="BW193" s="511"/>
      <c r="BX193" s="511"/>
      <c r="BY193" s="511"/>
      <c r="BZ193" s="511"/>
      <c r="CA193" s="511"/>
      <c r="CB193" s="511"/>
      <c r="CC193" s="511"/>
      <c r="CD193" s="511"/>
      <c r="CE193" s="511"/>
      <c r="CF193" s="511"/>
      <c r="CG193" s="511"/>
      <c r="CH193" s="511"/>
      <c r="CI193" s="511"/>
      <c r="CJ193" s="511"/>
      <c r="CK193" s="511"/>
      <c r="CL193" s="511"/>
      <c r="CM193" s="511"/>
      <c r="CN193" s="511"/>
      <c r="CO193" s="511"/>
      <c r="CP193" s="511"/>
      <c r="CQ193" s="511"/>
      <c r="CR193" s="511"/>
      <c r="CS193" s="511"/>
      <c r="CT193" s="511"/>
      <c r="CU193" s="511"/>
      <c r="CV193" s="511"/>
      <c r="CW193" s="511"/>
      <c r="CX193" s="511"/>
      <c r="CY193" s="511"/>
      <c r="CZ193" s="511"/>
      <c r="DA193" s="511"/>
      <c r="DB193" s="511"/>
      <c r="DC193" s="511"/>
      <c r="DD193" s="511"/>
      <c r="DE193" s="511"/>
      <c r="DF193" s="511"/>
      <c r="DG193" s="511"/>
      <c r="DH193" s="511"/>
      <c r="DI193" s="511"/>
      <c r="DJ193" s="511"/>
      <c r="DK193" s="511"/>
      <c r="DL193" s="511"/>
      <c r="DM193" s="511"/>
      <c r="DN193" s="511"/>
      <c r="DO193" s="511"/>
      <c r="DP193" s="511"/>
      <c r="DQ193" s="511"/>
      <c r="DR193" s="511"/>
      <c r="DS193" s="511"/>
      <c r="DT193" s="511"/>
      <c r="DU193" s="511"/>
      <c r="DV193" s="511"/>
      <c r="DW193" s="511"/>
      <c r="DX193" s="511"/>
      <c r="DY193" s="511"/>
      <c r="DZ193" s="511"/>
      <c r="EA193" s="511"/>
      <c r="EB193" s="511"/>
      <c r="EC193" s="511"/>
      <c r="ED193" s="511"/>
      <c r="EE193" s="511"/>
      <c r="EF193" s="511"/>
      <c r="EG193" s="511"/>
      <c r="EH193" s="511"/>
      <c r="EI193" s="511"/>
      <c r="EJ193" s="511"/>
      <c r="EK193" s="511"/>
      <c r="EL193" s="511"/>
      <c r="EM193" s="511"/>
      <c r="EN193" s="511"/>
      <c r="EO193" s="511"/>
      <c r="EP193" s="511"/>
      <c r="EQ193" s="511"/>
      <c r="ER193" s="511"/>
      <c r="ES193" s="511"/>
      <c r="ET193" s="511"/>
      <c r="EU193" s="511"/>
      <c r="EV193" s="511"/>
      <c r="EW193" s="511"/>
      <c r="EX193" s="511"/>
      <c r="EY193" s="511"/>
      <c r="EZ193" s="511"/>
      <c r="FA193" s="511"/>
      <c r="FB193" s="511"/>
      <c r="FC193" s="511"/>
      <c r="FD193" s="511"/>
      <c r="FE193" s="511"/>
      <c r="FF193" s="511"/>
      <c r="FG193" s="511"/>
      <c r="FH193" s="511"/>
      <c r="FI193" s="511"/>
      <c r="FJ193" s="511"/>
      <c r="FK193" s="511"/>
      <c r="FL193" s="511"/>
      <c r="FM193" s="511"/>
      <c r="FN193" s="511"/>
      <c r="FO193" s="511"/>
      <c r="FP193" s="511"/>
      <c r="FQ193" s="511"/>
      <c r="FR193" s="511"/>
      <c r="FS193" s="511"/>
      <c r="FT193" s="511"/>
      <c r="FU193" s="511"/>
      <c r="FV193" s="511"/>
      <c r="FW193" s="511"/>
      <c r="FX193" s="511"/>
      <c r="FY193" s="511"/>
      <c r="FZ193" s="511"/>
      <c r="GA193" s="511"/>
      <c r="GB193" s="511"/>
      <c r="GC193" s="511"/>
      <c r="GD193" s="511"/>
      <c r="GE193" s="511"/>
      <c r="GF193" s="511"/>
      <c r="GG193" s="511"/>
      <c r="GH193" s="511"/>
      <c r="GI193" s="511"/>
      <c r="GJ193" s="511"/>
      <c r="GK193" s="511"/>
      <c r="GL193" s="511"/>
      <c r="GM193" s="511"/>
      <c r="GN193" s="511"/>
      <c r="GO193" s="511"/>
      <c r="GP193" s="511"/>
      <c r="GQ193" s="511"/>
      <c r="GR193" s="511"/>
      <c r="GS193" s="511"/>
      <c r="GT193" s="511"/>
      <c r="GU193" s="511"/>
      <c r="GV193" s="511"/>
      <c r="GW193" s="511"/>
      <c r="GX193" s="511"/>
      <c r="GY193" s="511"/>
      <c r="GZ193" s="511"/>
      <c r="HA193" s="511"/>
      <c r="HB193" s="511"/>
      <c r="HC193" s="511"/>
    </row>
    <row r="194" s="516" customFormat="1" ht="27" customHeight="1" spans="1:211">
      <c r="A194" s="184">
        <v>23</v>
      </c>
      <c r="B194" s="180" t="s">
        <v>771</v>
      </c>
      <c r="C194" s="179" t="s">
        <v>26</v>
      </c>
      <c r="D194" s="201" t="s">
        <v>51</v>
      </c>
      <c r="E194" s="181" t="s">
        <v>642</v>
      </c>
      <c r="F194" s="180" t="s">
        <v>772</v>
      </c>
      <c r="G194" s="184" t="s">
        <v>89</v>
      </c>
      <c r="H194" s="460">
        <v>5000</v>
      </c>
      <c r="I194" s="181"/>
      <c r="J194" s="191" t="s">
        <v>579</v>
      </c>
      <c r="K194" s="181">
        <v>2000</v>
      </c>
      <c r="L194" s="180" t="s">
        <v>91</v>
      </c>
      <c r="M194" s="201" t="s">
        <v>92</v>
      </c>
      <c r="N194" s="457" t="s">
        <v>33</v>
      </c>
      <c r="O194" s="180" t="s">
        <v>646</v>
      </c>
      <c r="P194" s="201" t="s">
        <v>656</v>
      </c>
      <c r="Q194" s="180" t="s">
        <v>646</v>
      </c>
      <c r="R194" s="201" t="s">
        <v>656</v>
      </c>
      <c r="S194" s="25" t="s">
        <v>551</v>
      </c>
      <c r="T194" s="510"/>
      <c r="U194" s="511"/>
      <c r="V194" s="695"/>
      <c r="W194" s="695"/>
      <c r="X194" s="695"/>
      <c r="Y194" s="695"/>
      <c r="Z194" s="695"/>
      <c r="AA194" s="695"/>
      <c r="AB194" s="695"/>
      <c r="AC194" s="695"/>
      <c r="AD194" s="695"/>
      <c r="AE194" s="695"/>
      <c r="AF194" s="695"/>
      <c r="AG194" s="695"/>
      <c r="AH194" s="511"/>
      <c r="AI194" s="511"/>
      <c r="AJ194" s="511"/>
      <c r="AK194" s="511"/>
      <c r="AL194" s="511"/>
      <c r="AM194" s="511"/>
      <c r="AN194" s="511"/>
      <c r="AO194" s="511"/>
      <c r="AP194" s="511"/>
      <c r="AQ194" s="511"/>
      <c r="AR194" s="511"/>
      <c r="AS194" s="511"/>
      <c r="AT194" s="511"/>
      <c r="AU194" s="511"/>
      <c r="AV194" s="511"/>
      <c r="AW194" s="511"/>
      <c r="AX194" s="511"/>
      <c r="AY194" s="511"/>
      <c r="AZ194" s="511"/>
      <c r="BA194" s="511"/>
      <c r="BB194" s="511"/>
      <c r="BC194" s="511"/>
      <c r="BD194" s="511"/>
      <c r="BE194" s="511"/>
      <c r="BF194" s="511"/>
      <c r="BG194" s="511"/>
      <c r="BH194" s="511"/>
      <c r="BI194" s="511"/>
      <c r="BJ194" s="511"/>
      <c r="BK194" s="511"/>
      <c r="BL194" s="511"/>
      <c r="BM194" s="511"/>
      <c r="BN194" s="511"/>
      <c r="BO194" s="511"/>
      <c r="BP194" s="511"/>
      <c r="BQ194" s="511"/>
      <c r="BR194" s="511"/>
      <c r="BS194" s="511"/>
      <c r="BT194" s="511"/>
      <c r="BU194" s="511"/>
      <c r="BV194" s="511"/>
      <c r="BW194" s="511"/>
      <c r="BX194" s="511"/>
      <c r="BY194" s="511"/>
      <c r="BZ194" s="511"/>
      <c r="CA194" s="511"/>
      <c r="CB194" s="511"/>
      <c r="CC194" s="511"/>
      <c r="CD194" s="511"/>
      <c r="CE194" s="511"/>
      <c r="CF194" s="511"/>
      <c r="CG194" s="511"/>
      <c r="CH194" s="511"/>
      <c r="CI194" s="511"/>
      <c r="CJ194" s="511"/>
      <c r="CK194" s="511"/>
      <c r="CL194" s="511"/>
      <c r="CM194" s="511"/>
      <c r="CN194" s="511"/>
      <c r="CO194" s="511"/>
      <c r="CP194" s="511"/>
      <c r="CQ194" s="511"/>
      <c r="CR194" s="511"/>
      <c r="CS194" s="511"/>
      <c r="CT194" s="511"/>
      <c r="CU194" s="511"/>
      <c r="CV194" s="511"/>
      <c r="CW194" s="511"/>
      <c r="CX194" s="511"/>
      <c r="CY194" s="511"/>
      <c r="CZ194" s="511"/>
      <c r="DA194" s="511"/>
      <c r="DB194" s="511"/>
      <c r="DC194" s="511"/>
      <c r="DD194" s="511"/>
      <c r="DE194" s="511"/>
      <c r="DF194" s="511"/>
      <c r="DG194" s="511"/>
      <c r="DH194" s="511"/>
      <c r="DI194" s="511"/>
      <c r="DJ194" s="511"/>
      <c r="DK194" s="511"/>
      <c r="DL194" s="511"/>
      <c r="DM194" s="511"/>
      <c r="DN194" s="511"/>
      <c r="DO194" s="511"/>
      <c r="DP194" s="511"/>
      <c r="DQ194" s="511"/>
      <c r="DR194" s="511"/>
      <c r="DS194" s="511"/>
      <c r="DT194" s="511"/>
      <c r="DU194" s="511"/>
      <c r="DV194" s="511"/>
      <c r="DW194" s="511"/>
      <c r="DX194" s="511"/>
      <c r="DY194" s="511"/>
      <c r="DZ194" s="511"/>
      <c r="EA194" s="511"/>
      <c r="EB194" s="511"/>
      <c r="EC194" s="511"/>
      <c r="ED194" s="511"/>
      <c r="EE194" s="511"/>
      <c r="EF194" s="511"/>
      <c r="EG194" s="511"/>
      <c r="EH194" s="511"/>
      <c r="EI194" s="511"/>
      <c r="EJ194" s="511"/>
      <c r="EK194" s="511"/>
      <c r="EL194" s="511"/>
      <c r="EM194" s="511"/>
      <c r="EN194" s="511"/>
      <c r="EO194" s="511"/>
      <c r="EP194" s="511"/>
      <c r="EQ194" s="511"/>
      <c r="ER194" s="511"/>
      <c r="ES194" s="511"/>
      <c r="ET194" s="511"/>
      <c r="EU194" s="511"/>
      <c r="EV194" s="511"/>
      <c r="EW194" s="511"/>
      <c r="EX194" s="511"/>
      <c r="EY194" s="511"/>
      <c r="EZ194" s="511"/>
      <c r="FA194" s="511"/>
      <c r="FB194" s="511"/>
      <c r="FC194" s="511"/>
      <c r="FD194" s="511"/>
      <c r="FE194" s="511"/>
      <c r="FF194" s="511"/>
      <c r="FG194" s="511"/>
      <c r="FH194" s="511"/>
      <c r="FI194" s="511"/>
      <c r="FJ194" s="511"/>
      <c r="FK194" s="511"/>
      <c r="FL194" s="511"/>
      <c r="FM194" s="511"/>
      <c r="FN194" s="511"/>
      <c r="FO194" s="511"/>
      <c r="FP194" s="511"/>
      <c r="FQ194" s="511"/>
      <c r="FR194" s="511"/>
      <c r="FS194" s="511"/>
      <c r="FT194" s="511"/>
      <c r="FU194" s="511"/>
      <c r="FV194" s="511"/>
      <c r="FW194" s="511"/>
      <c r="FX194" s="511"/>
      <c r="FY194" s="511"/>
      <c r="FZ194" s="511"/>
      <c r="GA194" s="511"/>
      <c r="GB194" s="511"/>
      <c r="GC194" s="511"/>
      <c r="GD194" s="511"/>
      <c r="GE194" s="511"/>
      <c r="GF194" s="511"/>
      <c r="GG194" s="511"/>
      <c r="GH194" s="511"/>
      <c r="GI194" s="511"/>
      <c r="GJ194" s="511"/>
      <c r="GK194" s="511"/>
      <c r="GL194" s="511"/>
      <c r="GM194" s="511"/>
      <c r="GN194" s="511"/>
      <c r="GO194" s="511"/>
      <c r="GP194" s="511"/>
      <c r="GQ194" s="511"/>
      <c r="GR194" s="511"/>
      <c r="GS194" s="511"/>
      <c r="GT194" s="511"/>
      <c r="GU194" s="511"/>
      <c r="GV194" s="511"/>
      <c r="GW194" s="511"/>
      <c r="GX194" s="511"/>
      <c r="GY194" s="511"/>
      <c r="GZ194" s="511"/>
      <c r="HA194" s="511"/>
      <c r="HB194" s="511"/>
      <c r="HC194" s="511"/>
    </row>
    <row r="195" s="519" customFormat="1" ht="27" customHeight="1" spans="1:212">
      <c r="A195" s="184">
        <v>24</v>
      </c>
      <c r="B195" s="180" t="s">
        <v>773</v>
      </c>
      <c r="C195" s="179" t="s">
        <v>26</v>
      </c>
      <c r="D195" s="201" t="s">
        <v>51</v>
      </c>
      <c r="E195" s="181" t="s">
        <v>642</v>
      </c>
      <c r="F195" s="180" t="s">
        <v>774</v>
      </c>
      <c r="G195" s="184" t="s">
        <v>89</v>
      </c>
      <c r="H195" s="460">
        <v>5000</v>
      </c>
      <c r="I195" s="181"/>
      <c r="J195" s="191" t="s">
        <v>579</v>
      </c>
      <c r="K195" s="181">
        <v>2000</v>
      </c>
      <c r="L195" s="180" t="s">
        <v>284</v>
      </c>
      <c r="M195" s="259" t="s">
        <v>79</v>
      </c>
      <c r="N195" s="457" t="s">
        <v>33</v>
      </c>
      <c r="O195" s="180" t="s">
        <v>646</v>
      </c>
      <c r="P195" s="201" t="s">
        <v>656</v>
      </c>
      <c r="Q195" s="180" t="s">
        <v>646</v>
      </c>
      <c r="R195" s="201" t="s">
        <v>656</v>
      </c>
      <c r="S195" s="25" t="s">
        <v>551</v>
      </c>
      <c r="T195" s="516"/>
      <c r="U195" s="516"/>
      <c r="V195" s="697"/>
      <c r="W195" s="697"/>
      <c r="X195" s="697"/>
      <c r="Y195" s="697"/>
      <c r="Z195" s="697"/>
      <c r="AA195" s="697"/>
      <c r="AB195" s="697"/>
      <c r="AC195" s="697"/>
      <c r="AD195" s="697"/>
      <c r="AE195" s="697"/>
      <c r="AF195" s="697"/>
      <c r="AG195" s="697"/>
      <c r="AH195" s="516"/>
      <c r="AI195" s="516"/>
      <c r="AJ195" s="516"/>
      <c r="AK195" s="516"/>
      <c r="AL195" s="516"/>
      <c r="AM195" s="516"/>
      <c r="AN195" s="516"/>
      <c r="AO195" s="516"/>
      <c r="AP195" s="516"/>
      <c r="AQ195" s="516"/>
      <c r="AR195" s="516"/>
      <c r="AS195" s="516"/>
      <c r="AT195" s="516"/>
      <c r="AU195" s="516"/>
      <c r="AV195" s="516"/>
      <c r="AW195" s="516"/>
      <c r="AX195" s="516"/>
      <c r="AY195" s="516"/>
      <c r="AZ195" s="516"/>
      <c r="BA195" s="516"/>
      <c r="BB195" s="516"/>
      <c r="BC195" s="516"/>
      <c r="BD195" s="516"/>
      <c r="BE195" s="516"/>
      <c r="BF195" s="516"/>
      <c r="BG195" s="516"/>
      <c r="BH195" s="516"/>
      <c r="BI195" s="516"/>
      <c r="BJ195" s="516"/>
      <c r="BK195" s="516"/>
      <c r="BL195" s="516"/>
      <c r="BM195" s="516"/>
      <c r="BN195" s="516"/>
      <c r="BO195" s="516"/>
      <c r="BP195" s="516"/>
      <c r="BQ195" s="516"/>
      <c r="BR195" s="516"/>
      <c r="BS195" s="516"/>
      <c r="BT195" s="516"/>
      <c r="BU195" s="516"/>
      <c r="BV195" s="516"/>
      <c r="BW195" s="516"/>
      <c r="BX195" s="516"/>
      <c r="BY195" s="516"/>
      <c r="BZ195" s="516"/>
      <c r="CA195" s="516"/>
      <c r="CB195" s="516"/>
      <c r="CC195" s="516"/>
      <c r="CD195" s="516"/>
      <c r="CE195" s="516"/>
      <c r="CF195" s="516"/>
      <c r="CG195" s="516"/>
      <c r="CH195" s="516"/>
      <c r="CI195" s="516"/>
      <c r="CJ195" s="516"/>
      <c r="CK195" s="516"/>
      <c r="CL195" s="516"/>
      <c r="CM195" s="516"/>
      <c r="CN195" s="516"/>
      <c r="CO195" s="516"/>
      <c r="CP195" s="516"/>
      <c r="CQ195" s="516"/>
      <c r="CR195" s="516"/>
      <c r="CS195" s="516"/>
      <c r="CT195" s="516"/>
      <c r="CU195" s="516"/>
      <c r="CV195" s="516"/>
      <c r="CW195" s="516"/>
      <c r="CX195" s="516"/>
      <c r="CY195" s="516"/>
      <c r="CZ195" s="516"/>
      <c r="DA195" s="516"/>
      <c r="DB195" s="516"/>
      <c r="DC195" s="516"/>
      <c r="DD195" s="516"/>
      <c r="DE195" s="516"/>
      <c r="DF195" s="516"/>
      <c r="DG195" s="516"/>
      <c r="DH195" s="516"/>
      <c r="DI195" s="516"/>
      <c r="DJ195" s="516"/>
      <c r="DK195" s="516"/>
      <c r="DL195" s="516"/>
      <c r="DM195" s="516"/>
      <c r="DN195" s="516"/>
      <c r="DO195" s="516"/>
      <c r="DP195" s="516"/>
      <c r="DQ195" s="516"/>
      <c r="DR195" s="516"/>
      <c r="DS195" s="516"/>
      <c r="DT195" s="516"/>
      <c r="DU195" s="516"/>
      <c r="DV195" s="516"/>
      <c r="DW195" s="516"/>
      <c r="DX195" s="516"/>
      <c r="DY195" s="516"/>
      <c r="DZ195" s="516"/>
      <c r="EA195" s="516"/>
      <c r="EB195" s="516"/>
      <c r="EC195" s="516"/>
      <c r="ED195" s="516"/>
      <c r="EE195" s="516"/>
      <c r="EF195" s="516"/>
      <c r="EG195" s="516"/>
      <c r="EH195" s="516"/>
      <c r="EI195" s="516"/>
      <c r="EJ195" s="516"/>
      <c r="EK195" s="516"/>
      <c r="EL195" s="516"/>
      <c r="EM195" s="516"/>
      <c r="EN195" s="516"/>
      <c r="EO195" s="516"/>
      <c r="EP195" s="516"/>
      <c r="EQ195" s="516"/>
      <c r="ER195" s="516"/>
      <c r="ES195" s="516"/>
      <c r="ET195" s="516"/>
      <c r="EU195" s="516"/>
      <c r="EV195" s="516"/>
      <c r="EW195" s="516"/>
      <c r="EX195" s="516"/>
      <c r="EY195" s="516"/>
      <c r="EZ195" s="516"/>
      <c r="FA195" s="516"/>
      <c r="FB195" s="516"/>
      <c r="FC195" s="516"/>
      <c r="FD195" s="516"/>
      <c r="FE195" s="516"/>
      <c r="FF195" s="516"/>
      <c r="FG195" s="516"/>
      <c r="FH195" s="516"/>
      <c r="FI195" s="516"/>
      <c r="FJ195" s="516"/>
      <c r="FK195" s="516"/>
      <c r="FL195" s="516"/>
      <c r="FM195" s="516"/>
      <c r="FN195" s="516"/>
      <c r="FO195" s="516"/>
      <c r="FP195" s="516"/>
      <c r="FQ195" s="516"/>
      <c r="FR195" s="516"/>
      <c r="FS195" s="516"/>
      <c r="FT195" s="516"/>
      <c r="FU195" s="516"/>
      <c r="FV195" s="516"/>
      <c r="FW195" s="516"/>
      <c r="FX195" s="516"/>
      <c r="FY195" s="516"/>
      <c r="FZ195" s="516"/>
      <c r="GA195" s="516"/>
      <c r="GB195" s="516"/>
      <c r="GC195" s="516"/>
      <c r="GD195" s="516"/>
      <c r="GE195" s="516"/>
      <c r="GF195" s="516"/>
      <c r="GG195" s="516"/>
      <c r="GH195" s="516"/>
      <c r="GI195" s="516"/>
      <c r="GJ195" s="516"/>
      <c r="GK195" s="516"/>
      <c r="GL195" s="516"/>
      <c r="GM195" s="516"/>
      <c r="GN195" s="516"/>
      <c r="GO195" s="516"/>
      <c r="GP195" s="516"/>
      <c r="GQ195" s="516"/>
      <c r="GR195" s="516"/>
      <c r="GS195" s="516"/>
      <c r="GT195" s="516"/>
      <c r="GU195" s="516"/>
      <c r="GV195" s="516"/>
      <c r="GW195" s="516"/>
      <c r="GX195" s="516"/>
      <c r="GY195" s="516"/>
      <c r="GZ195" s="516"/>
      <c r="HA195" s="516"/>
      <c r="HB195" s="516"/>
      <c r="HC195" s="516"/>
      <c r="HD195" s="516"/>
    </row>
    <row r="196" s="516" customFormat="1" ht="27" customHeight="1" spans="1:211">
      <c r="A196" s="184">
        <v>25</v>
      </c>
      <c r="B196" s="180" t="s">
        <v>775</v>
      </c>
      <c r="C196" s="179" t="s">
        <v>26</v>
      </c>
      <c r="D196" s="201" t="s">
        <v>51</v>
      </c>
      <c r="E196" s="181" t="s">
        <v>642</v>
      </c>
      <c r="F196" s="180" t="s">
        <v>776</v>
      </c>
      <c r="G196" s="181" t="s">
        <v>106</v>
      </c>
      <c r="H196" s="460">
        <v>9000</v>
      </c>
      <c r="I196" s="181"/>
      <c r="J196" s="191" t="s">
        <v>777</v>
      </c>
      <c r="K196" s="179">
        <v>2800</v>
      </c>
      <c r="L196" s="180" t="s">
        <v>284</v>
      </c>
      <c r="M196" s="259" t="s">
        <v>79</v>
      </c>
      <c r="N196" s="457" t="s">
        <v>33</v>
      </c>
      <c r="O196" s="180" t="s">
        <v>678</v>
      </c>
      <c r="P196" s="179" t="s">
        <v>656</v>
      </c>
      <c r="Q196" s="201" t="s">
        <v>648</v>
      </c>
      <c r="R196" s="179" t="s">
        <v>656</v>
      </c>
      <c r="S196" s="25" t="s">
        <v>551</v>
      </c>
      <c r="T196" s="510"/>
      <c r="U196" s="511"/>
      <c r="V196" s="695"/>
      <c r="W196" s="695"/>
      <c r="X196" s="695"/>
      <c r="Y196" s="695"/>
      <c r="Z196" s="695"/>
      <c r="AA196" s="695"/>
      <c r="AB196" s="695"/>
      <c r="AC196" s="695"/>
      <c r="AD196" s="695"/>
      <c r="AE196" s="695"/>
      <c r="AF196" s="695"/>
      <c r="AG196" s="695"/>
      <c r="AH196" s="511"/>
      <c r="AI196" s="511"/>
      <c r="AJ196" s="511"/>
      <c r="AK196" s="511"/>
      <c r="AL196" s="511"/>
      <c r="AM196" s="511"/>
      <c r="AN196" s="511"/>
      <c r="AO196" s="511"/>
      <c r="AP196" s="511"/>
      <c r="AQ196" s="511"/>
      <c r="AR196" s="511"/>
      <c r="AS196" s="511"/>
      <c r="AT196" s="511"/>
      <c r="AU196" s="511"/>
      <c r="AV196" s="511"/>
      <c r="AW196" s="511"/>
      <c r="AX196" s="511"/>
      <c r="AY196" s="511"/>
      <c r="AZ196" s="511"/>
      <c r="BA196" s="511"/>
      <c r="BB196" s="511"/>
      <c r="BC196" s="511"/>
      <c r="BD196" s="511"/>
      <c r="BE196" s="511"/>
      <c r="BF196" s="511"/>
      <c r="BG196" s="511"/>
      <c r="BH196" s="511"/>
      <c r="BI196" s="511"/>
      <c r="BJ196" s="511"/>
      <c r="BK196" s="511"/>
      <c r="BL196" s="511"/>
      <c r="BM196" s="511"/>
      <c r="BN196" s="511"/>
      <c r="BO196" s="511"/>
      <c r="BP196" s="511"/>
      <c r="BQ196" s="511"/>
      <c r="BR196" s="511"/>
      <c r="BS196" s="511"/>
      <c r="BT196" s="511"/>
      <c r="BU196" s="511"/>
      <c r="BV196" s="511"/>
      <c r="BW196" s="511"/>
      <c r="BX196" s="511"/>
      <c r="BY196" s="511"/>
      <c r="BZ196" s="511"/>
      <c r="CA196" s="511"/>
      <c r="CB196" s="511"/>
      <c r="CC196" s="511"/>
      <c r="CD196" s="511"/>
      <c r="CE196" s="511"/>
      <c r="CF196" s="511"/>
      <c r="CG196" s="511"/>
      <c r="CH196" s="511"/>
      <c r="CI196" s="511"/>
      <c r="CJ196" s="511"/>
      <c r="CK196" s="511"/>
      <c r="CL196" s="511"/>
      <c r="CM196" s="511"/>
      <c r="CN196" s="511"/>
      <c r="CO196" s="511"/>
      <c r="CP196" s="511"/>
      <c r="CQ196" s="511"/>
      <c r="CR196" s="511"/>
      <c r="CS196" s="511"/>
      <c r="CT196" s="511"/>
      <c r="CU196" s="511"/>
      <c r="CV196" s="511"/>
      <c r="CW196" s="511"/>
      <c r="CX196" s="511"/>
      <c r="CY196" s="511"/>
      <c r="CZ196" s="511"/>
      <c r="DA196" s="511"/>
      <c r="DB196" s="511"/>
      <c r="DC196" s="511"/>
      <c r="DD196" s="511"/>
      <c r="DE196" s="511"/>
      <c r="DF196" s="511"/>
      <c r="DG196" s="511"/>
      <c r="DH196" s="511"/>
      <c r="DI196" s="511"/>
      <c r="DJ196" s="511"/>
      <c r="DK196" s="511"/>
      <c r="DL196" s="511"/>
      <c r="DM196" s="511"/>
      <c r="DN196" s="511"/>
      <c r="DO196" s="511"/>
      <c r="DP196" s="511"/>
      <c r="DQ196" s="511"/>
      <c r="DR196" s="511"/>
      <c r="DS196" s="511"/>
      <c r="DT196" s="511"/>
      <c r="DU196" s="511"/>
      <c r="DV196" s="511"/>
      <c r="DW196" s="511"/>
      <c r="DX196" s="511"/>
      <c r="DY196" s="511"/>
      <c r="DZ196" s="511"/>
      <c r="EA196" s="511"/>
      <c r="EB196" s="511"/>
      <c r="EC196" s="511"/>
      <c r="ED196" s="511"/>
      <c r="EE196" s="511"/>
      <c r="EF196" s="511"/>
      <c r="EG196" s="511"/>
      <c r="EH196" s="511"/>
      <c r="EI196" s="511"/>
      <c r="EJ196" s="511"/>
      <c r="EK196" s="511"/>
      <c r="EL196" s="511"/>
      <c r="EM196" s="511"/>
      <c r="EN196" s="511"/>
      <c r="EO196" s="511"/>
      <c r="EP196" s="511"/>
      <c r="EQ196" s="511"/>
      <c r="ER196" s="511"/>
      <c r="ES196" s="511"/>
      <c r="ET196" s="511"/>
      <c r="EU196" s="511"/>
      <c r="EV196" s="511"/>
      <c r="EW196" s="511"/>
      <c r="EX196" s="511"/>
      <c r="EY196" s="511"/>
      <c r="EZ196" s="511"/>
      <c r="FA196" s="511"/>
      <c r="FB196" s="511"/>
      <c r="FC196" s="511"/>
      <c r="FD196" s="511"/>
      <c r="FE196" s="511"/>
      <c r="FF196" s="511"/>
      <c r="FG196" s="511"/>
      <c r="FH196" s="511"/>
      <c r="FI196" s="511"/>
      <c r="FJ196" s="511"/>
      <c r="FK196" s="511"/>
      <c r="FL196" s="511"/>
      <c r="FM196" s="511"/>
      <c r="FN196" s="511"/>
      <c r="FO196" s="511"/>
      <c r="FP196" s="511"/>
      <c r="FQ196" s="511"/>
      <c r="FR196" s="511"/>
      <c r="FS196" s="511"/>
      <c r="FT196" s="511"/>
      <c r="FU196" s="511"/>
      <c r="FV196" s="511"/>
      <c r="FW196" s="511"/>
      <c r="FX196" s="511"/>
      <c r="FY196" s="511"/>
      <c r="FZ196" s="511"/>
      <c r="GA196" s="511"/>
      <c r="GB196" s="511"/>
      <c r="GC196" s="511"/>
      <c r="GD196" s="511"/>
      <c r="GE196" s="511"/>
      <c r="GF196" s="511"/>
      <c r="GG196" s="511"/>
      <c r="GH196" s="511"/>
      <c r="GI196" s="511"/>
      <c r="GJ196" s="511"/>
      <c r="GK196" s="511"/>
      <c r="GL196" s="511"/>
      <c r="GM196" s="511"/>
      <c r="GN196" s="511"/>
      <c r="GO196" s="511"/>
      <c r="GP196" s="511"/>
      <c r="GQ196" s="511"/>
      <c r="GR196" s="511"/>
      <c r="GS196" s="511"/>
      <c r="GT196" s="511"/>
      <c r="GU196" s="511"/>
      <c r="GV196" s="511"/>
      <c r="GW196" s="511"/>
      <c r="GX196" s="511"/>
      <c r="GY196" s="511"/>
      <c r="GZ196" s="511"/>
      <c r="HA196" s="511"/>
      <c r="HB196" s="511"/>
      <c r="HC196" s="511"/>
    </row>
    <row r="197" s="516" customFormat="1" ht="33.75" spans="1:211">
      <c r="A197" s="184">
        <v>26</v>
      </c>
      <c r="B197" s="180" t="s">
        <v>778</v>
      </c>
      <c r="C197" s="179" t="s">
        <v>103</v>
      </c>
      <c r="D197" s="201" t="s">
        <v>189</v>
      </c>
      <c r="E197" s="181" t="s">
        <v>642</v>
      </c>
      <c r="F197" s="461" t="s">
        <v>779</v>
      </c>
      <c r="G197" s="184" t="s">
        <v>89</v>
      </c>
      <c r="H197" s="460">
        <v>20000</v>
      </c>
      <c r="I197" s="181"/>
      <c r="J197" s="191" t="s">
        <v>780</v>
      </c>
      <c r="K197" s="184">
        <v>8000</v>
      </c>
      <c r="L197" s="180" t="s">
        <v>781</v>
      </c>
      <c r="M197" s="201" t="s">
        <v>79</v>
      </c>
      <c r="N197" s="457" t="s">
        <v>33</v>
      </c>
      <c r="O197" s="207" t="s">
        <v>782</v>
      </c>
      <c r="P197" s="179" t="s">
        <v>783</v>
      </c>
      <c r="Q197" s="201" t="s">
        <v>784</v>
      </c>
      <c r="R197" s="179" t="s">
        <v>752</v>
      </c>
      <c r="S197" s="25" t="s">
        <v>551</v>
      </c>
      <c r="T197" s="510"/>
      <c r="U197" s="511"/>
      <c r="V197" s="695"/>
      <c r="W197" s="695"/>
      <c r="X197" s="695"/>
      <c r="Y197" s="695"/>
      <c r="Z197" s="695"/>
      <c r="AA197" s="695"/>
      <c r="AB197" s="695"/>
      <c r="AC197" s="695"/>
      <c r="AD197" s="695"/>
      <c r="AE197" s="695"/>
      <c r="AF197" s="695"/>
      <c r="AG197" s="695"/>
      <c r="AH197" s="511"/>
      <c r="AI197" s="511"/>
      <c r="AJ197" s="511"/>
      <c r="AK197" s="511"/>
      <c r="AL197" s="511"/>
      <c r="AM197" s="511"/>
      <c r="AN197" s="511"/>
      <c r="AO197" s="511"/>
      <c r="AP197" s="511"/>
      <c r="AQ197" s="511"/>
      <c r="AR197" s="511"/>
      <c r="AS197" s="511"/>
      <c r="AT197" s="511"/>
      <c r="AU197" s="511"/>
      <c r="AV197" s="511"/>
      <c r="AW197" s="511"/>
      <c r="AX197" s="511"/>
      <c r="AY197" s="511"/>
      <c r="AZ197" s="511"/>
      <c r="BA197" s="511"/>
      <c r="BB197" s="511"/>
      <c r="BC197" s="511"/>
      <c r="BD197" s="511"/>
      <c r="BE197" s="511"/>
      <c r="BF197" s="511"/>
      <c r="BG197" s="511"/>
      <c r="BH197" s="511"/>
      <c r="BI197" s="511"/>
      <c r="BJ197" s="511"/>
      <c r="BK197" s="511"/>
      <c r="BL197" s="511"/>
      <c r="BM197" s="511"/>
      <c r="BN197" s="511"/>
      <c r="BO197" s="511"/>
      <c r="BP197" s="511"/>
      <c r="BQ197" s="511"/>
      <c r="BR197" s="511"/>
      <c r="BS197" s="511"/>
      <c r="BT197" s="511"/>
      <c r="BU197" s="511"/>
      <c r="BV197" s="511"/>
      <c r="BW197" s="511"/>
      <c r="BX197" s="511"/>
      <c r="BY197" s="511"/>
      <c r="BZ197" s="511"/>
      <c r="CA197" s="511"/>
      <c r="CB197" s="511"/>
      <c r="CC197" s="511"/>
      <c r="CD197" s="511"/>
      <c r="CE197" s="511"/>
      <c r="CF197" s="511"/>
      <c r="CG197" s="511"/>
      <c r="CH197" s="511"/>
      <c r="CI197" s="511"/>
      <c r="CJ197" s="511"/>
      <c r="CK197" s="511"/>
      <c r="CL197" s="511"/>
      <c r="CM197" s="511"/>
      <c r="CN197" s="511"/>
      <c r="CO197" s="511"/>
      <c r="CP197" s="511"/>
      <c r="CQ197" s="511"/>
      <c r="CR197" s="511"/>
      <c r="CS197" s="511"/>
      <c r="CT197" s="511"/>
      <c r="CU197" s="511"/>
      <c r="CV197" s="511"/>
      <c r="CW197" s="511"/>
      <c r="CX197" s="511"/>
      <c r="CY197" s="511"/>
      <c r="CZ197" s="511"/>
      <c r="DA197" s="511"/>
      <c r="DB197" s="511"/>
      <c r="DC197" s="511"/>
      <c r="DD197" s="511"/>
      <c r="DE197" s="511"/>
      <c r="DF197" s="511"/>
      <c r="DG197" s="511"/>
      <c r="DH197" s="511"/>
      <c r="DI197" s="511"/>
      <c r="DJ197" s="511"/>
      <c r="DK197" s="511"/>
      <c r="DL197" s="511"/>
      <c r="DM197" s="511"/>
      <c r="DN197" s="511"/>
      <c r="DO197" s="511"/>
      <c r="DP197" s="511"/>
      <c r="DQ197" s="511"/>
      <c r="DR197" s="511"/>
      <c r="DS197" s="511"/>
      <c r="DT197" s="511"/>
      <c r="DU197" s="511"/>
      <c r="DV197" s="511"/>
      <c r="DW197" s="511"/>
      <c r="DX197" s="511"/>
      <c r="DY197" s="511"/>
      <c r="DZ197" s="511"/>
      <c r="EA197" s="511"/>
      <c r="EB197" s="511"/>
      <c r="EC197" s="511"/>
      <c r="ED197" s="511"/>
      <c r="EE197" s="511"/>
      <c r="EF197" s="511"/>
      <c r="EG197" s="511"/>
      <c r="EH197" s="511"/>
      <c r="EI197" s="511"/>
      <c r="EJ197" s="511"/>
      <c r="EK197" s="511"/>
      <c r="EL197" s="511"/>
      <c r="EM197" s="511"/>
      <c r="EN197" s="511"/>
      <c r="EO197" s="511"/>
      <c r="EP197" s="511"/>
      <c r="EQ197" s="511"/>
      <c r="ER197" s="511"/>
      <c r="ES197" s="511"/>
      <c r="ET197" s="511"/>
      <c r="EU197" s="511"/>
      <c r="EV197" s="511"/>
      <c r="EW197" s="511"/>
      <c r="EX197" s="511"/>
      <c r="EY197" s="511"/>
      <c r="EZ197" s="511"/>
      <c r="FA197" s="511"/>
      <c r="FB197" s="511"/>
      <c r="FC197" s="511"/>
      <c r="FD197" s="511"/>
      <c r="FE197" s="511"/>
      <c r="FF197" s="511"/>
      <c r="FG197" s="511"/>
      <c r="FH197" s="511"/>
      <c r="FI197" s="511"/>
      <c r="FJ197" s="511"/>
      <c r="FK197" s="511"/>
      <c r="FL197" s="511"/>
      <c r="FM197" s="511"/>
      <c r="FN197" s="511"/>
      <c r="FO197" s="511"/>
      <c r="FP197" s="511"/>
      <c r="FQ197" s="511"/>
      <c r="FR197" s="511"/>
      <c r="FS197" s="511"/>
      <c r="FT197" s="511"/>
      <c r="FU197" s="511"/>
      <c r="FV197" s="511"/>
      <c r="FW197" s="511"/>
      <c r="FX197" s="511"/>
      <c r="FY197" s="511"/>
      <c r="FZ197" s="511"/>
      <c r="GA197" s="511"/>
      <c r="GB197" s="511"/>
      <c r="GC197" s="511"/>
      <c r="GD197" s="511"/>
      <c r="GE197" s="511"/>
      <c r="GF197" s="511"/>
      <c r="GG197" s="511"/>
      <c r="GH197" s="511"/>
      <c r="GI197" s="511"/>
      <c r="GJ197" s="511"/>
      <c r="GK197" s="511"/>
      <c r="GL197" s="511"/>
      <c r="GM197" s="511"/>
      <c r="GN197" s="511"/>
      <c r="GO197" s="511"/>
      <c r="GP197" s="511"/>
      <c r="GQ197" s="511"/>
      <c r="GR197" s="511"/>
      <c r="GS197" s="511"/>
      <c r="GT197" s="511"/>
      <c r="GU197" s="511"/>
      <c r="GV197" s="511"/>
      <c r="GW197" s="511"/>
      <c r="GX197" s="511"/>
      <c r="GY197" s="511"/>
      <c r="GZ197" s="511"/>
      <c r="HA197" s="511"/>
      <c r="HB197" s="511"/>
      <c r="HC197" s="511"/>
    </row>
    <row r="198" s="516" customFormat="1" ht="30" customHeight="1" spans="1:33">
      <c r="A198" s="184">
        <v>27</v>
      </c>
      <c r="B198" s="180" t="s">
        <v>785</v>
      </c>
      <c r="C198" s="179" t="s">
        <v>188</v>
      </c>
      <c r="D198" s="179" t="s">
        <v>129</v>
      </c>
      <c r="E198" s="181" t="s">
        <v>642</v>
      </c>
      <c r="F198" s="461" t="s">
        <v>786</v>
      </c>
      <c r="G198" s="184" t="s">
        <v>106</v>
      </c>
      <c r="H198" s="460">
        <v>10000</v>
      </c>
      <c r="I198" s="181"/>
      <c r="J198" s="191" t="s">
        <v>787</v>
      </c>
      <c r="K198" s="460">
        <v>2300</v>
      </c>
      <c r="L198" s="482" t="s">
        <v>284</v>
      </c>
      <c r="M198" s="259" t="s">
        <v>79</v>
      </c>
      <c r="N198" s="457" t="s">
        <v>33</v>
      </c>
      <c r="O198" s="180" t="s">
        <v>646</v>
      </c>
      <c r="P198" s="201" t="s">
        <v>647</v>
      </c>
      <c r="Q198" s="201" t="s">
        <v>648</v>
      </c>
      <c r="R198" s="201" t="s">
        <v>647</v>
      </c>
      <c r="S198" s="25" t="s">
        <v>551</v>
      </c>
      <c r="T198" s="88"/>
      <c r="V198" s="697"/>
      <c r="W198" s="697"/>
      <c r="X198" s="697"/>
      <c r="Y198" s="697"/>
      <c r="Z198" s="697"/>
      <c r="AA198" s="697"/>
      <c r="AB198" s="697"/>
      <c r="AC198" s="697"/>
      <c r="AD198" s="697"/>
      <c r="AE198" s="697"/>
      <c r="AF198" s="697"/>
      <c r="AG198" s="697"/>
    </row>
    <row r="199" s="636" customFormat="1" ht="48" spans="1:33">
      <c r="A199" s="184">
        <v>28</v>
      </c>
      <c r="B199" s="180" t="s">
        <v>788</v>
      </c>
      <c r="C199" s="473" t="s">
        <v>103</v>
      </c>
      <c r="D199" s="248" t="s">
        <v>266</v>
      </c>
      <c r="E199" s="473" t="s">
        <v>642</v>
      </c>
      <c r="F199" s="491" t="s">
        <v>789</v>
      </c>
      <c r="G199" s="181" t="s">
        <v>790</v>
      </c>
      <c r="H199" s="490">
        <v>12000</v>
      </c>
      <c r="I199" s="473">
        <v>100</v>
      </c>
      <c r="J199" s="494" t="s">
        <v>791</v>
      </c>
      <c r="K199" s="473">
        <v>3500</v>
      </c>
      <c r="L199" s="494" t="s">
        <v>792</v>
      </c>
      <c r="M199" s="495" t="s">
        <v>115</v>
      </c>
      <c r="N199" s="179" t="s">
        <v>34</v>
      </c>
      <c r="O199" s="242" t="s">
        <v>793</v>
      </c>
      <c r="P199" s="242" t="s">
        <v>794</v>
      </c>
      <c r="Q199" s="738" t="s">
        <v>560</v>
      </c>
      <c r="R199" s="738" t="s">
        <v>561</v>
      </c>
      <c r="S199" s="25" t="s">
        <v>551</v>
      </c>
      <c r="V199" s="739"/>
      <c r="W199" s="739"/>
      <c r="X199" s="739"/>
      <c r="Y199" s="739"/>
      <c r="Z199" s="739"/>
      <c r="AA199" s="739"/>
      <c r="AB199" s="739"/>
      <c r="AC199" s="739"/>
      <c r="AD199" s="739"/>
      <c r="AE199" s="739"/>
      <c r="AF199" s="739"/>
      <c r="AG199" s="739"/>
    </row>
    <row r="200" s="13" customFormat="1" ht="45" spans="1:33">
      <c r="A200" s="184">
        <v>29</v>
      </c>
      <c r="B200" s="180" t="s">
        <v>795</v>
      </c>
      <c r="C200" s="179" t="s">
        <v>26</v>
      </c>
      <c r="D200" s="179" t="s">
        <v>117</v>
      </c>
      <c r="E200" s="181" t="s">
        <v>642</v>
      </c>
      <c r="F200" s="180" t="s">
        <v>796</v>
      </c>
      <c r="G200" s="181" t="s">
        <v>89</v>
      </c>
      <c r="H200" s="460">
        <v>51000</v>
      </c>
      <c r="I200" s="179"/>
      <c r="J200" s="180" t="s">
        <v>579</v>
      </c>
      <c r="K200" s="179">
        <v>7200</v>
      </c>
      <c r="L200" s="180" t="s">
        <v>797</v>
      </c>
      <c r="M200" s="179" t="s">
        <v>115</v>
      </c>
      <c r="N200" s="457" t="s">
        <v>33</v>
      </c>
      <c r="O200" s="180" t="s">
        <v>671</v>
      </c>
      <c r="P200" s="180" t="s">
        <v>672</v>
      </c>
      <c r="Q200" s="180" t="s">
        <v>648</v>
      </c>
      <c r="R200" s="180" t="s">
        <v>662</v>
      </c>
      <c r="S200" s="25" t="s">
        <v>551</v>
      </c>
      <c r="T200" s="621"/>
      <c r="V200" s="816"/>
      <c r="W200" s="816"/>
      <c r="X200" s="816"/>
      <c r="Y200" s="816"/>
      <c r="Z200" s="816"/>
      <c r="AA200" s="816"/>
      <c r="AB200" s="816"/>
      <c r="AC200" s="816"/>
      <c r="AD200" s="816"/>
      <c r="AE200" s="816"/>
      <c r="AF200" s="816"/>
      <c r="AG200" s="816"/>
    </row>
    <row r="201" s="504" customFormat="1" ht="33.75" spans="1:211">
      <c r="A201" s="184">
        <v>30</v>
      </c>
      <c r="B201" s="180" t="s">
        <v>798</v>
      </c>
      <c r="C201" s="179" t="s">
        <v>103</v>
      </c>
      <c r="D201" s="201" t="s">
        <v>104</v>
      </c>
      <c r="E201" s="179" t="s">
        <v>642</v>
      </c>
      <c r="F201" s="461" t="s">
        <v>799</v>
      </c>
      <c r="G201" s="184" t="s">
        <v>106</v>
      </c>
      <c r="H201" s="460">
        <v>1000</v>
      </c>
      <c r="I201" s="181"/>
      <c r="J201" s="180" t="s">
        <v>579</v>
      </c>
      <c r="K201" s="184">
        <v>1000</v>
      </c>
      <c r="L201" s="180" t="s">
        <v>645</v>
      </c>
      <c r="M201" s="259" t="s">
        <v>79</v>
      </c>
      <c r="N201" s="457" t="s">
        <v>33</v>
      </c>
      <c r="O201" s="207"/>
      <c r="P201" s="179"/>
      <c r="Q201" s="201"/>
      <c r="R201" s="179"/>
      <c r="S201" s="17" t="s">
        <v>551</v>
      </c>
      <c r="T201" s="615"/>
      <c r="U201" s="518"/>
      <c r="V201" s="719"/>
      <c r="W201" s="719"/>
      <c r="X201" s="719"/>
      <c r="Y201" s="719"/>
      <c r="Z201" s="719"/>
      <c r="AA201" s="719"/>
      <c r="AB201" s="719"/>
      <c r="AC201" s="719"/>
      <c r="AD201" s="719"/>
      <c r="AE201" s="719"/>
      <c r="AF201" s="719"/>
      <c r="AG201" s="719"/>
      <c r="AH201" s="518"/>
      <c r="AI201" s="518"/>
      <c r="AJ201" s="518"/>
      <c r="AK201" s="518"/>
      <c r="AL201" s="518"/>
      <c r="AM201" s="518"/>
      <c r="AN201" s="518"/>
      <c r="AO201" s="518"/>
      <c r="AP201" s="518"/>
      <c r="AQ201" s="518"/>
      <c r="AR201" s="518"/>
      <c r="AS201" s="518"/>
      <c r="AT201" s="518"/>
      <c r="AU201" s="518"/>
      <c r="AV201" s="518"/>
      <c r="AW201" s="518"/>
      <c r="AX201" s="518"/>
      <c r="AY201" s="518"/>
      <c r="AZ201" s="518"/>
      <c r="BA201" s="518"/>
      <c r="BB201" s="518"/>
      <c r="BC201" s="518"/>
      <c r="BD201" s="518"/>
      <c r="BE201" s="518"/>
      <c r="BF201" s="518"/>
      <c r="BG201" s="518"/>
      <c r="BH201" s="518"/>
      <c r="BI201" s="518"/>
      <c r="BJ201" s="518"/>
      <c r="BK201" s="518"/>
      <c r="BL201" s="518"/>
      <c r="BM201" s="518"/>
      <c r="BN201" s="518"/>
      <c r="BO201" s="518"/>
      <c r="BP201" s="518"/>
      <c r="BQ201" s="518"/>
      <c r="BR201" s="518"/>
      <c r="BS201" s="518"/>
      <c r="BT201" s="518"/>
      <c r="BU201" s="518"/>
      <c r="BV201" s="518"/>
      <c r="BW201" s="518"/>
      <c r="BX201" s="518"/>
      <c r="BY201" s="518"/>
      <c r="BZ201" s="518"/>
      <c r="CA201" s="518"/>
      <c r="CB201" s="518"/>
      <c r="CC201" s="518"/>
      <c r="CD201" s="518"/>
      <c r="CE201" s="518"/>
      <c r="CF201" s="518"/>
      <c r="CG201" s="518"/>
      <c r="CH201" s="518"/>
      <c r="CI201" s="518"/>
      <c r="CJ201" s="518"/>
      <c r="CK201" s="518"/>
      <c r="CL201" s="518"/>
      <c r="CM201" s="518"/>
      <c r="CN201" s="518"/>
      <c r="CO201" s="518"/>
      <c r="CP201" s="518"/>
      <c r="CQ201" s="518"/>
      <c r="CR201" s="518"/>
      <c r="CS201" s="518"/>
      <c r="CT201" s="518"/>
      <c r="CU201" s="518"/>
      <c r="CV201" s="518"/>
      <c r="CW201" s="518"/>
      <c r="CX201" s="518"/>
      <c r="CY201" s="518"/>
      <c r="CZ201" s="518"/>
      <c r="DA201" s="518"/>
      <c r="DB201" s="518"/>
      <c r="DC201" s="518"/>
      <c r="DD201" s="518"/>
      <c r="DE201" s="518"/>
      <c r="DF201" s="518"/>
      <c r="DG201" s="518"/>
      <c r="DH201" s="518"/>
      <c r="DI201" s="518"/>
      <c r="DJ201" s="518"/>
      <c r="DK201" s="518"/>
      <c r="DL201" s="518"/>
      <c r="DM201" s="518"/>
      <c r="DN201" s="518"/>
      <c r="DO201" s="518"/>
      <c r="DP201" s="518"/>
      <c r="DQ201" s="518"/>
      <c r="DR201" s="518"/>
      <c r="DS201" s="518"/>
      <c r="DT201" s="518"/>
      <c r="DU201" s="518"/>
      <c r="DV201" s="518"/>
      <c r="DW201" s="518"/>
      <c r="DX201" s="518"/>
      <c r="DY201" s="518"/>
      <c r="DZ201" s="518"/>
      <c r="EA201" s="518"/>
      <c r="EB201" s="518"/>
      <c r="EC201" s="518"/>
      <c r="ED201" s="518"/>
      <c r="EE201" s="518"/>
      <c r="EF201" s="518"/>
      <c r="EG201" s="518"/>
      <c r="EH201" s="518"/>
      <c r="EI201" s="518"/>
      <c r="EJ201" s="518"/>
      <c r="EK201" s="518"/>
      <c r="EL201" s="518"/>
      <c r="EM201" s="518"/>
      <c r="EN201" s="518"/>
      <c r="EO201" s="518"/>
      <c r="EP201" s="518"/>
      <c r="EQ201" s="518"/>
      <c r="ER201" s="518"/>
      <c r="ES201" s="518"/>
      <c r="ET201" s="518"/>
      <c r="EU201" s="518"/>
      <c r="EV201" s="518"/>
      <c r="EW201" s="518"/>
      <c r="EX201" s="518"/>
      <c r="EY201" s="518"/>
      <c r="EZ201" s="518"/>
      <c r="FA201" s="518"/>
      <c r="FB201" s="518"/>
      <c r="FC201" s="518"/>
      <c r="FD201" s="518"/>
      <c r="FE201" s="518"/>
      <c r="FF201" s="518"/>
      <c r="FG201" s="518"/>
      <c r="FH201" s="518"/>
      <c r="FI201" s="518"/>
      <c r="FJ201" s="518"/>
      <c r="FK201" s="518"/>
      <c r="FL201" s="518"/>
      <c r="FM201" s="518"/>
      <c r="FN201" s="518"/>
      <c r="FO201" s="518"/>
      <c r="FP201" s="518"/>
      <c r="FQ201" s="518"/>
      <c r="FR201" s="518"/>
      <c r="FS201" s="518"/>
      <c r="FT201" s="518"/>
      <c r="FU201" s="518"/>
      <c r="FV201" s="518"/>
      <c r="FW201" s="518"/>
      <c r="FX201" s="518"/>
      <c r="FY201" s="518"/>
      <c r="FZ201" s="518"/>
      <c r="GA201" s="518"/>
      <c r="GB201" s="518"/>
      <c r="GC201" s="518"/>
      <c r="GD201" s="518"/>
      <c r="GE201" s="518"/>
      <c r="GF201" s="518"/>
      <c r="GG201" s="518"/>
      <c r="GH201" s="518"/>
      <c r="GI201" s="518"/>
      <c r="GJ201" s="518"/>
      <c r="GK201" s="518"/>
      <c r="GL201" s="518"/>
      <c r="GM201" s="518"/>
      <c r="GN201" s="518"/>
      <c r="GO201" s="518"/>
      <c r="GP201" s="518"/>
      <c r="GQ201" s="518"/>
      <c r="GR201" s="518"/>
      <c r="GS201" s="518"/>
      <c r="GT201" s="518"/>
      <c r="GU201" s="518"/>
      <c r="GV201" s="518"/>
      <c r="GW201" s="518"/>
      <c r="GX201" s="518"/>
      <c r="GY201" s="518"/>
      <c r="GZ201" s="518"/>
      <c r="HA201" s="518"/>
      <c r="HB201" s="518"/>
      <c r="HC201" s="518"/>
    </row>
    <row r="202" s="557" customFormat="1" ht="20.1" customHeight="1" spans="1:33">
      <c r="A202" s="452" t="s">
        <v>166</v>
      </c>
      <c r="B202" s="453" t="str">
        <f>"预备项目"&amp;SUBTOTAL(3,A202:A214)-2&amp;"个"</f>
        <v>预备项目11个</v>
      </c>
      <c r="C202" s="452">
        <f>SUBTOTAL(3,A202:A214)-2</f>
        <v>11</v>
      </c>
      <c r="D202" s="453"/>
      <c r="E202" s="533"/>
      <c r="F202" s="453"/>
      <c r="G202" s="454"/>
      <c r="H202" s="455">
        <f t="shared" ref="H202:I202" si="13">SUM(H203:H213)</f>
        <v>232100</v>
      </c>
      <c r="I202" s="455">
        <f t="shared" si="13"/>
        <v>0</v>
      </c>
      <c r="J202" s="453"/>
      <c r="K202" s="455">
        <f>SUM(K203:K213)</f>
        <v>55260</v>
      </c>
      <c r="L202" s="453"/>
      <c r="M202" s="532"/>
      <c r="N202" s="532"/>
      <c r="O202" s="532"/>
      <c r="P202" s="532"/>
      <c r="Q202" s="532"/>
      <c r="R202" s="532"/>
      <c r="S202" s="453"/>
      <c r="V202" s="808"/>
      <c r="W202" s="808"/>
      <c r="X202" s="808"/>
      <c r="Y202" s="808"/>
      <c r="Z202" s="808"/>
      <c r="AA202" s="808"/>
      <c r="AB202" s="808"/>
      <c r="AC202" s="808"/>
      <c r="AD202" s="808"/>
      <c r="AE202" s="808"/>
      <c r="AF202" s="808"/>
      <c r="AG202" s="808"/>
    </row>
    <row r="203" s="505" customFormat="1" ht="30.95" customHeight="1" spans="1:33">
      <c r="A203" s="179">
        <v>1</v>
      </c>
      <c r="B203" s="180" t="s">
        <v>800</v>
      </c>
      <c r="C203" s="179" t="s">
        <v>103</v>
      </c>
      <c r="D203" s="179" t="s">
        <v>189</v>
      </c>
      <c r="E203" s="179" t="s">
        <v>642</v>
      </c>
      <c r="F203" s="180" t="s">
        <v>801</v>
      </c>
      <c r="G203" s="181" t="s">
        <v>106</v>
      </c>
      <c r="H203" s="179">
        <v>1000</v>
      </c>
      <c r="I203" s="179"/>
      <c r="J203" s="180" t="s">
        <v>579</v>
      </c>
      <c r="K203" s="179">
        <v>1000</v>
      </c>
      <c r="L203" s="180" t="s">
        <v>802</v>
      </c>
      <c r="M203" s="179" t="s">
        <v>382</v>
      </c>
      <c r="N203" s="457" t="s">
        <v>33</v>
      </c>
      <c r="O203" s="618"/>
      <c r="P203" s="618"/>
      <c r="Q203" s="618"/>
      <c r="R203" s="618"/>
      <c r="S203" s="17" t="s">
        <v>551</v>
      </c>
      <c r="T203" s="513"/>
      <c r="V203" s="817"/>
      <c r="W203" s="817"/>
      <c r="X203" s="817"/>
      <c r="Y203" s="817"/>
      <c r="Z203" s="817"/>
      <c r="AA203" s="817"/>
      <c r="AB203" s="817"/>
      <c r="AC203" s="817"/>
      <c r="AD203" s="817"/>
      <c r="AE203" s="817"/>
      <c r="AF203" s="817"/>
      <c r="AG203" s="817"/>
    </row>
    <row r="204" s="516" customFormat="1" ht="33.75" spans="1:211">
      <c r="A204" s="179">
        <v>2</v>
      </c>
      <c r="B204" s="180" t="s">
        <v>803</v>
      </c>
      <c r="C204" s="179" t="s">
        <v>26</v>
      </c>
      <c r="D204" s="179" t="s">
        <v>51</v>
      </c>
      <c r="E204" s="181" t="s">
        <v>642</v>
      </c>
      <c r="F204" s="180" t="s">
        <v>804</v>
      </c>
      <c r="G204" s="181" t="s">
        <v>89</v>
      </c>
      <c r="H204" s="460">
        <v>21000</v>
      </c>
      <c r="I204" s="181"/>
      <c r="J204" s="191" t="s">
        <v>805</v>
      </c>
      <c r="K204" s="460">
        <v>11000</v>
      </c>
      <c r="L204" s="180" t="s">
        <v>806</v>
      </c>
      <c r="M204" s="201" t="s">
        <v>178</v>
      </c>
      <c r="N204" s="457" t="s">
        <v>33</v>
      </c>
      <c r="O204" s="180" t="s">
        <v>646</v>
      </c>
      <c r="P204" s="179" t="s">
        <v>685</v>
      </c>
      <c r="Q204" s="201" t="s">
        <v>648</v>
      </c>
      <c r="R204" s="179" t="s">
        <v>685</v>
      </c>
      <c r="S204" s="17" t="s">
        <v>551</v>
      </c>
      <c r="T204" s="510"/>
      <c r="U204" s="511"/>
      <c r="V204" s="695"/>
      <c r="W204" s="695"/>
      <c r="X204" s="695"/>
      <c r="Y204" s="695"/>
      <c r="Z204" s="695"/>
      <c r="AA204" s="695"/>
      <c r="AB204" s="695"/>
      <c r="AC204" s="695"/>
      <c r="AD204" s="695"/>
      <c r="AE204" s="695"/>
      <c r="AF204" s="695"/>
      <c r="AG204" s="695"/>
      <c r="AH204" s="511"/>
      <c r="AI204" s="511"/>
      <c r="AJ204" s="511"/>
      <c r="AK204" s="511"/>
      <c r="AL204" s="511"/>
      <c r="AM204" s="511"/>
      <c r="AN204" s="511"/>
      <c r="AO204" s="511"/>
      <c r="AP204" s="511"/>
      <c r="AQ204" s="511"/>
      <c r="AR204" s="511"/>
      <c r="AS204" s="511"/>
      <c r="AT204" s="511"/>
      <c r="AU204" s="511"/>
      <c r="AV204" s="511"/>
      <c r="AW204" s="511"/>
      <c r="AX204" s="511"/>
      <c r="AY204" s="511"/>
      <c r="AZ204" s="511"/>
      <c r="BA204" s="511"/>
      <c r="BB204" s="511"/>
      <c r="BC204" s="511"/>
      <c r="BD204" s="511"/>
      <c r="BE204" s="511"/>
      <c r="BF204" s="511"/>
      <c r="BG204" s="511"/>
      <c r="BH204" s="511"/>
      <c r="BI204" s="511"/>
      <c r="BJ204" s="511"/>
      <c r="BK204" s="511"/>
      <c r="BL204" s="511"/>
      <c r="BM204" s="511"/>
      <c r="BN204" s="511"/>
      <c r="BO204" s="511"/>
      <c r="BP204" s="511"/>
      <c r="BQ204" s="511"/>
      <c r="BR204" s="511"/>
      <c r="BS204" s="511"/>
      <c r="BT204" s="511"/>
      <c r="BU204" s="511"/>
      <c r="BV204" s="511"/>
      <c r="BW204" s="511"/>
      <c r="BX204" s="511"/>
      <c r="BY204" s="511"/>
      <c r="BZ204" s="511"/>
      <c r="CA204" s="511"/>
      <c r="CB204" s="511"/>
      <c r="CC204" s="511"/>
      <c r="CD204" s="511"/>
      <c r="CE204" s="511"/>
      <c r="CF204" s="511"/>
      <c r="CG204" s="511"/>
      <c r="CH204" s="511"/>
      <c r="CI204" s="511"/>
      <c r="CJ204" s="511"/>
      <c r="CK204" s="511"/>
      <c r="CL204" s="511"/>
      <c r="CM204" s="511"/>
      <c r="CN204" s="511"/>
      <c r="CO204" s="511"/>
      <c r="CP204" s="511"/>
      <c r="CQ204" s="511"/>
      <c r="CR204" s="511"/>
      <c r="CS204" s="511"/>
      <c r="CT204" s="511"/>
      <c r="CU204" s="511"/>
      <c r="CV204" s="511"/>
      <c r="CW204" s="511"/>
      <c r="CX204" s="511"/>
      <c r="CY204" s="511"/>
      <c r="CZ204" s="511"/>
      <c r="DA204" s="511"/>
      <c r="DB204" s="511"/>
      <c r="DC204" s="511"/>
      <c r="DD204" s="511"/>
      <c r="DE204" s="511"/>
      <c r="DF204" s="511"/>
      <c r="DG204" s="511"/>
      <c r="DH204" s="511"/>
      <c r="DI204" s="511"/>
      <c r="DJ204" s="511"/>
      <c r="DK204" s="511"/>
      <c r="DL204" s="511"/>
      <c r="DM204" s="511"/>
      <c r="DN204" s="511"/>
      <c r="DO204" s="511"/>
      <c r="DP204" s="511"/>
      <c r="DQ204" s="511"/>
      <c r="DR204" s="511"/>
      <c r="DS204" s="511"/>
      <c r="DT204" s="511"/>
      <c r="DU204" s="511"/>
      <c r="DV204" s="511"/>
      <c r="DW204" s="511"/>
      <c r="DX204" s="511"/>
      <c r="DY204" s="511"/>
      <c r="DZ204" s="511"/>
      <c r="EA204" s="511"/>
      <c r="EB204" s="511"/>
      <c r="EC204" s="511"/>
      <c r="ED204" s="511"/>
      <c r="EE204" s="511"/>
      <c r="EF204" s="511"/>
      <c r="EG204" s="511"/>
      <c r="EH204" s="511"/>
      <c r="EI204" s="511"/>
      <c r="EJ204" s="511"/>
      <c r="EK204" s="511"/>
      <c r="EL204" s="511"/>
      <c r="EM204" s="511"/>
      <c r="EN204" s="511"/>
      <c r="EO204" s="511"/>
      <c r="EP204" s="511"/>
      <c r="EQ204" s="511"/>
      <c r="ER204" s="511"/>
      <c r="ES204" s="511"/>
      <c r="ET204" s="511"/>
      <c r="EU204" s="511"/>
      <c r="EV204" s="511"/>
      <c r="EW204" s="511"/>
      <c r="EX204" s="511"/>
      <c r="EY204" s="511"/>
      <c r="EZ204" s="511"/>
      <c r="FA204" s="511"/>
      <c r="FB204" s="511"/>
      <c r="FC204" s="511"/>
      <c r="FD204" s="511"/>
      <c r="FE204" s="511"/>
      <c r="FF204" s="511"/>
      <c r="FG204" s="511"/>
      <c r="FH204" s="511"/>
      <c r="FI204" s="511"/>
      <c r="FJ204" s="511"/>
      <c r="FK204" s="511"/>
      <c r="FL204" s="511"/>
      <c r="FM204" s="511"/>
      <c r="FN204" s="511"/>
      <c r="FO204" s="511"/>
      <c r="FP204" s="511"/>
      <c r="FQ204" s="511"/>
      <c r="FR204" s="511"/>
      <c r="FS204" s="511"/>
      <c r="FT204" s="511"/>
      <c r="FU204" s="511"/>
      <c r="FV204" s="511"/>
      <c r="FW204" s="511"/>
      <c r="FX204" s="511"/>
      <c r="FY204" s="511"/>
      <c r="FZ204" s="511"/>
      <c r="GA204" s="511"/>
      <c r="GB204" s="511"/>
      <c r="GC204" s="511"/>
      <c r="GD204" s="511"/>
      <c r="GE204" s="511"/>
      <c r="GF204" s="511"/>
      <c r="GG204" s="511"/>
      <c r="GH204" s="511"/>
      <c r="GI204" s="511"/>
      <c r="GJ204" s="511"/>
      <c r="GK204" s="511"/>
      <c r="GL204" s="511"/>
      <c r="GM204" s="511"/>
      <c r="GN204" s="511"/>
      <c r="GO204" s="511"/>
      <c r="GP204" s="511"/>
      <c r="GQ204" s="511"/>
      <c r="GR204" s="511"/>
      <c r="GS204" s="511"/>
      <c r="GT204" s="511"/>
      <c r="GU204" s="511"/>
      <c r="GV204" s="511"/>
      <c r="GW204" s="511"/>
      <c r="GX204" s="511"/>
      <c r="GY204" s="511"/>
      <c r="GZ204" s="511"/>
      <c r="HA204" s="511"/>
      <c r="HB204" s="511"/>
      <c r="HC204" s="511"/>
    </row>
    <row r="205" s="504" customFormat="1" ht="22.5" spans="1:211">
      <c r="A205" s="179">
        <v>3</v>
      </c>
      <c r="B205" s="180" t="s">
        <v>807</v>
      </c>
      <c r="C205" s="179" t="s">
        <v>26</v>
      </c>
      <c r="D205" s="179" t="s">
        <v>51</v>
      </c>
      <c r="E205" s="181" t="s">
        <v>642</v>
      </c>
      <c r="F205" s="180" t="s">
        <v>808</v>
      </c>
      <c r="G205" s="181" t="s">
        <v>83</v>
      </c>
      <c r="H205" s="460">
        <v>50000</v>
      </c>
      <c r="I205" s="181"/>
      <c r="J205" s="191" t="s">
        <v>809</v>
      </c>
      <c r="K205" s="181">
        <v>5000</v>
      </c>
      <c r="L205" s="180" t="s">
        <v>810</v>
      </c>
      <c r="M205" s="201" t="s">
        <v>382</v>
      </c>
      <c r="N205" s="457" t="s">
        <v>33</v>
      </c>
      <c r="O205" s="180" t="s">
        <v>646</v>
      </c>
      <c r="P205" s="201" t="s">
        <v>647</v>
      </c>
      <c r="Q205" s="201" t="s">
        <v>648</v>
      </c>
      <c r="R205" s="201" t="s">
        <v>647</v>
      </c>
      <c r="S205" s="17" t="s">
        <v>551</v>
      </c>
      <c r="T205" s="510"/>
      <c r="U205" s="518"/>
      <c r="V205" s="719"/>
      <c r="W205" s="719"/>
      <c r="X205" s="719"/>
      <c r="Y205" s="719"/>
      <c r="Z205" s="719"/>
      <c r="AA205" s="719"/>
      <c r="AB205" s="719"/>
      <c r="AC205" s="719"/>
      <c r="AD205" s="719"/>
      <c r="AE205" s="719"/>
      <c r="AF205" s="719"/>
      <c r="AG205" s="719"/>
      <c r="AH205" s="518"/>
      <c r="AI205" s="518"/>
      <c r="AJ205" s="518"/>
      <c r="AK205" s="518"/>
      <c r="AL205" s="518"/>
      <c r="AM205" s="518"/>
      <c r="AN205" s="518"/>
      <c r="AO205" s="518"/>
      <c r="AP205" s="518"/>
      <c r="AQ205" s="518"/>
      <c r="AR205" s="518"/>
      <c r="AS205" s="518"/>
      <c r="AT205" s="518"/>
      <c r="AU205" s="518"/>
      <c r="AV205" s="518"/>
      <c r="AW205" s="518"/>
      <c r="AX205" s="518"/>
      <c r="AY205" s="518"/>
      <c r="AZ205" s="518"/>
      <c r="BA205" s="518"/>
      <c r="BB205" s="518"/>
      <c r="BC205" s="518"/>
      <c r="BD205" s="518"/>
      <c r="BE205" s="518"/>
      <c r="BF205" s="518"/>
      <c r="BG205" s="518"/>
      <c r="BH205" s="518"/>
      <c r="BI205" s="518"/>
      <c r="BJ205" s="518"/>
      <c r="BK205" s="518"/>
      <c r="BL205" s="518"/>
      <c r="BM205" s="518"/>
      <c r="BN205" s="518"/>
      <c r="BO205" s="518"/>
      <c r="BP205" s="518"/>
      <c r="BQ205" s="518"/>
      <c r="BR205" s="518"/>
      <c r="BS205" s="518"/>
      <c r="BT205" s="518"/>
      <c r="BU205" s="518"/>
      <c r="BV205" s="518"/>
      <c r="BW205" s="518"/>
      <c r="BX205" s="518"/>
      <c r="BY205" s="518"/>
      <c r="BZ205" s="518"/>
      <c r="CA205" s="518"/>
      <c r="CB205" s="518"/>
      <c r="CC205" s="518"/>
      <c r="CD205" s="518"/>
      <c r="CE205" s="518"/>
      <c r="CF205" s="518"/>
      <c r="CG205" s="518"/>
      <c r="CH205" s="518"/>
      <c r="CI205" s="518"/>
      <c r="CJ205" s="518"/>
      <c r="CK205" s="518"/>
      <c r="CL205" s="518"/>
      <c r="CM205" s="518"/>
      <c r="CN205" s="518"/>
      <c r="CO205" s="518"/>
      <c r="CP205" s="518"/>
      <c r="CQ205" s="518"/>
      <c r="CR205" s="518"/>
      <c r="CS205" s="518"/>
      <c r="CT205" s="518"/>
      <c r="CU205" s="518"/>
      <c r="CV205" s="518"/>
      <c r="CW205" s="518"/>
      <c r="CX205" s="518"/>
      <c r="CY205" s="518"/>
      <c r="CZ205" s="518"/>
      <c r="DA205" s="518"/>
      <c r="DB205" s="518"/>
      <c r="DC205" s="518"/>
      <c r="DD205" s="518"/>
      <c r="DE205" s="518"/>
      <c r="DF205" s="518"/>
      <c r="DG205" s="518"/>
      <c r="DH205" s="518"/>
      <c r="DI205" s="518"/>
      <c r="DJ205" s="518"/>
      <c r="DK205" s="518"/>
      <c r="DL205" s="518"/>
      <c r="DM205" s="518"/>
      <c r="DN205" s="518"/>
      <c r="DO205" s="518"/>
      <c r="DP205" s="518"/>
      <c r="DQ205" s="518"/>
      <c r="DR205" s="518"/>
      <c r="DS205" s="518"/>
      <c r="DT205" s="518"/>
      <c r="DU205" s="518"/>
      <c r="DV205" s="518"/>
      <c r="DW205" s="518"/>
      <c r="DX205" s="518"/>
      <c r="DY205" s="518"/>
      <c r="DZ205" s="518"/>
      <c r="EA205" s="518"/>
      <c r="EB205" s="518"/>
      <c r="EC205" s="518"/>
      <c r="ED205" s="518"/>
      <c r="EE205" s="518"/>
      <c r="EF205" s="518"/>
      <c r="EG205" s="518"/>
      <c r="EH205" s="518"/>
      <c r="EI205" s="518"/>
      <c r="EJ205" s="518"/>
      <c r="EK205" s="518"/>
      <c r="EL205" s="518"/>
      <c r="EM205" s="518"/>
      <c r="EN205" s="518"/>
      <c r="EO205" s="518"/>
      <c r="EP205" s="518"/>
      <c r="EQ205" s="518"/>
      <c r="ER205" s="518"/>
      <c r="ES205" s="518"/>
      <c r="ET205" s="518"/>
      <c r="EU205" s="518"/>
      <c r="EV205" s="518"/>
      <c r="EW205" s="518"/>
      <c r="EX205" s="518"/>
      <c r="EY205" s="518"/>
      <c r="EZ205" s="518"/>
      <c r="FA205" s="518"/>
      <c r="FB205" s="518"/>
      <c r="FC205" s="518"/>
      <c r="FD205" s="518"/>
      <c r="FE205" s="518"/>
      <c r="FF205" s="518"/>
      <c r="FG205" s="518"/>
      <c r="FH205" s="518"/>
      <c r="FI205" s="518"/>
      <c r="FJ205" s="518"/>
      <c r="FK205" s="518"/>
      <c r="FL205" s="518"/>
      <c r="FM205" s="518"/>
      <c r="FN205" s="518"/>
      <c r="FO205" s="518"/>
      <c r="FP205" s="518"/>
      <c r="FQ205" s="518"/>
      <c r="FR205" s="518"/>
      <c r="FS205" s="518"/>
      <c r="FT205" s="518"/>
      <c r="FU205" s="518"/>
      <c r="FV205" s="518"/>
      <c r="FW205" s="518"/>
      <c r="FX205" s="518"/>
      <c r="FY205" s="518"/>
      <c r="FZ205" s="518"/>
      <c r="GA205" s="518"/>
      <c r="GB205" s="518"/>
      <c r="GC205" s="518"/>
      <c r="GD205" s="518"/>
      <c r="GE205" s="518"/>
      <c r="GF205" s="518"/>
      <c r="GG205" s="518"/>
      <c r="GH205" s="518"/>
      <c r="GI205" s="518"/>
      <c r="GJ205" s="518"/>
      <c r="GK205" s="518"/>
      <c r="GL205" s="518"/>
      <c r="GM205" s="518"/>
      <c r="GN205" s="518"/>
      <c r="GO205" s="518"/>
      <c r="GP205" s="518"/>
      <c r="GQ205" s="518"/>
      <c r="GR205" s="518"/>
      <c r="GS205" s="518"/>
      <c r="GT205" s="518"/>
      <c r="GU205" s="518"/>
      <c r="GV205" s="518"/>
      <c r="GW205" s="518"/>
      <c r="GX205" s="518"/>
      <c r="GY205" s="518"/>
      <c r="GZ205" s="518"/>
      <c r="HA205" s="518"/>
      <c r="HB205" s="518"/>
      <c r="HC205" s="518"/>
    </row>
    <row r="206" s="562" customFormat="1" ht="48.75" customHeight="1" spans="1:211">
      <c r="A206" s="179">
        <v>4</v>
      </c>
      <c r="B206" s="180" t="s">
        <v>811</v>
      </c>
      <c r="C206" s="179" t="s">
        <v>26</v>
      </c>
      <c r="D206" s="179" t="s">
        <v>51</v>
      </c>
      <c r="E206" s="181" t="s">
        <v>642</v>
      </c>
      <c r="F206" s="180" t="s">
        <v>812</v>
      </c>
      <c r="G206" s="181" t="s">
        <v>89</v>
      </c>
      <c r="H206" s="460">
        <v>39000</v>
      </c>
      <c r="I206" s="181"/>
      <c r="J206" s="191" t="s">
        <v>813</v>
      </c>
      <c r="K206" s="470">
        <v>8000</v>
      </c>
      <c r="L206" s="191" t="s">
        <v>324</v>
      </c>
      <c r="M206" s="179" t="s">
        <v>70</v>
      </c>
      <c r="N206" s="457" t="s">
        <v>33</v>
      </c>
      <c r="O206" s="180" t="s">
        <v>814</v>
      </c>
      <c r="P206" s="201" t="s">
        <v>672</v>
      </c>
      <c r="Q206" s="201" t="s">
        <v>648</v>
      </c>
      <c r="R206" s="201" t="s">
        <v>662</v>
      </c>
      <c r="S206" s="17" t="s">
        <v>551</v>
      </c>
      <c r="T206" s="138"/>
      <c r="U206" s="138"/>
      <c r="V206" s="696"/>
      <c r="W206" s="696"/>
      <c r="X206" s="696"/>
      <c r="Y206" s="696"/>
      <c r="Z206" s="696"/>
      <c r="AA206" s="696"/>
      <c r="AB206" s="696"/>
      <c r="AC206" s="696"/>
      <c r="AD206" s="696"/>
      <c r="AE206" s="696"/>
      <c r="AF206" s="696"/>
      <c r="AG206" s="696"/>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38"/>
      <c r="BT206" s="138"/>
      <c r="BU206" s="138"/>
      <c r="BV206" s="138"/>
      <c r="BW206" s="138"/>
      <c r="BX206" s="138"/>
      <c r="BY206" s="138"/>
      <c r="BZ206" s="138"/>
      <c r="CA206" s="138"/>
      <c r="CB206" s="138"/>
      <c r="CC206" s="138"/>
      <c r="CD206" s="138"/>
      <c r="CE206" s="138"/>
      <c r="CF206" s="138"/>
      <c r="CG206" s="138"/>
      <c r="CH206" s="138"/>
      <c r="CI206" s="138"/>
      <c r="CJ206" s="138"/>
      <c r="CK206" s="138"/>
      <c r="CL206" s="138"/>
      <c r="CM206" s="138"/>
      <c r="CN206" s="138"/>
      <c r="CO206" s="138"/>
      <c r="CP206" s="138"/>
      <c r="CQ206" s="138"/>
      <c r="CR206" s="138"/>
      <c r="CS206" s="138"/>
      <c r="CT206" s="138"/>
      <c r="CU206" s="138"/>
      <c r="CV206" s="138"/>
      <c r="CW206" s="138"/>
      <c r="CX206" s="138"/>
      <c r="CY206" s="138"/>
      <c r="CZ206" s="138"/>
      <c r="DA206" s="138"/>
      <c r="DB206" s="138"/>
      <c r="DC206" s="138"/>
      <c r="DD206" s="138"/>
      <c r="DE206" s="138"/>
      <c r="DF206" s="138"/>
      <c r="DG206" s="138"/>
      <c r="DH206" s="138"/>
      <c r="DI206" s="138"/>
      <c r="DJ206" s="138"/>
      <c r="DK206" s="138"/>
      <c r="DL206" s="138"/>
      <c r="DM206" s="138"/>
      <c r="DN206" s="138"/>
      <c r="DO206" s="138"/>
      <c r="DP206" s="138"/>
      <c r="DQ206" s="138"/>
      <c r="DR206" s="138"/>
      <c r="DS206" s="138"/>
      <c r="DT206" s="138"/>
      <c r="DU206" s="138"/>
      <c r="DV206" s="138"/>
      <c r="DW206" s="138"/>
      <c r="DX206" s="138"/>
      <c r="DY206" s="138"/>
      <c r="DZ206" s="138"/>
      <c r="EA206" s="138"/>
      <c r="EB206" s="138"/>
      <c r="EC206" s="138"/>
      <c r="ED206" s="138"/>
      <c r="EE206" s="138"/>
      <c r="EF206" s="138"/>
      <c r="EG206" s="138"/>
      <c r="EH206" s="138"/>
      <c r="EI206" s="138"/>
      <c r="EJ206" s="138"/>
      <c r="EK206" s="138"/>
      <c r="EL206" s="138"/>
      <c r="EM206" s="138"/>
      <c r="EN206" s="138"/>
      <c r="EO206" s="138"/>
      <c r="EP206" s="138"/>
      <c r="EQ206" s="138"/>
      <c r="ER206" s="138"/>
      <c r="ES206" s="138"/>
      <c r="ET206" s="138"/>
      <c r="EU206" s="138"/>
      <c r="EV206" s="138"/>
      <c r="EW206" s="138"/>
      <c r="EX206" s="138"/>
      <c r="EY206" s="138"/>
      <c r="EZ206" s="138"/>
      <c r="FA206" s="138"/>
      <c r="FB206" s="138"/>
      <c r="FC206" s="138"/>
      <c r="FD206" s="138"/>
      <c r="FE206" s="138"/>
      <c r="FF206" s="138"/>
      <c r="FG206" s="138"/>
      <c r="FH206" s="138"/>
      <c r="FI206" s="138"/>
      <c r="FJ206" s="138"/>
      <c r="FK206" s="138"/>
      <c r="FL206" s="138"/>
      <c r="FM206" s="138"/>
      <c r="FN206" s="138"/>
      <c r="FO206" s="138"/>
      <c r="FP206" s="138"/>
      <c r="FQ206" s="138"/>
      <c r="FR206" s="138"/>
      <c r="FS206" s="138"/>
      <c r="FT206" s="138"/>
      <c r="FU206" s="138"/>
      <c r="FV206" s="138"/>
      <c r="FW206" s="138"/>
      <c r="FX206" s="138"/>
      <c r="FY206" s="138"/>
      <c r="FZ206" s="138"/>
      <c r="GA206" s="138"/>
      <c r="GB206" s="138"/>
      <c r="GC206" s="138"/>
      <c r="GD206" s="138"/>
      <c r="GE206" s="138"/>
      <c r="GF206" s="138"/>
      <c r="GG206" s="138"/>
      <c r="GH206" s="138"/>
      <c r="GI206" s="138"/>
      <c r="GJ206" s="138"/>
      <c r="GK206" s="138"/>
      <c r="GL206" s="138"/>
      <c r="GM206" s="138"/>
      <c r="GN206" s="138"/>
      <c r="GO206" s="138"/>
      <c r="GP206" s="138"/>
      <c r="GQ206" s="138"/>
      <c r="GR206" s="138"/>
      <c r="GS206" s="138"/>
      <c r="GT206" s="138"/>
      <c r="GU206" s="138"/>
      <c r="GV206" s="138"/>
      <c r="GW206" s="138"/>
      <c r="GX206" s="138"/>
      <c r="GY206" s="138"/>
      <c r="GZ206" s="138"/>
      <c r="HA206" s="138"/>
      <c r="HB206" s="138"/>
      <c r="HC206" s="138"/>
    </row>
    <row r="207" s="516" customFormat="1" ht="27" customHeight="1" spans="1:211">
      <c r="A207" s="179">
        <v>5</v>
      </c>
      <c r="B207" s="180" t="s">
        <v>815</v>
      </c>
      <c r="C207" s="179" t="s">
        <v>103</v>
      </c>
      <c r="D207" s="179" t="s">
        <v>51</v>
      </c>
      <c r="E207" s="179" t="s">
        <v>642</v>
      </c>
      <c r="F207" s="180" t="s">
        <v>816</v>
      </c>
      <c r="G207" s="181" t="s">
        <v>89</v>
      </c>
      <c r="H207" s="460">
        <v>30000</v>
      </c>
      <c r="I207" s="179"/>
      <c r="J207" s="191" t="s">
        <v>817</v>
      </c>
      <c r="K207" s="179">
        <v>15000</v>
      </c>
      <c r="L207" s="180" t="s">
        <v>818</v>
      </c>
      <c r="M207" s="179" t="s">
        <v>70</v>
      </c>
      <c r="N207" s="457" t="s">
        <v>33</v>
      </c>
      <c r="O207" s="180" t="s">
        <v>646</v>
      </c>
      <c r="P207" s="201" t="s">
        <v>647</v>
      </c>
      <c r="Q207" s="201" t="s">
        <v>648</v>
      </c>
      <c r="R207" s="201" t="s">
        <v>647</v>
      </c>
      <c r="S207" s="25" t="s">
        <v>551</v>
      </c>
      <c r="T207" s="510"/>
      <c r="U207" s="511"/>
      <c r="V207" s="695"/>
      <c r="W207" s="695"/>
      <c r="X207" s="695"/>
      <c r="Y207" s="695"/>
      <c r="Z207" s="695"/>
      <c r="AA207" s="695"/>
      <c r="AB207" s="695"/>
      <c r="AC207" s="695"/>
      <c r="AD207" s="695"/>
      <c r="AE207" s="695"/>
      <c r="AF207" s="695"/>
      <c r="AG207" s="695"/>
      <c r="AH207" s="511"/>
      <c r="AI207" s="511"/>
      <c r="AJ207" s="511"/>
      <c r="AK207" s="511"/>
      <c r="AL207" s="511"/>
      <c r="AM207" s="511"/>
      <c r="AN207" s="511"/>
      <c r="AO207" s="511"/>
      <c r="AP207" s="511"/>
      <c r="AQ207" s="511"/>
      <c r="AR207" s="511"/>
      <c r="AS207" s="511"/>
      <c r="AT207" s="511"/>
      <c r="AU207" s="511"/>
      <c r="AV207" s="511"/>
      <c r="AW207" s="511"/>
      <c r="AX207" s="511"/>
      <c r="AY207" s="511"/>
      <c r="AZ207" s="511"/>
      <c r="BA207" s="511"/>
      <c r="BB207" s="511"/>
      <c r="BC207" s="511"/>
      <c r="BD207" s="511"/>
      <c r="BE207" s="511"/>
      <c r="BF207" s="511"/>
      <c r="BG207" s="511"/>
      <c r="BH207" s="511"/>
      <c r="BI207" s="511"/>
      <c r="BJ207" s="511"/>
      <c r="BK207" s="511"/>
      <c r="BL207" s="511"/>
      <c r="BM207" s="511"/>
      <c r="BN207" s="511"/>
      <c r="BO207" s="511"/>
      <c r="BP207" s="511"/>
      <c r="BQ207" s="511"/>
      <c r="BR207" s="511"/>
      <c r="BS207" s="511"/>
      <c r="BT207" s="511"/>
      <c r="BU207" s="511"/>
      <c r="BV207" s="511"/>
      <c r="BW207" s="511"/>
      <c r="BX207" s="511"/>
      <c r="BY207" s="511"/>
      <c r="BZ207" s="511"/>
      <c r="CA207" s="511"/>
      <c r="CB207" s="511"/>
      <c r="CC207" s="511"/>
      <c r="CD207" s="511"/>
      <c r="CE207" s="511"/>
      <c r="CF207" s="511"/>
      <c r="CG207" s="511"/>
      <c r="CH207" s="511"/>
      <c r="CI207" s="511"/>
      <c r="CJ207" s="511"/>
      <c r="CK207" s="511"/>
      <c r="CL207" s="511"/>
      <c r="CM207" s="511"/>
      <c r="CN207" s="511"/>
      <c r="CO207" s="511"/>
      <c r="CP207" s="511"/>
      <c r="CQ207" s="511"/>
      <c r="CR207" s="511"/>
      <c r="CS207" s="511"/>
      <c r="CT207" s="511"/>
      <c r="CU207" s="511"/>
      <c r="CV207" s="511"/>
      <c r="CW207" s="511"/>
      <c r="CX207" s="511"/>
      <c r="CY207" s="511"/>
      <c r="CZ207" s="511"/>
      <c r="DA207" s="511"/>
      <c r="DB207" s="511"/>
      <c r="DC207" s="511"/>
      <c r="DD207" s="511"/>
      <c r="DE207" s="511"/>
      <c r="DF207" s="511"/>
      <c r="DG207" s="511"/>
      <c r="DH207" s="511"/>
      <c r="DI207" s="511"/>
      <c r="DJ207" s="511"/>
      <c r="DK207" s="511"/>
      <c r="DL207" s="511"/>
      <c r="DM207" s="511"/>
      <c r="DN207" s="511"/>
      <c r="DO207" s="511"/>
      <c r="DP207" s="511"/>
      <c r="DQ207" s="511"/>
      <c r="DR207" s="511"/>
      <c r="DS207" s="511"/>
      <c r="DT207" s="511"/>
      <c r="DU207" s="511"/>
      <c r="DV207" s="511"/>
      <c r="DW207" s="511"/>
      <c r="DX207" s="511"/>
      <c r="DY207" s="511"/>
      <c r="DZ207" s="511"/>
      <c r="EA207" s="511"/>
      <c r="EB207" s="511"/>
      <c r="EC207" s="511"/>
      <c r="ED207" s="511"/>
      <c r="EE207" s="511"/>
      <c r="EF207" s="511"/>
      <c r="EG207" s="511"/>
      <c r="EH207" s="511"/>
      <c r="EI207" s="511"/>
      <c r="EJ207" s="511"/>
      <c r="EK207" s="511"/>
      <c r="EL207" s="511"/>
      <c r="EM207" s="511"/>
      <c r="EN207" s="511"/>
      <c r="EO207" s="511"/>
      <c r="EP207" s="511"/>
      <c r="EQ207" s="511"/>
      <c r="ER207" s="511"/>
      <c r="ES207" s="511"/>
      <c r="ET207" s="511"/>
      <c r="EU207" s="511"/>
      <c r="EV207" s="511"/>
      <c r="EW207" s="511"/>
      <c r="EX207" s="511"/>
      <c r="EY207" s="511"/>
      <c r="EZ207" s="511"/>
      <c r="FA207" s="511"/>
      <c r="FB207" s="511"/>
      <c r="FC207" s="511"/>
      <c r="FD207" s="511"/>
      <c r="FE207" s="511"/>
      <c r="FF207" s="511"/>
      <c r="FG207" s="511"/>
      <c r="FH207" s="511"/>
      <c r="FI207" s="511"/>
      <c r="FJ207" s="511"/>
      <c r="FK207" s="511"/>
      <c r="FL207" s="511"/>
      <c r="FM207" s="511"/>
      <c r="FN207" s="511"/>
      <c r="FO207" s="511"/>
      <c r="FP207" s="511"/>
      <c r="FQ207" s="511"/>
      <c r="FR207" s="511"/>
      <c r="FS207" s="511"/>
      <c r="FT207" s="511"/>
      <c r="FU207" s="511"/>
      <c r="FV207" s="511"/>
      <c r="FW207" s="511"/>
      <c r="FX207" s="511"/>
      <c r="FY207" s="511"/>
      <c r="FZ207" s="511"/>
      <c r="GA207" s="511"/>
      <c r="GB207" s="511"/>
      <c r="GC207" s="511"/>
      <c r="GD207" s="511"/>
      <c r="GE207" s="511"/>
      <c r="GF207" s="511"/>
      <c r="GG207" s="511"/>
      <c r="GH207" s="511"/>
      <c r="GI207" s="511"/>
      <c r="GJ207" s="511"/>
      <c r="GK207" s="511"/>
      <c r="GL207" s="511"/>
      <c r="GM207" s="511"/>
      <c r="GN207" s="511"/>
      <c r="GO207" s="511"/>
      <c r="GP207" s="511"/>
      <c r="GQ207" s="511"/>
      <c r="GR207" s="511"/>
      <c r="GS207" s="511"/>
      <c r="GT207" s="511"/>
      <c r="GU207" s="511"/>
      <c r="GV207" s="511"/>
      <c r="GW207" s="511"/>
      <c r="GX207" s="511"/>
      <c r="GY207" s="511"/>
      <c r="GZ207" s="511"/>
      <c r="HA207" s="511"/>
      <c r="HB207" s="511"/>
      <c r="HC207" s="511"/>
    </row>
    <row r="208" s="504" customFormat="1" ht="33.75" spans="1:211">
      <c r="A208" s="179">
        <v>6</v>
      </c>
      <c r="B208" s="180" t="s">
        <v>819</v>
      </c>
      <c r="C208" s="179" t="s">
        <v>188</v>
      </c>
      <c r="D208" s="179" t="s">
        <v>104</v>
      </c>
      <c r="E208" s="181" t="s">
        <v>642</v>
      </c>
      <c r="F208" s="191" t="s">
        <v>820</v>
      </c>
      <c r="G208" s="458" t="s">
        <v>106</v>
      </c>
      <c r="H208" s="460">
        <v>4000</v>
      </c>
      <c r="I208" s="181"/>
      <c r="J208" s="191" t="s">
        <v>821</v>
      </c>
      <c r="K208" s="179">
        <v>2000</v>
      </c>
      <c r="L208" s="180" t="s">
        <v>330</v>
      </c>
      <c r="M208" s="201" t="s">
        <v>178</v>
      </c>
      <c r="N208" s="457" t="s">
        <v>33</v>
      </c>
      <c r="O208" s="180" t="s">
        <v>678</v>
      </c>
      <c r="P208" s="201" t="s">
        <v>656</v>
      </c>
      <c r="Q208" s="201" t="s">
        <v>648</v>
      </c>
      <c r="R208" s="201" t="s">
        <v>656</v>
      </c>
      <c r="S208" s="17" t="s">
        <v>551</v>
      </c>
      <c r="T208" s="615"/>
      <c r="U208" s="518"/>
      <c r="V208" s="719"/>
      <c r="W208" s="719"/>
      <c r="X208" s="719"/>
      <c r="Y208" s="719"/>
      <c r="Z208" s="719"/>
      <c r="AA208" s="719"/>
      <c r="AB208" s="719"/>
      <c r="AC208" s="719"/>
      <c r="AD208" s="719"/>
      <c r="AE208" s="719"/>
      <c r="AF208" s="719"/>
      <c r="AG208" s="719"/>
      <c r="AH208" s="518"/>
      <c r="AI208" s="518"/>
      <c r="AJ208" s="518"/>
      <c r="AK208" s="518"/>
      <c r="AL208" s="518"/>
      <c r="AM208" s="518"/>
      <c r="AN208" s="518"/>
      <c r="AO208" s="518"/>
      <c r="AP208" s="518"/>
      <c r="AQ208" s="518"/>
      <c r="AR208" s="518"/>
      <c r="AS208" s="518"/>
      <c r="AT208" s="518"/>
      <c r="AU208" s="518"/>
      <c r="AV208" s="518"/>
      <c r="AW208" s="518"/>
      <c r="AX208" s="518"/>
      <c r="AY208" s="518"/>
      <c r="AZ208" s="518"/>
      <c r="BA208" s="518"/>
      <c r="BB208" s="518"/>
      <c r="BC208" s="518"/>
      <c r="BD208" s="518"/>
      <c r="BE208" s="518"/>
      <c r="BF208" s="518"/>
      <c r="BG208" s="518"/>
      <c r="BH208" s="518"/>
      <c r="BI208" s="518"/>
      <c r="BJ208" s="518"/>
      <c r="BK208" s="518"/>
      <c r="BL208" s="518"/>
      <c r="BM208" s="518"/>
      <c r="BN208" s="518"/>
      <c r="BO208" s="518"/>
      <c r="BP208" s="518"/>
      <c r="BQ208" s="518"/>
      <c r="BR208" s="518"/>
      <c r="BS208" s="518"/>
      <c r="BT208" s="518"/>
      <c r="BU208" s="518"/>
      <c r="BV208" s="518"/>
      <c r="BW208" s="518"/>
      <c r="BX208" s="518"/>
      <c r="BY208" s="518"/>
      <c r="BZ208" s="518"/>
      <c r="CA208" s="518"/>
      <c r="CB208" s="518"/>
      <c r="CC208" s="518"/>
      <c r="CD208" s="518"/>
      <c r="CE208" s="518"/>
      <c r="CF208" s="518"/>
      <c r="CG208" s="518"/>
      <c r="CH208" s="518"/>
      <c r="CI208" s="518"/>
      <c r="CJ208" s="518"/>
      <c r="CK208" s="518"/>
      <c r="CL208" s="518"/>
      <c r="CM208" s="518"/>
      <c r="CN208" s="518"/>
      <c r="CO208" s="518"/>
      <c r="CP208" s="518"/>
      <c r="CQ208" s="518"/>
      <c r="CR208" s="518"/>
      <c r="CS208" s="518"/>
      <c r="CT208" s="518"/>
      <c r="CU208" s="518"/>
      <c r="CV208" s="518"/>
      <c r="CW208" s="518"/>
      <c r="CX208" s="518"/>
      <c r="CY208" s="518"/>
      <c r="CZ208" s="518"/>
      <c r="DA208" s="518"/>
      <c r="DB208" s="518"/>
      <c r="DC208" s="518"/>
      <c r="DD208" s="518"/>
      <c r="DE208" s="518"/>
      <c r="DF208" s="518"/>
      <c r="DG208" s="518"/>
      <c r="DH208" s="518"/>
      <c r="DI208" s="518"/>
      <c r="DJ208" s="518"/>
      <c r="DK208" s="518"/>
      <c r="DL208" s="518"/>
      <c r="DM208" s="518"/>
      <c r="DN208" s="518"/>
      <c r="DO208" s="518"/>
      <c r="DP208" s="518"/>
      <c r="DQ208" s="518"/>
      <c r="DR208" s="518"/>
      <c r="DS208" s="518"/>
      <c r="DT208" s="518"/>
      <c r="DU208" s="518"/>
      <c r="DV208" s="518"/>
      <c r="DW208" s="518"/>
      <c r="DX208" s="518"/>
      <c r="DY208" s="518"/>
      <c r="DZ208" s="518"/>
      <c r="EA208" s="518"/>
      <c r="EB208" s="518"/>
      <c r="EC208" s="518"/>
      <c r="ED208" s="518"/>
      <c r="EE208" s="518"/>
      <c r="EF208" s="518"/>
      <c r="EG208" s="518"/>
      <c r="EH208" s="518"/>
      <c r="EI208" s="518"/>
      <c r="EJ208" s="518"/>
      <c r="EK208" s="518"/>
      <c r="EL208" s="518"/>
      <c r="EM208" s="518"/>
      <c r="EN208" s="518"/>
      <c r="EO208" s="518"/>
      <c r="EP208" s="518"/>
      <c r="EQ208" s="518"/>
      <c r="ER208" s="518"/>
      <c r="ES208" s="518"/>
      <c r="ET208" s="518"/>
      <c r="EU208" s="518"/>
      <c r="EV208" s="518"/>
      <c r="EW208" s="518"/>
      <c r="EX208" s="518"/>
      <c r="EY208" s="518"/>
      <c r="EZ208" s="518"/>
      <c r="FA208" s="518"/>
      <c r="FB208" s="518"/>
      <c r="FC208" s="518"/>
      <c r="FD208" s="518"/>
      <c r="FE208" s="518"/>
      <c r="FF208" s="518"/>
      <c r="FG208" s="518"/>
      <c r="FH208" s="518"/>
      <c r="FI208" s="518"/>
      <c r="FJ208" s="518"/>
      <c r="FK208" s="518"/>
      <c r="FL208" s="518"/>
      <c r="FM208" s="518"/>
      <c r="FN208" s="518"/>
      <c r="FO208" s="518"/>
      <c r="FP208" s="518"/>
      <c r="FQ208" s="518"/>
      <c r="FR208" s="518"/>
      <c r="FS208" s="518"/>
      <c r="FT208" s="518"/>
      <c r="FU208" s="518"/>
      <c r="FV208" s="518"/>
      <c r="FW208" s="518"/>
      <c r="FX208" s="518"/>
      <c r="FY208" s="518"/>
      <c r="FZ208" s="518"/>
      <c r="GA208" s="518"/>
      <c r="GB208" s="518"/>
      <c r="GC208" s="518"/>
      <c r="GD208" s="518"/>
      <c r="GE208" s="518"/>
      <c r="GF208" s="518"/>
      <c r="GG208" s="518"/>
      <c r="GH208" s="518"/>
      <c r="GI208" s="518"/>
      <c r="GJ208" s="518"/>
      <c r="GK208" s="518"/>
      <c r="GL208" s="518"/>
      <c r="GM208" s="518"/>
      <c r="GN208" s="518"/>
      <c r="GO208" s="518"/>
      <c r="GP208" s="518"/>
      <c r="GQ208" s="518"/>
      <c r="GR208" s="518"/>
      <c r="GS208" s="518"/>
      <c r="GT208" s="518"/>
      <c r="GU208" s="518"/>
      <c r="GV208" s="518"/>
      <c r="GW208" s="518"/>
      <c r="GX208" s="518"/>
      <c r="GY208" s="518"/>
      <c r="GZ208" s="518"/>
      <c r="HA208" s="518"/>
      <c r="HB208" s="518"/>
      <c r="HC208" s="518"/>
    </row>
    <row r="209" s="516" customFormat="1" ht="45" spans="1:211">
      <c r="A209" s="179">
        <v>7</v>
      </c>
      <c r="B209" s="207" t="s">
        <v>822</v>
      </c>
      <c r="C209" s="179" t="s">
        <v>26</v>
      </c>
      <c r="D209" s="201" t="s">
        <v>317</v>
      </c>
      <c r="E209" s="181" t="s">
        <v>642</v>
      </c>
      <c r="F209" s="180" t="s">
        <v>823</v>
      </c>
      <c r="G209" s="181" t="s">
        <v>43</v>
      </c>
      <c r="H209" s="460">
        <v>1000</v>
      </c>
      <c r="I209" s="181"/>
      <c r="J209" s="191" t="s">
        <v>579</v>
      </c>
      <c r="K209" s="460">
        <v>300</v>
      </c>
      <c r="L209" s="482" t="s">
        <v>824</v>
      </c>
      <c r="M209" s="201" t="s">
        <v>70</v>
      </c>
      <c r="N209" s="457" t="s">
        <v>33</v>
      </c>
      <c r="O209" s="180" t="s">
        <v>825</v>
      </c>
      <c r="P209" s="201" t="s">
        <v>826</v>
      </c>
      <c r="Q209" s="201" t="s">
        <v>648</v>
      </c>
      <c r="R209" s="201" t="s">
        <v>827</v>
      </c>
      <c r="S209" s="275" t="s">
        <v>551</v>
      </c>
      <c r="T209" s="510"/>
      <c r="U209" s="511"/>
      <c r="V209" s="695"/>
      <c r="W209" s="695"/>
      <c r="X209" s="695"/>
      <c r="Y209" s="695"/>
      <c r="Z209" s="695"/>
      <c r="AA209" s="695"/>
      <c r="AB209" s="695"/>
      <c r="AC209" s="695"/>
      <c r="AD209" s="695"/>
      <c r="AE209" s="695"/>
      <c r="AF209" s="695"/>
      <c r="AG209" s="695"/>
      <c r="AH209" s="511"/>
      <c r="AI209" s="511"/>
      <c r="AJ209" s="511"/>
      <c r="AK209" s="511"/>
      <c r="AL209" s="511"/>
      <c r="AM209" s="511"/>
      <c r="AN209" s="511"/>
      <c r="AO209" s="511"/>
      <c r="AP209" s="511"/>
      <c r="AQ209" s="511"/>
      <c r="AR209" s="511"/>
      <c r="AS209" s="511"/>
      <c r="AT209" s="511"/>
      <c r="AU209" s="511"/>
      <c r="AV209" s="511"/>
      <c r="AW209" s="511"/>
      <c r="AX209" s="511"/>
      <c r="AY209" s="511"/>
      <c r="AZ209" s="511"/>
      <c r="BA209" s="511"/>
      <c r="BB209" s="511"/>
      <c r="BC209" s="511"/>
      <c r="BD209" s="511"/>
      <c r="BE209" s="511"/>
      <c r="BF209" s="511"/>
      <c r="BG209" s="511"/>
      <c r="BH209" s="511"/>
      <c r="BI209" s="511"/>
      <c r="BJ209" s="511"/>
      <c r="BK209" s="511"/>
      <c r="BL209" s="511"/>
      <c r="BM209" s="511"/>
      <c r="BN209" s="511"/>
      <c r="BO209" s="511"/>
      <c r="BP209" s="511"/>
      <c r="BQ209" s="511"/>
      <c r="BR209" s="511"/>
      <c r="BS209" s="511"/>
      <c r="BT209" s="511"/>
      <c r="BU209" s="511"/>
      <c r="BV209" s="511"/>
      <c r="BW209" s="511"/>
      <c r="BX209" s="511"/>
      <c r="BY209" s="511"/>
      <c r="BZ209" s="511"/>
      <c r="CA209" s="511"/>
      <c r="CB209" s="511"/>
      <c r="CC209" s="511"/>
      <c r="CD209" s="511"/>
      <c r="CE209" s="511"/>
      <c r="CF209" s="511"/>
      <c r="CG209" s="511"/>
      <c r="CH209" s="511"/>
      <c r="CI209" s="511"/>
      <c r="CJ209" s="511"/>
      <c r="CK209" s="511"/>
      <c r="CL209" s="511"/>
      <c r="CM209" s="511"/>
      <c r="CN209" s="511"/>
      <c r="CO209" s="511"/>
      <c r="CP209" s="511"/>
      <c r="CQ209" s="511"/>
      <c r="CR209" s="511"/>
      <c r="CS209" s="511"/>
      <c r="CT209" s="511"/>
      <c r="CU209" s="511"/>
      <c r="CV209" s="511"/>
      <c r="CW209" s="511"/>
      <c r="CX209" s="511"/>
      <c r="CY209" s="511"/>
      <c r="CZ209" s="511"/>
      <c r="DA209" s="511"/>
      <c r="DB209" s="511"/>
      <c r="DC209" s="511"/>
      <c r="DD209" s="511"/>
      <c r="DE209" s="511"/>
      <c r="DF209" s="511"/>
      <c r="DG209" s="511"/>
      <c r="DH209" s="511"/>
      <c r="DI209" s="511"/>
      <c r="DJ209" s="511"/>
      <c r="DK209" s="511"/>
      <c r="DL209" s="511"/>
      <c r="DM209" s="511"/>
      <c r="DN209" s="511"/>
      <c r="DO209" s="511"/>
      <c r="DP209" s="511"/>
      <c r="DQ209" s="511"/>
      <c r="DR209" s="511"/>
      <c r="DS209" s="511"/>
      <c r="DT209" s="511"/>
      <c r="DU209" s="511"/>
      <c r="DV209" s="511"/>
      <c r="DW209" s="511"/>
      <c r="DX209" s="511"/>
      <c r="DY209" s="511"/>
      <c r="DZ209" s="511"/>
      <c r="EA209" s="511"/>
      <c r="EB209" s="511"/>
      <c r="EC209" s="511"/>
      <c r="ED209" s="511"/>
      <c r="EE209" s="511"/>
      <c r="EF209" s="511"/>
      <c r="EG209" s="511"/>
      <c r="EH209" s="511"/>
      <c r="EI209" s="511"/>
      <c r="EJ209" s="511"/>
      <c r="EK209" s="511"/>
      <c r="EL209" s="511"/>
      <c r="EM209" s="511"/>
      <c r="EN209" s="511"/>
      <c r="EO209" s="511"/>
      <c r="EP209" s="511"/>
      <c r="EQ209" s="511"/>
      <c r="ER209" s="511"/>
      <c r="ES209" s="511"/>
      <c r="ET209" s="511"/>
      <c r="EU209" s="511"/>
      <c r="EV209" s="511"/>
      <c r="EW209" s="511"/>
      <c r="EX209" s="511"/>
      <c r="EY209" s="511"/>
      <c r="EZ209" s="511"/>
      <c r="FA209" s="511"/>
      <c r="FB209" s="511"/>
      <c r="FC209" s="511"/>
      <c r="FD209" s="511"/>
      <c r="FE209" s="511"/>
      <c r="FF209" s="511"/>
      <c r="FG209" s="511"/>
      <c r="FH209" s="511"/>
      <c r="FI209" s="511"/>
      <c r="FJ209" s="511"/>
      <c r="FK209" s="511"/>
      <c r="FL209" s="511"/>
      <c r="FM209" s="511"/>
      <c r="FN209" s="511"/>
      <c r="FO209" s="511"/>
      <c r="FP209" s="511"/>
      <c r="FQ209" s="511"/>
      <c r="FR209" s="511"/>
      <c r="FS209" s="511"/>
      <c r="FT209" s="511"/>
      <c r="FU209" s="511"/>
      <c r="FV209" s="511"/>
      <c r="FW209" s="511"/>
      <c r="FX209" s="511"/>
      <c r="FY209" s="511"/>
      <c r="FZ209" s="511"/>
      <c r="GA209" s="511"/>
      <c r="GB209" s="511"/>
      <c r="GC209" s="511"/>
      <c r="GD209" s="511"/>
      <c r="GE209" s="511"/>
      <c r="GF209" s="511"/>
      <c r="GG209" s="511"/>
      <c r="GH209" s="511"/>
      <c r="GI209" s="511"/>
      <c r="GJ209" s="511"/>
      <c r="GK209" s="511"/>
      <c r="GL209" s="511"/>
      <c r="GM209" s="511"/>
      <c r="GN209" s="511"/>
      <c r="GO209" s="511"/>
      <c r="GP209" s="511"/>
      <c r="GQ209" s="511"/>
      <c r="GR209" s="511"/>
      <c r="GS209" s="511"/>
      <c r="GT209" s="511"/>
      <c r="GU209" s="511"/>
      <c r="GV209" s="511"/>
      <c r="GW209" s="511"/>
      <c r="GX209" s="511"/>
      <c r="GY209" s="511"/>
      <c r="GZ209" s="511"/>
      <c r="HA209" s="511"/>
      <c r="HB209" s="511"/>
      <c r="HC209" s="511"/>
    </row>
    <row r="210" s="517" customFormat="1" ht="27" customHeight="1" spans="1:211">
      <c r="A210" s="179">
        <v>8</v>
      </c>
      <c r="B210" s="180" t="s">
        <v>828</v>
      </c>
      <c r="C210" s="179" t="s">
        <v>26</v>
      </c>
      <c r="D210" s="179" t="s">
        <v>137</v>
      </c>
      <c r="E210" s="179" t="s">
        <v>642</v>
      </c>
      <c r="F210" s="180" t="s">
        <v>829</v>
      </c>
      <c r="G210" s="184" t="s">
        <v>89</v>
      </c>
      <c r="H210" s="460">
        <v>800</v>
      </c>
      <c r="I210" s="181"/>
      <c r="J210" s="191" t="s">
        <v>202</v>
      </c>
      <c r="K210" s="179">
        <v>480</v>
      </c>
      <c r="L210" s="180" t="s">
        <v>330</v>
      </c>
      <c r="M210" s="201" t="s">
        <v>178</v>
      </c>
      <c r="N210" s="457" t="s">
        <v>33</v>
      </c>
      <c r="O210" s="180" t="s">
        <v>830</v>
      </c>
      <c r="P210" s="179" t="s">
        <v>831</v>
      </c>
      <c r="Q210" s="201" t="s">
        <v>648</v>
      </c>
      <c r="R210" s="201" t="s">
        <v>709</v>
      </c>
      <c r="S210" s="25" t="s">
        <v>551</v>
      </c>
      <c r="T210" s="137"/>
      <c r="U210" s="504"/>
      <c r="V210" s="700"/>
      <c r="W210" s="700"/>
      <c r="X210" s="700"/>
      <c r="Y210" s="700"/>
      <c r="Z210" s="700"/>
      <c r="AA210" s="700"/>
      <c r="AB210" s="700"/>
      <c r="AC210" s="700"/>
      <c r="AD210" s="700"/>
      <c r="AE210" s="700"/>
      <c r="AF210" s="700"/>
      <c r="AG210" s="700"/>
      <c r="AH210" s="504"/>
      <c r="AI210" s="504"/>
      <c r="AJ210" s="504"/>
      <c r="AK210" s="504"/>
      <c r="AL210" s="504"/>
      <c r="AM210" s="504"/>
      <c r="AN210" s="504"/>
      <c r="AO210" s="504"/>
      <c r="AP210" s="504"/>
      <c r="AQ210" s="504"/>
      <c r="AR210" s="504"/>
      <c r="AS210" s="504"/>
      <c r="AT210" s="504"/>
      <c r="AU210" s="504"/>
      <c r="AV210" s="504"/>
      <c r="AW210" s="504"/>
      <c r="AX210" s="504"/>
      <c r="AY210" s="504"/>
      <c r="AZ210" s="504"/>
      <c r="BA210" s="504"/>
      <c r="BB210" s="504"/>
      <c r="BC210" s="504"/>
      <c r="BD210" s="504"/>
      <c r="BE210" s="504"/>
      <c r="BF210" s="504"/>
      <c r="BG210" s="504"/>
      <c r="BH210" s="504"/>
      <c r="BI210" s="504"/>
      <c r="BJ210" s="504"/>
      <c r="BK210" s="504"/>
      <c r="BL210" s="504"/>
      <c r="BM210" s="504"/>
      <c r="BN210" s="504"/>
      <c r="BO210" s="504"/>
      <c r="BP210" s="504"/>
      <c r="BQ210" s="504"/>
      <c r="BR210" s="504"/>
      <c r="BS210" s="504"/>
      <c r="BT210" s="504"/>
      <c r="BU210" s="504"/>
      <c r="BV210" s="504"/>
      <c r="BW210" s="504"/>
      <c r="BX210" s="504"/>
      <c r="BY210" s="504"/>
      <c r="BZ210" s="504"/>
      <c r="CA210" s="504"/>
      <c r="CB210" s="504"/>
      <c r="CC210" s="504"/>
      <c r="CD210" s="504"/>
      <c r="CE210" s="504"/>
      <c r="CF210" s="504"/>
      <c r="CG210" s="504"/>
      <c r="CH210" s="504"/>
      <c r="CI210" s="504"/>
      <c r="CJ210" s="504"/>
      <c r="CK210" s="504"/>
      <c r="CL210" s="504"/>
      <c r="CM210" s="504"/>
      <c r="CN210" s="504"/>
      <c r="CO210" s="504"/>
      <c r="CP210" s="504"/>
      <c r="CQ210" s="504"/>
      <c r="CR210" s="504"/>
      <c r="CS210" s="504"/>
      <c r="CT210" s="504"/>
      <c r="CU210" s="504"/>
      <c r="CV210" s="504"/>
      <c r="CW210" s="504"/>
      <c r="CX210" s="504"/>
      <c r="CY210" s="504"/>
      <c r="CZ210" s="504"/>
      <c r="DA210" s="504"/>
      <c r="DB210" s="504"/>
      <c r="DC210" s="504"/>
      <c r="DD210" s="504"/>
      <c r="DE210" s="504"/>
      <c r="DF210" s="504"/>
      <c r="DG210" s="504"/>
      <c r="DH210" s="504"/>
      <c r="DI210" s="504"/>
      <c r="DJ210" s="504"/>
      <c r="DK210" s="504"/>
      <c r="DL210" s="504"/>
      <c r="DM210" s="504"/>
      <c r="DN210" s="504"/>
      <c r="DO210" s="504"/>
      <c r="DP210" s="504"/>
      <c r="DQ210" s="504"/>
      <c r="DR210" s="504"/>
      <c r="DS210" s="504"/>
      <c r="DT210" s="504"/>
      <c r="DU210" s="504"/>
      <c r="DV210" s="504"/>
      <c r="DW210" s="504"/>
      <c r="DX210" s="504"/>
      <c r="DY210" s="504"/>
      <c r="DZ210" s="504"/>
      <c r="EA210" s="504"/>
      <c r="EB210" s="504"/>
      <c r="EC210" s="504"/>
      <c r="ED210" s="504"/>
      <c r="EE210" s="504"/>
      <c r="EF210" s="504"/>
      <c r="EG210" s="504"/>
      <c r="EH210" s="504"/>
      <c r="EI210" s="504"/>
      <c r="EJ210" s="504"/>
      <c r="EK210" s="504"/>
      <c r="EL210" s="504"/>
      <c r="EM210" s="504"/>
      <c r="EN210" s="504"/>
      <c r="EO210" s="504"/>
      <c r="EP210" s="504"/>
      <c r="EQ210" s="504"/>
      <c r="ER210" s="504"/>
      <c r="ES210" s="504"/>
      <c r="ET210" s="504"/>
      <c r="EU210" s="504"/>
      <c r="EV210" s="504"/>
      <c r="EW210" s="504"/>
      <c r="EX210" s="504"/>
      <c r="EY210" s="504"/>
      <c r="EZ210" s="504"/>
      <c r="FA210" s="504"/>
      <c r="FB210" s="504"/>
      <c r="FC210" s="504"/>
      <c r="FD210" s="504"/>
      <c r="FE210" s="504"/>
      <c r="FF210" s="504"/>
      <c r="FG210" s="504"/>
      <c r="FH210" s="504"/>
      <c r="FI210" s="504"/>
      <c r="FJ210" s="504"/>
      <c r="FK210" s="504"/>
      <c r="FL210" s="504"/>
      <c r="FM210" s="504"/>
      <c r="FN210" s="504"/>
      <c r="FO210" s="504"/>
      <c r="FP210" s="504"/>
      <c r="FQ210" s="504"/>
      <c r="FR210" s="504"/>
      <c r="FS210" s="504"/>
      <c r="FT210" s="504"/>
      <c r="FU210" s="504"/>
      <c r="FV210" s="504"/>
      <c r="FW210" s="504"/>
      <c r="FX210" s="504"/>
      <c r="FY210" s="504"/>
      <c r="FZ210" s="504"/>
      <c r="GA210" s="504"/>
      <c r="GB210" s="504"/>
      <c r="GC210" s="504"/>
      <c r="GD210" s="504"/>
      <c r="GE210" s="504"/>
      <c r="GF210" s="504"/>
      <c r="GG210" s="504"/>
      <c r="GH210" s="504"/>
      <c r="GI210" s="504"/>
      <c r="GJ210" s="504"/>
      <c r="GK210" s="504"/>
      <c r="GL210" s="504"/>
      <c r="GM210" s="504"/>
      <c r="GN210" s="504"/>
      <c r="GO210" s="504"/>
      <c r="GP210" s="504"/>
      <c r="GQ210" s="504"/>
      <c r="GR210" s="504"/>
      <c r="GS210" s="504"/>
      <c r="GT210" s="504"/>
      <c r="GU210" s="504"/>
      <c r="GV210" s="504"/>
      <c r="GW210" s="504"/>
      <c r="GX210" s="504"/>
      <c r="GY210" s="504"/>
      <c r="GZ210" s="504"/>
      <c r="HA210" s="504"/>
      <c r="HB210" s="504"/>
      <c r="HC210" s="504"/>
    </row>
    <row r="211" s="517" customFormat="1" ht="27" customHeight="1" spans="1:211">
      <c r="A211" s="179">
        <v>9</v>
      </c>
      <c r="B211" s="180" t="s">
        <v>832</v>
      </c>
      <c r="C211" s="179" t="s">
        <v>103</v>
      </c>
      <c r="D211" s="179" t="s">
        <v>137</v>
      </c>
      <c r="E211" s="179" t="s">
        <v>642</v>
      </c>
      <c r="F211" s="180" t="s">
        <v>833</v>
      </c>
      <c r="G211" s="184" t="s">
        <v>89</v>
      </c>
      <c r="H211" s="460">
        <v>1000</v>
      </c>
      <c r="I211" s="181"/>
      <c r="J211" s="191" t="s">
        <v>579</v>
      </c>
      <c r="K211" s="179">
        <v>480</v>
      </c>
      <c r="L211" s="180" t="s">
        <v>834</v>
      </c>
      <c r="M211" s="201" t="s">
        <v>178</v>
      </c>
      <c r="N211" s="457" t="s">
        <v>33</v>
      </c>
      <c r="O211" s="180" t="s">
        <v>835</v>
      </c>
      <c r="P211" s="179" t="s">
        <v>836</v>
      </c>
      <c r="Q211" s="201" t="s">
        <v>648</v>
      </c>
      <c r="R211" s="201" t="s">
        <v>709</v>
      </c>
      <c r="S211" s="25" t="s">
        <v>551</v>
      </c>
      <c r="T211" s="137"/>
      <c r="U211" s="504"/>
      <c r="V211" s="700"/>
      <c r="W211" s="700"/>
      <c r="X211" s="700"/>
      <c r="Y211" s="700"/>
      <c r="Z211" s="700"/>
      <c r="AA211" s="700"/>
      <c r="AB211" s="700"/>
      <c r="AC211" s="700"/>
      <c r="AD211" s="700"/>
      <c r="AE211" s="700"/>
      <c r="AF211" s="700"/>
      <c r="AG211" s="700"/>
      <c r="AH211" s="504"/>
      <c r="AI211" s="504"/>
      <c r="AJ211" s="504"/>
      <c r="AK211" s="504"/>
      <c r="AL211" s="504"/>
      <c r="AM211" s="504"/>
      <c r="AN211" s="504"/>
      <c r="AO211" s="504"/>
      <c r="AP211" s="504"/>
      <c r="AQ211" s="504"/>
      <c r="AR211" s="504"/>
      <c r="AS211" s="504"/>
      <c r="AT211" s="504"/>
      <c r="AU211" s="504"/>
      <c r="AV211" s="504"/>
      <c r="AW211" s="504"/>
      <c r="AX211" s="504"/>
      <c r="AY211" s="504"/>
      <c r="AZ211" s="504"/>
      <c r="BA211" s="504"/>
      <c r="BB211" s="504"/>
      <c r="BC211" s="504"/>
      <c r="BD211" s="504"/>
      <c r="BE211" s="504"/>
      <c r="BF211" s="504"/>
      <c r="BG211" s="504"/>
      <c r="BH211" s="504"/>
      <c r="BI211" s="504"/>
      <c r="BJ211" s="504"/>
      <c r="BK211" s="504"/>
      <c r="BL211" s="504"/>
      <c r="BM211" s="504"/>
      <c r="BN211" s="504"/>
      <c r="BO211" s="504"/>
      <c r="BP211" s="504"/>
      <c r="BQ211" s="504"/>
      <c r="BR211" s="504"/>
      <c r="BS211" s="504"/>
      <c r="BT211" s="504"/>
      <c r="BU211" s="504"/>
      <c r="BV211" s="504"/>
      <c r="BW211" s="504"/>
      <c r="BX211" s="504"/>
      <c r="BY211" s="504"/>
      <c r="BZ211" s="504"/>
      <c r="CA211" s="504"/>
      <c r="CB211" s="504"/>
      <c r="CC211" s="504"/>
      <c r="CD211" s="504"/>
      <c r="CE211" s="504"/>
      <c r="CF211" s="504"/>
      <c r="CG211" s="504"/>
      <c r="CH211" s="504"/>
      <c r="CI211" s="504"/>
      <c r="CJ211" s="504"/>
      <c r="CK211" s="504"/>
      <c r="CL211" s="504"/>
      <c r="CM211" s="504"/>
      <c r="CN211" s="504"/>
      <c r="CO211" s="504"/>
      <c r="CP211" s="504"/>
      <c r="CQ211" s="504"/>
      <c r="CR211" s="504"/>
      <c r="CS211" s="504"/>
      <c r="CT211" s="504"/>
      <c r="CU211" s="504"/>
      <c r="CV211" s="504"/>
      <c r="CW211" s="504"/>
      <c r="CX211" s="504"/>
      <c r="CY211" s="504"/>
      <c r="CZ211" s="504"/>
      <c r="DA211" s="504"/>
      <c r="DB211" s="504"/>
      <c r="DC211" s="504"/>
      <c r="DD211" s="504"/>
      <c r="DE211" s="504"/>
      <c r="DF211" s="504"/>
      <c r="DG211" s="504"/>
      <c r="DH211" s="504"/>
      <c r="DI211" s="504"/>
      <c r="DJ211" s="504"/>
      <c r="DK211" s="504"/>
      <c r="DL211" s="504"/>
      <c r="DM211" s="504"/>
      <c r="DN211" s="504"/>
      <c r="DO211" s="504"/>
      <c r="DP211" s="504"/>
      <c r="DQ211" s="504"/>
      <c r="DR211" s="504"/>
      <c r="DS211" s="504"/>
      <c r="DT211" s="504"/>
      <c r="DU211" s="504"/>
      <c r="DV211" s="504"/>
      <c r="DW211" s="504"/>
      <c r="DX211" s="504"/>
      <c r="DY211" s="504"/>
      <c r="DZ211" s="504"/>
      <c r="EA211" s="504"/>
      <c r="EB211" s="504"/>
      <c r="EC211" s="504"/>
      <c r="ED211" s="504"/>
      <c r="EE211" s="504"/>
      <c r="EF211" s="504"/>
      <c r="EG211" s="504"/>
      <c r="EH211" s="504"/>
      <c r="EI211" s="504"/>
      <c r="EJ211" s="504"/>
      <c r="EK211" s="504"/>
      <c r="EL211" s="504"/>
      <c r="EM211" s="504"/>
      <c r="EN211" s="504"/>
      <c r="EO211" s="504"/>
      <c r="EP211" s="504"/>
      <c r="EQ211" s="504"/>
      <c r="ER211" s="504"/>
      <c r="ES211" s="504"/>
      <c r="ET211" s="504"/>
      <c r="EU211" s="504"/>
      <c r="EV211" s="504"/>
      <c r="EW211" s="504"/>
      <c r="EX211" s="504"/>
      <c r="EY211" s="504"/>
      <c r="EZ211" s="504"/>
      <c r="FA211" s="504"/>
      <c r="FB211" s="504"/>
      <c r="FC211" s="504"/>
      <c r="FD211" s="504"/>
      <c r="FE211" s="504"/>
      <c r="FF211" s="504"/>
      <c r="FG211" s="504"/>
      <c r="FH211" s="504"/>
      <c r="FI211" s="504"/>
      <c r="FJ211" s="504"/>
      <c r="FK211" s="504"/>
      <c r="FL211" s="504"/>
      <c r="FM211" s="504"/>
      <c r="FN211" s="504"/>
      <c r="FO211" s="504"/>
      <c r="FP211" s="504"/>
      <c r="FQ211" s="504"/>
      <c r="FR211" s="504"/>
      <c r="FS211" s="504"/>
      <c r="FT211" s="504"/>
      <c r="FU211" s="504"/>
      <c r="FV211" s="504"/>
      <c r="FW211" s="504"/>
      <c r="FX211" s="504"/>
      <c r="FY211" s="504"/>
      <c r="FZ211" s="504"/>
      <c r="GA211" s="504"/>
      <c r="GB211" s="504"/>
      <c r="GC211" s="504"/>
      <c r="GD211" s="504"/>
      <c r="GE211" s="504"/>
      <c r="GF211" s="504"/>
      <c r="GG211" s="504"/>
      <c r="GH211" s="504"/>
      <c r="GI211" s="504"/>
      <c r="GJ211" s="504"/>
      <c r="GK211" s="504"/>
      <c r="GL211" s="504"/>
      <c r="GM211" s="504"/>
      <c r="GN211" s="504"/>
      <c r="GO211" s="504"/>
      <c r="GP211" s="504"/>
      <c r="GQ211" s="504"/>
      <c r="GR211" s="504"/>
      <c r="GS211" s="504"/>
      <c r="GT211" s="504"/>
      <c r="GU211" s="504"/>
      <c r="GV211" s="504"/>
      <c r="GW211" s="504"/>
      <c r="GX211" s="504"/>
      <c r="GY211" s="504"/>
      <c r="GZ211" s="504"/>
      <c r="HA211" s="504"/>
      <c r="HB211" s="504"/>
      <c r="HC211" s="504"/>
    </row>
    <row r="212" s="102" customFormat="1" ht="45" spans="1:212">
      <c r="A212" s="179">
        <v>10</v>
      </c>
      <c r="B212" s="180" t="s">
        <v>837</v>
      </c>
      <c r="C212" s="179" t="s">
        <v>188</v>
      </c>
      <c r="D212" s="201" t="s">
        <v>117</v>
      </c>
      <c r="E212" s="181" t="s">
        <v>642</v>
      </c>
      <c r="F212" s="191" t="s">
        <v>838</v>
      </c>
      <c r="G212" s="457" t="s">
        <v>89</v>
      </c>
      <c r="H212" s="457">
        <v>34300</v>
      </c>
      <c r="I212" s="457"/>
      <c r="J212" s="483" t="s">
        <v>579</v>
      </c>
      <c r="K212" s="457">
        <v>10000</v>
      </c>
      <c r="L212" s="465" t="s">
        <v>330</v>
      </c>
      <c r="M212" s="464" t="s">
        <v>178</v>
      </c>
      <c r="N212" s="457" t="s">
        <v>33</v>
      </c>
      <c r="O212" s="180" t="s">
        <v>646</v>
      </c>
      <c r="P212" s="201" t="s">
        <v>656</v>
      </c>
      <c r="Q212" s="201" t="s">
        <v>648</v>
      </c>
      <c r="R212" s="201" t="s">
        <v>656</v>
      </c>
      <c r="S212" s="25" t="s">
        <v>551</v>
      </c>
      <c r="U212" s="504"/>
      <c r="V212" s="700"/>
      <c r="W212" s="700"/>
      <c r="X212" s="700"/>
      <c r="Y212" s="700"/>
      <c r="Z212" s="700"/>
      <c r="AA212" s="700"/>
      <c r="AB212" s="700"/>
      <c r="AC212" s="700"/>
      <c r="AD212" s="700"/>
      <c r="AE212" s="700"/>
      <c r="AF212" s="700"/>
      <c r="AG212" s="700"/>
      <c r="AH212" s="504"/>
      <c r="AI212" s="504"/>
      <c r="AJ212" s="504"/>
      <c r="AK212" s="504"/>
      <c r="AL212" s="504"/>
      <c r="AM212" s="504"/>
      <c r="AN212" s="504"/>
      <c r="AO212" s="504"/>
      <c r="AP212" s="504"/>
      <c r="AQ212" s="504"/>
      <c r="AR212" s="504"/>
      <c r="AS212" s="504"/>
      <c r="AT212" s="504"/>
      <c r="AU212" s="504"/>
      <c r="AV212" s="504"/>
      <c r="AW212" s="504"/>
      <c r="AX212" s="504"/>
      <c r="AY212" s="504"/>
      <c r="AZ212" s="504"/>
      <c r="BA212" s="504"/>
      <c r="BB212" s="504"/>
      <c r="BC212" s="504"/>
      <c r="BD212" s="504"/>
      <c r="BE212" s="504"/>
      <c r="BF212" s="504"/>
      <c r="BG212" s="504"/>
      <c r="BH212" s="504"/>
      <c r="BI212" s="504"/>
      <c r="BJ212" s="504"/>
      <c r="BK212" s="504"/>
      <c r="BL212" s="504"/>
      <c r="BM212" s="504"/>
      <c r="BN212" s="504"/>
      <c r="BO212" s="504"/>
      <c r="BP212" s="504"/>
      <c r="BQ212" s="504"/>
      <c r="BR212" s="504"/>
      <c r="BS212" s="504"/>
      <c r="BT212" s="504"/>
      <c r="BU212" s="504"/>
      <c r="BV212" s="504"/>
      <c r="BW212" s="504"/>
      <c r="BX212" s="504"/>
      <c r="BY212" s="504"/>
      <c r="BZ212" s="504"/>
      <c r="CA212" s="504"/>
      <c r="CB212" s="504"/>
      <c r="CC212" s="504"/>
      <c r="CD212" s="504"/>
      <c r="CE212" s="504"/>
      <c r="CF212" s="504"/>
      <c r="CG212" s="504"/>
      <c r="CH212" s="504"/>
      <c r="CI212" s="504"/>
      <c r="CJ212" s="504"/>
      <c r="CK212" s="504"/>
      <c r="CL212" s="504"/>
      <c r="CM212" s="504"/>
      <c r="CN212" s="504"/>
      <c r="CO212" s="504"/>
      <c r="CP212" s="504"/>
      <c r="CQ212" s="504"/>
      <c r="CR212" s="504"/>
      <c r="CS212" s="504"/>
      <c r="CT212" s="504"/>
      <c r="CU212" s="504"/>
      <c r="CV212" s="504"/>
      <c r="CW212" s="504"/>
      <c r="CX212" s="504"/>
      <c r="CY212" s="504"/>
      <c r="CZ212" s="504"/>
      <c r="DA212" s="504"/>
      <c r="DB212" s="504"/>
      <c r="DC212" s="504"/>
      <c r="DD212" s="504"/>
      <c r="DE212" s="504"/>
      <c r="DF212" s="504"/>
      <c r="DG212" s="504"/>
      <c r="DH212" s="504"/>
      <c r="DI212" s="504"/>
      <c r="DJ212" s="504"/>
      <c r="DK212" s="504"/>
      <c r="DL212" s="504"/>
      <c r="DM212" s="504"/>
      <c r="DN212" s="504"/>
      <c r="DO212" s="504"/>
      <c r="DP212" s="504"/>
      <c r="DQ212" s="504"/>
      <c r="DR212" s="504"/>
      <c r="DS212" s="504"/>
      <c r="DT212" s="504"/>
      <c r="DU212" s="504"/>
      <c r="DV212" s="504"/>
      <c r="DW212" s="504"/>
      <c r="DX212" s="504"/>
      <c r="DY212" s="504"/>
      <c r="DZ212" s="504"/>
      <c r="EA212" s="504"/>
      <c r="EB212" s="504"/>
      <c r="EC212" s="504"/>
      <c r="ED212" s="504"/>
      <c r="EE212" s="504"/>
      <c r="EF212" s="504"/>
      <c r="EG212" s="504"/>
      <c r="EH212" s="504"/>
      <c r="EI212" s="504"/>
      <c r="EJ212" s="504"/>
      <c r="EK212" s="504"/>
      <c r="EL212" s="504"/>
      <c r="EM212" s="504"/>
      <c r="EN212" s="504"/>
      <c r="EO212" s="504"/>
      <c r="EP212" s="504"/>
      <c r="EQ212" s="504"/>
      <c r="ER212" s="504"/>
      <c r="ES212" s="504"/>
      <c r="ET212" s="504"/>
      <c r="EU212" s="504"/>
      <c r="EV212" s="504"/>
      <c r="EW212" s="504"/>
      <c r="EX212" s="504"/>
      <c r="EY212" s="504"/>
      <c r="EZ212" s="504"/>
      <c r="FA212" s="504"/>
      <c r="FB212" s="504"/>
      <c r="FC212" s="504"/>
      <c r="FD212" s="504"/>
      <c r="FE212" s="504"/>
      <c r="FF212" s="504"/>
      <c r="FG212" s="504"/>
      <c r="FH212" s="504"/>
      <c r="FI212" s="504"/>
      <c r="FJ212" s="504"/>
      <c r="FK212" s="504"/>
      <c r="FL212" s="504"/>
      <c r="FM212" s="504"/>
      <c r="FN212" s="504"/>
      <c r="FO212" s="504"/>
      <c r="FP212" s="504"/>
      <c r="FQ212" s="504"/>
      <c r="FR212" s="504"/>
      <c r="FS212" s="504"/>
      <c r="FT212" s="504"/>
      <c r="FU212" s="504"/>
      <c r="FV212" s="504"/>
      <c r="FW212" s="504"/>
      <c r="FX212" s="504"/>
      <c r="FY212" s="504"/>
      <c r="FZ212" s="504"/>
      <c r="GA212" s="504"/>
      <c r="GB212" s="504"/>
      <c r="GC212" s="504"/>
      <c r="GD212" s="504"/>
      <c r="GE212" s="504"/>
      <c r="GF212" s="504"/>
      <c r="GG212" s="504"/>
      <c r="GH212" s="504"/>
      <c r="GI212" s="504"/>
      <c r="GJ212" s="504"/>
      <c r="GK212" s="504"/>
      <c r="GL212" s="504"/>
      <c r="GM212" s="504"/>
      <c r="GN212" s="504"/>
      <c r="GO212" s="504"/>
      <c r="GP212" s="504"/>
      <c r="GQ212" s="504"/>
      <c r="GR212" s="504"/>
      <c r="GS212" s="504"/>
      <c r="GT212" s="504"/>
      <c r="GU212" s="504"/>
      <c r="GV212" s="504"/>
      <c r="GW212" s="504"/>
      <c r="GX212" s="504"/>
      <c r="GY212" s="504"/>
      <c r="GZ212" s="504"/>
      <c r="HA212" s="504"/>
      <c r="HB212" s="504"/>
      <c r="HC212" s="504"/>
      <c r="HD212" s="504"/>
    </row>
    <row r="213" s="102" customFormat="1" ht="56.25" spans="1:212">
      <c r="A213" s="179">
        <v>11</v>
      </c>
      <c r="B213" s="180" t="s">
        <v>839</v>
      </c>
      <c r="C213" s="179" t="s">
        <v>840</v>
      </c>
      <c r="D213" s="201" t="s">
        <v>129</v>
      </c>
      <c r="E213" s="181" t="s">
        <v>642</v>
      </c>
      <c r="F213" s="191" t="s">
        <v>841</v>
      </c>
      <c r="G213" s="457" t="s">
        <v>135</v>
      </c>
      <c r="H213" s="457">
        <v>50000</v>
      </c>
      <c r="I213" s="457"/>
      <c r="J213" s="483" t="s">
        <v>842</v>
      </c>
      <c r="K213" s="457">
        <v>2000</v>
      </c>
      <c r="L213" s="465" t="s">
        <v>843</v>
      </c>
      <c r="M213" s="464" t="s">
        <v>70</v>
      </c>
      <c r="N213" s="457" t="s">
        <v>33</v>
      </c>
      <c r="O213" s="180" t="s">
        <v>844</v>
      </c>
      <c r="P213" s="201" t="s">
        <v>845</v>
      </c>
      <c r="Q213" s="201"/>
      <c r="R213" s="201"/>
      <c r="S213" s="25" t="s">
        <v>551</v>
      </c>
      <c r="U213" s="504"/>
      <c r="V213" s="700"/>
      <c r="W213" s="700"/>
      <c r="X213" s="700"/>
      <c r="Y213" s="700"/>
      <c r="Z213" s="700"/>
      <c r="AA213" s="700"/>
      <c r="AB213" s="700"/>
      <c r="AC213" s="700"/>
      <c r="AD213" s="700"/>
      <c r="AE213" s="700"/>
      <c r="AF213" s="700"/>
      <c r="AG213" s="700"/>
      <c r="AH213" s="504"/>
      <c r="AI213" s="504"/>
      <c r="AJ213" s="504"/>
      <c r="AK213" s="504"/>
      <c r="AL213" s="504"/>
      <c r="AM213" s="504"/>
      <c r="AN213" s="504"/>
      <c r="AO213" s="504"/>
      <c r="AP213" s="504"/>
      <c r="AQ213" s="504"/>
      <c r="AR213" s="504"/>
      <c r="AS213" s="504"/>
      <c r="AT213" s="504"/>
      <c r="AU213" s="504"/>
      <c r="AV213" s="504"/>
      <c r="AW213" s="504"/>
      <c r="AX213" s="504"/>
      <c r="AY213" s="504"/>
      <c r="AZ213" s="504"/>
      <c r="BA213" s="504"/>
      <c r="BB213" s="504"/>
      <c r="BC213" s="504"/>
      <c r="BD213" s="504"/>
      <c r="BE213" s="504"/>
      <c r="BF213" s="504"/>
      <c r="BG213" s="504"/>
      <c r="BH213" s="504"/>
      <c r="BI213" s="504"/>
      <c r="BJ213" s="504"/>
      <c r="BK213" s="504"/>
      <c r="BL213" s="504"/>
      <c r="BM213" s="504"/>
      <c r="BN213" s="504"/>
      <c r="BO213" s="504"/>
      <c r="BP213" s="504"/>
      <c r="BQ213" s="504"/>
      <c r="BR213" s="504"/>
      <c r="BS213" s="504"/>
      <c r="BT213" s="504"/>
      <c r="BU213" s="504"/>
      <c r="BV213" s="504"/>
      <c r="BW213" s="504"/>
      <c r="BX213" s="504"/>
      <c r="BY213" s="504"/>
      <c r="BZ213" s="504"/>
      <c r="CA213" s="504"/>
      <c r="CB213" s="504"/>
      <c r="CC213" s="504"/>
      <c r="CD213" s="504"/>
      <c r="CE213" s="504"/>
      <c r="CF213" s="504"/>
      <c r="CG213" s="504"/>
      <c r="CH213" s="504"/>
      <c r="CI213" s="504"/>
      <c r="CJ213" s="504"/>
      <c r="CK213" s="504"/>
      <c r="CL213" s="504"/>
      <c r="CM213" s="504"/>
      <c r="CN213" s="504"/>
      <c r="CO213" s="504"/>
      <c r="CP213" s="504"/>
      <c r="CQ213" s="504"/>
      <c r="CR213" s="504"/>
      <c r="CS213" s="504"/>
      <c r="CT213" s="504"/>
      <c r="CU213" s="504"/>
      <c r="CV213" s="504"/>
      <c r="CW213" s="504"/>
      <c r="CX213" s="504"/>
      <c r="CY213" s="504"/>
      <c r="CZ213" s="504"/>
      <c r="DA213" s="504"/>
      <c r="DB213" s="504"/>
      <c r="DC213" s="504"/>
      <c r="DD213" s="504"/>
      <c r="DE213" s="504"/>
      <c r="DF213" s="504"/>
      <c r="DG213" s="504"/>
      <c r="DH213" s="504"/>
      <c r="DI213" s="504"/>
      <c r="DJ213" s="504"/>
      <c r="DK213" s="504"/>
      <c r="DL213" s="504"/>
      <c r="DM213" s="504"/>
      <c r="DN213" s="504"/>
      <c r="DO213" s="504"/>
      <c r="DP213" s="504"/>
      <c r="DQ213" s="504"/>
      <c r="DR213" s="504"/>
      <c r="DS213" s="504"/>
      <c r="DT213" s="504"/>
      <c r="DU213" s="504"/>
      <c r="DV213" s="504"/>
      <c r="DW213" s="504"/>
      <c r="DX213" s="504"/>
      <c r="DY213" s="504"/>
      <c r="DZ213" s="504"/>
      <c r="EA213" s="504"/>
      <c r="EB213" s="504"/>
      <c r="EC213" s="504"/>
      <c r="ED213" s="504"/>
      <c r="EE213" s="504"/>
      <c r="EF213" s="504"/>
      <c r="EG213" s="504"/>
      <c r="EH213" s="504"/>
      <c r="EI213" s="504"/>
      <c r="EJ213" s="504"/>
      <c r="EK213" s="504"/>
      <c r="EL213" s="504"/>
      <c r="EM213" s="504"/>
      <c r="EN213" s="504"/>
      <c r="EO213" s="504"/>
      <c r="EP213" s="504"/>
      <c r="EQ213" s="504"/>
      <c r="ER213" s="504"/>
      <c r="ES213" s="504"/>
      <c r="ET213" s="504"/>
      <c r="EU213" s="504"/>
      <c r="EV213" s="504"/>
      <c r="EW213" s="504"/>
      <c r="EX213" s="504"/>
      <c r="EY213" s="504"/>
      <c r="EZ213" s="504"/>
      <c r="FA213" s="504"/>
      <c r="FB213" s="504"/>
      <c r="FC213" s="504"/>
      <c r="FD213" s="504"/>
      <c r="FE213" s="504"/>
      <c r="FF213" s="504"/>
      <c r="FG213" s="504"/>
      <c r="FH213" s="504"/>
      <c r="FI213" s="504"/>
      <c r="FJ213" s="504"/>
      <c r="FK213" s="504"/>
      <c r="FL213" s="504"/>
      <c r="FM213" s="504"/>
      <c r="FN213" s="504"/>
      <c r="FO213" s="504"/>
      <c r="FP213" s="504"/>
      <c r="FQ213" s="504"/>
      <c r="FR213" s="504"/>
      <c r="FS213" s="504"/>
      <c r="FT213" s="504"/>
      <c r="FU213" s="504"/>
      <c r="FV213" s="504"/>
      <c r="FW213" s="504"/>
      <c r="FX213" s="504"/>
      <c r="FY213" s="504"/>
      <c r="FZ213" s="504"/>
      <c r="GA213" s="504"/>
      <c r="GB213" s="504"/>
      <c r="GC213" s="504"/>
      <c r="GD213" s="504"/>
      <c r="GE213" s="504"/>
      <c r="GF213" s="504"/>
      <c r="GG213" s="504"/>
      <c r="GH213" s="504"/>
      <c r="GI213" s="504"/>
      <c r="GJ213" s="504"/>
      <c r="GK213" s="504"/>
      <c r="GL213" s="504"/>
      <c r="GM213" s="504"/>
      <c r="GN213" s="504"/>
      <c r="GO213" s="504"/>
      <c r="GP213" s="504"/>
      <c r="GQ213" s="504"/>
      <c r="GR213" s="504"/>
      <c r="GS213" s="504"/>
      <c r="GT213" s="504"/>
      <c r="GU213" s="504"/>
      <c r="GV213" s="504"/>
      <c r="GW213" s="504"/>
      <c r="GX213" s="504"/>
      <c r="GY213" s="504"/>
      <c r="GZ213" s="504"/>
      <c r="HA213" s="504"/>
      <c r="HB213" s="504"/>
      <c r="HC213" s="504"/>
      <c r="HD213" s="504"/>
    </row>
    <row r="214" s="557" customFormat="1" ht="20.1" customHeight="1" spans="1:33">
      <c r="A214" s="452" t="s">
        <v>217</v>
      </c>
      <c r="B214" s="453" t="str">
        <f>"前期项目"&amp;SUBTOTAL(3,A214:A228)-1&amp;"个"</f>
        <v>前期项目14个</v>
      </c>
      <c r="C214" s="452">
        <f>SUBTOTAL(3,A214:A228)-1</f>
        <v>14</v>
      </c>
      <c r="D214" s="453"/>
      <c r="E214" s="533"/>
      <c r="F214" s="453"/>
      <c r="G214" s="454"/>
      <c r="H214" s="455">
        <f t="shared" ref="H214:I214" si="14">SUM(H215:H228)</f>
        <v>322200</v>
      </c>
      <c r="I214" s="455">
        <f t="shared" si="14"/>
        <v>0</v>
      </c>
      <c r="J214" s="453"/>
      <c r="K214" s="455">
        <f>SUM(K215:K228)</f>
        <v>0</v>
      </c>
      <c r="L214" s="453"/>
      <c r="M214" s="532"/>
      <c r="N214" s="532"/>
      <c r="O214" s="532"/>
      <c r="P214" s="532"/>
      <c r="Q214" s="532"/>
      <c r="R214" s="532"/>
      <c r="S214" s="453"/>
      <c r="V214" s="808"/>
      <c r="W214" s="808"/>
      <c r="X214" s="808"/>
      <c r="Y214" s="808"/>
      <c r="Z214" s="808"/>
      <c r="AA214" s="808"/>
      <c r="AB214" s="808"/>
      <c r="AC214" s="808"/>
      <c r="AD214" s="808"/>
      <c r="AE214" s="808"/>
      <c r="AF214" s="808"/>
      <c r="AG214" s="808"/>
    </row>
    <row r="215" s="102" customFormat="1" ht="22.5" spans="1:33">
      <c r="A215" s="201">
        <v>1</v>
      </c>
      <c r="B215" s="207" t="s">
        <v>846</v>
      </c>
      <c r="C215" s="179" t="s">
        <v>103</v>
      </c>
      <c r="D215" s="201" t="s">
        <v>117</v>
      </c>
      <c r="E215" s="181" t="s">
        <v>642</v>
      </c>
      <c r="F215" s="180" t="s">
        <v>847</v>
      </c>
      <c r="G215" s="181" t="s">
        <v>251</v>
      </c>
      <c r="H215" s="460">
        <v>1800</v>
      </c>
      <c r="I215" s="181"/>
      <c r="J215" s="180"/>
      <c r="K215" s="180"/>
      <c r="L215" s="482" t="s">
        <v>848</v>
      </c>
      <c r="M215" s="457" t="s">
        <v>33</v>
      </c>
      <c r="N215" s="457" t="s">
        <v>33</v>
      </c>
      <c r="O215" s="180" t="s">
        <v>646</v>
      </c>
      <c r="P215" s="201" t="s">
        <v>662</v>
      </c>
      <c r="Q215" s="201" t="s">
        <v>648</v>
      </c>
      <c r="R215" s="201" t="s">
        <v>662</v>
      </c>
      <c r="S215" s="25" t="s">
        <v>551</v>
      </c>
      <c r="T215" s="88"/>
      <c r="V215" s="772"/>
      <c r="W215" s="772"/>
      <c r="X215" s="772"/>
      <c r="Y215" s="772"/>
      <c r="Z215" s="772"/>
      <c r="AA215" s="772"/>
      <c r="AB215" s="772"/>
      <c r="AC215" s="772"/>
      <c r="AD215" s="772"/>
      <c r="AE215" s="772"/>
      <c r="AF215" s="772"/>
      <c r="AG215" s="772"/>
    </row>
    <row r="216" s="562" customFormat="1" ht="22.5" spans="1:211">
      <c r="A216" s="201">
        <v>2</v>
      </c>
      <c r="B216" s="180" t="s">
        <v>849</v>
      </c>
      <c r="C216" s="179" t="s">
        <v>26</v>
      </c>
      <c r="D216" s="179" t="s">
        <v>51</v>
      </c>
      <c r="E216" s="181" t="s">
        <v>642</v>
      </c>
      <c r="F216" s="180" t="s">
        <v>850</v>
      </c>
      <c r="G216" s="181" t="s">
        <v>229</v>
      </c>
      <c r="H216" s="460">
        <v>42000</v>
      </c>
      <c r="I216" s="181"/>
      <c r="J216" s="191"/>
      <c r="K216" s="470"/>
      <c r="L216" s="482" t="s">
        <v>848</v>
      </c>
      <c r="M216" s="457" t="s">
        <v>33</v>
      </c>
      <c r="N216" s="457" t="s">
        <v>33</v>
      </c>
      <c r="O216" s="180" t="s">
        <v>814</v>
      </c>
      <c r="P216" s="201" t="s">
        <v>672</v>
      </c>
      <c r="Q216" s="201" t="s">
        <v>648</v>
      </c>
      <c r="R216" s="201" t="s">
        <v>662</v>
      </c>
      <c r="S216" s="25" t="s">
        <v>551</v>
      </c>
      <c r="T216" s="138"/>
      <c r="U216" s="138"/>
      <c r="V216" s="696"/>
      <c r="W216" s="696"/>
      <c r="X216" s="696"/>
      <c r="Y216" s="696"/>
      <c r="Z216" s="696"/>
      <c r="AA216" s="696"/>
      <c r="AB216" s="696"/>
      <c r="AC216" s="696"/>
      <c r="AD216" s="696"/>
      <c r="AE216" s="696"/>
      <c r="AF216" s="696"/>
      <c r="AG216" s="696"/>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c r="BG216" s="138"/>
      <c r="BH216" s="138"/>
      <c r="BI216" s="138"/>
      <c r="BJ216" s="138"/>
      <c r="BK216" s="138"/>
      <c r="BL216" s="138"/>
      <c r="BM216" s="138"/>
      <c r="BN216" s="138"/>
      <c r="BO216" s="138"/>
      <c r="BP216" s="138"/>
      <c r="BQ216" s="138"/>
      <c r="BR216" s="138"/>
      <c r="BS216" s="138"/>
      <c r="BT216" s="138"/>
      <c r="BU216" s="138"/>
      <c r="BV216" s="138"/>
      <c r="BW216" s="138"/>
      <c r="BX216" s="138"/>
      <c r="BY216" s="138"/>
      <c r="BZ216" s="138"/>
      <c r="CA216" s="138"/>
      <c r="CB216" s="138"/>
      <c r="CC216" s="138"/>
      <c r="CD216" s="138"/>
      <c r="CE216" s="138"/>
      <c r="CF216" s="138"/>
      <c r="CG216" s="138"/>
      <c r="CH216" s="138"/>
      <c r="CI216" s="138"/>
      <c r="CJ216" s="138"/>
      <c r="CK216" s="138"/>
      <c r="CL216" s="138"/>
      <c r="CM216" s="138"/>
      <c r="CN216" s="138"/>
      <c r="CO216" s="138"/>
      <c r="CP216" s="138"/>
      <c r="CQ216" s="138"/>
      <c r="CR216" s="138"/>
      <c r="CS216" s="138"/>
      <c r="CT216" s="138"/>
      <c r="CU216" s="138"/>
      <c r="CV216" s="138"/>
      <c r="CW216" s="138"/>
      <c r="CX216" s="138"/>
      <c r="CY216" s="138"/>
      <c r="CZ216" s="138"/>
      <c r="DA216" s="138"/>
      <c r="DB216" s="138"/>
      <c r="DC216" s="138"/>
      <c r="DD216" s="138"/>
      <c r="DE216" s="138"/>
      <c r="DF216" s="138"/>
      <c r="DG216" s="138"/>
      <c r="DH216" s="138"/>
      <c r="DI216" s="138"/>
      <c r="DJ216" s="138"/>
      <c r="DK216" s="138"/>
      <c r="DL216" s="138"/>
      <c r="DM216" s="138"/>
      <c r="DN216" s="138"/>
      <c r="DO216" s="138"/>
      <c r="DP216" s="138"/>
      <c r="DQ216" s="138"/>
      <c r="DR216" s="138"/>
      <c r="DS216" s="138"/>
      <c r="DT216" s="138"/>
      <c r="DU216" s="138"/>
      <c r="DV216" s="138"/>
      <c r="DW216" s="138"/>
      <c r="DX216" s="138"/>
      <c r="DY216" s="138"/>
      <c r="DZ216" s="138"/>
      <c r="EA216" s="138"/>
      <c r="EB216" s="138"/>
      <c r="EC216" s="138"/>
      <c r="ED216" s="138"/>
      <c r="EE216" s="138"/>
      <c r="EF216" s="138"/>
      <c r="EG216" s="138"/>
      <c r="EH216" s="138"/>
      <c r="EI216" s="138"/>
      <c r="EJ216" s="138"/>
      <c r="EK216" s="138"/>
      <c r="EL216" s="138"/>
      <c r="EM216" s="138"/>
      <c r="EN216" s="138"/>
      <c r="EO216" s="138"/>
      <c r="EP216" s="138"/>
      <c r="EQ216" s="138"/>
      <c r="ER216" s="138"/>
      <c r="ES216" s="138"/>
      <c r="ET216" s="138"/>
      <c r="EU216" s="138"/>
      <c r="EV216" s="138"/>
      <c r="EW216" s="138"/>
      <c r="EX216" s="138"/>
      <c r="EY216" s="138"/>
      <c r="EZ216" s="138"/>
      <c r="FA216" s="138"/>
      <c r="FB216" s="138"/>
      <c r="FC216" s="138"/>
      <c r="FD216" s="138"/>
      <c r="FE216" s="138"/>
      <c r="FF216" s="138"/>
      <c r="FG216" s="138"/>
      <c r="FH216" s="138"/>
      <c r="FI216" s="138"/>
      <c r="FJ216" s="138"/>
      <c r="FK216" s="138"/>
      <c r="FL216" s="138"/>
      <c r="FM216" s="138"/>
      <c r="FN216" s="138"/>
      <c r="FO216" s="138"/>
      <c r="FP216" s="138"/>
      <c r="FQ216" s="138"/>
      <c r="FR216" s="138"/>
      <c r="FS216" s="138"/>
      <c r="FT216" s="138"/>
      <c r="FU216" s="138"/>
      <c r="FV216" s="138"/>
      <c r="FW216" s="138"/>
      <c r="FX216" s="138"/>
      <c r="FY216" s="138"/>
      <c r="FZ216" s="138"/>
      <c r="GA216" s="138"/>
      <c r="GB216" s="138"/>
      <c r="GC216" s="138"/>
      <c r="GD216" s="138"/>
      <c r="GE216" s="138"/>
      <c r="GF216" s="138"/>
      <c r="GG216" s="138"/>
      <c r="GH216" s="138"/>
      <c r="GI216" s="138"/>
      <c r="GJ216" s="138"/>
      <c r="GK216" s="138"/>
      <c r="GL216" s="138"/>
      <c r="GM216" s="138"/>
      <c r="GN216" s="138"/>
      <c r="GO216" s="138"/>
      <c r="GP216" s="138"/>
      <c r="GQ216" s="138"/>
      <c r="GR216" s="138"/>
      <c r="GS216" s="138"/>
      <c r="GT216" s="138"/>
      <c r="GU216" s="138"/>
      <c r="GV216" s="138"/>
      <c r="GW216" s="138"/>
      <c r="GX216" s="138"/>
      <c r="GY216" s="138"/>
      <c r="GZ216" s="138"/>
      <c r="HA216" s="138"/>
      <c r="HB216" s="138"/>
      <c r="HC216" s="138"/>
    </row>
    <row r="217" s="516" customFormat="1" ht="22.5" spans="1:211">
      <c r="A217" s="201">
        <v>3</v>
      </c>
      <c r="B217" s="207" t="s">
        <v>851</v>
      </c>
      <c r="C217" s="179" t="s">
        <v>188</v>
      </c>
      <c r="D217" s="201" t="s">
        <v>852</v>
      </c>
      <c r="E217" s="181" t="s">
        <v>642</v>
      </c>
      <c r="F217" s="180" t="s">
        <v>853</v>
      </c>
      <c r="G217" s="184" t="s">
        <v>229</v>
      </c>
      <c r="H217" s="460">
        <v>10000</v>
      </c>
      <c r="I217" s="181"/>
      <c r="J217" s="180"/>
      <c r="K217" s="181"/>
      <c r="L217" s="482" t="s">
        <v>848</v>
      </c>
      <c r="M217" s="457" t="s">
        <v>33</v>
      </c>
      <c r="N217" s="457" t="s">
        <v>33</v>
      </c>
      <c r="O217" s="180" t="s">
        <v>854</v>
      </c>
      <c r="P217" s="179" t="s">
        <v>855</v>
      </c>
      <c r="Q217" s="201" t="s">
        <v>648</v>
      </c>
      <c r="R217" s="179" t="s">
        <v>856</v>
      </c>
      <c r="S217" s="17" t="s">
        <v>551</v>
      </c>
      <c r="T217" s="510"/>
      <c r="U217" s="511"/>
      <c r="V217" s="695"/>
      <c r="W217" s="695"/>
      <c r="X217" s="695"/>
      <c r="Y217" s="695"/>
      <c r="Z217" s="695"/>
      <c r="AA217" s="695"/>
      <c r="AB217" s="695"/>
      <c r="AC217" s="695"/>
      <c r="AD217" s="695"/>
      <c r="AE217" s="695"/>
      <c r="AF217" s="695"/>
      <c r="AG217" s="695"/>
      <c r="AH217" s="511"/>
      <c r="AI217" s="511"/>
      <c r="AJ217" s="511"/>
      <c r="AK217" s="511"/>
      <c r="AL217" s="511"/>
      <c r="AM217" s="511"/>
      <c r="AN217" s="511"/>
      <c r="AO217" s="511"/>
      <c r="AP217" s="511"/>
      <c r="AQ217" s="511"/>
      <c r="AR217" s="511"/>
      <c r="AS217" s="511"/>
      <c r="AT217" s="511"/>
      <c r="AU217" s="511"/>
      <c r="AV217" s="511"/>
      <c r="AW217" s="511"/>
      <c r="AX217" s="511"/>
      <c r="AY217" s="511"/>
      <c r="AZ217" s="511"/>
      <c r="BA217" s="511"/>
      <c r="BB217" s="511"/>
      <c r="BC217" s="511"/>
      <c r="BD217" s="511"/>
      <c r="BE217" s="511"/>
      <c r="BF217" s="511"/>
      <c r="BG217" s="511"/>
      <c r="BH217" s="511"/>
      <c r="BI217" s="511"/>
      <c r="BJ217" s="511"/>
      <c r="BK217" s="511"/>
      <c r="BL217" s="511"/>
      <c r="BM217" s="511"/>
      <c r="BN217" s="511"/>
      <c r="BO217" s="511"/>
      <c r="BP217" s="511"/>
      <c r="BQ217" s="511"/>
      <c r="BR217" s="511"/>
      <c r="BS217" s="511"/>
      <c r="BT217" s="511"/>
      <c r="BU217" s="511"/>
      <c r="BV217" s="511"/>
      <c r="BW217" s="511"/>
      <c r="BX217" s="511"/>
      <c r="BY217" s="511"/>
      <c r="BZ217" s="511"/>
      <c r="CA217" s="511"/>
      <c r="CB217" s="511"/>
      <c r="CC217" s="511"/>
      <c r="CD217" s="511"/>
      <c r="CE217" s="511"/>
      <c r="CF217" s="511"/>
      <c r="CG217" s="511"/>
      <c r="CH217" s="511"/>
      <c r="CI217" s="511"/>
      <c r="CJ217" s="511"/>
      <c r="CK217" s="511"/>
      <c r="CL217" s="511"/>
      <c r="CM217" s="511"/>
      <c r="CN217" s="511"/>
      <c r="CO217" s="511"/>
      <c r="CP217" s="511"/>
      <c r="CQ217" s="511"/>
      <c r="CR217" s="511"/>
      <c r="CS217" s="511"/>
      <c r="CT217" s="511"/>
      <c r="CU217" s="511"/>
      <c r="CV217" s="511"/>
      <c r="CW217" s="511"/>
      <c r="CX217" s="511"/>
      <c r="CY217" s="511"/>
      <c r="CZ217" s="511"/>
      <c r="DA217" s="511"/>
      <c r="DB217" s="511"/>
      <c r="DC217" s="511"/>
      <c r="DD217" s="511"/>
      <c r="DE217" s="511"/>
      <c r="DF217" s="511"/>
      <c r="DG217" s="511"/>
      <c r="DH217" s="511"/>
      <c r="DI217" s="511"/>
      <c r="DJ217" s="511"/>
      <c r="DK217" s="511"/>
      <c r="DL217" s="511"/>
      <c r="DM217" s="511"/>
      <c r="DN217" s="511"/>
      <c r="DO217" s="511"/>
      <c r="DP217" s="511"/>
      <c r="DQ217" s="511"/>
      <c r="DR217" s="511"/>
      <c r="DS217" s="511"/>
      <c r="DT217" s="511"/>
      <c r="DU217" s="511"/>
      <c r="DV217" s="511"/>
      <c r="DW217" s="511"/>
      <c r="DX217" s="511"/>
      <c r="DY217" s="511"/>
      <c r="DZ217" s="511"/>
      <c r="EA217" s="511"/>
      <c r="EB217" s="511"/>
      <c r="EC217" s="511"/>
      <c r="ED217" s="511"/>
      <c r="EE217" s="511"/>
      <c r="EF217" s="511"/>
      <c r="EG217" s="511"/>
      <c r="EH217" s="511"/>
      <c r="EI217" s="511"/>
      <c r="EJ217" s="511"/>
      <c r="EK217" s="511"/>
      <c r="EL217" s="511"/>
      <c r="EM217" s="511"/>
      <c r="EN217" s="511"/>
      <c r="EO217" s="511"/>
      <c r="EP217" s="511"/>
      <c r="EQ217" s="511"/>
      <c r="ER217" s="511"/>
      <c r="ES217" s="511"/>
      <c r="ET217" s="511"/>
      <c r="EU217" s="511"/>
      <c r="EV217" s="511"/>
      <c r="EW217" s="511"/>
      <c r="EX217" s="511"/>
      <c r="EY217" s="511"/>
      <c r="EZ217" s="511"/>
      <c r="FA217" s="511"/>
      <c r="FB217" s="511"/>
      <c r="FC217" s="511"/>
      <c r="FD217" s="511"/>
      <c r="FE217" s="511"/>
      <c r="FF217" s="511"/>
      <c r="FG217" s="511"/>
      <c r="FH217" s="511"/>
      <c r="FI217" s="511"/>
      <c r="FJ217" s="511"/>
      <c r="FK217" s="511"/>
      <c r="FL217" s="511"/>
      <c r="FM217" s="511"/>
      <c r="FN217" s="511"/>
      <c r="FO217" s="511"/>
      <c r="FP217" s="511"/>
      <c r="FQ217" s="511"/>
      <c r="FR217" s="511"/>
      <c r="FS217" s="511"/>
      <c r="FT217" s="511"/>
      <c r="FU217" s="511"/>
      <c r="FV217" s="511"/>
      <c r="FW217" s="511"/>
      <c r="FX217" s="511"/>
      <c r="FY217" s="511"/>
      <c r="FZ217" s="511"/>
      <c r="GA217" s="511"/>
      <c r="GB217" s="511"/>
      <c r="GC217" s="511"/>
      <c r="GD217" s="511"/>
      <c r="GE217" s="511"/>
      <c r="GF217" s="511"/>
      <c r="GG217" s="511"/>
      <c r="GH217" s="511"/>
      <c r="GI217" s="511"/>
      <c r="GJ217" s="511"/>
      <c r="GK217" s="511"/>
      <c r="GL217" s="511"/>
      <c r="GM217" s="511"/>
      <c r="GN217" s="511"/>
      <c r="GO217" s="511"/>
      <c r="GP217" s="511"/>
      <c r="GQ217" s="511"/>
      <c r="GR217" s="511"/>
      <c r="GS217" s="511"/>
      <c r="GT217" s="511"/>
      <c r="GU217" s="511"/>
      <c r="GV217" s="511"/>
      <c r="GW217" s="511"/>
      <c r="GX217" s="511"/>
      <c r="GY217" s="511"/>
      <c r="GZ217" s="511"/>
      <c r="HA217" s="511"/>
      <c r="HB217" s="511"/>
      <c r="HC217" s="511"/>
    </row>
    <row r="218" s="518" customFormat="1" ht="67.5" spans="1:211">
      <c r="A218" s="201">
        <v>4</v>
      </c>
      <c r="B218" s="207" t="s">
        <v>857</v>
      </c>
      <c r="C218" s="179" t="s">
        <v>858</v>
      </c>
      <c r="D218" s="179" t="s">
        <v>433</v>
      </c>
      <c r="E218" s="181" t="s">
        <v>642</v>
      </c>
      <c r="F218" s="182" t="s">
        <v>859</v>
      </c>
      <c r="G218" s="181" t="s">
        <v>251</v>
      </c>
      <c r="H218" s="462">
        <v>6000</v>
      </c>
      <c r="I218" s="181"/>
      <c r="J218" s="191"/>
      <c r="K218" s="259"/>
      <c r="L218" s="180" t="s">
        <v>860</v>
      </c>
      <c r="M218" s="457" t="s">
        <v>33</v>
      </c>
      <c r="N218" s="457" t="s">
        <v>33</v>
      </c>
      <c r="O218" s="619" t="s">
        <v>861</v>
      </c>
      <c r="P218" s="620"/>
      <c r="Q218" s="620"/>
      <c r="R218" s="620"/>
      <c r="S218" s="17" t="s">
        <v>551</v>
      </c>
      <c r="T218" s="504"/>
      <c r="U218" s="504"/>
      <c r="V218" s="700"/>
      <c r="W218" s="700"/>
      <c r="X218" s="700"/>
      <c r="Y218" s="700"/>
      <c r="Z218" s="700"/>
      <c r="AA218" s="700"/>
      <c r="AB218" s="700"/>
      <c r="AC218" s="700"/>
      <c r="AD218" s="700"/>
      <c r="AE218" s="700"/>
      <c r="AF218" s="700"/>
      <c r="AG218" s="700"/>
      <c r="AH218" s="504"/>
      <c r="AI218" s="504"/>
      <c r="AJ218" s="504"/>
      <c r="AK218" s="504"/>
      <c r="AL218" s="504"/>
      <c r="AM218" s="504"/>
      <c r="AN218" s="504"/>
      <c r="AO218" s="504"/>
      <c r="AP218" s="504"/>
      <c r="AQ218" s="504"/>
      <c r="AR218" s="504"/>
      <c r="AS218" s="504"/>
      <c r="AT218" s="504"/>
      <c r="AU218" s="504"/>
      <c r="AV218" s="504"/>
      <c r="AW218" s="504"/>
      <c r="AX218" s="504"/>
      <c r="AY218" s="504"/>
      <c r="AZ218" s="504"/>
      <c r="BA218" s="504"/>
      <c r="BB218" s="504"/>
      <c r="BC218" s="504"/>
      <c r="BD218" s="504"/>
      <c r="BE218" s="504"/>
      <c r="BF218" s="504"/>
      <c r="BG218" s="504"/>
      <c r="BH218" s="504"/>
      <c r="BI218" s="504"/>
      <c r="BJ218" s="504"/>
      <c r="BK218" s="504"/>
      <c r="BL218" s="504"/>
      <c r="BM218" s="504"/>
      <c r="BN218" s="504"/>
      <c r="BO218" s="504"/>
      <c r="BP218" s="504"/>
      <c r="BQ218" s="504"/>
      <c r="BR218" s="504"/>
      <c r="BS218" s="504"/>
      <c r="BT218" s="504"/>
      <c r="BU218" s="504"/>
      <c r="BV218" s="504"/>
      <c r="BW218" s="504"/>
      <c r="BX218" s="504"/>
      <c r="BY218" s="504"/>
      <c r="BZ218" s="504"/>
      <c r="CA218" s="504"/>
      <c r="CB218" s="504"/>
      <c r="CC218" s="504"/>
      <c r="CD218" s="504"/>
      <c r="CE218" s="504"/>
      <c r="CF218" s="504"/>
      <c r="CG218" s="504"/>
      <c r="CH218" s="504"/>
      <c r="CI218" s="504"/>
      <c r="CJ218" s="504"/>
      <c r="CK218" s="504"/>
      <c r="CL218" s="504"/>
      <c r="CM218" s="504"/>
      <c r="CN218" s="504"/>
      <c r="CO218" s="504"/>
      <c r="CP218" s="504"/>
      <c r="CQ218" s="504"/>
      <c r="CR218" s="504"/>
      <c r="CS218" s="504"/>
      <c r="CT218" s="504"/>
      <c r="CU218" s="504"/>
      <c r="CV218" s="504"/>
      <c r="CW218" s="504"/>
      <c r="CX218" s="504"/>
      <c r="CY218" s="504"/>
      <c r="CZ218" s="504"/>
      <c r="DA218" s="504"/>
      <c r="DB218" s="504"/>
      <c r="DC218" s="504"/>
      <c r="DD218" s="504"/>
      <c r="DE218" s="504"/>
      <c r="DF218" s="504"/>
      <c r="DG218" s="504"/>
      <c r="DH218" s="504"/>
      <c r="DI218" s="504"/>
      <c r="DJ218" s="504"/>
      <c r="DK218" s="504"/>
      <c r="DL218" s="504"/>
      <c r="DM218" s="504"/>
      <c r="DN218" s="504"/>
      <c r="DO218" s="504"/>
      <c r="DP218" s="504"/>
      <c r="DQ218" s="504"/>
      <c r="DR218" s="504"/>
      <c r="DS218" s="504"/>
      <c r="DT218" s="504"/>
      <c r="DU218" s="504"/>
      <c r="DV218" s="504"/>
      <c r="DW218" s="504"/>
      <c r="DX218" s="504"/>
      <c r="DY218" s="504"/>
      <c r="DZ218" s="504"/>
      <c r="EA218" s="504"/>
      <c r="EB218" s="504"/>
      <c r="EC218" s="504"/>
      <c r="ED218" s="504"/>
      <c r="EE218" s="504"/>
      <c r="EF218" s="504"/>
      <c r="EG218" s="504"/>
      <c r="EH218" s="504"/>
      <c r="EI218" s="504"/>
      <c r="EJ218" s="504"/>
      <c r="EK218" s="504"/>
      <c r="EL218" s="504"/>
      <c r="EM218" s="504"/>
      <c r="EN218" s="504"/>
      <c r="EO218" s="504"/>
      <c r="EP218" s="504"/>
      <c r="EQ218" s="504"/>
      <c r="ER218" s="504"/>
      <c r="ES218" s="504"/>
      <c r="ET218" s="504"/>
      <c r="EU218" s="504"/>
      <c r="EV218" s="504"/>
      <c r="EW218" s="504"/>
      <c r="EX218" s="504"/>
      <c r="EY218" s="504"/>
      <c r="EZ218" s="504"/>
      <c r="FA218" s="504"/>
      <c r="FB218" s="504"/>
      <c r="FC218" s="504"/>
      <c r="FD218" s="504"/>
      <c r="FE218" s="504"/>
      <c r="FF218" s="504"/>
      <c r="FG218" s="504"/>
      <c r="FH218" s="504"/>
      <c r="FI218" s="504"/>
      <c r="FJ218" s="504"/>
      <c r="FK218" s="504"/>
      <c r="FL218" s="504"/>
      <c r="FM218" s="504"/>
      <c r="FN218" s="504"/>
      <c r="FO218" s="504"/>
      <c r="FP218" s="504"/>
      <c r="FQ218" s="504"/>
      <c r="FR218" s="504"/>
      <c r="FS218" s="504"/>
      <c r="FT218" s="504"/>
      <c r="FU218" s="504"/>
      <c r="FV218" s="504"/>
      <c r="FW218" s="504"/>
      <c r="FX218" s="504"/>
      <c r="FY218" s="504"/>
      <c r="FZ218" s="504"/>
      <c r="GA218" s="504"/>
      <c r="GB218" s="504"/>
      <c r="GC218" s="504"/>
      <c r="GD218" s="504"/>
      <c r="GE218" s="504"/>
      <c r="GF218" s="504"/>
      <c r="GG218" s="504"/>
      <c r="GH218" s="504"/>
      <c r="GI218" s="504"/>
      <c r="GJ218" s="504"/>
      <c r="GK218" s="504"/>
      <c r="GL218" s="504"/>
      <c r="GM218" s="504"/>
      <c r="GN218" s="504"/>
      <c r="GO218" s="504"/>
      <c r="GP218" s="504"/>
      <c r="GQ218" s="504"/>
      <c r="GR218" s="504"/>
      <c r="GS218" s="504"/>
      <c r="GT218" s="504"/>
      <c r="GU218" s="504"/>
      <c r="GV218" s="504"/>
      <c r="GW218" s="504"/>
      <c r="GX218" s="504"/>
      <c r="GY218" s="504"/>
      <c r="GZ218" s="504"/>
      <c r="HA218" s="504"/>
      <c r="HB218" s="504"/>
      <c r="HC218" s="504"/>
    </row>
    <row r="219" s="518" customFormat="1" ht="40.5" spans="1:211">
      <c r="A219" s="201">
        <v>5</v>
      </c>
      <c r="B219" s="207" t="s">
        <v>862</v>
      </c>
      <c r="C219" s="179" t="s">
        <v>858</v>
      </c>
      <c r="D219" s="179" t="s">
        <v>433</v>
      </c>
      <c r="E219" s="181" t="s">
        <v>642</v>
      </c>
      <c r="F219" s="182" t="s">
        <v>863</v>
      </c>
      <c r="G219" s="181" t="s">
        <v>251</v>
      </c>
      <c r="H219" s="462">
        <v>4000</v>
      </c>
      <c r="I219" s="181"/>
      <c r="J219" s="191"/>
      <c r="K219" s="259"/>
      <c r="L219" s="180" t="s">
        <v>860</v>
      </c>
      <c r="M219" s="457" t="s">
        <v>33</v>
      </c>
      <c r="N219" s="457" t="s">
        <v>33</v>
      </c>
      <c r="O219" s="619" t="s">
        <v>864</v>
      </c>
      <c r="P219" s="620"/>
      <c r="Q219" s="620"/>
      <c r="R219" s="620"/>
      <c r="S219" s="17" t="s">
        <v>551</v>
      </c>
      <c r="T219" s="504"/>
      <c r="U219" s="504"/>
      <c r="V219" s="700"/>
      <c r="W219" s="700"/>
      <c r="X219" s="700"/>
      <c r="Y219" s="700"/>
      <c r="Z219" s="700"/>
      <c r="AA219" s="700"/>
      <c r="AB219" s="700"/>
      <c r="AC219" s="700"/>
      <c r="AD219" s="700"/>
      <c r="AE219" s="700"/>
      <c r="AF219" s="700"/>
      <c r="AG219" s="700"/>
      <c r="AH219" s="504"/>
      <c r="AI219" s="504"/>
      <c r="AJ219" s="504"/>
      <c r="AK219" s="504"/>
      <c r="AL219" s="504"/>
      <c r="AM219" s="504"/>
      <c r="AN219" s="504"/>
      <c r="AO219" s="504"/>
      <c r="AP219" s="504"/>
      <c r="AQ219" s="504"/>
      <c r="AR219" s="504"/>
      <c r="AS219" s="504"/>
      <c r="AT219" s="504"/>
      <c r="AU219" s="504"/>
      <c r="AV219" s="504"/>
      <c r="AW219" s="504"/>
      <c r="AX219" s="504"/>
      <c r="AY219" s="504"/>
      <c r="AZ219" s="504"/>
      <c r="BA219" s="504"/>
      <c r="BB219" s="504"/>
      <c r="BC219" s="504"/>
      <c r="BD219" s="504"/>
      <c r="BE219" s="504"/>
      <c r="BF219" s="504"/>
      <c r="BG219" s="504"/>
      <c r="BH219" s="504"/>
      <c r="BI219" s="504"/>
      <c r="BJ219" s="504"/>
      <c r="BK219" s="504"/>
      <c r="BL219" s="504"/>
      <c r="BM219" s="504"/>
      <c r="BN219" s="504"/>
      <c r="BO219" s="504"/>
      <c r="BP219" s="504"/>
      <c r="BQ219" s="504"/>
      <c r="BR219" s="504"/>
      <c r="BS219" s="504"/>
      <c r="BT219" s="504"/>
      <c r="BU219" s="504"/>
      <c r="BV219" s="504"/>
      <c r="BW219" s="504"/>
      <c r="BX219" s="504"/>
      <c r="BY219" s="504"/>
      <c r="BZ219" s="504"/>
      <c r="CA219" s="504"/>
      <c r="CB219" s="504"/>
      <c r="CC219" s="504"/>
      <c r="CD219" s="504"/>
      <c r="CE219" s="504"/>
      <c r="CF219" s="504"/>
      <c r="CG219" s="504"/>
      <c r="CH219" s="504"/>
      <c r="CI219" s="504"/>
      <c r="CJ219" s="504"/>
      <c r="CK219" s="504"/>
      <c r="CL219" s="504"/>
      <c r="CM219" s="504"/>
      <c r="CN219" s="504"/>
      <c r="CO219" s="504"/>
      <c r="CP219" s="504"/>
      <c r="CQ219" s="504"/>
      <c r="CR219" s="504"/>
      <c r="CS219" s="504"/>
      <c r="CT219" s="504"/>
      <c r="CU219" s="504"/>
      <c r="CV219" s="504"/>
      <c r="CW219" s="504"/>
      <c r="CX219" s="504"/>
      <c r="CY219" s="504"/>
      <c r="CZ219" s="504"/>
      <c r="DA219" s="504"/>
      <c r="DB219" s="504"/>
      <c r="DC219" s="504"/>
      <c r="DD219" s="504"/>
      <c r="DE219" s="504"/>
      <c r="DF219" s="504"/>
      <c r="DG219" s="504"/>
      <c r="DH219" s="504"/>
      <c r="DI219" s="504"/>
      <c r="DJ219" s="504"/>
      <c r="DK219" s="504"/>
      <c r="DL219" s="504"/>
      <c r="DM219" s="504"/>
      <c r="DN219" s="504"/>
      <c r="DO219" s="504"/>
      <c r="DP219" s="504"/>
      <c r="DQ219" s="504"/>
      <c r="DR219" s="504"/>
      <c r="DS219" s="504"/>
      <c r="DT219" s="504"/>
      <c r="DU219" s="504"/>
      <c r="DV219" s="504"/>
      <c r="DW219" s="504"/>
      <c r="DX219" s="504"/>
      <c r="DY219" s="504"/>
      <c r="DZ219" s="504"/>
      <c r="EA219" s="504"/>
      <c r="EB219" s="504"/>
      <c r="EC219" s="504"/>
      <c r="ED219" s="504"/>
      <c r="EE219" s="504"/>
      <c r="EF219" s="504"/>
      <c r="EG219" s="504"/>
      <c r="EH219" s="504"/>
      <c r="EI219" s="504"/>
      <c r="EJ219" s="504"/>
      <c r="EK219" s="504"/>
      <c r="EL219" s="504"/>
      <c r="EM219" s="504"/>
      <c r="EN219" s="504"/>
      <c r="EO219" s="504"/>
      <c r="EP219" s="504"/>
      <c r="EQ219" s="504"/>
      <c r="ER219" s="504"/>
      <c r="ES219" s="504"/>
      <c r="ET219" s="504"/>
      <c r="EU219" s="504"/>
      <c r="EV219" s="504"/>
      <c r="EW219" s="504"/>
      <c r="EX219" s="504"/>
      <c r="EY219" s="504"/>
      <c r="EZ219" s="504"/>
      <c r="FA219" s="504"/>
      <c r="FB219" s="504"/>
      <c r="FC219" s="504"/>
      <c r="FD219" s="504"/>
      <c r="FE219" s="504"/>
      <c r="FF219" s="504"/>
      <c r="FG219" s="504"/>
      <c r="FH219" s="504"/>
      <c r="FI219" s="504"/>
      <c r="FJ219" s="504"/>
      <c r="FK219" s="504"/>
      <c r="FL219" s="504"/>
      <c r="FM219" s="504"/>
      <c r="FN219" s="504"/>
      <c r="FO219" s="504"/>
      <c r="FP219" s="504"/>
      <c r="FQ219" s="504"/>
      <c r="FR219" s="504"/>
      <c r="FS219" s="504"/>
      <c r="FT219" s="504"/>
      <c r="FU219" s="504"/>
      <c r="FV219" s="504"/>
      <c r="FW219" s="504"/>
      <c r="FX219" s="504"/>
      <c r="FY219" s="504"/>
      <c r="FZ219" s="504"/>
      <c r="GA219" s="504"/>
      <c r="GB219" s="504"/>
      <c r="GC219" s="504"/>
      <c r="GD219" s="504"/>
      <c r="GE219" s="504"/>
      <c r="GF219" s="504"/>
      <c r="GG219" s="504"/>
      <c r="GH219" s="504"/>
      <c r="GI219" s="504"/>
      <c r="GJ219" s="504"/>
      <c r="GK219" s="504"/>
      <c r="GL219" s="504"/>
      <c r="GM219" s="504"/>
      <c r="GN219" s="504"/>
      <c r="GO219" s="504"/>
      <c r="GP219" s="504"/>
      <c r="GQ219" s="504"/>
      <c r="GR219" s="504"/>
      <c r="GS219" s="504"/>
      <c r="GT219" s="504"/>
      <c r="GU219" s="504"/>
      <c r="GV219" s="504"/>
      <c r="GW219" s="504"/>
      <c r="GX219" s="504"/>
      <c r="GY219" s="504"/>
      <c r="GZ219" s="504"/>
      <c r="HA219" s="504"/>
      <c r="HB219" s="504"/>
      <c r="HC219" s="504"/>
    </row>
    <row r="220" s="518" customFormat="1" ht="45" spans="1:211">
      <c r="A220" s="201">
        <v>6</v>
      </c>
      <c r="B220" s="207" t="s">
        <v>865</v>
      </c>
      <c r="C220" s="179" t="s">
        <v>858</v>
      </c>
      <c r="D220" s="179" t="s">
        <v>433</v>
      </c>
      <c r="E220" s="181" t="s">
        <v>642</v>
      </c>
      <c r="F220" s="182" t="s">
        <v>866</v>
      </c>
      <c r="G220" s="181" t="s">
        <v>251</v>
      </c>
      <c r="H220" s="462">
        <v>3000</v>
      </c>
      <c r="I220" s="181"/>
      <c r="J220" s="191"/>
      <c r="K220" s="259"/>
      <c r="L220" s="180" t="s">
        <v>860</v>
      </c>
      <c r="M220" s="457" t="s">
        <v>33</v>
      </c>
      <c r="N220" s="457" t="s">
        <v>33</v>
      </c>
      <c r="O220" s="619" t="s">
        <v>867</v>
      </c>
      <c r="P220" s="620"/>
      <c r="Q220" s="620"/>
      <c r="R220" s="620"/>
      <c r="S220" s="17" t="s">
        <v>551</v>
      </c>
      <c r="T220" s="504"/>
      <c r="U220" s="504"/>
      <c r="V220" s="700"/>
      <c r="W220" s="700"/>
      <c r="X220" s="700"/>
      <c r="Y220" s="700"/>
      <c r="Z220" s="700"/>
      <c r="AA220" s="700"/>
      <c r="AB220" s="700"/>
      <c r="AC220" s="700"/>
      <c r="AD220" s="700"/>
      <c r="AE220" s="700"/>
      <c r="AF220" s="700"/>
      <c r="AG220" s="700"/>
      <c r="AH220" s="504"/>
      <c r="AI220" s="504"/>
      <c r="AJ220" s="504"/>
      <c r="AK220" s="504"/>
      <c r="AL220" s="504"/>
      <c r="AM220" s="504"/>
      <c r="AN220" s="504"/>
      <c r="AO220" s="504"/>
      <c r="AP220" s="504"/>
      <c r="AQ220" s="504"/>
      <c r="AR220" s="504"/>
      <c r="AS220" s="504"/>
      <c r="AT220" s="504"/>
      <c r="AU220" s="504"/>
      <c r="AV220" s="504"/>
      <c r="AW220" s="504"/>
      <c r="AX220" s="504"/>
      <c r="AY220" s="504"/>
      <c r="AZ220" s="504"/>
      <c r="BA220" s="504"/>
      <c r="BB220" s="504"/>
      <c r="BC220" s="504"/>
      <c r="BD220" s="504"/>
      <c r="BE220" s="504"/>
      <c r="BF220" s="504"/>
      <c r="BG220" s="504"/>
      <c r="BH220" s="504"/>
      <c r="BI220" s="504"/>
      <c r="BJ220" s="504"/>
      <c r="BK220" s="504"/>
      <c r="BL220" s="504"/>
      <c r="BM220" s="504"/>
      <c r="BN220" s="504"/>
      <c r="BO220" s="504"/>
      <c r="BP220" s="504"/>
      <c r="BQ220" s="504"/>
      <c r="BR220" s="504"/>
      <c r="BS220" s="504"/>
      <c r="BT220" s="504"/>
      <c r="BU220" s="504"/>
      <c r="BV220" s="504"/>
      <c r="BW220" s="504"/>
      <c r="BX220" s="504"/>
      <c r="BY220" s="504"/>
      <c r="BZ220" s="504"/>
      <c r="CA220" s="504"/>
      <c r="CB220" s="504"/>
      <c r="CC220" s="504"/>
      <c r="CD220" s="504"/>
      <c r="CE220" s="504"/>
      <c r="CF220" s="504"/>
      <c r="CG220" s="504"/>
      <c r="CH220" s="504"/>
      <c r="CI220" s="504"/>
      <c r="CJ220" s="504"/>
      <c r="CK220" s="504"/>
      <c r="CL220" s="504"/>
      <c r="CM220" s="504"/>
      <c r="CN220" s="504"/>
      <c r="CO220" s="504"/>
      <c r="CP220" s="504"/>
      <c r="CQ220" s="504"/>
      <c r="CR220" s="504"/>
      <c r="CS220" s="504"/>
      <c r="CT220" s="504"/>
      <c r="CU220" s="504"/>
      <c r="CV220" s="504"/>
      <c r="CW220" s="504"/>
      <c r="CX220" s="504"/>
      <c r="CY220" s="504"/>
      <c r="CZ220" s="504"/>
      <c r="DA220" s="504"/>
      <c r="DB220" s="504"/>
      <c r="DC220" s="504"/>
      <c r="DD220" s="504"/>
      <c r="DE220" s="504"/>
      <c r="DF220" s="504"/>
      <c r="DG220" s="504"/>
      <c r="DH220" s="504"/>
      <c r="DI220" s="504"/>
      <c r="DJ220" s="504"/>
      <c r="DK220" s="504"/>
      <c r="DL220" s="504"/>
      <c r="DM220" s="504"/>
      <c r="DN220" s="504"/>
      <c r="DO220" s="504"/>
      <c r="DP220" s="504"/>
      <c r="DQ220" s="504"/>
      <c r="DR220" s="504"/>
      <c r="DS220" s="504"/>
      <c r="DT220" s="504"/>
      <c r="DU220" s="504"/>
      <c r="DV220" s="504"/>
      <c r="DW220" s="504"/>
      <c r="DX220" s="504"/>
      <c r="DY220" s="504"/>
      <c r="DZ220" s="504"/>
      <c r="EA220" s="504"/>
      <c r="EB220" s="504"/>
      <c r="EC220" s="504"/>
      <c r="ED220" s="504"/>
      <c r="EE220" s="504"/>
      <c r="EF220" s="504"/>
      <c r="EG220" s="504"/>
      <c r="EH220" s="504"/>
      <c r="EI220" s="504"/>
      <c r="EJ220" s="504"/>
      <c r="EK220" s="504"/>
      <c r="EL220" s="504"/>
      <c r="EM220" s="504"/>
      <c r="EN220" s="504"/>
      <c r="EO220" s="504"/>
      <c r="EP220" s="504"/>
      <c r="EQ220" s="504"/>
      <c r="ER220" s="504"/>
      <c r="ES220" s="504"/>
      <c r="ET220" s="504"/>
      <c r="EU220" s="504"/>
      <c r="EV220" s="504"/>
      <c r="EW220" s="504"/>
      <c r="EX220" s="504"/>
      <c r="EY220" s="504"/>
      <c r="EZ220" s="504"/>
      <c r="FA220" s="504"/>
      <c r="FB220" s="504"/>
      <c r="FC220" s="504"/>
      <c r="FD220" s="504"/>
      <c r="FE220" s="504"/>
      <c r="FF220" s="504"/>
      <c r="FG220" s="504"/>
      <c r="FH220" s="504"/>
      <c r="FI220" s="504"/>
      <c r="FJ220" s="504"/>
      <c r="FK220" s="504"/>
      <c r="FL220" s="504"/>
      <c r="FM220" s="504"/>
      <c r="FN220" s="504"/>
      <c r="FO220" s="504"/>
      <c r="FP220" s="504"/>
      <c r="FQ220" s="504"/>
      <c r="FR220" s="504"/>
      <c r="FS220" s="504"/>
      <c r="FT220" s="504"/>
      <c r="FU220" s="504"/>
      <c r="FV220" s="504"/>
      <c r="FW220" s="504"/>
      <c r="FX220" s="504"/>
      <c r="FY220" s="504"/>
      <c r="FZ220" s="504"/>
      <c r="GA220" s="504"/>
      <c r="GB220" s="504"/>
      <c r="GC220" s="504"/>
      <c r="GD220" s="504"/>
      <c r="GE220" s="504"/>
      <c r="GF220" s="504"/>
      <c r="GG220" s="504"/>
      <c r="GH220" s="504"/>
      <c r="GI220" s="504"/>
      <c r="GJ220" s="504"/>
      <c r="GK220" s="504"/>
      <c r="GL220" s="504"/>
      <c r="GM220" s="504"/>
      <c r="GN220" s="504"/>
      <c r="GO220" s="504"/>
      <c r="GP220" s="504"/>
      <c r="GQ220" s="504"/>
      <c r="GR220" s="504"/>
      <c r="GS220" s="504"/>
      <c r="GT220" s="504"/>
      <c r="GU220" s="504"/>
      <c r="GV220" s="504"/>
      <c r="GW220" s="504"/>
      <c r="GX220" s="504"/>
      <c r="GY220" s="504"/>
      <c r="GZ220" s="504"/>
      <c r="HA220" s="504"/>
      <c r="HB220" s="504"/>
      <c r="HC220" s="504"/>
    </row>
    <row r="221" s="518" customFormat="1" ht="40.5" spans="1:211">
      <c r="A221" s="201">
        <v>7</v>
      </c>
      <c r="B221" s="207" t="s">
        <v>868</v>
      </c>
      <c r="C221" s="179" t="s">
        <v>858</v>
      </c>
      <c r="D221" s="179" t="s">
        <v>433</v>
      </c>
      <c r="E221" s="181" t="s">
        <v>642</v>
      </c>
      <c r="F221" s="182" t="s">
        <v>869</v>
      </c>
      <c r="G221" s="181" t="s">
        <v>251</v>
      </c>
      <c r="H221" s="462">
        <v>10000</v>
      </c>
      <c r="I221" s="181"/>
      <c r="J221" s="191"/>
      <c r="K221" s="259"/>
      <c r="L221" s="180" t="s">
        <v>860</v>
      </c>
      <c r="M221" s="457" t="s">
        <v>33</v>
      </c>
      <c r="N221" s="457" t="s">
        <v>33</v>
      </c>
      <c r="O221" s="619" t="s">
        <v>870</v>
      </c>
      <c r="P221" s="620"/>
      <c r="Q221" s="620"/>
      <c r="R221" s="620"/>
      <c r="S221" s="17" t="s">
        <v>551</v>
      </c>
      <c r="T221" s="504"/>
      <c r="U221" s="504"/>
      <c r="V221" s="700"/>
      <c r="W221" s="700"/>
      <c r="X221" s="700"/>
      <c r="Y221" s="700"/>
      <c r="Z221" s="700"/>
      <c r="AA221" s="700"/>
      <c r="AB221" s="700"/>
      <c r="AC221" s="700"/>
      <c r="AD221" s="700"/>
      <c r="AE221" s="700"/>
      <c r="AF221" s="700"/>
      <c r="AG221" s="700"/>
      <c r="AH221" s="504"/>
      <c r="AI221" s="504"/>
      <c r="AJ221" s="504"/>
      <c r="AK221" s="504"/>
      <c r="AL221" s="504"/>
      <c r="AM221" s="504"/>
      <c r="AN221" s="504"/>
      <c r="AO221" s="504"/>
      <c r="AP221" s="504"/>
      <c r="AQ221" s="504"/>
      <c r="AR221" s="504"/>
      <c r="AS221" s="504"/>
      <c r="AT221" s="504"/>
      <c r="AU221" s="504"/>
      <c r="AV221" s="504"/>
      <c r="AW221" s="504"/>
      <c r="AX221" s="504"/>
      <c r="AY221" s="504"/>
      <c r="AZ221" s="504"/>
      <c r="BA221" s="504"/>
      <c r="BB221" s="504"/>
      <c r="BC221" s="504"/>
      <c r="BD221" s="504"/>
      <c r="BE221" s="504"/>
      <c r="BF221" s="504"/>
      <c r="BG221" s="504"/>
      <c r="BH221" s="504"/>
      <c r="BI221" s="504"/>
      <c r="BJ221" s="504"/>
      <c r="BK221" s="504"/>
      <c r="BL221" s="504"/>
      <c r="BM221" s="504"/>
      <c r="BN221" s="504"/>
      <c r="BO221" s="504"/>
      <c r="BP221" s="504"/>
      <c r="BQ221" s="504"/>
      <c r="BR221" s="504"/>
      <c r="BS221" s="504"/>
      <c r="BT221" s="504"/>
      <c r="BU221" s="504"/>
      <c r="BV221" s="504"/>
      <c r="BW221" s="504"/>
      <c r="BX221" s="504"/>
      <c r="BY221" s="504"/>
      <c r="BZ221" s="504"/>
      <c r="CA221" s="504"/>
      <c r="CB221" s="504"/>
      <c r="CC221" s="504"/>
      <c r="CD221" s="504"/>
      <c r="CE221" s="504"/>
      <c r="CF221" s="504"/>
      <c r="CG221" s="504"/>
      <c r="CH221" s="504"/>
      <c r="CI221" s="504"/>
      <c r="CJ221" s="504"/>
      <c r="CK221" s="504"/>
      <c r="CL221" s="504"/>
      <c r="CM221" s="504"/>
      <c r="CN221" s="504"/>
      <c r="CO221" s="504"/>
      <c r="CP221" s="504"/>
      <c r="CQ221" s="504"/>
      <c r="CR221" s="504"/>
      <c r="CS221" s="504"/>
      <c r="CT221" s="504"/>
      <c r="CU221" s="504"/>
      <c r="CV221" s="504"/>
      <c r="CW221" s="504"/>
      <c r="CX221" s="504"/>
      <c r="CY221" s="504"/>
      <c r="CZ221" s="504"/>
      <c r="DA221" s="504"/>
      <c r="DB221" s="504"/>
      <c r="DC221" s="504"/>
      <c r="DD221" s="504"/>
      <c r="DE221" s="504"/>
      <c r="DF221" s="504"/>
      <c r="DG221" s="504"/>
      <c r="DH221" s="504"/>
      <c r="DI221" s="504"/>
      <c r="DJ221" s="504"/>
      <c r="DK221" s="504"/>
      <c r="DL221" s="504"/>
      <c r="DM221" s="504"/>
      <c r="DN221" s="504"/>
      <c r="DO221" s="504"/>
      <c r="DP221" s="504"/>
      <c r="DQ221" s="504"/>
      <c r="DR221" s="504"/>
      <c r="DS221" s="504"/>
      <c r="DT221" s="504"/>
      <c r="DU221" s="504"/>
      <c r="DV221" s="504"/>
      <c r="DW221" s="504"/>
      <c r="DX221" s="504"/>
      <c r="DY221" s="504"/>
      <c r="DZ221" s="504"/>
      <c r="EA221" s="504"/>
      <c r="EB221" s="504"/>
      <c r="EC221" s="504"/>
      <c r="ED221" s="504"/>
      <c r="EE221" s="504"/>
      <c r="EF221" s="504"/>
      <c r="EG221" s="504"/>
      <c r="EH221" s="504"/>
      <c r="EI221" s="504"/>
      <c r="EJ221" s="504"/>
      <c r="EK221" s="504"/>
      <c r="EL221" s="504"/>
      <c r="EM221" s="504"/>
      <c r="EN221" s="504"/>
      <c r="EO221" s="504"/>
      <c r="EP221" s="504"/>
      <c r="EQ221" s="504"/>
      <c r="ER221" s="504"/>
      <c r="ES221" s="504"/>
      <c r="ET221" s="504"/>
      <c r="EU221" s="504"/>
      <c r="EV221" s="504"/>
      <c r="EW221" s="504"/>
      <c r="EX221" s="504"/>
      <c r="EY221" s="504"/>
      <c r="EZ221" s="504"/>
      <c r="FA221" s="504"/>
      <c r="FB221" s="504"/>
      <c r="FC221" s="504"/>
      <c r="FD221" s="504"/>
      <c r="FE221" s="504"/>
      <c r="FF221" s="504"/>
      <c r="FG221" s="504"/>
      <c r="FH221" s="504"/>
      <c r="FI221" s="504"/>
      <c r="FJ221" s="504"/>
      <c r="FK221" s="504"/>
      <c r="FL221" s="504"/>
      <c r="FM221" s="504"/>
      <c r="FN221" s="504"/>
      <c r="FO221" s="504"/>
      <c r="FP221" s="504"/>
      <c r="FQ221" s="504"/>
      <c r="FR221" s="504"/>
      <c r="FS221" s="504"/>
      <c r="FT221" s="504"/>
      <c r="FU221" s="504"/>
      <c r="FV221" s="504"/>
      <c r="FW221" s="504"/>
      <c r="FX221" s="504"/>
      <c r="FY221" s="504"/>
      <c r="FZ221" s="504"/>
      <c r="GA221" s="504"/>
      <c r="GB221" s="504"/>
      <c r="GC221" s="504"/>
      <c r="GD221" s="504"/>
      <c r="GE221" s="504"/>
      <c r="GF221" s="504"/>
      <c r="GG221" s="504"/>
      <c r="GH221" s="504"/>
      <c r="GI221" s="504"/>
      <c r="GJ221" s="504"/>
      <c r="GK221" s="504"/>
      <c r="GL221" s="504"/>
      <c r="GM221" s="504"/>
      <c r="GN221" s="504"/>
      <c r="GO221" s="504"/>
      <c r="GP221" s="504"/>
      <c r="GQ221" s="504"/>
      <c r="GR221" s="504"/>
      <c r="GS221" s="504"/>
      <c r="GT221" s="504"/>
      <c r="GU221" s="504"/>
      <c r="GV221" s="504"/>
      <c r="GW221" s="504"/>
      <c r="GX221" s="504"/>
      <c r="GY221" s="504"/>
      <c r="GZ221" s="504"/>
      <c r="HA221" s="504"/>
      <c r="HB221" s="504"/>
      <c r="HC221" s="504"/>
    </row>
    <row r="222" s="88" customFormat="1" ht="33.75" spans="1:33">
      <c r="A222" s="201">
        <v>8</v>
      </c>
      <c r="B222" s="180" t="s">
        <v>871</v>
      </c>
      <c r="C222" s="179" t="s">
        <v>188</v>
      </c>
      <c r="D222" s="179" t="s">
        <v>41</v>
      </c>
      <c r="E222" s="181" t="s">
        <v>642</v>
      </c>
      <c r="F222" s="180" t="s">
        <v>872</v>
      </c>
      <c r="G222" s="184" t="s">
        <v>229</v>
      </c>
      <c r="H222" s="460">
        <v>6000</v>
      </c>
      <c r="I222" s="181"/>
      <c r="J222" s="180"/>
      <c r="K222" s="179"/>
      <c r="L222" s="482" t="s">
        <v>191</v>
      </c>
      <c r="M222" s="457" t="s">
        <v>33</v>
      </c>
      <c r="N222" s="457" t="s">
        <v>33</v>
      </c>
      <c r="O222" s="180" t="s">
        <v>646</v>
      </c>
      <c r="P222" s="179" t="s">
        <v>685</v>
      </c>
      <c r="Q222" s="201" t="s">
        <v>648</v>
      </c>
      <c r="R222" s="179" t="s">
        <v>685</v>
      </c>
      <c r="S222" s="25" t="s">
        <v>551</v>
      </c>
      <c r="V222" s="781"/>
      <c r="W222" s="781"/>
      <c r="X222" s="781"/>
      <c r="Y222" s="781"/>
      <c r="Z222" s="781"/>
      <c r="AA222" s="781"/>
      <c r="AB222" s="781"/>
      <c r="AC222" s="781"/>
      <c r="AD222" s="781"/>
      <c r="AE222" s="781"/>
      <c r="AF222" s="781"/>
      <c r="AG222" s="781"/>
    </row>
    <row r="223" s="516" customFormat="1" ht="22.5" spans="1:211">
      <c r="A223" s="201">
        <v>9</v>
      </c>
      <c r="B223" s="207" t="s">
        <v>873</v>
      </c>
      <c r="C223" s="179" t="s">
        <v>188</v>
      </c>
      <c r="D223" s="201" t="s">
        <v>51</v>
      </c>
      <c r="E223" s="181" t="s">
        <v>642</v>
      </c>
      <c r="F223" s="180" t="s">
        <v>874</v>
      </c>
      <c r="G223" s="184" t="s">
        <v>229</v>
      </c>
      <c r="H223" s="460">
        <v>800</v>
      </c>
      <c r="I223" s="181"/>
      <c r="J223" s="180"/>
      <c r="K223" s="460"/>
      <c r="L223" s="482" t="s">
        <v>848</v>
      </c>
      <c r="M223" s="457" t="s">
        <v>33</v>
      </c>
      <c r="N223" s="457" t="s">
        <v>33</v>
      </c>
      <c r="O223" s="180" t="s">
        <v>646</v>
      </c>
      <c r="P223" s="201" t="s">
        <v>662</v>
      </c>
      <c r="Q223" s="201" t="s">
        <v>648</v>
      </c>
      <c r="R223" s="201" t="s">
        <v>662</v>
      </c>
      <c r="S223" s="17" t="s">
        <v>551</v>
      </c>
      <c r="T223" s="510"/>
      <c r="U223" s="511"/>
      <c r="V223" s="695"/>
      <c r="W223" s="695"/>
      <c r="X223" s="695"/>
      <c r="Y223" s="695"/>
      <c r="Z223" s="695"/>
      <c r="AA223" s="695"/>
      <c r="AB223" s="695"/>
      <c r="AC223" s="695"/>
      <c r="AD223" s="695"/>
      <c r="AE223" s="695"/>
      <c r="AF223" s="695"/>
      <c r="AG223" s="695"/>
      <c r="AH223" s="511"/>
      <c r="AI223" s="511"/>
      <c r="AJ223" s="511"/>
      <c r="AK223" s="511"/>
      <c r="AL223" s="511"/>
      <c r="AM223" s="511"/>
      <c r="AN223" s="511"/>
      <c r="AO223" s="511"/>
      <c r="AP223" s="511"/>
      <c r="AQ223" s="511"/>
      <c r="AR223" s="511"/>
      <c r="AS223" s="511"/>
      <c r="AT223" s="511"/>
      <c r="AU223" s="511"/>
      <c r="AV223" s="511"/>
      <c r="AW223" s="511"/>
      <c r="AX223" s="511"/>
      <c r="AY223" s="511"/>
      <c r="AZ223" s="511"/>
      <c r="BA223" s="511"/>
      <c r="BB223" s="511"/>
      <c r="BC223" s="511"/>
      <c r="BD223" s="511"/>
      <c r="BE223" s="511"/>
      <c r="BF223" s="511"/>
      <c r="BG223" s="511"/>
      <c r="BH223" s="511"/>
      <c r="BI223" s="511"/>
      <c r="BJ223" s="511"/>
      <c r="BK223" s="511"/>
      <c r="BL223" s="511"/>
      <c r="BM223" s="511"/>
      <c r="BN223" s="511"/>
      <c r="BO223" s="511"/>
      <c r="BP223" s="511"/>
      <c r="BQ223" s="511"/>
      <c r="BR223" s="511"/>
      <c r="BS223" s="511"/>
      <c r="BT223" s="511"/>
      <c r="BU223" s="511"/>
      <c r="BV223" s="511"/>
      <c r="BW223" s="511"/>
      <c r="BX223" s="511"/>
      <c r="BY223" s="511"/>
      <c r="BZ223" s="511"/>
      <c r="CA223" s="511"/>
      <c r="CB223" s="511"/>
      <c r="CC223" s="511"/>
      <c r="CD223" s="511"/>
      <c r="CE223" s="511"/>
      <c r="CF223" s="511"/>
      <c r="CG223" s="511"/>
      <c r="CH223" s="511"/>
      <c r="CI223" s="511"/>
      <c r="CJ223" s="511"/>
      <c r="CK223" s="511"/>
      <c r="CL223" s="511"/>
      <c r="CM223" s="511"/>
      <c r="CN223" s="511"/>
      <c r="CO223" s="511"/>
      <c r="CP223" s="511"/>
      <c r="CQ223" s="511"/>
      <c r="CR223" s="511"/>
      <c r="CS223" s="511"/>
      <c r="CT223" s="511"/>
      <c r="CU223" s="511"/>
      <c r="CV223" s="511"/>
      <c r="CW223" s="511"/>
      <c r="CX223" s="511"/>
      <c r="CY223" s="511"/>
      <c r="CZ223" s="511"/>
      <c r="DA223" s="511"/>
      <c r="DB223" s="511"/>
      <c r="DC223" s="511"/>
      <c r="DD223" s="511"/>
      <c r="DE223" s="511"/>
      <c r="DF223" s="511"/>
      <c r="DG223" s="511"/>
      <c r="DH223" s="511"/>
      <c r="DI223" s="511"/>
      <c r="DJ223" s="511"/>
      <c r="DK223" s="511"/>
      <c r="DL223" s="511"/>
      <c r="DM223" s="511"/>
      <c r="DN223" s="511"/>
      <c r="DO223" s="511"/>
      <c r="DP223" s="511"/>
      <c r="DQ223" s="511"/>
      <c r="DR223" s="511"/>
      <c r="DS223" s="511"/>
      <c r="DT223" s="511"/>
      <c r="DU223" s="511"/>
      <c r="DV223" s="511"/>
      <c r="DW223" s="511"/>
      <c r="DX223" s="511"/>
      <c r="DY223" s="511"/>
      <c r="DZ223" s="511"/>
      <c r="EA223" s="511"/>
      <c r="EB223" s="511"/>
      <c r="EC223" s="511"/>
      <c r="ED223" s="511"/>
      <c r="EE223" s="511"/>
      <c r="EF223" s="511"/>
      <c r="EG223" s="511"/>
      <c r="EH223" s="511"/>
      <c r="EI223" s="511"/>
      <c r="EJ223" s="511"/>
      <c r="EK223" s="511"/>
      <c r="EL223" s="511"/>
      <c r="EM223" s="511"/>
      <c r="EN223" s="511"/>
      <c r="EO223" s="511"/>
      <c r="EP223" s="511"/>
      <c r="EQ223" s="511"/>
      <c r="ER223" s="511"/>
      <c r="ES223" s="511"/>
      <c r="ET223" s="511"/>
      <c r="EU223" s="511"/>
      <c r="EV223" s="511"/>
      <c r="EW223" s="511"/>
      <c r="EX223" s="511"/>
      <c r="EY223" s="511"/>
      <c r="EZ223" s="511"/>
      <c r="FA223" s="511"/>
      <c r="FB223" s="511"/>
      <c r="FC223" s="511"/>
      <c r="FD223" s="511"/>
      <c r="FE223" s="511"/>
      <c r="FF223" s="511"/>
      <c r="FG223" s="511"/>
      <c r="FH223" s="511"/>
      <c r="FI223" s="511"/>
      <c r="FJ223" s="511"/>
      <c r="FK223" s="511"/>
      <c r="FL223" s="511"/>
      <c r="FM223" s="511"/>
      <c r="FN223" s="511"/>
      <c r="FO223" s="511"/>
      <c r="FP223" s="511"/>
      <c r="FQ223" s="511"/>
      <c r="FR223" s="511"/>
      <c r="FS223" s="511"/>
      <c r="FT223" s="511"/>
      <c r="FU223" s="511"/>
      <c r="FV223" s="511"/>
      <c r="FW223" s="511"/>
      <c r="FX223" s="511"/>
      <c r="FY223" s="511"/>
      <c r="FZ223" s="511"/>
      <c r="GA223" s="511"/>
      <c r="GB223" s="511"/>
      <c r="GC223" s="511"/>
      <c r="GD223" s="511"/>
      <c r="GE223" s="511"/>
      <c r="GF223" s="511"/>
      <c r="GG223" s="511"/>
      <c r="GH223" s="511"/>
      <c r="GI223" s="511"/>
      <c r="GJ223" s="511"/>
      <c r="GK223" s="511"/>
      <c r="GL223" s="511"/>
      <c r="GM223" s="511"/>
      <c r="GN223" s="511"/>
      <c r="GO223" s="511"/>
      <c r="GP223" s="511"/>
      <c r="GQ223" s="511"/>
      <c r="GR223" s="511"/>
      <c r="GS223" s="511"/>
      <c r="GT223" s="511"/>
      <c r="GU223" s="511"/>
      <c r="GV223" s="511"/>
      <c r="GW223" s="511"/>
      <c r="GX223" s="511"/>
      <c r="GY223" s="511"/>
      <c r="GZ223" s="511"/>
      <c r="HA223" s="511"/>
      <c r="HB223" s="511"/>
      <c r="HC223" s="511"/>
    </row>
    <row r="224" s="504" customFormat="1" ht="22.5" spans="1:211">
      <c r="A224" s="201">
        <v>10</v>
      </c>
      <c r="B224" s="207" t="s">
        <v>875</v>
      </c>
      <c r="C224" s="179" t="s">
        <v>188</v>
      </c>
      <c r="D224" s="201" t="s">
        <v>27</v>
      </c>
      <c r="E224" s="181" t="s">
        <v>642</v>
      </c>
      <c r="F224" s="180" t="s">
        <v>876</v>
      </c>
      <c r="G224" s="184" t="s">
        <v>229</v>
      </c>
      <c r="H224" s="460">
        <v>50000</v>
      </c>
      <c r="I224" s="181"/>
      <c r="J224" s="180"/>
      <c r="K224" s="460"/>
      <c r="L224" s="482" t="s">
        <v>848</v>
      </c>
      <c r="M224" s="457" t="s">
        <v>33</v>
      </c>
      <c r="N224" s="457" t="s">
        <v>33</v>
      </c>
      <c r="O224" s="269" t="s">
        <v>877</v>
      </c>
      <c r="P224" s="179" t="s">
        <v>878</v>
      </c>
      <c r="Q224" s="201" t="s">
        <v>648</v>
      </c>
      <c r="R224" s="179" t="s">
        <v>685</v>
      </c>
      <c r="S224" s="17" t="s">
        <v>551</v>
      </c>
      <c r="T224" s="510"/>
      <c r="U224" s="518"/>
      <c r="V224" s="719"/>
      <c r="W224" s="719"/>
      <c r="X224" s="719"/>
      <c r="Y224" s="719"/>
      <c r="Z224" s="719"/>
      <c r="AA224" s="719"/>
      <c r="AB224" s="719"/>
      <c r="AC224" s="719"/>
      <c r="AD224" s="719"/>
      <c r="AE224" s="719"/>
      <c r="AF224" s="719"/>
      <c r="AG224" s="719"/>
      <c r="AH224" s="518"/>
      <c r="AI224" s="518"/>
      <c r="AJ224" s="518"/>
      <c r="AK224" s="518"/>
      <c r="AL224" s="518"/>
      <c r="AM224" s="518"/>
      <c r="AN224" s="518"/>
      <c r="AO224" s="518"/>
      <c r="AP224" s="518"/>
      <c r="AQ224" s="518"/>
      <c r="AR224" s="518"/>
      <c r="AS224" s="518"/>
      <c r="AT224" s="518"/>
      <c r="AU224" s="518"/>
      <c r="AV224" s="518"/>
      <c r="AW224" s="518"/>
      <c r="AX224" s="518"/>
      <c r="AY224" s="518"/>
      <c r="AZ224" s="518"/>
      <c r="BA224" s="518"/>
      <c r="BB224" s="518"/>
      <c r="BC224" s="518"/>
      <c r="BD224" s="518"/>
      <c r="BE224" s="518"/>
      <c r="BF224" s="518"/>
      <c r="BG224" s="518"/>
      <c r="BH224" s="518"/>
      <c r="BI224" s="518"/>
      <c r="BJ224" s="518"/>
      <c r="BK224" s="518"/>
      <c r="BL224" s="518"/>
      <c r="BM224" s="518"/>
      <c r="BN224" s="518"/>
      <c r="BO224" s="518"/>
      <c r="BP224" s="518"/>
      <c r="BQ224" s="518"/>
      <c r="BR224" s="518"/>
      <c r="BS224" s="518"/>
      <c r="BT224" s="518"/>
      <c r="BU224" s="518"/>
      <c r="BV224" s="518"/>
      <c r="BW224" s="518"/>
      <c r="BX224" s="518"/>
      <c r="BY224" s="518"/>
      <c r="BZ224" s="518"/>
      <c r="CA224" s="518"/>
      <c r="CB224" s="518"/>
      <c r="CC224" s="518"/>
      <c r="CD224" s="518"/>
      <c r="CE224" s="518"/>
      <c r="CF224" s="518"/>
      <c r="CG224" s="518"/>
      <c r="CH224" s="518"/>
      <c r="CI224" s="518"/>
      <c r="CJ224" s="518"/>
      <c r="CK224" s="518"/>
      <c r="CL224" s="518"/>
      <c r="CM224" s="518"/>
      <c r="CN224" s="518"/>
      <c r="CO224" s="518"/>
      <c r="CP224" s="518"/>
      <c r="CQ224" s="518"/>
      <c r="CR224" s="518"/>
      <c r="CS224" s="518"/>
      <c r="CT224" s="518"/>
      <c r="CU224" s="518"/>
      <c r="CV224" s="518"/>
      <c r="CW224" s="518"/>
      <c r="CX224" s="518"/>
      <c r="CY224" s="518"/>
      <c r="CZ224" s="518"/>
      <c r="DA224" s="518"/>
      <c r="DB224" s="518"/>
      <c r="DC224" s="518"/>
      <c r="DD224" s="518"/>
      <c r="DE224" s="518"/>
      <c r="DF224" s="518"/>
      <c r="DG224" s="518"/>
      <c r="DH224" s="518"/>
      <c r="DI224" s="518"/>
      <c r="DJ224" s="518"/>
      <c r="DK224" s="518"/>
      <c r="DL224" s="518"/>
      <c r="DM224" s="518"/>
      <c r="DN224" s="518"/>
      <c r="DO224" s="518"/>
      <c r="DP224" s="518"/>
      <c r="DQ224" s="518"/>
      <c r="DR224" s="518"/>
      <c r="DS224" s="518"/>
      <c r="DT224" s="518"/>
      <c r="DU224" s="518"/>
      <c r="DV224" s="518"/>
      <c r="DW224" s="518"/>
      <c r="DX224" s="518"/>
      <c r="DY224" s="518"/>
      <c r="DZ224" s="518"/>
      <c r="EA224" s="518"/>
      <c r="EB224" s="518"/>
      <c r="EC224" s="518"/>
      <c r="ED224" s="518"/>
      <c r="EE224" s="518"/>
      <c r="EF224" s="518"/>
      <c r="EG224" s="518"/>
      <c r="EH224" s="518"/>
      <c r="EI224" s="518"/>
      <c r="EJ224" s="518"/>
      <c r="EK224" s="518"/>
      <c r="EL224" s="518"/>
      <c r="EM224" s="518"/>
      <c r="EN224" s="518"/>
      <c r="EO224" s="518"/>
      <c r="EP224" s="518"/>
      <c r="EQ224" s="518"/>
      <c r="ER224" s="518"/>
      <c r="ES224" s="518"/>
      <c r="ET224" s="518"/>
      <c r="EU224" s="518"/>
      <c r="EV224" s="518"/>
      <c r="EW224" s="518"/>
      <c r="EX224" s="518"/>
      <c r="EY224" s="518"/>
      <c r="EZ224" s="518"/>
      <c r="FA224" s="518"/>
      <c r="FB224" s="518"/>
      <c r="FC224" s="518"/>
      <c r="FD224" s="518"/>
      <c r="FE224" s="518"/>
      <c r="FF224" s="518"/>
      <c r="FG224" s="518"/>
      <c r="FH224" s="518"/>
      <c r="FI224" s="518"/>
      <c r="FJ224" s="518"/>
      <c r="FK224" s="518"/>
      <c r="FL224" s="518"/>
      <c r="FM224" s="518"/>
      <c r="FN224" s="518"/>
      <c r="FO224" s="518"/>
      <c r="FP224" s="518"/>
      <c r="FQ224" s="518"/>
      <c r="FR224" s="518"/>
      <c r="FS224" s="518"/>
      <c r="FT224" s="518"/>
      <c r="FU224" s="518"/>
      <c r="FV224" s="518"/>
      <c r="FW224" s="518"/>
      <c r="FX224" s="518"/>
      <c r="FY224" s="518"/>
      <c r="FZ224" s="518"/>
      <c r="GA224" s="518"/>
      <c r="GB224" s="518"/>
      <c r="GC224" s="518"/>
      <c r="GD224" s="518"/>
      <c r="GE224" s="518"/>
      <c r="GF224" s="518"/>
      <c r="GG224" s="518"/>
      <c r="GH224" s="518"/>
      <c r="GI224" s="518"/>
      <c r="GJ224" s="518"/>
      <c r="GK224" s="518"/>
      <c r="GL224" s="518"/>
      <c r="GM224" s="518"/>
      <c r="GN224" s="518"/>
      <c r="GO224" s="518"/>
      <c r="GP224" s="518"/>
      <c r="GQ224" s="518"/>
      <c r="GR224" s="518"/>
      <c r="GS224" s="518"/>
      <c r="GT224" s="518"/>
      <c r="GU224" s="518"/>
      <c r="GV224" s="518"/>
      <c r="GW224" s="518"/>
      <c r="GX224" s="518"/>
      <c r="GY224" s="518"/>
      <c r="GZ224" s="518"/>
      <c r="HA224" s="518"/>
      <c r="HB224" s="518"/>
      <c r="HC224" s="518"/>
    </row>
    <row r="225" s="518" customFormat="1" ht="22.5" spans="1:211">
      <c r="A225" s="201">
        <v>11</v>
      </c>
      <c r="B225" s="207" t="s">
        <v>879</v>
      </c>
      <c r="C225" s="179"/>
      <c r="D225" s="179" t="s">
        <v>137</v>
      </c>
      <c r="E225" s="179" t="s">
        <v>642</v>
      </c>
      <c r="F225" s="180" t="s">
        <v>880</v>
      </c>
      <c r="G225" s="181" t="s">
        <v>881</v>
      </c>
      <c r="H225" s="460">
        <v>35000</v>
      </c>
      <c r="I225" s="181"/>
      <c r="J225" s="180"/>
      <c r="K225" s="180"/>
      <c r="L225" s="482" t="s">
        <v>882</v>
      </c>
      <c r="M225" s="457" t="s">
        <v>33</v>
      </c>
      <c r="N225" s="457" t="s">
        <v>33</v>
      </c>
      <c r="O225" s="180" t="s">
        <v>879</v>
      </c>
      <c r="P225" s="179" t="s">
        <v>883</v>
      </c>
      <c r="Q225" s="201" t="s">
        <v>648</v>
      </c>
      <c r="R225" s="179" t="s">
        <v>709</v>
      </c>
      <c r="S225" s="17" t="s">
        <v>551</v>
      </c>
      <c r="T225" s="515"/>
      <c r="U225" s="515"/>
      <c r="V225" s="778"/>
      <c r="W225" s="778"/>
      <c r="X225" s="778"/>
      <c r="Y225" s="778"/>
      <c r="Z225" s="778"/>
      <c r="AA225" s="778"/>
      <c r="AB225" s="778"/>
      <c r="AC225" s="778"/>
      <c r="AD225" s="778"/>
      <c r="AE225" s="778"/>
      <c r="AF225" s="778"/>
      <c r="AG225" s="778"/>
      <c r="AH225" s="515"/>
      <c r="AI225" s="515"/>
      <c r="AJ225" s="515"/>
      <c r="AK225" s="515"/>
      <c r="AL225" s="515"/>
      <c r="AM225" s="515"/>
      <c r="AN225" s="515"/>
      <c r="AO225" s="515"/>
      <c r="AP225" s="515"/>
      <c r="AQ225" s="515"/>
      <c r="AR225" s="515"/>
      <c r="AS225" s="515"/>
      <c r="AT225" s="515"/>
      <c r="AU225" s="515"/>
      <c r="AV225" s="515"/>
      <c r="AW225" s="515"/>
      <c r="AX225" s="515"/>
      <c r="AY225" s="515"/>
      <c r="AZ225" s="515"/>
      <c r="BA225" s="515"/>
      <c r="BB225" s="515"/>
      <c r="BC225" s="515"/>
      <c r="BD225" s="515"/>
      <c r="BE225" s="515"/>
      <c r="BF225" s="515"/>
      <c r="BG225" s="515"/>
      <c r="BH225" s="515"/>
      <c r="BI225" s="515"/>
      <c r="BJ225" s="515"/>
      <c r="BK225" s="515"/>
      <c r="BL225" s="515"/>
      <c r="BM225" s="515"/>
      <c r="BN225" s="515"/>
      <c r="BO225" s="515"/>
      <c r="BP225" s="515"/>
      <c r="BQ225" s="515"/>
      <c r="BR225" s="515"/>
      <c r="BS225" s="515"/>
      <c r="BT225" s="515"/>
      <c r="BU225" s="515"/>
      <c r="BV225" s="515"/>
      <c r="BW225" s="515"/>
      <c r="BX225" s="515"/>
      <c r="BY225" s="515"/>
      <c r="BZ225" s="515"/>
      <c r="CA225" s="515"/>
      <c r="CB225" s="515"/>
      <c r="CC225" s="515"/>
      <c r="CD225" s="515"/>
      <c r="CE225" s="515"/>
      <c r="CF225" s="515"/>
      <c r="CG225" s="515"/>
      <c r="CH225" s="515"/>
      <c r="CI225" s="515"/>
      <c r="CJ225" s="515"/>
      <c r="CK225" s="515"/>
      <c r="CL225" s="515"/>
      <c r="CM225" s="515"/>
      <c r="CN225" s="515"/>
      <c r="CO225" s="515"/>
      <c r="CP225" s="515"/>
      <c r="CQ225" s="515"/>
      <c r="CR225" s="515"/>
      <c r="CS225" s="515"/>
      <c r="CT225" s="515"/>
      <c r="CU225" s="515"/>
      <c r="CV225" s="515"/>
      <c r="CW225" s="515"/>
      <c r="CX225" s="515"/>
      <c r="CY225" s="515"/>
      <c r="CZ225" s="515"/>
      <c r="DA225" s="515"/>
      <c r="DB225" s="515"/>
      <c r="DC225" s="515"/>
      <c r="DD225" s="515"/>
      <c r="DE225" s="515"/>
      <c r="DF225" s="515"/>
      <c r="DG225" s="515"/>
      <c r="DH225" s="515"/>
      <c r="DI225" s="515"/>
      <c r="DJ225" s="515"/>
      <c r="DK225" s="515"/>
      <c r="DL225" s="515"/>
      <c r="DM225" s="515"/>
      <c r="DN225" s="515"/>
      <c r="DO225" s="515"/>
      <c r="DP225" s="515"/>
      <c r="DQ225" s="515"/>
      <c r="DR225" s="515"/>
      <c r="DS225" s="515"/>
      <c r="DT225" s="515"/>
      <c r="DU225" s="515"/>
      <c r="DV225" s="515"/>
      <c r="DW225" s="515"/>
      <c r="DX225" s="515"/>
      <c r="DY225" s="515"/>
      <c r="DZ225" s="515"/>
      <c r="EA225" s="515"/>
      <c r="EB225" s="515"/>
      <c r="EC225" s="515"/>
      <c r="ED225" s="515"/>
      <c r="EE225" s="515"/>
      <c r="EF225" s="515"/>
      <c r="EG225" s="515"/>
      <c r="EH225" s="515"/>
      <c r="EI225" s="515"/>
      <c r="EJ225" s="515"/>
      <c r="EK225" s="515"/>
      <c r="EL225" s="515"/>
      <c r="EM225" s="515"/>
      <c r="EN225" s="515"/>
      <c r="EO225" s="515"/>
      <c r="EP225" s="515"/>
      <c r="EQ225" s="515"/>
      <c r="ER225" s="515"/>
      <c r="ES225" s="515"/>
      <c r="ET225" s="515"/>
      <c r="EU225" s="515"/>
      <c r="EV225" s="515"/>
      <c r="EW225" s="515"/>
      <c r="EX225" s="515"/>
      <c r="EY225" s="515"/>
      <c r="EZ225" s="515"/>
      <c r="FA225" s="515"/>
      <c r="FB225" s="515"/>
      <c r="FC225" s="515"/>
      <c r="FD225" s="515"/>
      <c r="FE225" s="515"/>
      <c r="FF225" s="515"/>
      <c r="FG225" s="515"/>
      <c r="FH225" s="515"/>
      <c r="FI225" s="515"/>
      <c r="FJ225" s="515"/>
      <c r="FK225" s="515"/>
      <c r="FL225" s="515"/>
      <c r="FM225" s="515"/>
      <c r="FN225" s="515"/>
      <c r="FO225" s="515"/>
      <c r="FP225" s="515"/>
      <c r="FQ225" s="515"/>
      <c r="FR225" s="515"/>
      <c r="FS225" s="515"/>
      <c r="FT225" s="515"/>
      <c r="FU225" s="515"/>
      <c r="FV225" s="515"/>
      <c r="FW225" s="515"/>
      <c r="FX225" s="515"/>
      <c r="FY225" s="515"/>
      <c r="FZ225" s="515"/>
      <c r="GA225" s="515"/>
      <c r="GB225" s="515"/>
      <c r="GC225" s="515"/>
      <c r="GD225" s="515"/>
      <c r="GE225" s="515"/>
      <c r="GF225" s="515"/>
      <c r="GG225" s="515"/>
      <c r="GH225" s="515"/>
      <c r="GI225" s="515"/>
      <c r="GJ225" s="515"/>
      <c r="GK225" s="515"/>
      <c r="GL225" s="515"/>
      <c r="GM225" s="515"/>
      <c r="GN225" s="515"/>
      <c r="GO225" s="515"/>
      <c r="GP225" s="515"/>
      <c r="GQ225" s="515"/>
      <c r="GR225" s="515"/>
      <c r="GS225" s="515"/>
      <c r="GT225" s="515"/>
      <c r="GU225" s="515"/>
      <c r="GV225" s="515"/>
      <c r="GW225" s="515"/>
      <c r="GX225" s="515"/>
      <c r="GY225" s="515"/>
      <c r="GZ225" s="515"/>
      <c r="HA225" s="515"/>
      <c r="HB225" s="515"/>
      <c r="HC225" s="515"/>
    </row>
    <row r="226" s="511" customFormat="1" ht="22.5" spans="1:211">
      <c r="A226" s="201">
        <v>12</v>
      </c>
      <c r="B226" s="207" t="s">
        <v>884</v>
      </c>
      <c r="C226" s="179" t="s">
        <v>188</v>
      </c>
      <c r="D226" s="179" t="s">
        <v>133</v>
      </c>
      <c r="E226" s="181" t="s">
        <v>642</v>
      </c>
      <c r="F226" s="180" t="s">
        <v>885</v>
      </c>
      <c r="G226" s="184" t="s">
        <v>886</v>
      </c>
      <c r="H226" s="460">
        <v>50000</v>
      </c>
      <c r="I226" s="181"/>
      <c r="J226" s="191"/>
      <c r="K226" s="184"/>
      <c r="L226" s="180" t="s">
        <v>860</v>
      </c>
      <c r="M226" s="457" t="s">
        <v>33</v>
      </c>
      <c r="N226" s="457" t="s">
        <v>33</v>
      </c>
      <c r="O226" s="180" t="s">
        <v>887</v>
      </c>
      <c r="P226" s="179" t="s">
        <v>709</v>
      </c>
      <c r="Q226" s="201" t="s">
        <v>648</v>
      </c>
      <c r="R226" s="179" t="s">
        <v>709</v>
      </c>
      <c r="S226" s="17" t="s">
        <v>551</v>
      </c>
      <c r="T226" s="632"/>
      <c r="U226" s="633"/>
      <c r="V226" s="779"/>
      <c r="W226" s="779"/>
      <c r="X226" s="779"/>
      <c r="Y226" s="779"/>
      <c r="Z226" s="779"/>
      <c r="AA226" s="779"/>
      <c r="AB226" s="779"/>
      <c r="AC226" s="779"/>
      <c r="AD226" s="779"/>
      <c r="AE226" s="779"/>
      <c r="AF226" s="779"/>
      <c r="AG226" s="779"/>
      <c r="AH226" s="633"/>
      <c r="AI226" s="633"/>
      <c r="AJ226" s="633"/>
      <c r="AK226" s="633"/>
      <c r="AL226" s="633"/>
      <c r="AM226" s="633"/>
      <c r="AN226" s="633"/>
      <c r="AO226" s="633"/>
      <c r="AP226" s="633"/>
      <c r="AQ226" s="633"/>
      <c r="AR226" s="633"/>
      <c r="AS226" s="633"/>
      <c r="AT226" s="633"/>
      <c r="AU226" s="633"/>
      <c r="AV226" s="633"/>
      <c r="AW226" s="633"/>
      <c r="AX226" s="633"/>
      <c r="AY226" s="633"/>
      <c r="AZ226" s="633"/>
      <c r="BA226" s="633"/>
      <c r="BB226" s="633"/>
      <c r="BC226" s="633"/>
      <c r="BD226" s="633"/>
      <c r="BE226" s="633"/>
      <c r="BF226" s="633"/>
      <c r="BG226" s="633"/>
      <c r="BH226" s="633"/>
      <c r="BI226" s="633"/>
      <c r="BJ226" s="633"/>
      <c r="BK226" s="633"/>
      <c r="BL226" s="633"/>
      <c r="BM226" s="633"/>
      <c r="BN226" s="633"/>
      <c r="BO226" s="633"/>
      <c r="BP226" s="633"/>
      <c r="BQ226" s="633"/>
      <c r="BR226" s="633"/>
      <c r="BS226" s="633"/>
      <c r="BT226" s="633"/>
      <c r="BU226" s="633"/>
      <c r="BV226" s="633"/>
      <c r="BW226" s="633"/>
      <c r="BX226" s="633"/>
      <c r="BY226" s="633"/>
      <c r="BZ226" s="633"/>
      <c r="CA226" s="633"/>
      <c r="CB226" s="633"/>
      <c r="CC226" s="633"/>
      <c r="CD226" s="633"/>
      <c r="CE226" s="633"/>
      <c r="CF226" s="633"/>
      <c r="CG226" s="633"/>
      <c r="CH226" s="633"/>
      <c r="CI226" s="633"/>
      <c r="CJ226" s="633"/>
      <c r="CK226" s="633"/>
      <c r="CL226" s="633"/>
      <c r="CM226" s="633"/>
      <c r="CN226" s="633"/>
      <c r="CO226" s="633"/>
      <c r="CP226" s="633"/>
      <c r="CQ226" s="633"/>
      <c r="CR226" s="633"/>
      <c r="CS226" s="633"/>
      <c r="CT226" s="633"/>
      <c r="CU226" s="633"/>
      <c r="CV226" s="633"/>
      <c r="CW226" s="633"/>
      <c r="CX226" s="633"/>
      <c r="CY226" s="633"/>
      <c r="CZ226" s="633"/>
      <c r="DA226" s="633"/>
      <c r="DB226" s="633"/>
      <c r="DC226" s="633"/>
      <c r="DD226" s="633"/>
      <c r="DE226" s="633"/>
      <c r="DF226" s="633"/>
      <c r="DG226" s="633"/>
      <c r="DH226" s="633"/>
      <c r="DI226" s="633"/>
      <c r="DJ226" s="633"/>
      <c r="DK226" s="633"/>
      <c r="DL226" s="633"/>
      <c r="DM226" s="633"/>
      <c r="DN226" s="633"/>
      <c r="DO226" s="633"/>
      <c r="DP226" s="633"/>
      <c r="DQ226" s="633"/>
      <c r="DR226" s="633"/>
      <c r="DS226" s="633"/>
      <c r="DT226" s="633"/>
      <c r="DU226" s="633"/>
      <c r="DV226" s="633"/>
      <c r="DW226" s="633"/>
      <c r="DX226" s="633"/>
      <c r="DY226" s="633"/>
      <c r="DZ226" s="633"/>
      <c r="EA226" s="633"/>
      <c r="EB226" s="633"/>
      <c r="EC226" s="633"/>
      <c r="ED226" s="633"/>
      <c r="EE226" s="633"/>
      <c r="EF226" s="633"/>
      <c r="EG226" s="633"/>
      <c r="EH226" s="633"/>
      <c r="EI226" s="633"/>
      <c r="EJ226" s="633"/>
      <c r="EK226" s="633"/>
      <c r="EL226" s="633"/>
      <c r="EM226" s="633"/>
      <c r="EN226" s="633"/>
      <c r="EO226" s="633"/>
      <c r="EP226" s="633"/>
      <c r="EQ226" s="633"/>
      <c r="ER226" s="633"/>
      <c r="ES226" s="633"/>
      <c r="ET226" s="633"/>
      <c r="EU226" s="633"/>
      <c r="EV226" s="633"/>
      <c r="EW226" s="633"/>
      <c r="EX226" s="633"/>
      <c r="EY226" s="633"/>
      <c r="EZ226" s="633"/>
      <c r="FA226" s="633"/>
      <c r="FB226" s="633"/>
      <c r="FC226" s="633"/>
      <c r="FD226" s="633"/>
      <c r="FE226" s="633"/>
      <c r="FF226" s="633"/>
      <c r="FG226" s="633"/>
      <c r="FH226" s="633"/>
      <c r="FI226" s="633"/>
      <c r="FJ226" s="633"/>
      <c r="FK226" s="633"/>
      <c r="FL226" s="633"/>
      <c r="FM226" s="633"/>
      <c r="FN226" s="633"/>
      <c r="FO226" s="633"/>
      <c r="FP226" s="633"/>
      <c r="FQ226" s="633"/>
      <c r="FR226" s="633"/>
      <c r="FS226" s="633"/>
      <c r="FT226" s="633"/>
      <c r="FU226" s="633"/>
      <c r="FV226" s="633"/>
      <c r="FW226" s="633"/>
      <c r="FX226" s="633"/>
      <c r="FY226" s="633"/>
      <c r="FZ226" s="633"/>
      <c r="GA226" s="633"/>
      <c r="GB226" s="633"/>
      <c r="GC226" s="633"/>
      <c r="GD226" s="633"/>
      <c r="GE226" s="633"/>
      <c r="GF226" s="633"/>
      <c r="GG226" s="633"/>
      <c r="GH226" s="633"/>
      <c r="GI226" s="633"/>
      <c r="GJ226" s="633"/>
      <c r="GK226" s="633"/>
      <c r="GL226" s="633"/>
      <c r="GM226" s="633"/>
      <c r="GN226" s="633"/>
      <c r="GO226" s="633"/>
      <c r="GP226" s="633"/>
      <c r="GQ226" s="633"/>
      <c r="GR226" s="633"/>
      <c r="GS226" s="633"/>
      <c r="GT226" s="633"/>
      <c r="GU226" s="633"/>
      <c r="GV226" s="633"/>
      <c r="GW226" s="633"/>
      <c r="GX226" s="633"/>
      <c r="GY226" s="633"/>
      <c r="GZ226" s="633"/>
      <c r="HA226" s="633"/>
      <c r="HB226" s="633"/>
      <c r="HC226" s="633"/>
    </row>
    <row r="227" s="518" customFormat="1" ht="33" customHeight="1" spans="1:211">
      <c r="A227" s="201">
        <v>13</v>
      </c>
      <c r="B227" s="207" t="s">
        <v>888</v>
      </c>
      <c r="C227" s="179"/>
      <c r="D227" s="179" t="s">
        <v>41</v>
      </c>
      <c r="E227" s="181" t="s">
        <v>642</v>
      </c>
      <c r="F227" s="180" t="s">
        <v>889</v>
      </c>
      <c r="G227" s="184" t="s">
        <v>890</v>
      </c>
      <c r="H227" s="460">
        <v>3600</v>
      </c>
      <c r="I227" s="181"/>
      <c r="J227" s="191"/>
      <c r="K227" s="184"/>
      <c r="L227" s="180" t="s">
        <v>860</v>
      </c>
      <c r="M227" s="457" t="s">
        <v>33</v>
      </c>
      <c r="N227" s="457" t="s">
        <v>33</v>
      </c>
      <c r="O227" s="505"/>
      <c r="P227" s="242"/>
      <c r="Q227" s="734"/>
      <c r="R227" s="242"/>
      <c r="S227" s="25" t="s">
        <v>551</v>
      </c>
      <c r="T227" s="515"/>
      <c r="U227" s="782"/>
      <c r="V227" s="783"/>
      <c r="W227" s="783"/>
      <c r="X227" s="783"/>
      <c r="Y227" s="783"/>
      <c r="Z227" s="783"/>
      <c r="AA227" s="783"/>
      <c r="AB227" s="783"/>
      <c r="AC227" s="783"/>
      <c r="AD227" s="783"/>
      <c r="AE227" s="783"/>
      <c r="AF227" s="783"/>
      <c r="AG227" s="783"/>
      <c r="AH227" s="782"/>
      <c r="AI227" s="782"/>
      <c r="AJ227" s="782"/>
      <c r="AK227" s="782"/>
      <c r="AL227" s="782"/>
      <c r="AM227" s="782"/>
      <c r="AN227" s="782"/>
      <c r="AO227" s="782"/>
      <c r="AP227" s="782"/>
      <c r="AQ227" s="782"/>
      <c r="AR227" s="782"/>
      <c r="AS227" s="782"/>
      <c r="AT227" s="782"/>
      <c r="AU227" s="782"/>
      <c r="AV227" s="782"/>
      <c r="AW227" s="782"/>
      <c r="AX227" s="782"/>
      <c r="AY227" s="782"/>
      <c r="AZ227" s="782"/>
      <c r="BA227" s="782"/>
      <c r="BB227" s="782"/>
      <c r="BC227" s="782"/>
      <c r="BD227" s="782"/>
      <c r="BE227" s="782"/>
      <c r="BF227" s="782"/>
      <c r="BG227" s="782"/>
      <c r="BH227" s="782"/>
      <c r="BI227" s="782"/>
      <c r="BJ227" s="782"/>
      <c r="BK227" s="782"/>
      <c r="BL227" s="782"/>
      <c r="BM227" s="782"/>
      <c r="BN227" s="782"/>
      <c r="BO227" s="782"/>
      <c r="BP227" s="782"/>
      <c r="BQ227" s="782"/>
      <c r="BR227" s="782"/>
      <c r="BS227" s="782"/>
      <c r="BT227" s="782"/>
      <c r="BU227" s="782"/>
      <c r="BV227" s="782"/>
      <c r="BW227" s="782"/>
      <c r="BX227" s="782"/>
      <c r="BY227" s="782"/>
      <c r="BZ227" s="782"/>
      <c r="CA227" s="782"/>
      <c r="CB227" s="782"/>
      <c r="CC227" s="782"/>
      <c r="CD227" s="782"/>
      <c r="CE227" s="782"/>
      <c r="CF227" s="782"/>
      <c r="CG227" s="782"/>
      <c r="CH227" s="782"/>
      <c r="CI227" s="782"/>
      <c r="CJ227" s="782"/>
      <c r="CK227" s="782"/>
      <c r="CL227" s="782"/>
      <c r="CM227" s="782"/>
      <c r="CN227" s="782"/>
      <c r="CO227" s="782"/>
      <c r="CP227" s="782"/>
      <c r="CQ227" s="782"/>
      <c r="CR227" s="782"/>
      <c r="CS227" s="782"/>
      <c r="CT227" s="782"/>
      <c r="CU227" s="782"/>
      <c r="CV227" s="782"/>
      <c r="CW227" s="782"/>
      <c r="CX227" s="782"/>
      <c r="CY227" s="782"/>
      <c r="CZ227" s="782"/>
      <c r="DA227" s="782"/>
      <c r="DB227" s="782"/>
      <c r="DC227" s="782"/>
      <c r="DD227" s="782"/>
      <c r="DE227" s="782"/>
      <c r="DF227" s="782"/>
      <c r="DG227" s="782"/>
      <c r="DH227" s="782"/>
      <c r="DI227" s="782"/>
      <c r="DJ227" s="782"/>
      <c r="DK227" s="782"/>
      <c r="DL227" s="782"/>
      <c r="DM227" s="782"/>
      <c r="DN227" s="782"/>
      <c r="DO227" s="782"/>
      <c r="DP227" s="782"/>
      <c r="DQ227" s="782"/>
      <c r="DR227" s="782"/>
      <c r="DS227" s="782"/>
      <c r="DT227" s="782"/>
      <c r="DU227" s="782"/>
      <c r="DV227" s="782"/>
      <c r="DW227" s="782"/>
      <c r="DX227" s="782"/>
      <c r="DY227" s="782"/>
      <c r="DZ227" s="782"/>
      <c r="EA227" s="782"/>
      <c r="EB227" s="782"/>
      <c r="EC227" s="782"/>
      <c r="ED227" s="782"/>
      <c r="EE227" s="782"/>
      <c r="EF227" s="782"/>
      <c r="EG227" s="782"/>
      <c r="EH227" s="782"/>
      <c r="EI227" s="782"/>
      <c r="EJ227" s="782"/>
      <c r="EK227" s="782"/>
      <c r="EL227" s="782"/>
      <c r="EM227" s="782"/>
      <c r="EN227" s="782"/>
      <c r="EO227" s="782"/>
      <c r="EP227" s="782"/>
      <c r="EQ227" s="782"/>
      <c r="ER227" s="782"/>
      <c r="ES227" s="782"/>
      <c r="ET227" s="782"/>
      <c r="EU227" s="782"/>
      <c r="EV227" s="782"/>
      <c r="EW227" s="782"/>
      <c r="EX227" s="782"/>
      <c r="EY227" s="782"/>
      <c r="EZ227" s="782"/>
      <c r="FA227" s="782"/>
      <c r="FB227" s="782"/>
      <c r="FC227" s="782"/>
      <c r="FD227" s="782"/>
      <c r="FE227" s="782"/>
      <c r="FF227" s="782"/>
      <c r="FG227" s="782"/>
      <c r="FH227" s="782"/>
      <c r="FI227" s="782"/>
      <c r="FJ227" s="782"/>
      <c r="FK227" s="782"/>
      <c r="FL227" s="782"/>
      <c r="FM227" s="782"/>
      <c r="FN227" s="782"/>
      <c r="FO227" s="782"/>
      <c r="FP227" s="782"/>
      <c r="FQ227" s="782"/>
      <c r="FR227" s="782"/>
      <c r="FS227" s="782"/>
      <c r="FT227" s="782"/>
      <c r="FU227" s="782"/>
      <c r="FV227" s="782"/>
      <c r="FW227" s="782"/>
      <c r="FX227" s="782"/>
      <c r="FY227" s="782"/>
      <c r="FZ227" s="782"/>
      <c r="GA227" s="782"/>
      <c r="GB227" s="782"/>
      <c r="GC227" s="782"/>
      <c r="GD227" s="782"/>
      <c r="GE227" s="782"/>
      <c r="GF227" s="782"/>
      <c r="GG227" s="782"/>
      <c r="GH227" s="782"/>
      <c r="GI227" s="782"/>
      <c r="GJ227" s="782"/>
      <c r="GK227" s="782"/>
      <c r="GL227" s="782"/>
      <c r="GM227" s="782"/>
      <c r="GN227" s="782"/>
      <c r="GO227" s="782"/>
      <c r="GP227" s="782"/>
      <c r="GQ227" s="782"/>
      <c r="GR227" s="782"/>
      <c r="GS227" s="782"/>
      <c r="GT227" s="782"/>
      <c r="GU227" s="782"/>
      <c r="GV227" s="782"/>
      <c r="GW227" s="782"/>
      <c r="GX227" s="782"/>
      <c r="GY227" s="782"/>
      <c r="GZ227" s="782"/>
      <c r="HA227" s="782"/>
      <c r="HB227" s="782"/>
      <c r="HC227" s="782"/>
    </row>
    <row r="228" s="511" customFormat="1" ht="56.25" spans="1:211">
      <c r="A228" s="201">
        <v>14</v>
      </c>
      <c r="B228" s="207" t="s">
        <v>891</v>
      </c>
      <c r="C228" s="179" t="s">
        <v>188</v>
      </c>
      <c r="D228" s="179" t="s">
        <v>133</v>
      </c>
      <c r="E228" s="181" t="s">
        <v>642</v>
      </c>
      <c r="F228" s="182" t="s">
        <v>892</v>
      </c>
      <c r="G228" s="184" t="s">
        <v>427</v>
      </c>
      <c r="H228" s="462">
        <v>100000</v>
      </c>
      <c r="I228" s="181"/>
      <c r="J228" s="191"/>
      <c r="K228" s="259"/>
      <c r="L228" s="180" t="s">
        <v>860</v>
      </c>
      <c r="M228" s="457" t="s">
        <v>33</v>
      </c>
      <c r="N228" s="457" t="s">
        <v>33</v>
      </c>
      <c r="O228" s="180" t="s">
        <v>646</v>
      </c>
      <c r="P228" s="179" t="s">
        <v>709</v>
      </c>
      <c r="Q228" s="201" t="s">
        <v>648</v>
      </c>
      <c r="R228" s="179" t="s">
        <v>709</v>
      </c>
      <c r="S228" s="17" t="s">
        <v>551</v>
      </c>
      <c r="T228" s="90"/>
      <c r="U228" s="90"/>
      <c r="V228" s="780"/>
      <c r="W228" s="780"/>
      <c r="X228" s="780"/>
      <c r="Y228" s="780"/>
      <c r="Z228" s="780"/>
      <c r="AA228" s="780"/>
      <c r="AB228" s="780"/>
      <c r="AC228" s="780"/>
      <c r="AD228" s="780"/>
      <c r="AE228" s="780"/>
      <c r="AF228" s="780"/>
      <c r="AG228" s="78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c r="BM228" s="90"/>
      <c r="BN228" s="90"/>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0"/>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0"/>
      <c r="GM228" s="90"/>
      <c r="GN228" s="90"/>
      <c r="GO228" s="90"/>
      <c r="GP228" s="90"/>
      <c r="GQ228" s="90"/>
      <c r="GR228" s="90"/>
      <c r="GS228" s="90"/>
      <c r="GT228" s="90"/>
      <c r="GU228" s="90"/>
      <c r="GV228" s="90"/>
      <c r="GW228" s="90"/>
      <c r="GX228" s="90"/>
      <c r="GY228" s="90"/>
      <c r="GZ228" s="90"/>
      <c r="HA228" s="90"/>
      <c r="HB228" s="90"/>
      <c r="HC228" s="90"/>
    </row>
    <row r="229" s="448" customFormat="1" ht="27.75" customHeight="1" spans="1:33">
      <c r="A229" s="796"/>
      <c r="B229" s="796" t="str">
        <f>"灵川镇"&amp;SUBTOTAL(3,A229:A253)-3&amp;"个"</f>
        <v>灵川镇20个</v>
      </c>
      <c r="C229" s="797">
        <f>SUBTOTAL(3,A229:A253)-3</f>
        <v>20</v>
      </c>
      <c r="D229" s="796"/>
      <c r="E229" s="796"/>
      <c r="F229" s="798"/>
      <c r="G229" s="799"/>
      <c r="H229" s="800">
        <f t="shared" ref="H229:I229" si="15">SUM(H230,H242,H248)</f>
        <v>1081200</v>
      </c>
      <c r="I229" s="800">
        <f t="shared" si="15"/>
        <v>14200</v>
      </c>
      <c r="J229" s="804"/>
      <c r="K229" s="800">
        <f>SUM(K230,K242,K248)</f>
        <v>104500</v>
      </c>
      <c r="L229" s="797"/>
      <c r="M229" s="797"/>
      <c r="N229" s="797"/>
      <c r="O229" s="805"/>
      <c r="P229" s="805"/>
      <c r="Q229" s="805"/>
      <c r="R229" s="805"/>
      <c r="S229" s="807"/>
      <c r="V229" s="691"/>
      <c r="W229" s="691"/>
      <c r="X229" s="691"/>
      <c r="Y229" s="691"/>
      <c r="Z229" s="691"/>
      <c r="AA229" s="691"/>
      <c r="AB229" s="691"/>
      <c r="AC229" s="691"/>
      <c r="AD229" s="691"/>
      <c r="AE229" s="691"/>
      <c r="AF229" s="691"/>
      <c r="AG229" s="691"/>
    </row>
    <row r="230" s="557" customFormat="1" ht="20.1" customHeight="1" spans="1:33">
      <c r="A230" s="801" t="s">
        <v>24</v>
      </c>
      <c r="B230" s="802" t="str">
        <f>"在建项目"&amp;SUBTOTAL(3,A230:A242)-2&amp;"个"</f>
        <v>在建项目11个</v>
      </c>
      <c r="C230" s="801">
        <f>SUBTOTAL(3,A230:A242)-2</f>
        <v>11</v>
      </c>
      <c r="D230" s="802"/>
      <c r="E230" s="803"/>
      <c r="F230" s="453"/>
      <c r="G230" s="454"/>
      <c r="H230" s="455">
        <f t="shared" ref="H230:I230" si="16">SUM(H231:H241)</f>
        <v>846200</v>
      </c>
      <c r="I230" s="455">
        <f t="shared" si="16"/>
        <v>14200</v>
      </c>
      <c r="J230" s="453"/>
      <c r="K230" s="455">
        <f>SUM(K231:K241)</f>
        <v>84000</v>
      </c>
      <c r="L230" s="453"/>
      <c r="M230" s="532"/>
      <c r="N230" s="532"/>
      <c r="O230" s="532"/>
      <c r="P230" s="532"/>
      <c r="Q230" s="532"/>
      <c r="R230" s="532"/>
      <c r="S230" s="453"/>
      <c r="V230" s="808"/>
      <c r="W230" s="808"/>
      <c r="X230" s="808"/>
      <c r="Y230" s="808"/>
      <c r="Z230" s="808"/>
      <c r="AA230" s="808"/>
      <c r="AB230" s="808"/>
      <c r="AC230" s="808"/>
      <c r="AD230" s="808"/>
      <c r="AE230" s="808"/>
      <c r="AF230" s="808"/>
      <c r="AG230" s="808"/>
    </row>
    <row r="231" s="448" customFormat="1" ht="27.95" customHeight="1" spans="1:33">
      <c r="A231" s="184">
        <v>1</v>
      </c>
      <c r="B231" s="182" t="s">
        <v>893</v>
      </c>
      <c r="C231" s="183" t="s">
        <v>50</v>
      </c>
      <c r="D231" s="183" t="s">
        <v>51</v>
      </c>
      <c r="E231" s="183" t="s">
        <v>894</v>
      </c>
      <c r="F231" s="182" t="s">
        <v>895</v>
      </c>
      <c r="G231" s="184" t="s">
        <v>89</v>
      </c>
      <c r="H231" s="462">
        <v>9500</v>
      </c>
      <c r="I231" s="464"/>
      <c r="J231" s="182" t="s">
        <v>896</v>
      </c>
      <c r="K231" s="464">
        <v>5000</v>
      </c>
      <c r="L231" s="483" t="s">
        <v>897</v>
      </c>
      <c r="M231" s="464" t="s">
        <v>115</v>
      </c>
      <c r="N231" s="457" t="s">
        <v>34</v>
      </c>
      <c r="O231" s="457" t="s">
        <v>898</v>
      </c>
      <c r="P231" s="457" t="s">
        <v>899</v>
      </c>
      <c r="Q231" s="457" t="s">
        <v>900</v>
      </c>
      <c r="R231" s="457"/>
      <c r="S231" s="25" t="s">
        <v>901</v>
      </c>
      <c r="V231" s="691"/>
      <c r="W231" s="691"/>
      <c r="X231" s="691"/>
      <c r="Y231" s="691"/>
      <c r="Z231" s="691"/>
      <c r="AA231" s="691"/>
      <c r="AB231" s="691"/>
      <c r="AC231" s="691"/>
      <c r="AD231" s="691"/>
      <c r="AE231" s="691"/>
      <c r="AF231" s="691"/>
      <c r="AG231" s="691"/>
    </row>
    <row r="232" s="448" customFormat="1" ht="27.95" customHeight="1" spans="1:33">
      <c r="A232" s="184">
        <v>2</v>
      </c>
      <c r="B232" s="182" t="s">
        <v>902</v>
      </c>
      <c r="C232" s="183" t="s">
        <v>50</v>
      </c>
      <c r="D232" s="183" t="s">
        <v>51</v>
      </c>
      <c r="E232" s="183" t="s">
        <v>894</v>
      </c>
      <c r="F232" s="182" t="s">
        <v>903</v>
      </c>
      <c r="G232" s="184" t="s">
        <v>89</v>
      </c>
      <c r="H232" s="462">
        <v>9000</v>
      </c>
      <c r="I232" s="464"/>
      <c r="J232" s="182" t="s">
        <v>896</v>
      </c>
      <c r="K232" s="464">
        <v>5000</v>
      </c>
      <c r="L232" s="483" t="s">
        <v>897</v>
      </c>
      <c r="M232" s="464" t="s">
        <v>115</v>
      </c>
      <c r="N232" s="457" t="s">
        <v>34</v>
      </c>
      <c r="O232" s="457" t="s">
        <v>898</v>
      </c>
      <c r="P232" s="457" t="s">
        <v>904</v>
      </c>
      <c r="Q232" s="457" t="s">
        <v>900</v>
      </c>
      <c r="R232" s="457"/>
      <c r="S232" s="25" t="s">
        <v>905</v>
      </c>
      <c r="V232" s="691"/>
      <c r="W232" s="691"/>
      <c r="X232" s="691"/>
      <c r="Y232" s="691"/>
      <c r="Z232" s="691"/>
      <c r="AA232" s="691"/>
      <c r="AB232" s="691"/>
      <c r="AC232" s="691"/>
      <c r="AD232" s="691"/>
      <c r="AE232" s="691"/>
      <c r="AF232" s="691"/>
      <c r="AG232" s="691"/>
    </row>
    <row r="233" s="448" customFormat="1" ht="27.95" customHeight="1" spans="1:33">
      <c r="A233" s="184">
        <v>3</v>
      </c>
      <c r="B233" s="182" t="s">
        <v>906</v>
      </c>
      <c r="C233" s="183" t="s">
        <v>50</v>
      </c>
      <c r="D233" s="183" t="s">
        <v>51</v>
      </c>
      <c r="E233" s="183" t="s">
        <v>894</v>
      </c>
      <c r="F233" s="182" t="s">
        <v>907</v>
      </c>
      <c r="G233" s="184" t="s">
        <v>89</v>
      </c>
      <c r="H233" s="462">
        <v>9000</v>
      </c>
      <c r="I233" s="464"/>
      <c r="J233" s="182" t="s">
        <v>896</v>
      </c>
      <c r="K233" s="464">
        <v>5000</v>
      </c>
      <c r="L233" s="483" t="s">
        <v>897</v>
      </c>
      <c r="M233" s="464" t="s">
        <v>115</v>
      </c>
      <c r="N233" s="457" t="s">
        <v>34</v>
      </c>
      <c r="O233" s="457" t="s">
        <v>898</v>
      </c>
      <c r="P233" s="457" t="s">
        <v>908</v>
      </c>
      <c r="Q233" s="457" t="s">
        <v>900</v>
      </c>
      <c r="R233" s="457"/>
      <c r="S233" s="25" t="s">
        <v>905</v>
      </c>
      <c r="V233" s="691"/>
      <c r="W233" s="691"/>
      <c r="X233" s="691"/>
      <c r="Y233" s="691"/>
      <c r="Z233" s="691"/>
      <c r="AA233" s="691"/>
      <c r="AB233" s="691"/>
      <c r="AC233" s="691"/>
      <c r="AD233" s="691"/>
      <c r="AE233" s="691"/>
      <c r="AF233" s="691"/>
      <c r="AG233" s="691"/>
    </row>
    <row r="234" s="448" customFormat="1" ht="67.5" spans="1:33">
      <c r="A234" s="184">
        <v>4</v>
      </c>
      <c r="B234" s="182" t="s">
        <v>909</v>
      </c>
      <c r="C234" s="183" t="s">
        <v>50</v>
      </c>
      <c r="D234" s="183" t="s">
        <v>124</v>
      </c>
      <c r="E234" s="183" t="s">
        <v>894</v>
      </c>
      <c r="F234" s="182" t="s">
        <v>910</v>
      </c>
      <c r="G234" s="184" t="s">
        <v>131</v>
      </c>
      <c r="H234" s="462">
        <v>570000</v>
      </c>
      <c r="I234" s="464">
        <v>10000</v>
      </c>
      <c r="J234" s="182" t="s">
        <v>911</v>
      </c>
      <c r="K234" s="464">
        <v>40000</v>
      </c>
      <c r="L234" s="483" t="s">
        <v>912</v>
      </c>
      <c r="M234" s="464" t="s">
        <v>33</v>
      </c>
      <c r="N234" s="457" t="s">
        <v>34</v>
      </c>
      <c r="O234" s="457"/>
      <c r="P234" s="457"/>
      <c r="Q234" s="457"/>
      <c r="R234" s="457"/>
      <c r="S234" s="25" t="s">
        <v>905</v>
      </c>
      <c r="V234" s="691"/>
      <c r="W234" s="691"/>
      <c r="X234" s="691"/>
      <c r="Y234" s="691"/>
      <c r="Z234" s="691"/>
      <c r="AA234" s="691"/>
      <c r="AB234" s="691"/>
      <c r="AC234" s="691"/>
      <c r="AD234" s="691"/>
      <c r="AE234" s="691"/>
      <c r="AF234" s="691"/>
      <c r="AG234" s="691"/>
    </row>
    <row r="235" s="448" customFormat="1" ht="33.75" spans="1:33">
      <c r="A235" s="184">
        <v>5</v>
      </c>
      <c r="B235" s="182" t="s">
        <v>913</v>
      </c>
      <c r="C235" s="183" t="s">
        <v>50</v>
      </c>
      <c r="D235" s="183" t="s">
        <v>51</v>
      </c>
      <c r="E235" s="183" t="s">
        <v>894</v>
      </c>
      <c r="F235" s="182" t="s">
        <v>914</v>
      </c>
      <c r="G235" s="184" t="s">
        <v>89</v>
      </c>
      <c r="H235" s="462">
        <v>9000</v>
      </c>
      <c r="I235" s="464"/>
      <c r="J235" s="182" t="s">
        <v>896</v>
      </c>
      <c r="K235" s="464">
        <v>3000</v>
      </c>
      <c r="L235" s="483" t="s">
        <v>915</v>
      </c>
      <c r="M235" s="464" t="s">
        <v>79</v>
      </c>
      <c r="N235" s="457" t="s">
        <v>33</v>
      </c>
      <c r="O235" s="457" t="s">
        <v>898</v>
      </c>
      <c r="P235" s="457" t="s">
        <v>916</v>
      </c>
      <c r="Q235" s="457" t="s">
        <v>900</v>
      </c>
      <c r="R235" s="457"/>
      <c r="S235" s="25" t="s">
        <v>905</v>
      </c>
      <c r="V235" s="691"/>
      <c r="W235" s="691"/>
      <c r="X235" s="691"/>
      <c r="Y235" s="691"/>
      <c r="Z235" s="691"/>
      <c r="AA235" s="691"/>
      <c r="AB235" s="691"/>
      <c r="AC235" s="691"/>
      <c r="AD235" s="691"/>
      <c r="AE235" s="691"/>
      <c r="AF235" s="691"/>
      <c r="AG235" s="691"/>
    </row>
    <row r="236" s="448" customFormat="1" ht="45" spans="1:33">
      <c r="A236" s="184">
        <v>6</v>
      </c>
      <c r="B236" s="182" t="s">
        <v>917</v>
      </c>
      <c r="C236" s="183" t="s">
        <v>26</v>
      </c>
      <c r="D236" s="183" t="s">
        <v>51</v>
      </c>
      <c r="E236" s="183" t="s">
        <v>894</v>
      </c>
      <c r="F236" s="182" t="s">
        <v>918</v>
      </c>
      <c r="G236" s="184" t="s">
        <v>919</v>
      </c>
      <c r="H236" s="462">
        <v>151000</v>
      </c>
      <c r="I236" s="464"/>
      <c r="J236" s="182" t="s">
        <v>920</v>
      </c>
      <c r="K236" s="464">
        <v>5000</v>
      </c>
      <c r="L236" s="483" t="s">
        <v>921</v>
      </c>
      <c r="M236" s="464" t="s">
        <v>79</v>
      </c>
      <c r="N236" s="457" t="s">
        <v>33</v>
      </c>
      <c r="O236" s="457" t="s">
        <v>900</v>
      </c>
      <c r="P236" s="457" t="s">
        <v>922</v>
      </c>
      <c r="Q236" s="457" t="s">
        <v>900</v>
      </c>
      <c r="R236" s="457"/>
      <c r="S236" s="25" t="s">
        <v>905</v>
      </c>
      <c r="V236" s="691"/>
      <c r="W236" s="691"/>
      <c r="X236" s="691"/>
      <c r="Y236" s="691"/>
      <c r="Z236" s="691"/>
      <c r="AA236" s="691"/>
      <c r="AB236" s="691"/>
      <c r="AC236" s="691"/>
      <c r="AD236" s="691"/>
      <c r="AE236" s="691"/>
      <c r="AF236" s="691"/>
      <c r="AG236" s="691"/>
    </row>
    <row r="237" s="448" customFormat="1" ht="30.95" customHeight="1" spans="1:33">
      <c r="A237" s="184">
        <v>7</v>
      </c>
      <c r="B237" s="182" t="s">
        <v>923</v>
      </c>
      <c r="C237" s="183" t="s">
        <v>50</v>
      </c>
      <c r="D237" s="183" t="s">
        <v>317</v>
      </c>
      <c r="E237" s="183" t="s">
        <v>894</v>
      </c>
      <c r="F237" s="182" t="s">
        <v>924</v>
      </c>
      <c r="G237" s="184" t="s">
        <v>135</v>
      </c>
      <c r="H237" s="462">
        <v>50000</v>
      </c>
      <c r="I237" s="464"/>
      <c r="J237" s="182" t="s">
        <v>925</v>
      </c>
      <c r="K237" s="464">
        <v>3000</v>
      </c>
      <c r="L237" s="483" t="s">
        <v>926</v>
      </c>
      <c r="M237" s="464" t="s">
        <v>115</v>
      </c>
      <c r="N237" s="457" t="s">
        <v>34</v>
      </c>
      <c r="O237" s="457" t="s">
        <v>900</v>
      </c>
      <c r="P237" s="457" t="s">
        <v>927</v>
      </c>
      <c r="Q237" s="457" t="s">
        <v>900</v>
      </c>
      <c r="R237" s="457"/>
      <c r="S237" s="25" t="s">
        <v>901</v>
      </c>
      <c r="V237" s="691"/>
      <c r="W237" s="691"/>
      <c r="X237" s="691"/>
      <c r="Y237" s="691"/>
      <c r="Z237" s="691"/>
      <c r="AA237" s="691"/>
      <c r="AB237" s="691"/>
      <c r="AC237" s="691"/>
      <c r="AD237" s="691"/>
      <c r="AE237" s="691"/>
      <c r="AF237" s="691"/>
      <c r="AG237" s="691"/>
    </row>
    <row r="238" s="448" customFormat="1" ht="33.75" spans="1:33">
      <c r="A238" s="184">
        <v>8</v>
      </c>
      <c r="B238" s="182" t="s">
        <v>928</v>
      </c>
      <c r="C238" s="183" t="s">
        <v>50</v>
      </c>
      <c r="D238" s="183" t="s">
        <v>317</v>
      </c>
      <c r="E238" s="183" t="s">
        <v>894</v>
      </c>
      <c r="F238" s="182" t="s">
        <v>929</v>
      </c>
      <c r="G238" s="184" t="s">
        <v>135</v>
      </c>
      <c r="H238" s="462">
        <v>30000</v>
      </c>
      <c r="I238" s="464"/>
      <c r="J238" s="182" t="s">
        <v>930</v>
      </c>
      <c r="K238" s="464">
        <v>15000</v>
      </c>
      <c r="L238" s="483" t="s">
        <v>931</v>
      </c>
      <c r="M238" s="464" t="s">
        <v>115</v>
      </c>
      <c r="N238" s="457" t="s">
        <v>34</v>
      </c>
      <c r="O238" s="457" t="s">
        <v>900</v>
      </c>
      <c r="P238" s="457" t="s">
        <v>932</v>
      </c>
      <c r="Q238" s="457" t="s">
        <v>900</v>
      </c>
      <c r="R238" s="457"/>
      <c r="S238" s="25" t="s">
        <v>901</v>
      </c>
      <c r="V238" s="691"/>
      <c r="W238" s="691"/>
      <c r="X238" s="691"/>
      <c r="Y238" s="691"/>
      <c r="Z238" s="691"/>
      <c r="AA238" s="691"/>
      <c r="AB238" s="691"/>
      <c r="AC238" s="691"/>
      <c r="AD238" s="691"/>
      <c r="AE238" s="691"/>
      <c r="AF238" s="691"/>
      <c r="AG238" s="691"/>
    </row>
    <row r="239" s="448" customFormat="1" ht="33.75" spans="1:33">
      <c r="A239" s="184">
        <v>9</v>
      </c>
      <c r="B239" s="182" t="s">
        <v>933</v>
      </c>
      <c r="C239" s="183" t="s">
        <v>50</v>
      </c>
      <c r="D239" s="183" t="s">
        <v>317</v>
      </c>
      <c r="E239" s="183" t="s">
        <v>894</v>
      </c>
      <c r="F239" s="182" t="s">
        <v>934</v>
      </c>
      <c r="G239" s="184" t="s">
        <v>135</v>
      </c>
      <c r="H239" s="462">
        <v>3000</v>
      </c>
      <c r="I239" s="464"/>
      <c r="J239" s="182" t="s">
        <v>935</v>
      </c>
      <c r="K239" s="464">
        <v>1500</v>
      </c>
      <c r="L239" s="483" t="s">
        <v>936</v>
      </c>
      <c r="M239" s="464" t="s">
        <v>115</v>
      </c>
      <c r="N239" s="457" t="s">
        <v>34</v>
      </c>
      <c r="O239" s="457" t="s">
        <v>900</v>
      </c>
      <c r="P239" s="457" t="s">
        <v>937</v>
      </c>
      <c r="Q239" s="457" t="s">
        <v>900</v>
      </c>
      <c r="R239" s="457"/>
      <c r="S239" s="25" t="s">
        <v>905</v>
      </c>
      <c r="V239" s="691"/>
      <c r="W239" s="691"/>
      <c r="X239" s="691"/>
      <c r="Y239" s="691"/>
      <c r="Z239" s="691"/>
      <c r="AA239" s="691"/>
      <c r="AB239" s="691"/>
      <c r="AC239" s="691"/>
      <c r="AD239" s="691"/>
      <c r="AE239" s="691"/>
      <c r="AF239" s="691"/>
      <c r="AG239" s="691"/>
    </row>
    <row r="240" s="448" customFormat="1" ht="33.75" spans="1:33">
      <c r="A240" s="184">
        <v>10</v>
      </c>
      <c r="B240" s="182" t="s">
        <v>938</v>
      </c>
      <c r="C240" s="183" t="s">
        <v>50</v>
      </c>
      <c r="D240" s="183" t="s">
        <v>117</v>
      </c>
      <c r="E240" s="183" t="s">
        <v>894</v>
      </c>
      <c r="F240" s="182" t="s">
        <v>939</v>
      </c>
      <c r="G240" s="184" t="s">
        <v>119</v>
      </c>
      <c r="H240" s="462">
        <v>5000</v>
      </c>
      <c r="I240" s="464">
        <v>4200</v>
      </c>
      <c r="J240" s="182" t="s">
        <v>940</v>
      </c>
      <c r="K240" s="464">
        <v>800</v>
      </c>
      <c r="L240" s="483" t="s">
        <v>941</v>
      </c>
      <c r="M240" s="464" t="s">
        <v>33</v>
      </c>
      <c r="N240" s="457" t="s">
        <v>70</v>
      </c>
      <c r="O240" s="457" t="s">
        <v>942</v>
      </c>
      <c r="P240" s="457" t="s">
        <v>943</v>
      </c>
      <c r="Q240" s="457" t="s">
        <v>900</v>
      </c>
      <c r="R240" s="457"/>
      <c r="S240" s="25" t="s">
        <v>944</v>
      </c>
      <c r="V240" s="691"/>
      <c r="W240" s="691"/>
      <c r="X240" s="691"/>
      <c r="Y240" s="691"/>
      <c r="Z240" s="691"/>
      <c r="AA240" s="691"/>
      <c r="AB240" s="691"/>
      <c r="AC240" s="691"/>
      <c r="AD240" s="691"/>
      <c r="AE240" s="691"/>
      <c r="AF240" s="691"/>
      <c r="AG240" s="691"/>
    </row>
    <row r="241" s="502" customFormat="1" ht="22.5" spans="1:33">
      <c r="A241" s="184">
        <v>11</v>
      </c>
      <c r="B241" s="180" t="s">
        <v>945</v>
      </c>
      <c r="C241" s="464" t="s">
        <v>26</v>
      </c>
      <c r="D241" s="179" t="s">
        <v>117</v>
      </c>
      <c r="E241" s="464" t="s">
        <v>894</v>
      </c>
      <c r="F241" s="492" t="s">
        <v>946</v>
      </c>
      <c r="G241" s="457">
        <v>2016</v>
      </c>
      <c r="H241" s="466">
        <v>700</v>
      </c>
      <c r="I241" s="464"/>
      <c r="J241" s="465" t="s">
        <v>579</v>
      </c>
      <c r="K241" s="464">
        <v>700</v>
      </c>
      <c r="L241" s="465" t="s">
        <v>947</v>
      </c>
      <c r="M241" s="464" t="s">
        <v>115</v>
      </c>
      <c r="N241" s="522" t="s">
        <v>79</v>
      </c>
      <c r="O241" s="457" t="s">
        <v>900</v>
      </c>
      <c r="P241" s="464" t="s">
        <v>948</v>
      </c>
      <c r="Q241" s="464"/>
      <c r="R241" s="464"/>
      <c r="S241" s="25" t="s">
        <v>905</v>
      </c>
      <c r="T241" s="507"/>
      <c r="V241" s="689"/>
      <c r="W241" s="689"/>
      <c r="X241" s="689"/>
      <c r="Y241" s="689"/>
      <c r="Z241" s="689"/>
      <c r="AA241" s="689"/>
      <c r="AB241" s="689"/>
      <c r="AC241" s="689"/>
      <c r="AD241" s="689"/>
      <c r="AE241" s="689"/>
      <c r="AF241" s="689"/>
      <c r="AG241" s="689"/>
    </row>
    <row r="242" s="557" customFormat="1" ht="20.1" customHeight="1" spans="1:33">
      <c r="A242" s="452" t="s">
        <v>166</v>
      </c>
      <c r="B242" s="453" t="str">
        <f>"预备项目"&amp;SUBTOTAL(3,A242:A248)-2&amp;"个"</f>
        <v>预备项目5个</v>
      </c>
      <c r="C242" s="452">
        <f>SUBTOTAL(3,A242:A248)-2</f>
        <v>5</v>
      </c>
      <c r="D242" s="453"/>
      <c r="E242" s="533"/>
      <c r="F242" s="453"/>
      <c r="G242" s="454"/>
      <c r="H242" s="455">
        <f t="shared" ref="H242:I242" si="17">SUM(H243:H247)</f>
        <v>112000</v>
      </c>
      <c r="I242" s="455">
        <f t="shared" si="17"/>
        <v>0</v>
      </c>
      <c r="J242" s="453"/>
      <c r="K242" s="455">
        <f>SUM(K243:K247)</f>
        <v>20500</v>
      </c>
      <c r="L242" s="453"/>
      <c r="M242" s="532"/>
      <c r="N242" s="532"/>
      <c r="O242" s="532"/>
      <c r="P242" s="532"/>
      <c r="Q242" s="532"/>
      <c r="R242" s="532"/>
      <c r="S242" s="453"/>
      <c r="V242" s="808"/>
      <c r="W242" s="808"/>
      <c r="X242" s="808"/>
      <c r="Y242" s="808"/>
      <c r="Z242" s="808"/>
      <c r="AA242" s="808"/>
      <c r="AB242" s="808"/>
      <c r="AC242" s="808"/>
      <c r="AD242" s="808"/>
      <c r="AE242" s="808"/>
      <c r="AF242" s="808"/>
      <c r="AG242" s="808"/>
    </row>
    <row r="243" s="448" customFormat="1" ht="33.75" spans="1:33">
      <c r="A243" s="183">
        <v>1</v>
      </c>
      <c r="B243" s="182" t="s">
        <v>949</v>
      </c>
      <c r="C243" s="464" t="s">
        <v>103</v>
      </c>
      <c r="D243" s="183" t="s">
        <v>124</v>
      </c>
      <c r="E243" s="183" t="s">
        <v>894</v>
      </c>
      <c r="F243" s="182" t="s">
        <v>950</v>
      </c>
      <c r="G243" s="184" t="s">
        <v>106</v>
      </c>
      <c r="H243" s="462">
        <v>5000</v>
      </c>
      <c r="I243" s="464"/>
      <c r="J243" s="483" t="s">
        <v>951</v>
      </c>
      <c r="K243" s="464">
        <v>2000</v>
      </c>
      <c r="L243" s="465" t="s">
        <v>952</v>
      </c>
      <c r="M243" s="464" t="s">
        <v>337</v>
      </c>
      <c r="N243" s="464" t="s">
        <v>34</v>
      </c>
      <c r="O243" s="457" t="s">
        <v>900</v>
      </c>
      <c r="P243" s="457" t="s">
        <v>948</v>
      </c>
      <c r="Q243" s="457" t="s">
        <v>900</v>
      </c>
      <c r="R243" s="457"/>
      <c r="S243" s="25" t="s">
        <v>905</v>
      </c>
      <c r="V243" s="691"/>
      <c r="W243" s="691"/>
      <c r="X243" s="691"/>
      <c r="Y243" s="691"/>
      <c r="Z243" s="691"/>
      <c r="AA243" s="691"/>
      <c r="AB243" s="691"/>
      <c r="AC243" s="691"/>
      <c r="AD243" s="691"/>
      <c r="AE243" s="691"/>
      <c r="AF243" s="691"/>
      <c r="AG243" s="691"/>
    </row>
    <row r="244" s="503" customFormat="1" ht="27.95" customHeight="1" spans="1:33">
      <c r="A244" s="183" t="s">
        <v>953</v>
      </c>
      <c r="B244" s="182" t="s">
        <v>954</v>
      </c>
      <c r="C244" s="464"/>
      <c r="D244" s="183" t="s">
        <v>129</v>
      </c>
      <c r="E244" s="183" t="s">
        <v>894</v>
      </c>
      <c r="F244" s="531" t="s">
        <v>955</v>
      </c>
      <c r="G244" s="332" t="s">
        <v>135</v>
      </c>
      <c r="H244" s="462">
        <v>3000</v>
      </c>
      <c r="I244" s="464"/>
      <c r="J244" s="483" t="s">
        <v>951</v>
      </c>
      <c r="K244" s="464">
        <v>1500</v>
      </c>
      <c r="L244" s="465" t="s">
        <v>333</v>
      </c>
      <c r="M244" s="464" t="s">
        <v>173</v>
      </c>
      <c r="N244" s="464" t="s">
        <v>33</v>
      </c>
      <c r="O244" s="457"/>
      <c r="P244" s="457"/>
      <c r="Q244" s="457"/>
      <c r="R244" s="457"/>
      <c r="S244" s="25" t="s">
        <v>905</v>
      </c>
      <c r="V244" s="692"/>
      <c r="W244" s="692"/>
      <c r="X244" s="692"/>
      <c r="Y244" s="692"/>
      <c r="Z244" s="692"/>
      <c r="AA244" s="692"/>
      <c r="AB244" s="692"/>
      <c r="AC244" s="692"/>
      <c r="AD244" s="692"/>
      <c r="AE244" s="692"/>
      <c r="AF244" s="692"/>
      <c r="AG244" s="692"/>
    </row>
    <row r="245" s="503" customFormat="1" ht="27.95" customHeight="1" spans="1:33">
      <c r="A245" s="183" t="s">
        <v>956</v>
      </c>
      <c r="B245" s="182" t="s">
        <v>957</v>
      </c>
      <c r="C245" s="464"/>
      <c r="D245" s="183" t="s">
        <v>129</v>
      </c>
      <c r="E245" s="183" t="s">
        <v>894</v>
      </c>
      <c r="F245" s="531" t="s">
        <v>958</v>
      </c>
      <c r="G245" s="332" t="s">
        <v>106</v>
      </c>
      <c r="H245" s="462">
        <v>1000</v>
      </c>
      <c r="I245" s="464"/>
      <c r="J245" s="483" t="s">
        <v>951</v>
      </c>
      <c r="K245" s="464">
        <v>500</v>
      </c>
      <c r="L245" s="465" t="s">
        <v>336</v>
      </c>
      <c r="M245" s="464" t="s">
        <v>337</v>
      </c>
      <c r="N245" s="464" t="s">
        <v>33</v>
      </c>
      <c r="O245" s="457"/>
      <c r="P245" s="457"/>
      <c r="Q245" s="457"/>
      <c r="R245" s="457"/>
      <c r="S245" s="25" t="s">
        <v>905</v>
      </c>
      <c r="V245" s="692"/>
      <c r="W245" s="692"/>
      <c r="X245" s="692"/>
      <c r="Y245" s="692"/>
      <c r="Z245" s="692"/>
      <c r="AA245" s="692"/>
      <c r="AB245" s="692"/>
      <c r="AC245" s="692"/>
      <c r="AD245" s="692"/>
      <c r="AE245" s="692"/>
      <c r="AF245" s="692"/>
      <c r="AG245" s="692"/>
    </row>
    <row r="246" s="448" customFormat="1" ht="22.5" spans="1:33">
      <c r="A246" s="183" t="s">
        <v>959</v>
      </c>
      <c r="B246" s="182" t="s">
        <v>960</v>
      </c>
      <c r="C246" s="183" t="s">
        <v>188</v>
      </c>
      <c r="D246" s="183" t="s">
        <v>433</v>
      </c>
      <c r="E246" s="184" t="s">
        <v>894</v>
      </c>
      <c r="F246" s="182" t="s">
        <v>961</v>
      </c>
      <c r="G246" s="184" t="s">
        <v>962</v>
      </c>
      <c r="H246" s="462">
        <v>100000</v>
      </c>
      <c r="I246" s="464"/>
      <c r="J246" s="182" t="s">
        <v>963</v>
      </c>
      <c r="K246" s="464">
        <v>15000</v>
      </c>
      <c r="L246" s="483" t="s">
        <v>964</v>
      </c>
      <c r="M246" s="464" t="s">
        <v>34</v>
      </c>
      <c r="N246" s="457" t="s">
        <v>33</v>
      </c>
      <c r="O246" s="457" t="s">
        <v>965</v>
      </c>
      <c r="P246" s="457"/>
      <c r="Q246" s="457" t="s">
        <v>966</v>
      </c>
      <c r="R246" s="457" t="s">
        <v>967</v>
      </c>
      <c r="S246" s="25" t="s">
        <v>905</v>
      </c>
      <c r="V246" s="691"/>
      <c r="W246" s="691"/>
      <c r="X246" s="691"/>
      <c r="Y246" s="691"/>
      <c r="Z246" s="691"/>
      <c r="AA246" s="691"/>
      <c r="AB246" s="691"/>
      <c r="AC246" s="691"/>
      <c r="AD246" s="691"/>
      <c r="AE246" s="691"/>
      <c r="AF246" s="691"/>
      <c r="AG246" s="691"/>
    </row>
    <row r="247" s="503" customFormat="1" ht="33.75" spans="1:33">
      <c r="A247" s="183" t="s">
        <v>968</v>
      </c>
      <c r="B247" s="182" t="s">
        <v>969</v>
      </c>
      <c r="C247" s="464"/>
      <c r="D247" s="183" t="s">
        <v>124</v>
      </c>
      <c r="E247" s="183" t="s">
        <v>894</v>
      </c>
      <c r="F247" s="531" t="s">
        <v>970</v>
      </c>
      <c r="G247" s="332" t="s">
        <v>89</v>
      </c>
      <c r="H247" s="462">
        <v>3000</v>
      </c>
      <c r="I247" s="464"/>
      <c r="J247" s="483" t="s">
        <v>971</v>
      </c>
      <c r="K247" s="464">
        <v>1500</v>
      </c>
      <c r="L247" s="465" t="s">
        <v>336</v>
      </c>
      <c r="M247" s="464" t="s">
        <v>337</v>
      </c>
      <c r="N247" s="464" t="s">
        <v>34</v>
      </c>
      <c r="O247" s="457"/>
      <c r="P247" s="457"/>
      <c r="Q247" s="457"/>
      <c r="R247" s="457"/>
      <c r="S247" s="25" t="s">
        <v>905</v>
      </c>
      <c r="V247" s="692"/>
      <c r="W247" s="692"/>
      <c r="X247" s="692"/>
      <c r="Y247" s="692"/>
      <c r="Z247" s="692"/>
      <c r="AA247" s="692"/>
      <c r="AB247" s="692"/>
      <c r="AC247" s="692"/>
      <c r="AD247" s="692"/>
      <c r="AE247" s="692"/>
      <c r="AF247" s="692"/>
      <c r="AG247" s="692"/>
    </row>
    <row r="248" s="557" customFormat="1" ht="20.1" customHeight="1" spans="1:33">
      <c r="A248" s="452" t="s">
        <v>217</v>
      </c>
      <c r="B248" s="453" t="str">
        <f>"前期项目"&amp;SUBTOTAL(3,A248:A252)-1&amp;"个"</f>
        <v>前期项目4个</v>
      </c>
      <c r="C248" s="452">
        <f>SUBTOTAL(3,A248:A252)-1</f>
        <v>4</v>
      </c>
      <c r="D248" s="453"/>
      <c r="E248" s="533"/>
      <c r="F248" s="453"/>
      <c r="G248" s="454"/>
      <c r="H248" s="455">
        <f t="shared" ref="H248:I248" si="18">SUM(H249:H252)</f>
        <v>123000</v>
      </c>
      <c r="I248" s="455">
        <f t="shared" si="18"/>
        <v>0</v>
      </c>
      <c r="J248" s="453"/>
      <c r="K248" s="455">
        <f>SUM(K249:K252)</f>
        <v>0</v>
      </c>
      <c r="L248" s="453"/>
      <c r="M248" s="532"/>
      <c r="N248" s="532"/>
      <c r="O248" s="532"/>
      <c r="P248" s="532"/>
      <c r="Q248" s="532"/>
      <c r="R248" s="532"/>
      <c r="S248" s="453"/>
      <c r="V248" s="808"/>
      <c r="W248" s="808"/>
      <c r="X248" s="808"/>
      <c r="Y248" s="808"/>
      <c r="Z248" s="808"/>
      <c r="AA248" s="808"/>
      <c r="AB248" s="808"/>
      <c r="AC248" s="808"/>
      <c r="AD248" s="808"/>
      <c r="AE248" s="808"/>
      <c r="AF248" s="808"/>
      <c r="AG248" s="808"/>
    </row>
    <row r="249" s="448" customFormat="1" ht="22.5" spans="1:33">
      <c r="A249" s="183">
        <v>1</v>
      </c>
      <c r="B249" s="182" t="s">
        <v>972</v>
      </c>
      <c r="C249" s="183" t="s">
        <v>188</v>
      </c>
      <c r="D249" s="183" t="s">
        <v>124</v>
      </c>
      <c r="E249" s="183" t="s">
        <v>894</v>
      </c>
      <c r="F249" s="182" t="s">
        <v>973</v>
      </c>
      <c r="G249" s="184" t="s">
        <v>223</v>
      </c>
      <c r="H249" s="462">
        <v>3000</v>
      </c>
      <c r="I249" s="464"/>
      <c r="J249" s="182"/>
      <c r="K249" s="464"/>
      <c r="L249" s="483" t="s">
        <v>579</v>
      </c>
      <c r="M249" s="464" t="s">
        <v>33</v>
      </c>
      <c r="N249" s="464" t="s">
        <v>33</v>
      </c>
      <c r="O249" s="457" t="s">
        <v>900</v>
      </c>
      <c r="P249" s="457" t="s">
        <v>974</v>
      </c>
      <c r="Q249" s="457" t="s">
        <v>900</v>
      </c>
      <c r="R249" s="457"/>
      <c r="S249" s="25" t="s">
        <v>905</v>
      </c>
      <c r="V249" s="691"/>
      <c r="W249" s="691"/>
      <c r="X249" s="691"/>
      <c r="Y249" s="691"/>
      <c r="Z249" s="691"/>
      <c r="AA249" s="691"/>
      <c r="AB249" s="691"/>
      <c r="AC249" s="691"/>
      <c r="AD249" s="691"/>
      <c r="AE249" s="691"/>
      <c r="AF249" s="691"/>
      <c r="AG249" s="691"/>
    </row>
    <row r="250" s="503" customFormat="1" ht="22.5" spans="1:33">
      <c r="A250" s="183">
        <v>2</v>
      </c>
      <c r="B250" s="182" t="s">
        <v>975</v>
      </c>
      <c r="C250" s="464"/>
      <c r="D250" s="183" t="s">
        <v>51</v>
      </c>
      <c r="E250" s="183" t="s">
        <v>894</v>
      </c>
      <c r="F250" s="531" t="s">
        <v>976</v>
      </c>
      <c r="G250" s="332" t="s">
        <v>229</v>
      </c>
      <c r="H250" s="462">
        <v>25000</v>
      </c>
      <c r="I250" s="464"/>
      <c r="J250" s="483"/>
      <c r="K250" s="464"/>
      <c r="L250" s="465" t="s">
        <v>977</v>
      </c>
      <c r="M250" s="464" t="s">
        <v>33</v>
      </c>
      <c r="N250" s="464" t="s">
        <v>33</v>
      </c>
      <c r="O250" s="457"/>
      <c r="P250" s="457"/>
      <c r="Q250" s="457"/>
      <c r="R250" s="457"/>
      <c r="S250" s="25" t="s">
        <v>905</v>
      </c>
      <c r="V250" s="692"/>
      <c r="W250" s="692"/>
      <c r="X250" s="692"/>
      <c r="Y250" s="692"/>
      <c r="Z250" s="692"/>
      <c r="AA250" s="692"/>
      <c r="AB250" s="692"/>
      <c r="AC250" s="692"/>
      <c r="AD250" s="692"/>
      <c r="AE250" s="692"/>
      <c r="AF250" s="692"/>
      <c r="AG250" s="692"/>
    </row>
    <row r="251" s="448" customFormat="1" ht="45" spans="1:33">
      <c r="A251" s="183">
        <v>3</v>
      </c>
      <c r="B251" s="182" t="s">
        <v>978</v>
      </c>
      <c r="C251" s="464" t="s">
        <v>103</v>
      </c>
      <c r="D251" s="183" t="s">
        <v>41</v>
      </c>
      <c r="E251" s="183" t="s">
        <v>894</v>
      </c>
      <c r="F251" s="182" t="s">
        <v>979</v>
      </c>
      <c r="G251" s="184" t="s">
        <v>229</v>
      </c>
      <c r="H251" s="462">
        <v>80000</v>
      </c>
      <c r="I251" s="464"/>
      <c r="J251" s="483"/>
      <c r="K251" s="464"/>
      <c r="L251" s="465" t="s">
        <v>980</v>
      </c>
      <c r="M251" s="464" t="s">
        <v>33</v>
      </c>
      <c r="N251" s="464" t="s">
        <v>33</v>
      </c>
      <c r="O251" s="457" t="s">
        <v>900</v>
      </c>
      <c r="P251" s="457" t="s">
        <v>974</v>
      </c>
      <c r="Q251" s="457" t="s">
        <v>900</v>
      </c>
      <c r="R251" s="457"/>
      <c r="S251" s="25" t="s">
        <v>901</v>
      </c>
      <c r="V251" s="691"/>
      <c r="W251" s="691"/>
      <c r="X251" s="691"/>
      <c r="Y251" s="691"/>
      <c r="Z251" s="691"/>
      <c r="AA251" s="691"/>
      <c r="AB251" s="691"/>
      <c r="AC251" s="691"/>
      <c r="AD251" s="691"/>
      <c r="AE251" s="691"/>
      <c r="AF251" s="691"/>
      <c r="AG251" s="691"/>
    </row>
    <row r="252" s="448" customFormat="1" ht="22.5" spans="1:33">
      <c r="A252" s="183">
        <v>4</v>
      </c>
      <c r="B252" s="182" t="s">
        <v>981</v>
      </c>
      <c r="C252" s="183" t="s">
        <v>103</v>
      </c>
      <c r="D252" s="183" t="s">
        <v>129</v>
      </c>
      <c r="E252" s="183" t="s">
        <v>894</v>
      </c>
      <c r="F252" s="182" t="s">
        <v>982</v>
      </c>
      <c r="G252" s="184" t="s">
        <v>246</v>
      </c>
      <c r="H252" s="462">
        <v>15000</v>
      </c>
      <c r="I252" s="464"/>
      <c r="J252" s="182"/>
      <c r="K252" s="464"/>
      <c r="L252" s="483" t="s">
        <v>579</v>
      </c>
      <c r="M252" s="464" t="s">
        <v>33</v>
      </c>
      <c r="N252" s="464" t="s">
        <v>33</v>
      </c>
      <c r="O252" s="457" t="s">
        <v>900</v>
      </c>
      <c r="P252" s="457" t="s">
        <v>974</v>
      </c>
      <c r="Q252" s="457" t="s">
        <v>900</v>
      </c>
      <c r="R252" s="457"/>
      <c r="S252" s="25" t="s">
        <v>905</v>
      </c>
      <c r="V252" s="691"/>
      <c r="W252" s="691"/>
      <c r="X252" s="691"/>
      <c r="Y252" s="691"/>
      <c r="Z252" s="691"/>
      <c r="AA252" s="691"/>
      <c r="AB252" s="691"/>
      <c r="AC252" s="691"/>
      <c r="AD252" s="691"/>
      <c r="AE252" s="691"/>
      <c r="AF252" s="691"/>
      <c r="AG252" s="691"/>
    </row>
    <row r="253" s="448" customFormat="1" ht="27.75" customHeight="1" spans="1:33">
      <c r="A253" s="796"/>
      <c r="B253" s="796" t="str">
        <f>"东海镇"&amp;SUBTOTAL(3,A253:A280)-3&amp;"个"</f>
        <v>东海镇23个</v>
      </c>
      <c r="C253" s="797">
        <f>SUBTOTAL(3,A253:A280)-3</f>
        <v>23</v>
      </c>
      <c r="D253" s="796"/>
      <c r="E253" s="796"/>
      <c r="F253" s="804"/>
      <c r="G253" s="799"/>
      <c r="H253" s="800">
        <f t="shared" ref="H253:I253" si="19">SUM(H254,H269,H277)</f>
        <v>399000</v>
      </c>
      <c r="I253" s="800">
        <f t="shared" si="19"/>
        <v>79250</v>
      </c>
      <c r="J253" s="804"/>
      <c r="K253" s="800">
        <f>SUM(K254,K269,K277)</f>
        <v>79850</v>
      </c>
      <c r="L253" s="797"/>
      <c r="M253" s="797"/>
      <c r="N253" s="797"/>
      <c r="O253" s="805"/>
      <c r="P253" s="805"/>
      <c r="Q253" s="805"/>
      <c r="R253" s="805"/>
      <c r="S253" s="807"/>
      <c r="V253" s="691"/>
      <c r="W253" s="691"/>
      <c r="X253" s="691"/>
      <c r="Y253" s="691"/>
      <c r="Z253" s="691"/>
      <c r="AA253" s="691"/>
      <c r="AB253" s="691"/>
      <c r="AC253" s="691"/>
      <c r="AD253" s="691"/>
      <c r="AE253" s="691"/>
      <c r="AF253" s="691"/>
      <c r="AG253" s="691"/>
    </row>
    <row r="254" s="557" customFormat="1" ht="20.1" customHeight="1" spans="1:33">
      <c r="A254" s="452" t="s">
        <v>24</v>
      </c>
      <c r="B254" s="453" t="str">
        <f>"在建项目"&amp;SUBTOTAL(3,A254:A269)-2&amp;"个"</f>
        <v>在建项目14个</v>
      </c>
      <c r="C254" s="452">
        <f>SUBTOTAL(3,A254:A269)-2</f>
        <v>14</v>
      </c>
      <c r="D254" s="453"/>
      <c r="E254" s="533"/>
      <c r="F254" s="453"/>
      <c r="G254" s="454"/>
      <c r="H254" s="455">
        <f t="shared" ref="H254:I254" si="20">SUM(H255:H268)</f>
        <v>118900</v>
      </c>
      <c r="I254" s="455">
        <f t="shared" si="20"/>
        <v>58150</v>
      </c>
      <c r="J254" s="453"/>
      <c r="K254" s="455">
        <f>SUM(K255:K268)</f>
        <v>47750</v>
      </c>
      <c r="L254" s="453"/>
      <c r="M254" s="532"/>
      <c r="N254" s="532"/>
      <c r="O254" s="532"/>
      <c r="P254" s="532"/>
      <c r="Q254" s="532"/>
      <c r="R254" s="532"/>
      <c r="S254" s="453"/>
      <c r="V254" s="808"/>
      <c r="W254" s="808"/>
      <c r="X254" s="808"/>
      <c r="Y254" s="808"/>
      <c r="Z254" s="808"/>
      <c r="AA254" s="808"/>
      <c r="AB254" s="808"/>
      <c r="AC254" s="808"/>
      <c r="AD254" s="808"/>
      <c r="AE254" s="808"/>
      <c r="AF254" s="808"/>
      <c r="AG254" s="808"/>
    </row>
    <row r="255" s="519" customFormat="1" ht="36" spans="1:33">
      <c r="A255" s="470">
        <v>1</v>
      </c>
      <c r="B255" s="463" t="s">
        <v>983</v>
      </c>
      <c r="C255" s="464" t="s">
        <v>50</v>
      </c>
      <c r="D255" s="179" t="s">
        <v>317</v>
      </c>
      <c r="E255" s="457" t="s">
        <v>984</v>
      </c>
      <c r="F255" s="465" t="s">
        <v>985</v>
      </c>
      <c r="G255" s="457" t="s">
        <v>89</v>
      </c>
      <c r="H255" s="466">
        <v>10000</v>
      </c>
      <c r="I255" s="464">
        <v>500</v>
      </c>
      <c r="J255" s="483" t="s">
        <v>986</v>
      </c>
      <c r="K255" s="464">
        <v>4000</v>
      </c>
      <c r="L255" s="465" t="s">
        <v>987</v>
      </c>
      <c r="M255" s="464" t="s">
        <v>988</v>
      </c>
      <c r="N255" s="464" t="s">
        <v>33</v>
      </c>
      <c r="O255" s="588" t="s">
        <v>989</v>
      </c>
      <c r="P255" s="588" t="s">
        <v>990</v>
      </c>
      <c r="Q255" s="588"/>
      <c r="R255" s="535"/>
      <c r="S255" s="25" t="s">
        <v>991</v>
      </c>
      <c r="V255" s="701"/>
      <c r="W255" s="701"/>
      <c r="X255" s="701"/>
      <c r="Y255" s="701"/>
      <c r="Z255" s="701"/>
      <c r="AA255" s="701"/>
      <c r="AB255" s="701"/>
      <c r="AC255" s="701"/>
      <c r="AD255" s="701"/>
      <c r="AE255" s="701"/>
      <c r="AF255" s="701"/>
      <c r="AG255" s="701"/>
    </row>
    <row r="256" s="519" customFormat="1" ht="24" spans="1:33">
      <c r="A256" s="470">
        <v>2</v>
      </c>
      <c r="B256" s="463" t="s">
        <v>992</v>
      </c>
      <c r="C256" s="464" t="s">
        <v>103</v>
      </c>
      <c r="D256" s="179" t="s">
        <v>317</v>
      </c>
      <c r="E256" s="457" t="s">
        <v>984</v>
      </c>
      <c r="F256" s="465" t="s">
        <v>993</v>
      </c>
      <c r="G256" s="457">
        <v>2016</v>
      </c>
      <c r="H256" s="466">
        <v>2000</v>
      </c>
      <c r="I256" s="464"/>
      <c r="J256" s="483" t="s">
        <v>994</v>
      </c>
      <c r="K256" s="464">
        <v>2000</v>
      </c>
      <c r="L256" s="465" t="s">
        <v>995</v>
      </c>
      <c r="M256" s="464" t="s">
        <v>115</v>
      </c>
      <c r="N256" s="464" t="s">
        <v>289</v>
      </c>
      <c r="O256" s="588" t="s">
        <v>989</v>
      </c>
      <c r="P256" s="588" t="s">
        <v>996</v>
      </c>
      <c r="Q256" s="588"/>
      <c r="R256" s="535"/>
      <c r="S256" s="25" t="s">
        <v>997</v>
      </c>
      <c r="V256" s="701"/>
      <c r="W256" s="701"/>
      <c r="X256" s="701"/>
      <c r="Y256" s="701"/>
      <c r="Z256" s="701"/>
      <c r="AA256" s="701"/>
      <c r="AB256" s="701"/>
      <c r="AC256" s="701"/>
      <c r="AD256" s="701"/>
      <c r="AE256" s="701"/>
      <c r="AF256" s="701"/>
      <c r="AG256" s="701"/>
    </row>
    <row r="257" s="519" customFormat="1" ht="24" spans="1:33">
      <c r="A257" s="470">
        <v>3</v>
      </c>
      <c r="B257" s="463" t="s">
        <v>998</v>
      </c>
      <c r="C257" s="464" t="s">
        <v>103</v>
      </c>
      <c r="D257" s="179" t="s">
        <v>317</v>
      </c>
      <c r="E257" s="457" t="s">
        <v>984</v>
      </c>
      <c r="F257" s="465" t="s">
        <v>999</v>
      </c>
      <c r="G257" s="457">
        <v>2016</v>
      </c>
      <c r="H257" s="466">
        <v>2000</v>
      </c>
      <c r="I257" s="464"/>
      <c r="J257" s="483" t="s">
        <v>1000</v>
      </c>
      <c r="K257" s="464">
        <v>2000</v>
      </c>
      <c r="L257" s="465" t="s">
        <v>995</v>
      </c>
      <c r="M257" s="464" t="s">
        <v>115</v>
      </c>
      <c r="N257" s="464" t="s">
        <v>92</v>
      </c>
      <c r="O257" s="588" t="s">
        <v>989</v>
      </c>
      <c r="P257" s="588" t="s">
        <v>1001</v>
      </c>
      <c r="Q257" s="588"/>
      <c r="R257" s="535"/>
      <c r="S257" s="25" t="s">
        <v>997</v>
      </c>
      <c r="V257" s="701"/>
      <c r="W257" s="701"/>
      <c r="X257" s="701"/>
      <c r="Y257" s="701"/>
      <c r="Z257" s="701"/>
      <c r="AA257" s="701"/>
      <c r="AB257" s="701"/>
      <c r="AC257" s="701"/>
      <c r="AD257" s="701"/>
      <c r="AE257" s="701"/>
      <c r="AF257" s="701"/>
      <c r="AG257" s="701"/>
    </row>
    <row r="258" s="519" customFormat="1" ht="22.5" spans="1:33">
      <c r="A258" s="470">
        <v>4</v>
      </c>
      <c r="B258" s="463" t="s">
        <v>1002</v>
      </c>
      <c r="C258" s="464"/>
      <c r="D258" s="179" t="s">
        <v>27</v>
      </c>
      <c r="E258" s="457" t="s">
        <v>984</v>
      </c>
      <c r="F258" s="465" t="s">
        <v>1003</v>
      </c>
      <c r="G258" s="457" t="s">
        <v>60</v>
      </c>
      <c r="H258" s="466">
        <v>50000</v>
      </c>
      <c r="I258" s="464">
        <v>37000</v>
      </c>
      <c r="J258" s="483" t="s">
        <v>1004</v>
      </c>
      <c r="K258" s="464">
        <v>13000</v>
      </c>
      <c r="L258" s="465" t="s">
        <v>1005</v>
      </c>
      <c r="M258" s="464" t="s">
        <v>33</v>
      </c>
      <c r="N258" s="464" t="s">
        <v>34</v>
      </c>
      <c r="O258" s="588"/>
      <c r="P258" s="588"/>
      <c r="Q258" s="588"/>
      <c r="R258" s="535"/>
      <c r="S258" s="7" t="s">
        <v>991</v>
      </c>
      <c r="V258" s="701"/>
      <c r="W258" s="701"/>
      <c r="X258" s="701"/>
      <c r="Y258" s="701"/>
      <c r="Z258" s="701"/>
      <c r="AA258" s="701"/>
      <c r="AB258" s="701"/>
      <c r="AC258" s="701"/>
      <c r="AD258" s="701"/>
      <c r="AE258" s="701"/>
      <c r="AF258" s="701"/>
      <c r="AG258" s="701"/>
    </row>
    <row r="259" s="519" customFormat="1" ht="36" spans="1:33">
      <c r="A259" s="470">
        <v>5</v>
      </c>
      <c r="B259" s="463" t="s">
        <v>1006</v>
      </c>
      <c r="C259" s="464" t="s">
        <v>103</v>
      </c>
      <c r="D259" s="179" t="s">
        <v>124</v>
      </c>
      <c r="E259" s="457" t="s">
        <v>984</v>
      </c>
      <c r="F259" s="465" t="s">
        <v>1007</v>
      </c>
      <c r="G259" s="457">
        <v>2016</v>
      </c>
      <c r="H259" s="466">
        <v>1000</v>
      </c>
      <c r="I259" s="464">
        <v>200</v>
      </c>
      <c r="J259" s="483" t="s">
        <v>1008</v>
      </c>
      <c r="K259" s="464">
        <v>800</v>
      </c>
      <c r="L259" s="465" t="s">
        <v>995</v>
      </c>
      <c r="M259" s="464" t="s">
        <v>115</v>
      </c>
      <c r="N259" s="464" t="s">
        <v>988</v>
      </c>
      <c r="O259" s="588" t="s">
        <v>989</v>
      </c>
      <c r="P259" s="588" t="s">
        <v>990</v>
      </c>
      <c r="Q259" s="588"/>
      <c r="R259" s="535"/>
      <c r="S259" s="275" t="s">
        <v>997</v>
      </c>
      <c r="V259" s="701"/>
      <c r="W259" s="701"/>
      <c r="X259" s="701"/>
      <c r="Y259" s="701"/>
      <c r="Z259" s="701"/>
      <c r="AA259" s="701"/>
      <c r="AB259" s="701"/>
      <c r="AC259" s="701"/>
      <c r="AD259" s="701"/>
      <c r="AE259" s="701"/>
      <c r="AF259" s="701"/>
      <c r="AG259" s="701"/>
    </row>
    <row r="260" s="519" customFormat="1" ht="22.5" spans="1:33">
      <c r="A260" s="470">
        <v>6</v>
      </c>
      <c r="B260" s="463" t="s">
        <v>1009</v>
      </c>
      <c r="C260" s="464" t="s">
        <v>26</v>
      </c>
      <c r="D260" s="179" t="s">
        <v>124</v>
      </c>
      <c r="E260" s="457" t="s">
        <v>984</v>
      </c>
      <c r="F260" s="465" t="s">
        <v>1010</v>
      </c>
      <c r="G260" s="457">
        <v>2016</v>
      </c>
      <c r="H260" s="466">
        <v>1800</v>
      </c>
      <c r="I260" s="464">
        <v>100</v>
      </c>
      <c r="J260" s="483" t="s">
        <v>1011</v>
      </c>
      <c r="K260" s="464">
        <v>900</v>
      </c>
      <c r="L260" s="465" t="s">
        <v>995</v>
      </c>
      <c r="M260" s="464" t="s">
        <v>289</v>
      </c>
      <c r="N260" s="464" t="s">
        <v>173</v>
      </c>
      <c r="O260" s="588" t="s">
        <v>989</v>
      </c>
      <c r="P260" s="588" t="s">
        <v>1012</v>
      </c>
      <c r="Q260" s="588"/>
      <c r="R260" s="535"/>
      <c r="S260" s="275" t="s">
        <v>997</v>
      </c>
      <c r="V260" s="701"/>
      <c r="W260" s="701"/>
      <c r="X260" s="701"/>
      <c r="Y260" s="701"/>
      <c r="Z260" s="701"/>
      <c r="AA260" s="701"/>
      <c r="AB260" s="701"/>
      <c r="AC260" s="701"/>
      <c r="AD260" s="701"/>
      <c r="AE260" s="701"/>
      <c r="AF260" s="701"/>
      <c r="AG260" s="701"/>
    </row>
    <row r="261" s="519" customFormat="1" ht="33.75" spans="1:33">
      <c r="A261" s="470">
        <v>7</v>
      </c>
      <c r="B261" s="463" t="s">
        <v>1013</v>
      </c>
      <c r="C261" s="464" t="s">
        <v>26</v>
      </c>
      <c r="D261" s="179" t="s">
        <v>124</v>
      </c>
      <c r="E261" s="457" t="s">
        <v>984</v>
      </c>
      <c r="F261" s="465" t="s">
        <v>1014</v>
      </c>
      <c r="G261" s="457">
        <v>2016</v>
      </c>
      <c r="H261" s="466">
        <v>2000</v>
      </c>
      <c r="I261" s="464">
        <v>50</v>
      </c>
      <c r="J261" s="483" t="s">
        <v>1015</v>
      </c>
      <c r="K261" s="464">
        <v>1950</v>
      </c>
      <c r="L261" s="465" t="s">
        <v>995</v>
      </c>
      <c r="M261" s="464" t="s">
        <v>289</v>
      </c>
      <c r="N261" s="464" t="s">
        <v>173</v>
      </c>
      <c r="O261" s="588" t="s">
        <v>989</v>
      </c>
      <c r="P261" s="588" t="s">
        <v>990</v>
      </c>
      <c r="Q261" s="588"/>
      <c r="R261" s="535"/>
      <c r="S261" s="275" t="s">
        <v>997</v>
      </c>
      <c r="V261" s="701"/>
      <c r="W261" s="701"/>
      <c r="X261" s="701"/>
      <c r="Y261" s="701"/>
      <c r="Z261" s="701"/>
      <c r="AA261" s="701"/>
      <c r="AB261" s="701"/>
      <c r="AC261" s="701"/>
      <c r="AD261" s="701"/>
      <c r="AE261" s="701"/>
      <c r="AF261" s="701"/>
      <c r="AG261" s="701"/>
    </row>
    <row r="262" s="448" customFormat="1" ht="33.75" spans="1:33">
      <c r="A262" s="470">
        <v>8</v>
      </c>
      <c r="B262" s="463" t="s">
        <v>1016</v>
      </c>
      <c r="C262" s="183" t="s">
        <v>103</v>
      </c>
      <c r="D262" s="179" t="s">
        <v>104</v>
      </c>
      <c r="E262" s="457" t="s">
        <v>984</v>
      </c>
      <c r="F262" s="182" t="s">
        <v>1017</v>
      </c>
      <c r="G262" s="184">
        <v>2016</v>
      </c>
      <c r="H262" s="462">
        <v>600</v>
      </c>
      <c r="I262" s="464"/>
      <c r="J262" s="182" t="s">
        <v>1018</v>
      </c>
      <c r="K262" s="464">
        <v>600</v>
      </c>
      <c r="L262" s="483" t="s">
        <v>995</v>
      </c>
      <c r="M262" s="464" t="s">
        <v>92</v>
      </c>
      <c r="N262" s="457" t="s">
        <v>70</v>
      </c>
      <c r="O262" s="457"/>
      <c r="P262" s="457"/>
      <c r="Q262" s="457"/>
      <c r="R262" s="457"/>
      <c r="S262" s="25" t="s">
        <v>997</v>
      </c>
      <c r="V262" s="691"/>
      <c r="W262" s="691"/>
      <c r="X262" s="691"/>
      <c r="Y262" s="691"/>
      <c r="Z262" s="691"/>
      <c r="AA262" s="691"/>
      <c r="AB262" s="691"/>
      <c r="AC262" s="691"/>
      <c r="AD262" s="691"/>
      <c r="AE262" s="691"/>
      <c r="AF262" s="691"/>
      <c r="AG262" s="691"/>
    </row>
    <row r="263" s="441" customFormat="1" ht="33.75" spans="1:33">
      <c r="A263" s="470">
        <v>9</v>
      </c>
      <c r="B263" s="463" t="s">
        <v>1019</v>
      </c>
      <c r="C263" s="464" t="s">
        <v>103</v>
      </c>
      <c r="D263" s="179" t="s">
        <v>129</v>
      </c>
      <c r="E263" s="457" t="s">
        <v>984</v>
      </c>
      <c r="F263" s="492" t="s">
        <v>1020</v>
      </c>
      <c r="G263" s="457" t="s">
        <v>106</v>
      </c>
      <c r="H263" s="466">
        <v>5000</v>
      </c>
      <c r="I263" s="464"/>
      <c r="J263" s="465" t="s">
        <v>1018</v>
      </c>
      <c r="K263" s="464">
        <v>1800</v>
      </c>
      <c r="L263" s="465" t="s">
        <v>1021</v>
      </c>
      <c r="M263" s="464" t="s">
        <v>79</v>
      </c>
      <c r="N263" s="522" t="s">
        <v>34</v>
      </c>
      <c r="O263" s="464" t="s">
        <v>290</v>
      </c>
      <c r="P263" s="464" t="s">
        <v>291</v>
      </c>
      <c r="Q263" s="464" t="s">
        <v>700</v>
      </c>
      <c r="R263" s="464" t="s">
        <v>695</v>
      </c>
      <c r="S263" s="25" t="s">
        <v>997</v>
      </c>
      <c r="V263" s="690"/>
      <c r="W263" s="690"/>
      <c r="X263" s="690"/>
      <c r="Y263" s="690"/>
      <c r="Z263" s="690"/>
      <c r="AA263" s="690"/>
      <c r="AB263" s="690"/>
      <c r="AC263" s="690"/>
      <c r="AD263" s="690"/>
      <c r="AE263" s="690"/>
      <c r="AF263" s="690"/>
      <c r="AG263" s="690"/>
    </row>
    <row r="264" s="502" customFormat="1" ht="22.5" spans="1:33">
      <c r="A264" s="470">
        <v>10</v>
      </c>
      <c r="B264" s="463" t="s">
        <v>1022</v>
      </c>
      <c r="C264" s="464" t="s">
        <v>858</v>
      </c>
      <c r="D264" s="201" t="s">
        <v>852</v>
      </c>
      <c r="E264" s="464" t="s">
        <v>984</v>
      </c>
      <c r="F264" s="492" t="s">
        <v>1023</v>
      </c>
      <c r="G264" s="464" t="s">
        <v>119</v>
      </c>
      <c r="H264" s="466">
        <v>32000</v>
      </c>
      <c r="I264" s="464">
        <v>20000</v>
      </c>
      <c r="J264" s="465" t="s">
        <v>451</v>
      </c>
      <c r="K264" s="464">
        <v>12000</v>
      </c>
      <c r="L264" s="465" t="s">
        <v>1024</v>
      </c>
      <c r="M264" s="464" t="s">
        <v>33</v>
      </c>
      <c r="N264" s="522" t="s">
        <v>34</v>
      </c>
      <c r="O264" s="464"/>
      <c r="P264" s="464"/>
      <c r="Q264" s="464"/>
      <c r="R264" s="464"/>
      <c r="S264" s="25" t="s">
        <v>997</v>
      </c>
      <c r="T264" s="507"/>
      <c r="V264" s="689"/>
      <c r="W264" s="689"/>
      <c r="X264" s="689"/>
      <c r="Y264" s="689"/>
      <c r="Z264" s="689"/>
      <c r="AA264" s="689"/>
      <c r="AB264" s="689"/>
      <c r="AC264" s="689"/>
      <c r="AD264" s="689"/>
      <c r="AE264" s="689"/>
      <c r="AF264" s="689"/>
      <c r="AG264" s="689"/>
    </row>
    <row r="265" s="441" customFormat="1" ht="22.5" spans="1:33">
      <c r="A265" s="470">
        <v>11</v>
      </c>
      <c r="B265" s="463" t="s">
        <v>1025</v>
      </c>
      <c r="C265" s="464" t="s">
        <v>103</v>
      </c>
      <c r="D265" s="179" t="s">
        <v>433</v>
      </c>
      <c r="E265" s="457" t="s">
        <v>984</v>
      </c>
      <c r="F265" s="492" t="s">
        <v>1026</v>
      </c>
      <c r="G265" s="457" t="s">
        <v>106</v>
      </c>
      <c r="H265" s="466">
        <v>5000</v>
      </c>
      <c r="I265" s="464"/>
      <c r="J265" s="465" t="s">
        <v>1018</v>
      </c>
      <c r="K265" s="464">
        <v>3500</v>
      </c>
      <c r="L265" s="465" t="s">
        <v>1027</v>
      </c>
      <c r="M265" s="464" t="s">
        <v>92</v>
      </c>
      <c r="N265" s="522" t="s">
        <v>34</v>
      </c>
      <c r="O265" s="464"/>
      <c r="P265" s="464"/>
      <c r="Q265" s="464"/>
      <c r="R265" s="464"/>
      <c r="S265" s="25" t="s">
        <v>997</v>
      </c>
      <c r="V265" s="690"/>
      <c r="W265" s="690"/>
      <c r="X265" s="690"/>
      <c r="Y265" s="690"/>
      <c r="Z265" s="690"/>
      <c r="AA265" s="690"/>
      <c r="AB265" s="690"/>
      <c r="AC265" s="690"/>
      <c r="AD265" s="690"/>
      <c r="AE265" s="690"/>
      <c r="AF265" s="690"/>
      <c r="AG265" s="690"/>
    </row>
    <row r="266" s="448" customFormat="1" ht="24" spans="1:33">
      <c r="A266" s="470">
        <v>12</v>
      </c>
      <c r="B266" s="463" t="s">
        <v>1028</v>
      </c>
      <c r="C266" s="464" t="s">
        <v>103</v>
      </c>
      <c r="D266" s="179" t="s">
        <v>433</v>
      </c>
      <c r="E266" s="457" t="s">
        <v>984</v>
      </c>
      <c r="F266" s="492" t="s">
        <v>1029</v>
      </c>
      <c r="G266" s="457" t="s">
        <v>106</v>
      </c>
      <c r="H266" s="466">
        <v>5000</v>
      </c>
      <c r="I266" s="470"/>
      <c r="J266" s="524" t="s">
        <v>1030</v>
      </c>
      <c r="K266" s="470">
        <v>3000</v>
      </c>
      <c r="L266" s="465" t="s">
        <v>1031</v>
      </c>
      <c r="M266" s="464" t="s">
        <v>289</v>
      </c>
      <c r="N266" s="464" t="s">
        <v>173</v>
      </c>
      <c r="O266" s="464" t="s">
        <v>1032</v>
      </c>
      <c r="P266" s="464" t="s">
        <v>1033</v>
      </c>
      <c r="Q266" s="464" t="s">
        <v>700</v>
      </c>
      <c r="R266" s="464" t="s">
        <v>1034</v>
      </c>
      <c r="S266" s="25" t="s">
        <v>997</v>
      </c>
      <c r="V266" s="691"/>
      <c r="W266" s="691"/>
      <c r="X266" s="691"/>
      <c r="Y266" s="691"/>
      <c r="Z266" s="691"/>
      <c r="AA266" s="691"/>
      <c r="AB266" s="691"/>
      <c r="AC266" s="691"/>
      <c r="AD266" s="691"/>
      <c r="AE266" s="691"/>
      <c r="AF266" s="691"/>
      <c r="AG266" s="691"/>
    </row>
    <row r="267" s="504" customFormat="1" ht="24" spans="1:33">
      <c r="A267" s="470">
        <v>13</v>
      </c>
      <c r="B267" s="463" t="s">
        <v>1035</v>
      </c>
      <c r="C267" s="179" t="s">
        <v>188</v>
      </c>
      <c r="D267" s="179" t="s">
        <v>117</v>
      </c>
      <c r="E267" s="179" t="s">
        <v>984</v>
      </c>
      <c r="F267" s="189" t="s">
        <v>1036</v>
      </c>
      <c r="G267" s="181" t="s">
        <v>119</v>
      </c>
      <c r="H267" s="460">
        <v>1800</v>
      </c>
      <c r="I267" s="259">
        <v>300</v>
      </c>
      <c r="J267" s="281" t="s">
        <v>1037</v>
      </c>
      <c r="K267" s="259">
        <v>1500</v>
      </c>
      <c r="L267" s="180" t="s">
        <v>995</v>
      </c>
      <c r="M267" s="179" t="s">
        <v>33</v>
      </c>
      <c r="N267" s="179" t="s">
        <v>79</v>
      </c>
      <c r="O267" s="589" t="s">
        <v>989</v>
      </c>
      <c r="P267" s="589" t="s">
        <v>1038</v>
      </c>
      <c r="Q267" s="179"/>
      <c r="R267" s="179"/>
      <c r="S267" s="25" t="s">
        <v>997</v>
      </c>
      <c r="T267" s="512"/>
      <c r="V267" s="700"/>
      <c r="W267" s="700"/>
      <c r="X267" s="700"/>
      <c r="Y267" s="700"/>
      <c r="Z267" s="700"/>
      <c r="AA267" s="700"/>
      <c r="AB267" s="700"/>
      <c r="AC267" s="700"/>
      <c r="AD267" s="700"/>
      <c r="AE267" s="700"/>
      <c r="AF267" s="700"/>
      <c r="AG267" s="700"/>
    </row>
    <row r="268" s="519" customFormat="1" ht="24" spans="1:33">
      <c r="A268" s="470">
        <v>14</v>
      </c>
      <c r="B268" s="463" t="s">
        <v>1039</v>
      </c>
      <c r="C268" s="464" t="s">
        <v>103</v>
      </c>
      <c r="D268" s="179" t="s">
        <v>117</v>
      </c>
      <c r="E268" s="457" t="s">
        <v>984</v>
      </c>
      <c r="F268" s="465" t="s">
        <v>1040</v>
      </c>
      <c r="G268" s="457">
        <v>2016</v>
      </c>
      <c r="H268" s="466">
        <v>700</v>
      </c>
      <c r="I268" s="464"/>
      <c r="J268" s="281" t="s">
        <v>579</v>
      </c>
      <c r="K268" s="464">
        <v>700</v>
      </c>
      <c r="L268" s="465" t="s">
        <v>1041</v>
      </c>
      <c r="M268" s="464" t="s">
        <v>115</v>
      </c>
      <c r="N268" s="464" t="s">
        <v>79</v>
      </c>
      <c r="O268" s="588" t="s">
        <v>989</v>
      </c>
      <c r="P268" s="588" t="s">
        <v>1038</v>
      </c>
      <c r="Q268" s="588"/>
      <c r="R268" s="535"/>
      <c r="S268" s="25" t="s">
        <v>997</v>
      </c>
      <c r="V268" s="701"/>
      <c r="W268" s="701"/>
      <c r="X268" s="701"/>
      <c r="Y268" s="701"/>
      <c r="Z268" s="701"/>
      <c r="AA268" s="701"/>
      <c r="AB268" s="701"/>
      <c r="AC268" s="701"/>
      <c r="AD268" s="701"/>
      <c r="AE268" s="701"/>
      <c r="AF268" s="701"/>
      <c r="AG268" s="701"/>
    </row>
    <row r="269" s="557" customFormat="1" ht="20.1" customHeight="1" spans="1:33">
      <c r="A269" s="452" t="s">
        <v>166</v>
      </c>
      <c r="B269" s="453" t="str">
        <f>"预备项目"&amp;SUBTOTAL(3,A269:A277)-2&amp;"个"</f>
        <v>预备项目7个</v>
      </c>
      <c r="C269" s="452">
        <f>SUBTOTAL(3,A269:A277)-2</f>
        <v>7</v>
      </c>
      <c r="D269" s="453"/>
      <c r="E269" s="533"/>
      <c r="F269" s="453"/>
      <c r="G269" s="454"/>
      <c r="H269" s="455">
        <f t="shared" ref="H269:I269" si="21">SUM(H270:H276)</f>
        <v>195100</v>
      </c>
      <c r="I269" s="455">
        <f t="shared" si="21"/>
        <v>21100</v>
      </c>
      <c r="J269" s="453"/>
      <c r="K269" s="455">
        <f>SUM(K270:K276)</f>
        <v>32100</v>
      </c>
      <c r="L269" s="453"/>
      <c r="M269" s="532"/>
      <c r="N269" s="532"/>
      <c r="O269" s="532"/>
      <c r="P269" s="532"/>
      <c r="Q269" s="532"/>
      <c r="R269" s="532"/>
      <c r="S269" s="453"/>
      <c r="V269" s="808"/>
      <c r="W269" s="808"/>
      <c r="X269" s="808"/>
      <c r="Y269" s="808"/>
      <c r="Z269" s="808"/>
      <c r="AA269" s="808"/>
      <c r="AB269" s="808"/>
      <c r="AC269" s="808"/>
      <c r="AD269" s="808"/>
      <c r="AE269" s="808"/>
      <c r="AF269" s="808"/>
      <c r="AG269" s="808"/>
    </row>
    <row r="270" s="519" customFormat="1" ht="22.5" spans="1:33">
      <c r="A270" s="470">
        <v>1</v>
      </c>
      <c r="B270" s="463" t="s">
        <v>1042</v>
      </c>
      <c r="C270" s="464" t="s">
        <v>103</v>
      </c>
      <c r="D270" s="179" t="s">
        <v>124</v>
      </c>
      <c r="E270" s="457" t="s">
        <v>984</v>
      </c>
      <c r="F270" s="465" t="s">
        <v>1043</v>
      </c>
      <c r="G270" s="457" t="s">
        <v>106</v>
      </c>
      <c r="H270" s="466">
        <v>1000</v>
      </c>
      <c r="I270" s="464"/>
      <c r="J270" s="483" t="s">
        <v>1044</v>
      </c>
      <c r="K270" s="464">
        <v>1000</v>
      </c>
      <c r="L270" s="465" t="s">
        <v>1045</v>
      </c>
      <c r="M270" s="464" t="s">
        <v>337</v>
      </c>
      <c r="N270" s="464" t="s">
        <v>34</v>
      </c>
      <c r="O270" s="588" t="s">
        <v>989</v>
      </c>
      <c r="P270" s="588" t="s">
        <v>1038</v>
      </c>
      <c r="Q270" s="588"/>
      <c r="R270" s="535"/>
      <c r="S270" s="25" t="s">
        <v>997</v>
      </c>
      <c r="V270" s="701"/>
      <c r="W270" s="701"/>
      <c r="X270" s="701"/>
      <c r="Y270" s="701"/>
      <c r="Z270" s="701"/>
      <c r="AA270" s="701"/>
      <c r="AB270" s="701"/>
      <c r="AC270" s="701"/>
      <c r="AD270" s="701"/>
      <c r="AE270" s="701"/>
      <c r="AF270" s="701"/>
      <c r="AG270" s="701"/>
    </row>
    <row r="271" s="519" customFormat="1" ht="33.75" spans="1:33">
      <c r="A271" s="470">
        <v>2</v>
      </c>
      <c r="B271" s="463" t="s">
        <v>1046</v>
      </c>
      <c r="C271" s="464" t="s">
        <v>103</v>
      </c>
      <c r="D271" s="179" t="s">
        <v>317</v>
      </c>
      <c r="E271" s="457" t="s">
        <v>984</v>
      </c>
      <c r="F271" s="465" t="s">
        <v>1047</v>
      </c>
      <c r="G271" s="457" t="s">
        <v>83</v>
      </c>
      <c r="H271" s="466">
        <v>50000</v>
      </c>
      <c r="I271" s="464">
        <v>100</v>
      </c>
      <c r="J271" s="483" t="s">
        <v>1048</v>
      </c>
      <c r="K271" s="464">
        <v>10000</v>
      </c>
      <c r="L271" s="465" t="s">
        <v>987</v>
      </c>
      <c r="M271" s="464" t="s">
        <v>337</v>
      </c>
      <c r="N271" s="464" t="s">
        <v>33</v>
      </c>
      <c r="O271" s="588" t="s">
        <v>942</v>
      </c>
      <c r="P271" s="588"/>
      <c r="Q271" s="588"/>
      <c r="R271" s="535"/>
      <c r="S271" s="25" t="s">
        <v>997</v>
      </c>
      <c r="V271" s="701"/>
      <c r="W271" s="701"/>
      <c r="X271" s="701"/>
      <c r="Y271" s="701"/>
      <c r="Z271" s="701"/>
      <c r="AA271" s="701"/>
      <c r="AB271" s="701"/>
      <c r="AC271" s="701"/>
      <c r="AD271" s="701"/>
      <c r="AE271" s="701"/>
      <c r="AF271" s="701"/>
      <c r="AG271" s="701"/>
    </row>
    <row r="272" s="519" customFormat="1" ht="33.75" spans="1:33">
      <c r="A272" s="470">
        <v>3</v>
      </c>
      <c r="B272" s="463" t="s">
        <v>1049</v>
      </c>
      <c r="C272" s="464" t="s">
        <v>103</v>
      </c>
      <c r="D272" s="179" t="s">
        <v>117</v>
      </c>
      <c r="E272" s="457" t="s">
        <v>984</v>
      </c>
      <c r="F272" s="465" t="s">
        <v>1050</v>
      </c>
      <c r="G272" s="457" t="s">
        <v>106</v>
      </c>
      <c r="H272" s="466">
        <v>2000</v>
      </c>
      <c r="I272" s="464"/>
      <c r="J272" s="483" t="s">
        <v>579</v>
      </c>
      <c r="K272" s="464">
        <v>1000</v>
      </c>
      <c r="L272" s="465" t="s">
        <v>1045</v>
      </c>
      <c r="M272" s="464" t="s">
        <v>337</v>
      </c>
      <c r="N272" s="464" t="s">
        <v>34</v>
      </c>
      <c r="O272" s="588" t="s">
        <v>1051</v>
      </c>
      <c r="P272" s="588" t="s">
        <v>1038</v>
      </c>
      <c r="Q272" s="588"/>
      <c r="R272" s="535"/>
      <c r="S272" s="25" t="s">
        <v>997</v>
      </c>
      <c r="V272" s="701"/>
      <c r="W272" s="701"/>
      <c r="X272" s="701"/>
      <c r="Y272" s="701"/>
      <c r="Z272" s="701"/>
      <c r="AA272" s="701"/>
      <c r="AB272" s="701"/>
      <c r="AC272" s="701"/>
      <c r="AD272" s="701"/>
      <c r="AE272" s="701"/>
      <c r="AF272" s="701"/>
      <c r="AG272" s="701"/>
    </row>
    <row r="273" s="519" customFormat="1" ht="24" spans="1:33">
      <c r="A273" s="470">
        <v>4</v>
      </c>
      <c r="B273" s="463" t="s">
        <v>1052</v>
      </c>
      <c r="C273" s="464" t="s">
        <v>103</v>
      </c>
      <c r="D273" s="179" t="s">
        <v>117</v>
      </c>
      <c r="E273" s="457" t="s">
        <v>984</v>
      </c>
      <c r="F273" s="465" t="s">
        <v>1053</v>
      </c>
      <c r="G273" s="457" t="s">
        <v>106</v>
      </c>
      <c r="H273" s="466">
        <v>1100</v>
      </c>
      <c r="I273" s="464"/>
      <c r="J273" s="483" t="s">
        <v>579</v>
      </c>
      <c r="K273" s="464">
        <v>1100</v>
      </c>
      <c r="L273" s="465" t="s">
        <v>1045</v>
      </c>
      <c r="M273" s="464" t="s">
        <v>337</v>
      </c>
      <c r="N273" s="464" t="s">
        <v>382</v>
      </c>
      <c r="O273" s="588"/>
      <c r="P273" s="588"/>
      <c r="Q273" s="588"/>
      <c r="R273" s="535"/>
      <c r="S273" s="25" t="s">
        <v>997</v>
      </c>
      <c r="V273" s="701"/>
      <c r="W273" s="701"/>
      <c r="X273" s="701"/>
      <c r="Y273" s="701"/>
      <c r="Z273" s="701"/>
      <c r="AA273" s="701"/>
      <c r="AB273" s="701"/>
      <c r="AC273" s="701"/>
      <c r="AD273" s="701"/>
      <c r="AE273" s="701"/>
      <c r="AF273" s="701"/>
      <c r="AG273" s="701"/>
    </row>
    <row r="274" s="519" customFormat="1" ht="33.75" spans="1:33">
      <c r="A274" s="470">
        <v>5</v>
      </c>
      <c r="B274" s="463" t="s">
        <v>1054</v>
      </c>
      <c r="C274" s="464" t="s">
        <v>103</v>
      </c>
      <c r="D274" s="179" t="s">
        <v>433</v>
      </c>
      <c r="E274" s="457" t="s">
        <v>984</v>
      </c>
      <c r="F274" s="465" t="s">
        <v>1055</v>
      </c>
      <c r="G274" s="457" t="s">
        <v>89</v>
      </c>
      <c r="H274" s="466">
        <v>10000</v>
      </c>
      <c r="I274" s="464"/>
      <c r="J274" s="483" t="s">
        <v>579</v>
      </c>
      <c r="K274" s="464">
        <v>2000</v>
      </c>
      <c r="L274" s="465" t="s">
        <v>324</v>
      </c>
      <c r="M274" s="464" t="s">
        <v>70</v>
      </c>
      <c r="N274" s="464" t="s">
        <v>33</v>
      </c>
      <c r="O274" s="588"/>
      <c r="P274" s="588"/>
      <c r="Q274" s="588"/>
      <c r="R274" s="535"/>
      <c r="S274" s="25" t="s">
        <v>997</v>
      </c>
      <c r="V274" s="701"/>
      <c r="W274" s="701"/>
      <c r="X274" s="701"/>
      <c r="Y274" s="701"/>
      <c r="Z274" s="701"/>
      <c r="AA274" s="701"/>
      <c r="AB274" s="701"/>
      <c r="AC274" s="701"/>
      <c r="AD274" s="701"/>
      <c r="AE274" s="701"/>
      <c r="AF274" s="701"/>
      <c r="AG274" s="701"/>
    </row>
    <row r="275" s="519" customFormat="1" ht="24" spans="1:33">
      <c r="A275" s="470">
        <v>6</v>
      </c>
      <c r="B275" s="463" t="s">
        <v>1056</v>
      </c>
      <c r="C275" s="464" t="s">
        <v>50</v>
      </c>
      <c r="D275" s="179" t="s">
        <v>129</v>
      </c>
      <c r="E275" s="457" t="s">
        <v>984</v>
      </c>
      <c r="F275" s="465" t="s">
        <v>1057</v>
      </c>
      <c r="G275" s="457" t="s">
        <v>89</v>
      </c>
      <c r="H275" s="466">
        <v>40000</v>
      </c>
      <c r="I275" s="464">
        <v>10000</v>
      </c>
      <c r="J275" s="483" t="s">
        <v>1058</v>
      </c>
      <c r="K275" s="464">
        <v>10000</v>
      </c>
      <c r="L275" s="465" t="s">
        <v>1059</v>
      </c>
      <c r="M275" s="464" t="s">
        <v>173</v>
      </c>
      <c r="N275" s="464" t="s">
        <v>33</v>
      </c>
      <c r="O275" s="588"/>
      <c r="P275" s="588" t="s">
        <v>1060</v>
      </c>
      <c r="Q275" s="588"/>
      <c r="R275" s="535"/>
      <c r="S275" s="25" t="s">
        <v>997</v>
      </c>
      <c r="V275" s="701"/>
      <c r="W275" s="701"/>
      <c r="X275" s="701"/>
      <c r="Y275" s="701"/>
      <c r="Z275" s="701"/>
      <c r="AA275" s="701"/>
      <c r="AB275" s="701"/>
      <c r="AC275" s="701"/>
      <c r="AD275" s="701"/>
      <c r="AE275" s="701"/>
      <c r="AF275" s="701"/>
      <c r="AG275" s="701"/>
    </row>
    <row r="276" s="519" customFormat="1" ht="33.75" spans="1:33">
      <c r="A276" s="470">
        <v>7</v>
      </c>
      <c r="B276" s="463" t="s">
        <v>1061</v>
      </c>
      <c r="C276" s="464" t="s">
        <v>50</v>
      </c>
      <c r="D276" s="179" t="s">
        <v>433</v>
      </c>
      <c r="E276" s="457" t="s">
        <v>984</v>
      </c>
      <c r="F276" s="465" t="s">
        <v>1062</v>
      </c>
      <c r="G276" s="457" t="s">
        <v>89</v>
      </c>
      <c r="H276" s="466">
        <v>91000</v>
      </c>
      <c r="I276" s="464">
        <v>11000</v>
      </c>
      <c r="J276" s="483" t="s">
        <v>1063</v>
      </c>
      <c r="K276" s="464">
        <v>7000</v>
      </c>
      <c r="L276" s="465" t="s">
        <v>1064</v>
      </c>
      <c r="M276" s="464" t="s">
        <v>337</v>
      </c>
      <c r="N276" s="464" t="s">
        <v>33</v>
      </c>
      <c r="O276" s="588" t="s">
        <v>1065</v>
      </c>
      <c r="P276" s="588" t="s">
        <v>1066</v>
      </c>
      <c r="Q276" s="588" t="s">
        <v>309</v>
      </c>
      <c r="R276" s="535"/>
      <c r="S276" s="25" t="s">
        <v>997</v>
      </c>
      <c r="V276" s="701"/>
      <c r="W276" s="701"/>
      <c r="X276" s="701"/>
      <c r="Y276" s="701"/>
      <c r="Z276" s="701"/>
      <c r="AA276" s="701"/>
      <c r="AB276" s="701"/>
      <c r="AC276" s="701"/>
      <c r="AD276" s="701"/>
      <c r="AE276" s="701"/>
      <c r="AF276" s="701"/>
      <c r="AG276" s="701"/>
    </row>
    <row r="277" s="557" customFormat="1" ht="20.1" customHeight="1" spans="1:33">
      <c r="A277" s="452" t="s">
        <v>217</v>
      </c>
      <c r="B277" s="453" t="str">
        <f>"前期项目"&amp;SUBTOTAL(3,A277:A279)-1&amp;"个"</f>
        <v>前期项目2个</v>
      </c>
      <c r="C277" s="452">
        <f>SUBTOTAL(3,A277:A279)-1</f>
        <v>2</v>
      </c>
      <c r="D277" s="453"/>
      <c r="E277" s="533"/>
      <c r="F277" s="453"/>
      <c r="G277" s="454"/>
      <c r="H277" s="455">
        <f t="shared" ref="H277:I277" si="22">SUM(H278:H279)</f>
        <v>85000</v>
      </c>
      <c r="I277" s="455">
        <f t="shared" si="22"/>
        <v>0</v>
      </c>
      <c r="J277" s="453"/>
      <c r="K277" s="455">
        <f>SUM(K278:K279)</f>
        <v>0</v>
      </c>
      <c r="L277" s="453"/>
      <c r="M277" s="532"/>
      <c r="N277" s="532"/>
      <c r="O277" s="532"/>
      <c r="P277" s="532"/>
      <c r="Q277" s="532"/>
      <c r="R277" s="532"/>
      <c r="S277" s="453"/>
      <c r="V277" s="808"/>
      <c r="W277" s="808"/>
      <c r="X277" s="808"/>
      <c r="Y277" s="808"/>
      <c r="Z277" s="808"/>
      <c r="AA277" s="808"/>
      <c r="AB277" s="808"/>
      <c r="AC277" s="808"/>
      <c r="AD277" s="808"/>
      <c r="AE277" s="808"/>
      <c r="AF277" s="808"/>
      <c r="AG277" s="808"/>
    </row>
    <row r="278" s="564" customFormat="1" ht="22.5" spans="1:33">
      <c r="A278" s="470">
        <v>1</v>
      </c>
      <c r="B278" s="463" t="s">
        <v>1067</v>
      </c>
      <c r="C278" s="464" t="s">
        <v>103</v>
      </c>
      <c r="D278" s="248" t="s">
        <v>317</v>
      </c>
      <c r="E278" s="457" t="s">
        <v>984</v>
      </c>
      <c r="F278" s="465" t="s">
        <v>1068</v>
      </c>
      <c r="G278" s="457" t="s">
        <v>229</v>
      </c>
      <c r="H278" s="466">
        <v>25000</v>
      </c>
      <c r="I278" s="464"/>
      <c r="J278" s="483"/>
      <c r="K278" s="464"/>
      <c r="L278" s="483" t="s">
        <v>848</v>
      </c>
      <c r="M278" s="464" t="s">
        <v>33</v>
      </c>
      <c r="N278" s="464" t="s">
        <v>33</v>
      </c>
      <c r="O278" s="588"/>
      <c r="P278" s="588"/>
      <c r="Q278" s="588"/>
      <c r="R278" s="535"/>
      <c r="S278" s="25" t="s">
        <v>997</v>
      </c>
      <c r="V278" s="702"/>
      <c r="W278" s="702"/>
      <c r="X278" s="702"/>
      <c r="Y278" s="702"/>
      <c r="Z278" s="702"/>
      <c r="AA278" s="702"/>
      <c r="AB278" s="702"/>
      <c r="AC278" s="702"/>
      <c r="AD278" s="702"/>
      <c r="AE278" s="702"/>
      <c r="AF278" s="702"/>
      <c r="AG278" s="702"/>
    </row>
    <row r="279" s="564" customFormat="1" ht="24" spans="1:33">
      <c r="A279" s="470">
        <v>2</v>
      </c>
      <c r="B279" s="463" t="s">
        <v>1069</v>
      </c>
      <c r="C279" s="464" t="s">
        <v>103</v>
      </c>
      <c r="D279" s="248" t="s">
        <v>317</v>
      </c>
      <c r="E279" s="457" t="s">
        <v>984</v>
      </c>
      <c r="F279" s="465" t="s">
        <v>1070</v>
      </c>
      <c r="G279" s="457" t="s">
        <v>229</v>
      </c>
      <c r="H279" s="466">
        <v>60000</v>
      </c>
      <c r="I279" s="464"/>
      <c r="J279" s="483"/>
      <c r="K279" s="464"/>
      <c r="L279" s="483" t="s">
        <v>848</v>
      </c>
      <c r="M279" s="464" t="s">
        <v>33</v>
      </c>
      <c r="N279" s="464" t="s">
        <v>33</v>
      </c>
      <c r="O279" s="588"/>
      <c r="P279" s="588"/>
      <c r="Q279" s="588"/>
      <c r="R279" s="535"/>
      <c r="S279" s="25" t="s">
        <v>997</v>
      </c>
      <c r="V279" s="702"/>
      <c r="W279" s="702"/>
      <c r="X279" s="702"/>
      <c r="Y279" s="702"/>
      <c r="Z279" s="702"/>
      <c r="AA279" s="702"/>
      <c r="AB279" s="702"/>
      <c r="AC279" s="702"/>
      <c r="AD279" s="702"/>
      <c r="AE279" s="702"/>
      <c r="AF279" s="702"/>
      <c r="AG279" s="702"/>
    </row>
    <row r="280" s="448" customFormat="1" ht="27.75" customHeight="1" spans="1:33">
      <c r="A280" s="796"/>
      <c r="B280" s="804" t="str">
        <f>"常太镇"&amp;SUBTOTAL(3,A280:A302)-3&amp;"个"</f>
        <v>常太镇18个</v>
      </c>
      <c r="C280" s="797">
        <f>SUBTOTAL(3,A280:A302)-3</f>
        <v>18</v>
      </c>
      <c r="D280" s="796"/>
      <c r="E280" s="796"/>
      <c r="F280" s="804"/>
      <c r="G280" s="799"/>
      <c r="H280" s="800">
        <f t="shared" ref="H280:I280" si="23">SUM(H281,H298,H300)</f>
        <v>132110</v>
      </c>
      <c r="I280" s="800">
        <f t="shared" si="23"/>
        <v>86540</v>
      </c>
      <c r="J280" s="804"/>
      <c r="K280" s="800">
        <f>SUM(K281,K298,K300)</f>
        <v>36740</v>
      </c>
      <c r="L280" s="797"/>
      <c r="M280" s="797"/>
      <c r="N280" s="797"/>
      <c r="O280" s="805"/>
      <c r="P280" s="805"/>
      <c r="Q280" s="805"/>
      <c r="R280" s="805"/>
      <c r="S280" s="807"/>
      <c r="V280" s="691"/>
      <c r="W280" s="691"/>
      <c r="X280" s="691"/>
      <c r="Y280" s="691"/>
      <c r="Z280" s="691"/>
      <c r="AA280" s="691"/>
      <c r="AB280" s="691"/>
      <c r="AC280" s="691"/>
      <c r="AD280" s="691"/>
      <c r="AE280" s="691"/>
      <c r="AF280" s="691"/>
      <c r="AG280" s="691"/>
    </row>
    <row r="281" s="557" customFormat="1" ht="20.1" customHeight="1" spans="1:33">
      <c r="A281" s="452" t="s">
        <v>24</v>
      </c>
      <c r="B281" s="453" t="str">
        <f>"在建项目"&amp;SUBTOTAL(3,A281:A298)-2&amp;"个"</f>
        <v>在建项目16个</v>
      </c>
      <c r="C281" s="452">
        <f>SUBTOTAL(3,A281:A298)-2</f>
        <v>16</v>
      </c>
      <c r="D281" s="453"/>
      <c r="E281" s="533"/>
      <c r="F281" s="453"/>
      <c r="G281" s="454"/>
      <c r="H281" s="455">
        <f t="shared" ref="H281:I281" si="24">SUM(H282:H297)</f>
        <v>114510</v>
      </c>
      <c r="I281" s="455">
        <f t="shared" si="24"/>
        <v>86540</v>
      </c>
      <c r="J281" s="453"/>
      <c r="K281" s="455">
        <f>SUM(K282:K297)</f>
        <v>35940</v>
      </c>
      <c r="L281" s="453"/>
      <c r="M281" s="532"/>
      <c r="N281" s="532"/>
      <c r="O281" s="532"/>
      <c r="P281" s="532"/>
      <c r="Q281" s="532"/>
      <c r="R281" s="532"/>
      <c r="S281" s="453"/>
      <c r="V281" s="808"/>
      <c r="W281" s="808"/>
      <c r="X281" s="808"/>
      <c r="Y281" s="808"/>
      <c r="Z281" s="808"/>
      <c r="AA281" s="808"/>
      <c r="AB281" s="808"/>
      <c r="AC281" s="808"/>
      <c r="AD281" s="808"/>
      <c r="AE281" s="808"/>
      <c r="AF281" s="808"/>
      <c r="AG281" s="808"/>
    </row>
    <row r="282" s="448" customFormat="1" ht="22.5" spans="1:33">
      <c r="A282" s="183">
        <v>1</v>
      </c>
      <c r="B282" s="182" t="s">
        <v>1071</v>
      </c>
      <c r="C282" s="464" t="s">
        <v>103</v>
      </c>
      <c r="D282" s="183" t="s">
        <v>133</v>
      </c>
      <c r="E282" s="184" t="s">
        <v>1072</v>
      </c>
      <c r="F282" s="182" t="s">
        <v>1073</v>
      </c>
      <c r="G282" s="184">
        <v>2016</v>
      </c>
      <c r="H282" s="462">
        <v>2000</v>
      </c>
      <c r="I282" s="183">
        <v>1250</v>
      </c>
      <c r="J282" s="484" t="s">
        <v>1074</v>
      </c>
      <c r="K282" s="464">
        <v>750</v>
      </c>
      <c r="L282" s="465" t="s">
        <v>114</v>
      </c>
      <c r="M282" s="464" t="s">
        <v>115</v>
      </c>
      <c r="N282" s="457" t="s">
        <v>122</v>
      </c>
      <c r="O282" s="457" t="s">
        <v>1075</v>
      </c>
      <c r="P282" s="457" t="s">
        <v>1076</v>
      </c>
      <c r="Q282" s="457" t="s">
        <v>1077</v>
      </c>
      <c r="R282" s="457" t="s">
        <v>1078</v>
      </c>
      <c r="S282" s="25" t="s">
        <v>1079</v>
      </c>
      <c r="V282" s="691"/>
      <c r="W282" s="691"/>
      <c r="X282" s="691"/>
      <c r="Y282" s="691"/>
      <c r="Z282" s="691"/>
      <c r="AA282" s="691"/>
      <c r="AB282" s="691"/>
      <c r="AC282" s="691"/>
      <c r="AD282" s="691"/>
      <c r="AE282" s="691"/>
      <c r="AF282" s="691"/>
      <c r="AG282" s="691"/>
    </row>
    <row r="283" s="448" customFormat="1" ht="33.75" spans="1:33">
      <c r="A283" s="183">
        <v>2</v>
      </c>
      <c r="B283" s="182" t="s">
        <v>1080</v>
      </c>
      <c r="C283" s="464" t="s">
        <v>103</v>
      </c>
      <c r="D283" s="183" t="s">
        <v>124</v>
      </c>
      <c r="E283" s="184" t="s">
        <v>1072</v>
      </c>
      <c r="F283" s="182" t="s">
        <v>1081</v>
      </c>
      <c r="G283" s="184">
        <v>2016</v>
      </c>
      <c r="H283" s="462">
        <v>700</v>
      </c>
      <c r="I283" s="183"/>
      <c r="J283" s="484" t="s">
        <v>1082</v>
      </c>
      <c r="K283" s="464">
        <v>700</v>
      </c>
      <c r="L283" s="465" t="s">
        <v>114</v>
      </c>
      <c r="M283" s="464" t="s">
        <v>115</v>
      </c>
      <c r="N283" s="457" t="s">
        <v>79</v>
      </c>
      <c r="O283" s="457" t="s">
        <v>1083</v>
      </c>
      <c r="P283" s="457" t="s">
        <v>1084</v>
      </c>
      <c r="Q283" s="457" t="s">
        <v>1077</v>
      </c>
      <c r="R283" s="457" t="s">
        <v>1085</v>
      </c>
      <c r="S283" s="25" t="s">
        <v>1079</v>
      </c>
      <c r="V283" s="691"/>
      <c r="W283" s="691"/>
      <c r="X283" s="691"/>
      <c r="Y283" s="691"/>
      <c r="Z283" s="691"/>
      <c r="AA283" s="691"/>
      <c r="AB283" s="691"/>
      <c r="AC283" s="691"/>
      <c r="AD283" s="691"/>
      <c r="AE283" s="691"/>
      <c r="AF283" s="691"/>
      <c r="AG283" s="691"/>
    </row>
    <row r="284" s="448" customFormat="1" ht="22.5" spans="1:33">
      <c r="A284" s="183">
        <v>3</v>
      </c>
      <c r="B284" s="182" t="s">
        <v>1086</v>
      </c>
      <c r="C284" s="464" t="s">
        <v>103</v>
      </c>
      <c r="D284" s="183" t="s">
        <v>104</v>
      </c>
      <c r="E284" s="184" t="s">
        <v>1072</v>
      </c>
      <c r="F284" s="182" t="s">
        <v>1087</v>
      </c>
      <c r="G284" s="184">
        <v>2016</v>
      </c>
      <c r="H284" s="462">
        <v>1000</v>
      </c>
      <c r="I284" s="183"/>
      <c r="J284" s="484" t="s">
        <v>1082</v>
      </c>
      <c r="K284" s="464">
        <v>1000</v>
      </c>
      <c r="L284" s="465" t="s">
        <v>114</v>
      </c>
      <c r="M284" s="464" t="s">
        <v>115</v>
      </c>
      <c r="N284" s="457" t="s">
        <v>178</v>
      </c>
      <c r="O284" s="457" t="s">
        <v>1077</v>
      </c>
      <c r="P284" s="457" t="s">
        <v>1078</v>
      </c>
      <c r="Q284" s="457"/>
      <c r="R284" s="457"/>
      <c r="S284" s="25" t="s">
        <v>1079</v>
      </c>
      <c r="V284" s="691"/>
      <c r="W284" s="691"/>
      <c r="X284" s="691"/>
      <c r="Y284" s="691"/>
      <c r="Z284" s="691"/>
      <c r="AA284" s="691"/>
      <c r="AB284" s="691"/>
      <c r="AC284" s="691"/>
      <c r="AD284" s="691"/>
      <c r="AE284" s="691"/>
      <c r="AF284" s="691"/>
      <c r="AG284" s="691"/>
    </row>
    <row r="285" s="448" customFormat="1" ht="22.5" spans="1:33">
      <c r="A285" s="183">
        <v>4</v>
      </c>
      <c r="B285" s="182" t="s">
        <v>1088</v>
      </c>
      <c r="C285" s="464" t="s">
        <v>103</v>
      </c>
      <c r="D285" s="183" t="s">
        <v>317</v>
      </c>
      <c r="E285" s="184" t="s">
        <v>1072</v>
      </c>
      <c r="F285" s="182" t="s">
        <v>1089</v>
      </c>
      <c r="G285" s="184">
        <v>2016</v>
      </c>
      <c r="H285" s="462">
        <v>800</v>
      </c>
      <c r="I285" s="183"/>
      <c r="J285" s="484" t="s">
        <v>1082</v>
      </c>
      <c r="K285" s="464">
        <v>800</v>
      </c>
      <c r="L285" s="465" t="s">
        <v>114</v>
      </c>
      <c r="M285" s="464" t="s">
        <v>115</v>
      </c>
      <c r="N285" s="457" t="s">
        <v>178</v>
      </c>
      <c r="O285" s="457" t="s">
        <v>1083</v>
      </c>
      <c r="P285" s="457" t="s">
        <v>1084</v>
      </c>
      <c r="Q285" s="457" t="s">
        <v>1077</v>
      </c>
      <c r="R285" s="457" t="s">
        <v>1085</v>
      </c>
      <c r="S285" s="25" t="s">
        <v>1079</v>
      </c>
      <c r="V285" s="691"/>
      <c r="W285" s="691"/>
      <c r="X285" s="691"/>
      <c r="Y285" s="691"/>
      <c r="Z285" s="691"/>
      <c r="AA285" s="691"/>
      <c r="AB285" s="691"/>
      <c r="AC285" s="691"/>
      <c r="AD285" s="691"/>
      <c r="AE285" s="691"/>
      <c r="AF285" s="691"/>
      <c r="AG285" s="691"/>
    </row>
    <row r="286" s="448" customFormat="1" ht="22.5" spans="1:33">
      <c r="A286" s="183">
        <v>5</v>
      </c>
      <c r="B286" s="182" t="s">
        <v>1090</v>
      </c>
      <c r="C286" s="464" t="s">
        <v>103</v>
      </c>
      <c r="D286" s="183" t="s">
        <v>317</v>
      </c>
      <c r="E286" s="184" t="s">
        <v>1072</v>
      </c>
      <c r="F286" s="182" t="s">
        <v>1091</v>
      </c>
      <c r="G286" s="184">
        <v>2016</v>
      </c>
      <c r="H286" s="462">
        <v>650</v>
      </c>
      <c r="I286" s="183"/>
      <c r="J286" s="484" t="s">
        <v>1082</v>
      </c>
      <c r="K286" s="464">
        <v>650</v>
      </c>
      <c r="L286" s="465" t="s">
        <v>91</v>
      </c>
      <c r="M286" s="464" t="s">
        <v>92</v>
      </c>
      <c r="N286" s="457" t="s">
        <v>34</v>
      </c>
      <c r="O286" s="457" t="s">
        <v>1092</v>
      </c>
      <c r="P286" s="457" t="s">
        <v>1093</v>
      </c>
      <c r="Q286" s="457" t="s">
        <v>1077</v>
      </c>
      <c r="R286" s="457" t="s">
        <v>1094</v>
      </c>
      <c r="S286" s="25" t="s">
        <v>1095</v>
      </c>
      <c r="V286" s="691"/>
      <c r="W286" s="691"/>
      <c r="X286" s="691"/>
      <c r="Y286" s="691"/>
      <c r="Z286" s="691"/>
      <c r="AA286" s="691"/>
      <c r="AB286" s="691"/>
      <c r="AC286" s="691"/>
      <c r="AD286" s="691"/>
      <c r="AE286" s="691"/>
      <c r="AF286" s="691"/>
      <c r="AG286" s="691"/>
    </row>
    <row r="287" s="448" customFormat="1" ht="33.75" spans="1:33">
      <c r="A287" s="183">
        <v>6</v>
      </c>
      <c r="B287" s="182" t="s">
        <v>1096</v>
      </c>
      <c r="C287" s="464" t="s">
        <v>103</v>
      </c>
      <c r="D287" s="183" t="s">
        <v>133</v>
      </c>
      <c r="E287" s="184" t="s">
        <v>1072</v>
      </c>
      <c r="F287" s="182" t="s">
        <v>1097</v>
      </c>
      <c r="G287" s="184">
        <v>2016</v>
      </c>
      <c r="H287" s="462">
        <v>850</v>
      </c>
      <c r="I287" s="183"/>
      <c r="J287" s="484" t="s">
        <v>1082</v>
      </c>
      <c r="K287" s="464">
        <v>850</v>
      </c>
      <c r="L287" s="465" t="s">
        <v>114</v>
      </c>
      <c r="M287" s="464" t="s">
        <v>115</v>
      </c>
      <c r="N287" s="457" t="s">
        <v>34</v>
      </c>
      <c r="O287" s="457" t="s">
        <v>1092</v>
      </c>
      <c r="P287" s="457" t="s">
        <v>1093</v>
      </c>
      <c r="Q287" s="457" t="s">
        <v>1077</v>
      </c>
      <c r="R287" s="457" t="s">
        <v>1094</v>
      </c>
      <c r="S287" s="25" t="s">
        <v>1095</v>
      </c>
      <c r="V287" s="691"/>
      <c r="W287" s="691"/>
      <c r="X287" s="691"/>
      <c r="Y287" s="691"/>
      <c r="Z287" s="691"/>
      <c r="AA287" s="691"/>
      <c r="AB287" s="691"/>
      <c r="AC287" s="691"/>
      <c r="AD287" s="691"/>
      <c r="AE287" s="691"/>
      <c r="AF287" s="691"/>
      <c r="AG287" s="691"/>
    </row>
    <row r="288" s="448" customFormat="1" ht="45" spans="1:33">
      <c r="A288" s="183">
        <v>7</v>
      </c>
      <c r="B288" s="182" t="s">
        <v>1098</v>
      </c>
      <c r="C288" s="464" t="s">
        <v>103</v>
      </c>
      <c r="D288" s="183" t="s">
        <v>133</v>
      </c>
      <c r="E288" s="184" t="s">
        <v>1072</v>
      </c>
      <c r="F288" s="182" t="s">
        <v>1099</v>
      </c>
      <c r="G288" s="184">
        <v>2016</v>
      </c>
      <c r="H288" s="462">
        <v>600</v>
      </c>
      <c r="I288" s="183"/>
      <c r="J288" s="484" t="s">
        <v>1082</v>
      </c>
      <c r="K288" s="464">
        <v>600</v>
      </c>
      <c r="L288" s="465" t="s">
        <v>114</v>
      </c>
      <c r="M288" s="464" t="s">
        <v>115</v>
      </c>
      <c r="N288" s="457" t="s">
        <v>34</v>
      </c>
      <c r="O288" s="457" t="s">
        <v>1092</v>
      </c>
      <c r="P288" s="457" t="s">
        <v>1093</v>
      </c>
      <c r="Q288" s="457" t="s">
        <v>1077</v>
      </c>
      <c r="R288" s="457" t="s">
        <v>1094</v>
      </c>
      <c r="S288" s="25" t="s">
        <v>1095</v>
      </c>
      <c r="V288" s="691"/>
      <c r="W288" s="691"/>
      <c r="X288" s="691"/>
      <c r="Y288" s="691"/>
      <c r="Z288" s="691"/>
      <c r="AA288" s="691"/>
      <c r="AB288" s="691"/>
      <c r="AC288" s="691"/>
      <c r="AD288" s="691"/>
      <c r="AE288" s="691"/>
      <c r="AF288" s="691"/>
      <c r="AG288" s="691"/>
    </row>
    <row r="289" s="448" customFormat="1" ht="33.75" spans="1:33">
      <c r="A289" s="183">
        <v>8</v>
      </c>
      <c r="B289" s="182" t="s">
        <v>1100</v>
      </c>
      <c r="C289" s="464" t="s">
        <v>103</v>
      </c>
      <c r="D289" s="183" t="s">
        <v>317</v>
      </c>
      <c r="E289" s="184" t="s">
        <v>1072</v>
      </c>
      <c r="F289" s="182" t="s">
        <v>1101</v>
      </c>
      <c r="G289" s="184" t="s">
        <v>106</v>
      </c>
      <c r="H289" s="462">
        <v>2500</v>
      </c>
      <c r="I289" s="183">
        <v>100</v>
      </c>
      <c r="J289" s="484" t="s">
        <v>1102</v>
      </c>
      <c r="K289" s="464">
        <v>2400</v>
      </c>
      <c r="L289" s="465" t="s">
        <v>114</v>
      </c>
      <c r="M289" s="464" t="s">
        <v>115</v>
      </c>
      <c r="N289" s="457" t="s">
        <v>34</v>
      </c>
      <c r="O289" s="457" t="s">
        <v>1103</v>
      </c>
      <c r="P289" s="457" t="s">
        <v>1104</v>
      </c>
      <c r="Q289" s="457" t="s">
        <v>1077</v>
      </c>
      <c r="R289" s="457" t="s">
        <v>1105</v>
      </c>
      <c r="S289" s="25" t="s">
        <v>1106</v>
      </c>
      <c r="V289" s="691"/>
      <c r="W289" s="691"/>
      <c r="X289" s="691"/>
      <c r="Y289" s="691"/>
      <c r="Z289" s="691"/>
      <c r="AA289" s="691"/>
      <c r="AB289" s="691"/>
      <c r="AC289" s="691"/>
      <c r="AD289" s="691"/>
      <c r="AE289" s="691"/>
      <c r="AF289" s="691"/>
      <c r="AG289" s="691"/>
    </row>
    <row r="290" s="448" customFormat="1" ht="33.75" spans="1:33">
      <c r="A290" s="183">
        <v>9</v>
      </c>
      <c r="B290" s="182" t="s">
        <v>1107</v>
      </c>
      <c r="C290" s="464" t="s">
        <v>103</v>
      </c>
      <c r="D290" s="183" t="s">
        <v>317</v>
      </c>
      <c r="E290" s="184" t="s">
        <v>1072</v>
      </c>
      <c r="F290" s="182" t="s">
        <v>1108</v>
      </c>
      <c r="G290" s="184" t="s">
        <v>106</v>
      </c>
      <c r="H290" s="462">
        <v>4200</v>
      </c>
      <c r="I290" s="183">
        <v>50</v>
      </c>
      <c r="J290" s="484" t="s">
        <v>1109</v>
      </c>
      <c r="K290" s="464">
        <v>2100</v>
      </c>
      <c r="L290" s="465" t="s">
        <v>91</v>
      </c>
      <c r="M290" s="464" t="s">
        <v>92</v>
      </c>
      <c r="N290" s="464" t="s">
        <v>33</v>
      </c>
      <c r="O290" s="457" t="s">
        <v>1103</v>
      </c>
      <c r="P290" s="457" t="s">
        <v>1104</v>
      </c>
      <c r="Q290" s="457" t="s">
        <v>1077</v>
      </c>
      <c r="R290" s="457" t="s">
        <v>1105</v>
      </c>
      <c r="S290" s="25" t="s">
        <v>1106</v>
      </c>
      <c r="V290" s="691"/>
      <c r="W290" s="691"/>
      <c r="X290" s="691"/>
      <c r="Y290" s="691"/>
      <c r="Z290" s="691"/>
      <c r="AA290" s="691"/>
      <c r="AB290" s="691"/>
      <c r="AC290" s="691"/>
      <c r="AD290" s="691"/>
      <c r="AE290" s="691"/>
      <c r="AF290" s="691"/>
      <c r="AG290" s="691"/>
    </row>
    <row r="291" s="448" customFormat="1" ht="45" spans="1:33">
      <c r="A291" s="183">
        <v>10</v>
      </c>
      <c r="B291" s="182" t="s">
        <v>1110</v>
      </c>
      <c r="C291" s="464" t="s">
        <v>103</v>
      </c>
      <c r="D291" s="183" t="s">
        <v>317</v>
      </c>
      <c r="E291" s="184" t="s">
        <v>1072</v>
      </c>
      <c r="F291" s="182" t="s">
        <v>1111</v>
      </c>
      <c r="G291" s="184" t="s">
        <v>119</v>
      </c>
      <c r="H291" s="462">
        <v>800</v>
      </c>
      <c r="I291" s="183">
        <v>10</v>
      </c>
      <c r="J291" s="484" t="s">
        <v>1112</v>
      </c>
      <c r="K291" s="464">
        <v>790</v>
      </c>
      <c r="L291" s="465" t="s">
        <v>91</v>
      </c>
      <c r="M291" s="464" t="s">
        <v>92</v>
      </c>
      <c r="N291" s="457" t="s">
        <v>34</v>
      </c>
      <c r="O291" s="457" t="s">
        <v>1103</v>
      </c>
      <c r="P291" s="457" t="s">
        <v>1104</v>
      </c>
      <c r="Q291" s="457" t="s">
        <v>1077</v>
      </c>
      <c r="R291" s="457" t="s">
        <v>1105</v>
      </c>
      <c r="S291" s="25" t="s">
        <v>1106</v>
      </c>
      <c r="V291" s="691"/>
      <c r="W291" s="691"/>
      <c r="X291" s="691"/>
      <c r="Y291" s="691"/>
      <c r="Z291" s="691"/>
      <c r="AA291" s="691"/>
      <c r="AB291" s="691"/>
      <c r="AC291" s="691"/>
      <c r="AD291" s="691"/>
      <c r="AE291" s="691"/>
      <c r="AF291" s="691"/>
      <c r="AG291" s="691"/>
    </row>
    <row r="292" s="448" customFormat="1" ht="33.75" spans="1:33">
      <c r="A292" s="183">
        <v>11</v>
      </c>
      <c r="B292" s="182" t="s">
        <v>1113</v>
      </c>
      <c r="C292" s="464" t="s">
        <v>103</v>
      </c>
      <c r="D292" s="183" t="s">
        <v>129</v>
      </c>
      <c r="E292" s="184" t="s">
        <v>1072</v>
      </c>
      <c r="F292" s="182" t="s">
        <v>1114</v>
      </c>
      <c r="G292" s="184">
        <v>2016</v>
      </c>
      <c r="H292" s="462">
        <v>560</v>
      </c>
      <c r="I292" s="183">
        <v>30</v>
      </c>
      <c r="J292" s="484" t="s">
        <v>1112</v>
      </c>
      <c r="K292" s="464">
        <v>530</v>
      </c>
      <c r="L292" s="465" t="s">
        <v>114</v>
      </c>
      <c r="M292" s="464" t="s">
        <v>115</v>
      </c>
      <c r="N292" s="457" t="s">
        <v>34</v>
      </c>
      <c r="O292" s="457" t="s">
        <v>1077</v>
      </c>
      <c r="P292" s="457" t="s">
        <v>1105</v>
      </c>
      <c r="Q292" s="457" t="s">
        <v>1077</v>
      </c>
      <c r="R292" s="457" t="s">
        <v>1115</v>
      </c>
      <c r="S292" s="25" t="s">
        <v>1095</v>
      </c>
      <c r="V292" s="691"/>
      <c r="W292" s="691"/>
      <c r="X292" s="691"/>
      <c r="Y292" s="691"/>
      <c r="Z292" s="691"/>
      <c r="AA292" s="691"/>
      <c r="AB292" s="691"/>
      <c r="AC292" s="691"/>
      <c r="AD292" s="691"/>
      <c r="AE292" s="691"/>
      <c r="AF292" s="691"/>
      <c r="AG292" s="691"/>
    </row>
    <row r="293" s="448" customFormat="1" ht="33.75" spans="1:33">
      <c r="A293" s="183">
        <v>12</v>
      </c>
      <c r="B293" s="182" t="s">
        <v>1116</v>
      </c>
      <c r="C293" s="464" t="s">
        <v>103</v>
      </c>
      <c r="D293" s="183" t="s">
        <v>117</v>
      </c>
      <c r="E293" s="184" t="s">
        <v>1072</v>
      </c>
      <c r="F293" s="182" t="s">
        <v>1117</v>
      </c>
      <c r="G293" s="184" t="s">
        <v>119</v>
      </c>
      <c r="H293" s="462">
        <v>1600</v>
      </c>
      <c r="I293" s="183">
        <v>20</v>
      </c>
      <c r="J293" s="484" t="s">
        <v>1112</v>
      </c>
      <c r="K293" s="464">
        <v>1600</v>
      </c>
      <c r="L293" s="465" t="s">
        <v>1118</v>
      </c>
      <c r="M293" s="464" t="s">
        <v>115</v>
      </c>
      <c r="N293" s="457" t="s">
        <v>34</v>
      </c>
      <c r="O293" s="457" t="s">
        <v>1077</v>
      </c>
      <c r="P293" s="457" t="s">
        <v>1105</v>
      </c>
      <c r="Q293" s="457" t="s">
        <v>1077</v>
      </c>
      <c r="R293" s="457" t="s">
        <v>1115</v>
      </c>
      <c r="S293" s="25" t="s">
        <v>1095</v>
      </c>
      <c r="V293" s="691"/>
      <c r="W293" s="691"/>
      <c r="X293" s="691"/>
      <c r="Y293" s="691"/>
      <c r="Z293" s="691"/>
      <c r="AA293" s="691"/>
      <c r="AB293" s="691"/>
      <c r="AC293" s="691"/>
      <c r="AD293" s="691"/>
      <c r="AE293" s="691"/>
      <c r="AF293" s="691"/>
      <c r="AG293" s="691"/>
    </row>
    <row r="294" s="448" customFormat="1" ht="33.75" spans="1:33">
      <c r="A294" s="183">
        <v>13</v>
      </c>
      <c r="B294" s="182" t="s">
        <v>1119</v>
      </c>
      <c r="C294" s="464" t="s">
        <v>103</v>
      </c>
      <c r="D294" s="183" t="s">
        <v>317</v>
      </c>
      <c r="E294" s="184" t="s">
        <v>1072</v>
      </c>
      <c r="F294" s="182" t="s">
        <v>1120</v>
      </c>
      <c r="G294" s="184" t="s">
        <v>119</v>
      </c>
      <c r="H294" s="462">
        <v>750</v>
      </c>
      <c r="I294" s="183">
        <v>30</v>
      </c>
      <c r="J294" s="484" t="s">
        <v>1112</v>
      </c>
      <c r="K294" s="464">
        <v>720</v>
      </c>
      <c r="L294" s="465" t="s">
        <v>114</v>
      </c>
      <c r="M294" s="464" t="s">
        <v>115</v>
      </c>
      <c r="N294" s="457" t="s">
        <v>34</v>
      </c>
      <c r="O294" s="457" t="s">
        <v>1077</v>
      </c>
      <c r="P294" s="457" t="s">
        <v>1078</v>
      </c>
      <c r="Q294" s="457" t="s">
        <v>1077</v>
      </c>
      <c r="R294" s="457" t="s">
        <v>1115</v>
      </c>
      <c r="S294" s="25" t="s">
        <v>1095</v>
      </c>
      <c r="V294" s="691"/>
      <c r="W294" s="691"/>
      <c r="X294" s="691"/>
      <c r="Y294" s="691"/>
      <c r="Z294" s="691"/>
      <c r="AA294" s="691"/>
      <c r="AB294" s="691"/>
      <c r="AC294" s="691"/>
      <c r="AD294" s="691"/>
      <c r="AE294" s="691"/>
      <c r="AF294" s="691"/>
      <c r="AG294" s="691"/>
    </row>
    <row r="295" s="504" customFormat="1" ht="33.75" spans="1:33">
      <c r="A295" s="183">
        <v>14</v>
      </c>
      <c r="B295" s="180" t="s">
        <v>1121</v>
      </c>
      <c r="C295" s="179"/>
      <c r="D295" s="179" t="s">
        <v>133</v>
      </c>
      <c r="E295" s="179" t="s">
        <v>1072</v>
      </c>
      <c r="F295" s="189" t="s">
        <v>1122</v>
      </c>
      <c r="G295" s="181" t="s">
        <v>1123</v>
      </c>
      <c r="H295" s="460">
        <v>12000</v>
      </c>
      <c r="I295" s="259"/>
      <c r="J295" s="180" t="s">
        <v>1124</v>
      </c>
      <c r="K295" s="259">
        <v>2000</v>
      </c>
      <c r="L295" s="180" t="s">
        <v>1125</v>
      </c>
      <c r="M295" s="179" t="s">
        <v>92</v>
      </c>
      <c r="N295" s="464" t="s">
        <v>33</v>
      </c>
      <c r="O295" s="222" t="s">
        <v>1126</v>
      </c>
      <c r="P295" s="222" t="s">
        <v>1127</v>
      </c>
      <c r="Q295" s="242"/>
      <c r="R295" s="242"/>
      <c r="S295" s="25" t="s">
        <v>1095</v>
      </c>
      <c r="T295" s="512"/>
      <c r="V295" s="700"/>
      <c r="W295" s="700"/>
      <c r="X295" s="700"/>
      <c r="Y295" s="700"/>
      <c r="Z295" s="700"/>
      <c r="AA295" s="700"/>
      <c r="AB295" s="700"/>
      <c r="AC295" s="700"/>
      <c r="AD295" s="700"/>
      <c r="AE295" s="700"/>
      <c r="AF295" s="700"/>
      <c r="AG295" s="700"/>
    </row>
    <row r="296" s="564" customFormat="1" ht="78.75" spans="1:33">
      <c r="A296" s="183">
        <v>15</v>
      </c>
      <c r="B296" s="474" t="s">
        <v>1128</v>
      </c>
      <c r="C296" s="464"/>
      <c r="D296" s="248" t="s">
        <v>117</v>
      </c>
      <c r="E296" s="179" t="s">
        <v>1072</v>
      </c>
      <c r="F296" s="465" t="s">
        <v>1129</v>
      </c>
      <c r="G296" s="457" t="s">
        <v>43</v>
      </c>
      <c r="H296" s="466">
        <v>85000</v>
      </c>
      <c r="I296" s="464">
        <v>85000</v>
      </c>
      <c r="J296" s="483" t="s">
        <v>1130</v>
      </c>
      <c r="K296" s="464">
        <v>20000</v>
      </c>
      <c r="L296" s="465" t="s">
        <v>1131</v>
      </c>
      <c r="M296" s="464" t="s">
        <v>33</v>
      </c>
      <c r="N296" s="464" t="s">
        <v>33</v>
      </c>
      <c r="O296" s="588"/>
      <c r="P296" s="588"/>
      <c r="Q296" s="588"/>
      <c r="R296" s="535"/>
      <c r="S296" s="25" t="s">
        <v>1095</v>
      </c>
      <c r="V296" s="702"/>
      <c r="W296" s="702"/>
      <c r="X296" s="702"/>
      <c r="Y296" s="702"/>
      <c r="Z296" s="702"/>
      <c r="AA296" s="702"/>
      <c r="AB296" s="702"/>
      <c r="AC296" s="702"/>
      <c r="AD296" s="702"/>
      <c r="AE296" s="702"/>
      <c r="AF296" s="702"/>
      <c r="AG296" s="702"/>
    </row>
    <row r="297" s="504" customFormat="1" ht="22.5" spans="1:33">
      <c r="A297" s="183">
        <v>16</v>
      </c>
      <c r="B297" s="492" t="s">
        <v>1132</v>
      </c>
      <c r="C297" s="493" t="s">
        <v>103</v>
      </c>
      <c r="D297" s="818" t="s">
        <v>266</v>
      </c>
      <c r="E297" s="492" t="s">
        <v>1072</v>
      </c>
      <c r="F297" s="492" t="s">
        <v>1133</v>
      </c>
      <c r="G297" s="493" t="s">
        <v>1134</v>
      </c>
      <c r="H297" s="493">
        <v>500</v>
      </c>
      <c r="I297" s="493">
        <v>50</v>
      </c>
      <c r="J297" s="492" t="s">
        <v>1135</v>
      </c>
      <c r="K297" s="493">
        <v>450</v>
      </c>
      <c r="L297" s="492" t="s">
        <v>91</v>
      </c>
      <c r="M297" s="493" t="s">
        <v>92</v>
      </c>
      <c r="N297" s="493" t="s">
        <v>34</v>
      </c>
      <c r="O297" s="730" t="s">
        <v>1136</v>
      </c>
      <c r="P297" s="731" t="s">
        <v>1137</v>
      </c>
      <c r="Q297" s="731" t="s">
        <v>560</v>
      </c>
      <c r="R297" s="730" t="s">
        <v>1138</v>
      </c>
      <c r="S297" s="25" t="s">
        <v>1095</v>
      </c>
      <c r="T297" s="512"/>
      <c r="V297" s="700"/>
      <c r="W297" s="700"/>
      <c r="X297" s="700"/>
      <c r="Y297" s="700"/>
      <c r="Z297" s="700"/>
      <c r="AA297" s="700"/>
      <c r="AB297" s="700"/>
      <c r="AC297" s="700"/>
      <c r="AD297" s="700"/>
      <c r="AE297" s="700"/>
      <c r="AF297" s="700"/>
      <c r="AG297" s="700"/>
    </row>
    <row r="298" s="557" customFormat="1" ht="20.1" customHeight="1" spans="1:33">
      <c r="A298" s="452" t="s">
        <v>166</v>
      </c>
      <c r="B298" s="453" t="str">
        <f>"预备项目"&amp;SUBTOTAL(3,A298:A300)-2&amp;"个"</f>
        <v>预备项目1个</v>
      </c>
      <c r="C298" s="452">
        <f>SUBTOTAL(3,A298:A300)-2</f>
        <v>1</v>
      </c>
      <c r="D298" s="453"/>
      <c r="E298" s="533"/>
      <c r="F298" s="453"/>
      <c r="G298" s="454"/>
      <c r="H298" s="455">
        <f t="shared" ref="H298:I298" si="25">SUM(H299:H299)</f>
        <v>1300</v>
      </c>
      <c r="I298" s="455">
        <f t="shared" si="25"/>
        <v>0</v>
      </c>
      <c r="J298" s="453"/>
      <c r="K298" s="455">
        <f>SUM(K299:K299)</f>
        <v>800</v>
      </c>
      <c r="L298" s="453"/>
      <c r="M298" s="532"/>
      <c r="N298" s="532"/>
      <c r="O298" s="532"/>
      <c r="P298" s="532"/>
      <c r="Q298" s="532"/>
      <c r="R298" s="532"/>
      <c r="S298" s="453"/>
      <c r="V298" s="808"/>
      <c r="W298" s="808"/>
      <c r="X298" s="808"/>
      <c r="Y298" s="808"/>
      <c r="Z298" s="808"/>
      <c r="AA298" s="808"/>
      <c r="AB298" s="808"/>
      <c r="AC298" s="808"/>
      <c r="AD298" s="808"/>
      <c r="AE298" s="808"/>
      <c r="AF298" s="808"/>
      <c r="AG298" s="808"/>
    </row>
    <row r="299" s="504" customFormat="1" ht="22.5" spans="1:33">
      <c r="A299" s="184">
        <v>1</v>
      </c>
      <c r="B299" s="180" t="s">
        <v>1139</v>
      </c>
      <c r="C299" s="179" t="s">
        <v>103</v>
      </c>
      <c r="D299" s="179" t="s">
        <v>117</v>
      </c>
      <c r="E299" s="179" t="s">
        <v>1072</v>
      </c>
      <c r="F299" s="189" t="s">
        <v>1140</v>
      </c>
      <c r="G299" s="181" t="s">
        <v>106</v>
      </c>
      <c r="H299" s="460">
        <v>1300</v>
      </c>
      <c r="I299" s="259"/>
      <c r="J299" s="180" t="s">
        <v>1082</v>
      </c>
      <c r="K299" s="259">
        <v>800</v>
      </c>
      <c r="L299" s="180" t="s">
        <v>324</v>
      </c>
      <c r="M299" s="179" t="s">
        <v>70</v>
      </c>
      <c r="N299" s="464" t="s">
        <v>33</v>
      </c>
      <c r="O299" s="181" t="s">
        <v>1077</v>
      </c>
      <c r="P299" s="181" t="s">
        <v>1105</v>
      </c>
      <c r="Q299" s="179"/>
      <c r="R299" s="179"/>
      <c r="S299" s="25" t="s">
        <v>1095</v>
      </c>
      <c r="T299" s="512"/>
      <c r="V299" s="700"/>
      <c r="W299" s="700"/>
      <c r="X299" s="700"/>
      <c r="Y299" s="700"/>
      <c r="Z299" s="700"/>
      <c r="AA299" s="700"/>
      <c r="AB299" s="700"/>
      <c r="AC299" s="700"/>
      <c r="AD299" s="700"/>
      <c r="AE299" s="700"/>
      <c r="AF299" s="700"/>
      <c r="AG299" s="700"/>
    </row>
    <row r="300" s="557" customFormat="1" ht="20.1" customHeight="1" spans="1:33">
      <c r="A300" s="452" t="s">
        <v>217</v>
      </c>
      <c r="B300" s="453" t="str">
        <f>"前期项目"&amp;SUBTOTAL(3,A300:A301)-1&amp;"个"</f>
        <v>前期项目1个</v>
      </c>
      <c r="C300" s="452">
        <f>SUBTOTAL(3,A300:A301)-1</f>
        <v>1</v>
      </c>
      <c r="D300" s="453"/>
      <c r="E300" s="533"/>
      <c r="F300" s="453"/>
      <c r="G300" s="454"/>
      <c r="H300" s="455">
        <f t="shared" ref="H300:I300" si="26">SUM(H301:H301)</f>
        <v>16300</v>
      </c>
      <c r="I300" s="455">
        <f t="shared" si="26"/>
        <v>0</v>
      </c>
      <c r="J300" s="453"/>
      <c r="K300" s="455">
        <f>SUM(K301:K301)</f>
        <v>0</v>
      </c>
      <c r="L300" s="453"/>
      <c r="M300" s="532"/>
      <c r="N300" s="532"/>
      <c r="O300" s="532"/>
      <c r="P300" s="532"/>
      <c r="Q300" s="532"/>
      <c r="R300" s="532"/>
      <c r="S300" s="453"/>
      <c r="V300" s="808"/>
      <c r="W300" s="808"/>
      <c r="X300" s="808"/>
      <c r="Y300" s="808"/>
      <c r="Z300" s="808"/>
      <c r="AA300" s="808"/>
      <c r="AB300" s="808"/>
      <c r="AC300" s="808"/>
      <c r="AD300" s="808"/>
      <c r="AE300" s="808"/>
      <c r="AF300" s="808"/>
      <c r="AG300" s="808"/>
    </row>
    <row r="301" s="448" customFormat="1" ht="56.25" spans="1:33">
      <c r="A301" s="184">
        <v>1</v>
      </c>
      <c r="B301" s="180" t="s">
        <v>1141</v>
      </c>
      <c r="C301" s="464" t="s">
        <v>188</v>
      </c>
      <c r="D301" s="179" t="s">
        <v>124</v>
      </c>
      <c r="E301" s="184" t="s">
        <v>1072</v>
      </c>
      <c r="F301" s="492" t="s">
        <v>1142</v>
      </c>
      <c r="G301" s="457" t="s">
        <v>229</v>
      </c>
      <c r="H301" s="466">
        <v>16300</v>
      </c>
      <c r="I301" s="470"/>
      <c r="J301" s="180"/>
      <c r="K301" s="470"/>
      <c r="L301" s="465" t="s">
        <v>848</v>
      </c>
      <c r="M301" s="464" t="s">
        <v>33</v>
      </c>
      <c r="N301" s="464" t="s">
        <v>33</v>
      </c>
      <c r="O301" s="464" t="s">
        <v>1032</v>
      </c>
      <c r="P301" s="464" t="s">
        <v>1033</v>
      </c>
      <c r="Q301" s="464" t="s">
        <v>700</v>
      </c>
      <c r="R301" s="464" t="s">
        <v>1034</v>
      </c>
      <c r="S301" s="25" t="s">
        <v>1095</v>
      </c>
      <c r="V301" s="691"/>
      <c r="W301" s="691"/>
      <c r="X301" s="691"/>
      <c r="Y301" s="691"/>
      <c r="Z301" s="691"/>
      <c r="AA301" s="691"/>
      <c r="AB301" s="691"/>
      <c r="AC301" s="691"/>
      <c r="AD301" s="691"/>
      <c r="AE301" s="691"/>
      <c r="AF301" s="691"/>
      <c r="AG301" s="691"/>
    </row>
    <row r="302" s="792" customFormat="1" ht="27.75" customHeight="1" spans="1:33">
      <c r="A302" s="796"/>
      <c r="B302" s="804" t="str">
        <f>"华林开发区"&amp;SUBTOTAL(3,A302:A359)-3&amp;"个"</f>
        <v>华林开发区53个</v>
      </c>
      <c r="C302" s="797">
        <f>SUBTOTAL(3,A302:A359)-3</f>
        <v>53</v>
      </c>
      <c r="D302" s="796"/>
      <c r="E302" s="796"/>
      <c r="F302" s="804"/>
      <c r="G302" s="799"/>
      <c r="H302" s="800">
        <f t="shared" ref="H302:I302" si="27">SUM(H303,H334,H348)</f>
        <v>1153000</v>
      </c>
      <c r="I302" s="800">
        <f t="shared" si="27"/>
        <v>150200</v>
      </c>
      <c r="J302" s="804"/>
      <c r="K302" s="800">
        <f>SUM(K303,K334,K348)</f>
        <v>253200</v>
      </c>
      <c r="L302" s="797"/>
      <c r="M302" s="797"/>
      <c r="N302" s="797"/>
      <c r="O302" s="805"/>
      <c r="P302" s="805"/>
      <c r="Q302" s="805"/>
      <c r="R302" s="805"/>
      <c r="S302" s="807"/>
      <c r="T302" s="819"/>
      <c r="V302" s="820"/>
      <c r="W302" s="820"/>
      <c r="X302" s="820"/>
      <c r="Y302" s="820"/>
      <c r="Z302" s="820"/>
      <c r="AA302" s="820"/>
      <c r="AB302" s="820"/>
      <c r="AC302" s="820"/>
      <c r="AD302" s="820"/>
      <c r="AE302" s="820"/>
      <c r="AF302" s="820"/>
      <c r="AG302" s="820"/>
    </row>
    <row r="303" s="557" customFormat="1" ht="20.1" customHeight="1" spans="1:33">
      <c r="A303" s="452" t="s">
        <v>24</v>
      </c>
      <c r="B303" s="453" t="str">
        <f>"在建项目"&amp;SUBTOTAL(3,A303:A334)-2&amp;"个"</f>
        <v>在建项目30个</v>
      </c>
      <c r="C303" s="452">
        <f>SUBTOTAL(3,A303:A334)-2</f>
        <v>30</v>
      </c>
      <c r="D303" s="453"/>
      <c r="E303" s="533"/>
      <c r="F303" s="453"/>
      <c r="G303" s="454"/>
      <c r="H303" s="455">
        <f t="shared" ref="H303:I303" si="28">SUM(H304:H333)</f>
        <v>521700</v>
      </c>
      <c r="I303" s="455">
        <f t="shared" si="28"/>
        <v>150200</v>
      </c>
      <c r="J303" s="453"/>
      <c r="K303" s="455">
        <f>SUM(K304:K333)</f>
        <v>204200</v>
      </c>
      <c r="L303" s="453"/>
      <c r="M303" s="532"/>
      <c r="N303" s="532"/>
      <c r="O303" s="532"/>
      <c r="P303" s="532"/>
      <c r="Q303" s="532"/>
      <c r="R303" s="532"/>
      <c r="S303" s="453"/>
      <c r="V303" s="808"/>
      <c r="W303" s="808"/>
      <c r="X303" s="808"/>
      <c r="Y303" s="808"/>
      <c r="Z303" s="808"/>
      <c r="AA303" s="808"/>
      <c r="AB303" s="808"/>
      <c r="AC303" s="808"/>
      <c r="AD303" s="808"/>
      <c r="AE303" s="808"/>
      <c r="AF303" s="808"/>
      <c r="AG303" s="808"/>
    </row>
    <row r="304" s="448" customFormat="1" ht="22.5" spans="1:33">
      <c r="A304" s="183">
        <v>1</v>
      </c>
      <c r="B304" s="182" t="s">
        <v>1143</v>
      </c>
      <c r="C304" s="464" t="s">
        <v>50</v>
      </c>
      <c r="D304" s="183" t="s">
        <v>433</v>
      </c>
      <c r="E304" s="184" t="s">
        <v>1144</v>
      </c>
      <c r="F304" s="182" t="s">
        <v>1145</v>
      </c>
      <c r="G304" s="184" t="s">
        <v>60</v>
      </c>
      <c r="H304" s="462">
        <v>8000</v>
      </c>
      <c r="I304" s="183">
        <v>4000</v>
      </c>
      <c r="J304" s="484" t="s">
        <v>1146</v>
      </c>
      <c r="K304" s="464">
        <v>4000</v>
      </c>
      <c r="L304" s="465" t="s">
        <v>1147</v>
      </c>
      <c r="M304" s="464" t="s">
        <v>33</v>
      </c>
      <c r="N304" s="457" t="s">
        <v>34</v>
      </c>
      <c r="O304" s="457" t="s">
        <v>1148</v>
      </c>
      <c r="P304" s="457" t="s">
        <v>1149</v>
      </c>
      <c r="Q304" s="457" t="s">
        <v>1150</v>
      </c>
      <c r="R304" s="457" t="s">
        <v>1151</v>
      </c>
      <c r="S304" s="25" t="s">
        <v>1152</v>
      </c>
      <c r="V304" s="691"/>
      <c r="W304" s="691"/>
      <c r="X304" s="691"/>
      <c r="Y304" s="691"/>
      <c r="Z304" s="691"/>
      <c r="AA304" s="691"/>
      <c r="AB304" s="691"/>
      <c r="AC304" s="691"/>
      <c r="AD304" s="691"/>
      <c r="AE304" s="691"/>
      <c r="AF304" s="691"/>
      <c r="AG304" s="691"/>
    </row>
    <row r="305" s="448" customFormat="1" ht="22.5" spans="1:33">
      <c r="A305" s="183">
        <v>2</v>
      </c>
      <c r="B305" s="182" t="s">
        <v>1153</v>
      </c>
      <c r="C305" s="464" t="s">
        <v>50</v>
      </c>
      <c r="D305" s="183" t="s">
        <v>433</v>
      </c>
      <c r="E305" s="184" t="s">
        <v>1144</v>
      </c>
      <c r="F305" s="182" t="s">
        <v>1154</v>
      </c>
      <c r="G305" s="184" t="s">
        <v>460</v>
      </c>
      <c r="H305" s="462">
        <v>18000</v>
      </c>
      <c r="I305" s="183">
        <v>13000</v>
      </c>
      <c r="J305" s="484" t="s">
        <v>1155</v>
      </c>
      <c r="K305" s="464">
        <v>5000</v>
      </c>
      <c r="L305" s="465" t="s">
        <v>1156</v>
      </c>
      <c r="M305" s="464" t="s">
        <v>33</v>
      </c>
      <c r="N305" s="457" t="s">
        <v>34</v>
      </c>
      <c r="O305" s="457" t="s">
        <v>1157</v>
      </c>
      <c r="P305" s="457" t="s">
        <v>1158</v>
      </c>
      <c r="Q305" s="457" t="s">
        <v>1150</v>
      </c>
      <c r="R305" s="457" t="s">
        <v>1159</v>
      </c>
      <c r="S305" s="25" t="s">
        <v>1152</v>
      </c>
      <c r="V305" s="691"/>
      <c r="W305" s="691"/>
      <c r="X305" s="691"/>
      <c r="Y305" s="691"/>
      <c r="Z305" s="691"/>
      <c r="AA305" s="691"/>
      <c r="AB305" s="691"/>
      <c r="AC305" s="691"/>
      <c r="AD305" s="691"/>
      <c r="AE305" s="691"/>
      <c r="AF305" s="691"/>
      <c r="AG305" s="691"/>
    </row>
    <row r="306" s="448" customFormat="1" ht="22.5" spans="1:33">
      <c r="A306" s="183">
        <v>3</v>
      </c>
      <c r="B306" s="182" t="s">
        <v>1160</v>
      </c>
      <c r="C306" s="464" t="s">
        <v>50</v>
      </c>
      <c r="D306" s="183" t="s">
        <v>433</v>
      </c>
      <c r="E306" s="184" t="s">
        <v>1144</v>
      </c>
      <c r="F306" s="182" t="s">
        <v>1161</v>
      </c>
      <c r="G306" s="184" t="s">
        <v>747</v>
      </c>
      <c r="H306" s="462">
        <v>5000</v>
      </c>
      <c r="I306" s="183">
        <v>3000</v>
      </c>
      <c r="J306" s="484" t="s">
        <v>1162</v>
      </c>
      <c r="K306" s="464">
        <v>2000</v>
      </c>
      <c r="L306" s="465" t="s">
        <v>1163</v>
      </c>
      <c r="M306" s="464" t="s">
        <v>33</v>
      </c>
      <c r="N306" s="457" t="s">
        <v>34</v>
      </c>
      <c r="O306" s="457" t="s">
        <v>1164</v>
      </c>
      <c r="P306" s="457" t="s">
        <v>1165</v>
      </c>
      <c r="Q306" s="457" t="s">
        <v>1150</v>
      </c>
      <c r="R306" s="457" t="s">
        <v>1151</v>
      </c>
      <c r="S306" s="25" t="s">
        <v>1152</v>
      </c>
      <c r="V306" s="691"/>
      <c r="W306" s="691"/>
      <c r="X306" s="691"/>
      <c r="Y306" s="691"/>
      <c r="Z306" s="691"/>
      <c r="AA306" s="691"/>
      <c r="AB306" s="691"/>
      <c r="AC306" s="691"/>
      <c r="AD306" s="691"/>
      <c r="AE306" s="691"/>
      <c r="AF306" s="691"/>
      <c r="AG306" s="691"/>
    </row>
    <row r="307" s="448" customFormat="1" ht="45" spans="1:33">
      <c r="A307" s="183">
        <v>4</v>
      </c>
      <c r="B307" s="182" t="s">
        <v>1166</v>
      </c>
      <c r="C307" s="464" t="s">
        <v>50</v>
      </c>
      <c r="D307" s="183" t="s">
        <v>433</v>
      </c>
      <c r="E307" s="184" t="s">
        <v>1144</v>
      </c>
      <c r="F307" s="182" t="s">
        <v>1167</v>
      </c>
      <c r="G307" s="184" t="s">
        <v>60</v>
      </c>
      <c r="H307" s="462">
        <v>60000</v>
      </c>
      <c r="I307" s="183">
        <v>10000</v>
      </c>
      <c r="J307" s="484" t="s">
        <v>1168</v>
      </c>
      <c r="K307" s="464">
        <v>20000</v>
      </c>
      <c r="L307" s="465" t="s">
        <v>1169</v>
      </c>
      <c r="M307" s="464" t="s">
        <v>33</v>
      </c>
      <c r="N307" s="457" t="s">
        <v>34</v>
      </c>
      <c r="O307" s="457" t="s">
        <v>1170</v>
      </c>
      <c r="P307" s="457" t="s">
        <v>1171</v>
      </c>
      <c r="Q307" s="457" t="s">
        <v>1172</v>
      </c>
      <c r="R307" s="457" t="s">
        <v>1173</v>
      </c>
      <c r="S307" s="25" t="s">
        <v>1174</v>
      </c>
      <c r="V307" s="691"/>
      <c r="W307" s="691"/>
      <c r="X307" s="691"/>
      <c r="Y307" s="691"/>
      <c r="Z307" s="691"/>
      <c r="AA307" s="691"/>
      <c r="AB307" s="691"/>
      <c r="AC307" s="691"/>
      <c r="AD307" s="691"/>
      <c r="AE307" s="691"/>
      <c r="AF307" s="691"/>
      <c r="AG307" s="691"/>
    </row>
    <row r="308" s="448" customFormat="1" ht="33.75" spans="1:33">
      <c r="A308" s="183">
        <v>5</v>
      </c>
      <c r="B308" s="182" t="s">
        <v>1175</v>
      </c>
      <c r="C308" s="464" t="s">
        <v>50</v>
      </c>
      <c r="D308" s="183" t="s">
        <v>433</v>
      </c>
      <c r="E308" s="184" t="s">
        <v>1144</v>
      </c>
      <c r="F308" s="182" t="s">
        <v>1176</v>
      </c>
      <c r="G308" s="184" t="s">
        <v>119</v>
      </c>
      <c r="H308" s="462">
        <v>6000</v>
      </c>
      <c r="I308" s="183">
        <v>3000</v>
      </c>
      <c r="J308" s="484" t="s">
        <v>1177</v>
      </c>
      <c r="K308" s="464">
        <v>3000</v>
      </c>
      <c r="L308" s="465" t="s">
        <v>1178</v>
      </c>
      <c r="M308" s="464" t="s">
        <v>33</v>
      </c>
      <c r="N308" s="457" t="s">
        <v>34</v>
      </c>
      <c r="O308" s="457" t="s">
        <v>1179</v>
      </c>
      <c r="P308" s="457" t="s">
        <v>1180</v>
      </c>
      <c r="Q308" s="457" t="s">
        <v>1150</v>
      </c>
      <c r="R308" s="457" t="s">
        <v>1173</v>
      </c>
      <c r="S308" s="25" t="s">
        <v>1152</v>
      </c>
      <c r="V308" s="691"/>
      <c r="W308" s="691"/>
      <c r="X308" s="691"/>
      <c r="Y308" s="691"/>
      <c r="Z308" s="691"/>
      <c r="AA308" s="691"/>
      <c r="AB308" s="691"/>
      <c r="AC308" s="691"/>
      <c r="AD308" s="691"/>
      <c r="AE308" s="691"/>
      <c r="AF308" s="691"/>
      <c r="AG308" s="691"/>
    </row>
    <row r="309" s="448" customFormat="1" ht="33.75" spans="1:33">
      <c r="A309" s="183">
        <v>6</v>
      </c>
      <c r="B309" s="182" t="s">
        <v>1181</v>
      </c>
      <c r="C309" s="464" t="s">
        <v>50</v>
      </c>
      <c r="D309" s="183" t="s">
        <v>433</v>
      </c>
      <c r="E309" s="184" t="s">
        <v>1144</v>
      </c>
      <c r="F309" s="182" t="s">
        <v>1182</v>
      </c>
      <c r="G309" s="184" t="s">
        <v>119</v>
      </c>
      <c r="H309" s="462">
        <v>5000</v>
      </c>
      <c r="I309" s="183">
        <v>2000</v>
      </c>
      <c r="J309" s="484" t="s">
        <v>1183</v>
      </c>
      <c r="K309" s="464">
        <v>3000</v>
      </c>
      <c r="L309" s="465" t="s">
        <v>1178</v>
      </c>
      <c r="M309" s="464" t="s">
        <v>33</v>
      </c>
      <c r="N309" s="457" t="s">
        <v>34</v>
      </c>
      <c r="O309" s="457" t="s">
        <v>1184</v>
      </c>
      <c r="P309" s="457" t="s">
        <v>1185</v>
      </c>
      <c r="Q309" s="457" t="s">
        <v>1150</v>
      </c>
      <c r="R309" s="457" t="s">
        <v>1186</v>
      </c>
      <c r="S309" s="25" t="s">
        <v>1152</v>
      </c>
      <c r="V309" s="691"/>
      <c r="W309" s="691"/>
      <c r="X309" s="691"/>
      <c r="Y309" s="691"/>
      <c r="Z309" s="691"/>
      <c r="AA309" s="691"/>
      <c r="AB309" s="691"/>
      <c r="AC309" s="691"/>
      <c r="AD309" s="691"/>
      <c r="AE309" s="691"/>
      <c r="AF309" s="691"/>
      <c r="AG309" s="691"/>
    </row>
    <row r="310" s="448" customFormat="1" ht="33.75" spans="1:33">
      <c r="A310" s="183">
        <v>7</v>
      </c>
      <c r="B310" s="182" t="s">
        <v>1187</v>
      </c>
      <c r="C310" s="464" t="s">
        <v>103</v>
      </c>
      <c r="D310" s="183" t="s">
        <v>41</v>
      </c>
      <c r="E310" s="184" t="s">
        <v>1144</v>
      </c>
      <c r="F310" s="182" t="s">
        <v>1188</v>
      </c>
      <c r="G310" s="184" t="s">
        <v>119</v>
      </c>
      <c r="H310" s="462">
        <v>5000</v>
      </c>
      <c r="I310" s="183">
        <v>2000</v>
      </c>
      <c r="J310" s="484" t="s">
        <v>1183</v>
      </c>
      <c r="K310" s="464">
        <v>3000</v>
      </c>
      <c r="L310" s="465" t="s">
        <v>1189</v>
      </c>
      <c r="M310" s="464" t="s">
        <v>33</v>
      </c>
      <c r="N310" s="457" t="s">
        <v>92</v>
      </c>
      <c r="O310" s="457" t="s">
        <v>1190</v>
      </c>
      <c r="P310" s="457" t="s">
        <v>1191</v>
      </c>
      <c r="Q310" s="457" t="s">
        <v>1150</v>
      </c>
      <c r="R310" s="457" t="s">
        <v>1159</v>
      </c>
      <c r="S310" s="25" t="s">
        <v>1152</v>
      </c>
      <c r="V310" s="691"/>
      <c r="W310" s="691"/>
      <c r="X310" s="691"/>
      <c r="Y310" s="691"/>
      <c r="Z310" s="691"/>
      <c r="AA310" s="691"/>
      <c r="AB310" s="691"/>
      <c r="AC310" s="691"/>
      <c r="AD310" s="691"/>
      <c r="AE310" s="691"/>
      <c r="AF310" s="691"/>
      <c r="AG310" s="691"/>
    </row>
    <row r="311" s="448" customFormat="1" ht="33.75" spans="1:33">
      <c r="A311" s="183">
        <v>8</v>
      </c>
      <c r="B311" s="182" t="s">
        <v>1192</v>
      </c>
      <c r="C311" s="464" t="s">
        <v>50</v>
      </c>
      <c r="D311" s="183" t="s">
        <v>433</v>
      </c>
      <c r="E311" s="184" t="s">
        <v>1144</v>
      </c>
      <c r="F311" s="182" t="s">
        <v>1193</v>
      </c>
      <c r="G311" s="184" t="s">
        <v>89</v>
      </c>
      <c r="H311" s="462">
        <v>9000</v>
      </c>
      <c r="I311" s="183">
        <v>3000</v>
      </c>
      <c r="J311" s="484" t="s">
        <v>1183</v>
      </c>
      <c r="K311" s="464">
        <v>5000</v>
      </c>
      <c r="L311" s="465" t="s">
        <v>1178</v>
      </c>
      <c r="M311" s="464" t="s">
        <v>92</v>
      </c>
      <c r="N311" s="457" t="s">
        <v>34</v>
      </c>
      <c r="O311" s="457" t="s">
        <v>1194</v>
      </c>
      <c r="P311" s="457" t="s">
        <v>1195</v>
      </c>
      <c r="Q311" s="457" t="s">
        <v>1150</v>
      </c>
      <c r="R311" s="457" t="s">
        <v>1151</v>
      </c>
      <c r="S311" s="25" t="s">
        <v>1152</v>
      </c>
      <c r="V311" s="691"/>
      <c r="W311" s="691"/>
      <c r="X311" s="691"/>
      <c r="Y311" s="691"/>
      <c r="Z311" s="691"/>
      <c r="AA311" s="691"/>
      <c r="AB311" s="691"/>
      <c r="AC311" s="691"/>
      <c r="AD311" s="691"/>
      <c r="AE311" s="691"/>
      <c r="AF311" s="691"/>
      <c r="AG311" s="691"/>
    </row>
    <row r="312" s="448" customFormat="1" ht="33.75" spans="1:33">
      <c r="A312" s="183">
        <v>9</v>
      </c>
      <c r="B312" s="182" t="s">
        <v>1196</v>
      </c>
      <c r="C312" s="464" t="s">
        <v>50</v>
      </c>
      <c r="D312" s="183" t="s">
        <v>433</v>
      </c>
      <c r="E312" s="184" t="s">
        <v>1144</v>
      </c>
      <c r="F312" s="182" t="s">
        <v>1197</v>
      </c>
      <c r="G312" s="184" t="s">
        <v>119</v>
      </c>
      <c r="H312" s="462">
        <v>6000</v>
      </c>
      <c r="I312" s="183">
        <v>3000</v>
      </c>
      <c r="J312" s="484" t="s">
        <v>1198</v>
      </c>
      <c r="K312" s="464">
        <v>3000</v>
      </c>
      <c r="L312" s="465" t="s">
        <v>1199</v>
      </c>
      <c r="M312" s="464" t="s">
        <v>33</v>
      </c>
      <c r="N312" s="457" t="s">
        <v>79</v>
      </c>
      <c r="O312" s="457" t="s">
        <v>1200</v>
      </c>
      <c r="P312" s="457" t="s">
        <v>1201</v>
      </c>
      <c r="Q312" s="457" t="s">
        <v>1150</v>
      </c>
      <c r="R312" s="457" t="s">
        <v>1173</v>
      </c>
      <c r="S312" s="25" t="s">
        <v>1152</v>
      </c>
      <c r="V312" s="691"/>
      <c r="W312" s="691"/>
      <c r="X312" s="691"/>
      <c r="Y312" s="691"/>
      <c r="Z312" s="691"/>
      <c r="AA312" s="691"/>
      <c r="AB312" s="691"/>
      <c r="AC312" s="691"/>
      <c r="AD312" s="691"/>
      <c r="AE312" s="691"/>
      <c r="AF312" s="691"/>
      <c r="AG312" s="691"/>
    </row>
    <row r="313" s="448" customFormat="1" ht="33.75" spans="1:33">
      <c r="A313" s="183">
        <v>10</v>
      </c>
      <c r="B313" s="182" t="s">
        <v>1202</v>
      </c>
      <c r="C313" s="464" t="s">
        <v>50</v>
      </c>
      <c r="D313" s="183" t="s">
        <v>433</v>
      </c>
      <c r="E313" s="184" t="s">
        <v>1144</v>
      </c>
      <c r="F313" s="182" t="s">
        <v>1203</v>
      </c>
      <c r="G313" s="184" t="s">
        <v>106</v>
      </c>
      <c r="H313" s="462">
        <v>6000</v>
      </c>
      <c r="I313" s="184">
        <v>3000</v>
      </c>
      <c r="J313" s="484" t="s">
        <v>1204</v>
      </c>
      <c r="K313" s="464">
        <v>3000</v>
      </c>
      <c r="L313" s="465" t="s">
        <v>1205</v>
      </c>
      <c r="M313" s="464" t="s">
        <v>122</v>
      </c>
      <c r="N313" s="464" t="s">
        <v>33</v>
      </c>
      <c r="O313" s="457" t="s">
        <v>1206</v>
      </c>
      <c r="P313" s="457" t="s">
        <v>1207</v>
      </c>
      <c r="Q313" s="457" t="s">
        <v>1150</v>
      </c>
      <c r="R313" s="457" t="s">
        <v>1186</v>
      </c>
      <c r="S313" s="25" t="s">
        <v>1152</v>
      </c>
      <c r="V313" s="691"/>
      <c r="W313" s="691"/>
      <c r="X313" s="691"/>
      <c r="Y313" s="691"/>
      <c r="Z313" s="691"/>
      <c r="AA313" s="691"/>
      <c r="AB313" s="691"/>
      <c r="AC313" s="691"/>
      <c r="AD313" s="691"/>
      <c r="AE313" s="691"/>
      <c r="AF313" s="691"/>
      <c r="AG313" s="691"/>
    </row>
    <row r="314" s="448" customFormat="1" ht="22.5" spans="1:33">
      <c r="A314" s="183">
        <v>11</v>
      </c>
      <c r="B314" s="182" t="s">
        <v>1208</v>
      </c>
      <c r="C314" s="464" t="s">
        <v>50</v>
      </c>
      <c r="D314" s="183" t="s">
        <v>433</v>
      </c>
      <c r="E314" s="184" t="s">
        <v>1144</v>
      </c>
      <c r="F314" s="182" t="s">
        <v>1209</v>
      </c>
      <c r="G314" s="184" t="s">
        <v>106</v>
      </c>
      <c r="H314" s="462">
        <v>5000</v>
      </c>
      <c r="I314" s="183">
        <v>2500</v>
      </c>
      <c r="J314" s="484" t="s">
        <v>1210</v>
      </c>
      <c r="K314" s="464">
        <v>2500</v>
      </c>
      <c r="L314" s="465" t="s">
        <v>1205</v>
      </c>
      <c r="M314" s="464" t="s">
        <v>122</v>
      </c>
      <c r="N314" s="464" t="s">
        <v>33</v>
      </c>
      <c r="O314" s="457" t="s">
        <v>1211</v>
      </c>
      <c r="P314" s="457" t="s">
        <v>1212</v>
      </c>
      <c r="Q314" s="457" t="s">
        <v>1150</v>
      </c>
      <c r="R314" s="457" t="s">
        <v>1186</v>
      </c>
      <c r="S314" s="25" t="s">
        <v>1152</v>
      </c>
      <c r="V314" s="691"/>
      <c r="W314" s="691"/>
      <c r="X314" s="691"/>
      <c r="Y314" s="691"/>
      <c r="Z314" s="691"/>
      <c r="AA314" s="691"/>
      <c r="AB314" s="691"/>
      <c r="AC314" s="691"/>
      <c r="AD314" s="691"/>
      <c r="AE314" s="691"/>
      <c r="AF314" s="691"/>
      <c r="AG314" s="691"/>
    </row>
    <row r="315" s="448" customFormat="1" ht="33.75" spans="1:33">
      <c r="A315" s="183">
        <v>12</v>
      </c>
      <c r="B315" s="182" t="s">
        <v>1213</v>
      </c>
      <c r="C315" s="464" t="s">
        <v>50</v>
      </c>
      <c r="D315" s="183" t="s">
        <v>433</v>
      </c>
      <c r="E315" s="184" t="s">
        <v>1144</v>
      </c>
      <c r="F315" s="182" t="s">
        <v>1214</v>
      </c>
      <c r="G315" s="184" t="s">
        <v>119</v>
      </c>
      <c r="H315" s="462">
        <v>8000</v>
      </c>
      <c r="I315" s="183">
        <v>4000</v>
      </c>
      <c r="J315" s="484" t="s">
        <v>1215</v>
      </c>
      <c r="K315" s="464">
        <v>4000</v>
      </c>
      <c r="L315" s="465" t="s">
        <v>1178</v>
      </c>
      <c r="M315" s="464" t="s">
        <v>33</v>
      </c>
      <c r="N315" s="457" t="s">
        <v>34</v>
      </c>
      <c r="O315" s="457" t="s">
        <v>1216</v>
      </c>
      <c r="P315" s="457" t="s">
        <v>1217</v>
      </c>
      <c r="Q315" s="457" t="s">
        <v>1150</v>
      </c>
      <c r="R315" s="457" t="s">
        <v>1218</v>
      </c>
      <c r="S315" s="25" t="s">
        <v>1152</v>
      </c>
      <c r="V315" s="691"/>
      <c r="W315" s="691"/>
      <c r="X315" s="691"/>
      <c r="Y315" s="691"/>
      <c r="Z315" s="691"/>
      <c r="AA315" s="691"/>
      <c r="AB315" s="691"/>
      <c r="AC315" s="691"/>
      <c r="AD315" s="691"/>
      <c r="AE315" s="691"/>
      <c r="AF315" s="691"/>
      <c r="AG315" s="691"/>
    </row>
    <row r="316" s="448" customFormat="1" ht="22.5" spans="1:33">
      <c r="A316" s="183">
        <v>13</v>
      </c>
      <c r="B316" s="182" t="s">
        <v>1219</v>
      </c>
      <c r="C316" s="464" t="s">
        <v>26</v>
      </c>
      <c r="D316" s="183" t="s">
        <v>433</v>
      </c>
      <c r="E316" s="184" t="s">
        <v>1144</v>
      </c>
      <c r="F316" s="182" t="s">
        <v>1220</v>
      </c>
      <c r="G316" s="184" t="s">
        <v>119</v>
      </c>
      <c r="H316" s="462">
        <v>1000</v>
      </c>
      <c r="I316" s="183">
        <v>500</v>
      </c>
      <c r="J316" s="484" t="s">
        <v>1221</v>
      </c>
      <c r="K316" s="464">
        <v>500</v>
      </c>
      <c r="L316" s="465" t="s">
        <v>1222</v>
      </c>
      <c r="M316" s="464" t="s">
        <v>33</v>
      </c>
      <c r="N316" s="457" t="s">
        <v>79</v>
      </c>
      <c r="O316" s="457" t="s">
        <v>1223</v>
      </c>
      <c r="P316" s="457" t="s">
        <v>1224</v>
      </c>
      <c r="Q316" s="457" t="s">
        <v>1150</v>
      </c>
      <c r="R316" s="457" t="s">
        <v>1218</v>
      </c>
      <c r="S316" s="25" t="s">
        <v>1152</v>
      </c>
      <c r="V316" s="691"/>
      <c r="W316" s="691"/>
      <c r="X316" s="691"/>
      <c r="Y316" s="691"/>
      <c r="Z316" s="691"/>
      <c r="AA316" s="691"/>
      <c r="AB316" s="691"/>
      <c r="AC316" s="691"/>
      <c r="AD316" s="691"/>
      <c r="AE316" s="691"/>
      <c r="AF316" s="691"/>
      <c r="AG316" s="691"/>
    </row>
    <row r="317" s="448" customFormat="1" ht="22.5" spans="1:33">
      <c r="A317" s="183">
        <v>14</v>
      </c>
      <c r="B317" s="182" t="s">
        <v>1225</v>
      </c>
      <c r="C317" s="464" t="s">
        <v>26</v>
      </c>
      <c r="D317" s="183" t="s">
        <v>433</v>
      </c>
      <c r="E317" s="184" t="s">
        <v>1144</v>
      </c>
      <c r="F317" s="182" t="s">
        <v>1226</v>
      </c>
      <c r="G317" s="184" t="s">
        <v>119</v>
      </c>
      <c r="H317" s="462">
        <v>4500</v>
      </c>
      <c r="I317" s="183">
        <v>1500</v>
      </c>
      <c r="J317" s="484" t="s">
        <v>1227</v>
      </c>
      <c r="K317" s="464">
        <v>3000</v>
      </c>
      <c r="L317" s="465" t="s">
        <v>1178</v>
      </c>
      <c r="M317" s="464" t="s">
        <v>33</v>
      </c>
      <c r="N317" s="457" t="s">
        <v>79</v>
      </c>
      <c r="O317" s="457" t="s">
        <v>1228</v>
      </c>
      <c r="P317" s="457" t="s">
        <v>1229</v>
      </c>
      <c r="Q317" s="457" t="s">
        <v>1150</v>
      </c>
      <c r="R317" s="457" t="s">
        <v>1186</v>
      </c>
      <c r="S317" s="25" t="s">
        <v>1152</v>
      </c>
      <c r="V317" s="691"/>
      <c r="W317" s="691"/>
      <c r="X317" s="691"/>
      <c r="Y317" s="691"/>
      <c r="Z317" s="691"/>
      <c r="AA317" s="691"/>
      <c r="AB317" s="691"/>
      <c r="AC317" s="691"/>
      <c r="AD317" s="691"/>
      <c r="AE317" s="691"/>
      <c r="AF317" s="691"/>
      <c r="AG317" s="691"/>
    </row>
    <row r="318" s="448" customFormat="1" ht="22.5" spans="1:33">
      <c r="A318" s="183">
        <v>15</v>
      </c>
      <c r="B318" s="182" t="s">
        <v>1230</v>
      </c>
      <c r="C318" s="464" t="s">
        <v>26</v>
      </c>
      <c r="D318" s="183" t="s">
        <v>433</v>
      </c>
      <c r="E318" s="184" t="s">
        <v>1144</v>
      </c>
      <c r="F318" s="182" t="s">
        <v>1231</v>
      </c>
      <c r="G318" s="184" t="s">
        <v>119</v>
      </c>
      <c r="H318" s="462">
        <v>2500</v>
      </c>
      <c r="I318" s="183">
        <v>1000</v>
      </c>
      <c r="J318" s="484" t="s">
        <v>1232</v>
      </c>
      <c r="K318" s="464">
        <v>1500</v>
      </c>
      <c r="L318" s="465" t="s">
        <v>1178</v>
      </c>
      <c r="M318" s="464" t="s">
        <v>33</v>
      </c>
      <c r="N318" s="457" t="s">
        <v>79</v>
      </c>
      <c r="O318" s="457" t="s">
        <v>1233</v>
      </c>
      <c r="P318" s="457" t="s">
        <v>1234</v>
      </c>
      <c r="Q318" s="457" t="s">
        <v>1150</v>
      </c>
      <c r="R318" s="457" t="s">
        <v>1186</v>
      </c>
      <c r="S318" s="25" t="s">
        <v>1152</v>
      </c>
      <c r="V318" s="691"/>
      <c r="W318" s="691"/>
      <c r="X318" s="691"/>
      <c r="Y318" s="691"/>
      <c r="Z318" s="691"/>
      <c r="AA318" s="691"/>
      <c r="AB318" s="691"/>
      <c r="AC318" s="691"/>
      <c r="AD318" s="691"/>
      <c r="AE318" s="691"/>
      <c r="AF318" s="691"/>
      <c r="AG318" s="691"/>
    </row>
    <row r="319" s="448" customFormat="1" ht="22.5" spans="1:33">
      <c r="A319" s="183">
        <v>16</v>
      </c>
      <c r="B319" s="182" t="s">
        <v>1235</v>
      </c>
      <c r="C319" s="464" t="s">
        <v>103</v>
      </c>
      <c r="D319" s="183" t="s">
        <v>41</v>
      </c>
      <c r="E319" s="184" t="s">
        <v>1144</v>
      </c>
      <c r="F319" s="182" t="s">
        <v>1236</v>
      </c>
      <c r="G319" s="184">
        <v>2016</v>
      </c>
      <c r="H319" s="462">
        <v>3500</v>
      </c>
      <c r="I319" s="183">
        <v>500</v>
      </c>
      <c r="J319" s="484" t="s">
        <v>1204</v>
      </c>
      <c r="K319" s="464">
        <v>3500</v>
      </c>
      <c r="L319" s="465" t="s">
        <v>1178</v>
      </c>
      <c r="M319" s="464" t="s">
        <v>92</v>
      </c>
      <c r="N319" s="457" t="s">
        <v>34</v>
      </c>
      <c r="O319" s="457" t="s">
        <v>1237</v>
      </c>
      <c r="P319" s="457" t="s">
        <v>1238</v>
      </c>
      <c r="Q319" s="457" t="s">
        <v>1150</v>
      </c>
      <c r="R319" s="457" t="s">
        <v>1239</v>
      </c>
      <c r="S319" s="25" t="s">
        <v>1152</v>
      </c>
      <c r="V319" s="691"/>
      <c r="W319" s="691"/>
      <c r="X319" s="691"/>
      <c r="Y319" s="691"/>
      <c r="Z319" s="691"/>
      <c r="AA319" s="691"/>
      <c r="AB319" s="691"/>
      <c r="AC319" s="691"/>
      <c r="AD319" s="691"/>
      <c r="AE319" s="691"/>
      <c r="AF319" s="691"/>
      <c r="AG319" s="691"/>
    </row>
    <row r="320" s="448" customFormat="1" ht="22.5" spans="1:33">
      <c r="A320" s="183">
        <v>17</v>
      </c>
      <c r="B320" s="182" t="s">
        <v>1240</v>
      </c>
      <c r="C320" s="464" t="s">
        <v>103</v>
      </c>
      <c r="D320" s="183" t="s">
        <v>41</v>
      </c>
      <c r="E320" s="184" t="s">
        <v>1144</v>
      </c>
      <c r="F320" s="182" t="s">
        <v>1241</v>
      </c>
      <c r="G320" s="184">
        <v>2016</v>
      </c>
      <c r="H320" s="462">
        <v>3000</v>
      </c>
      <c r="I320" s="183">
        <v>500</v>
      </c>
      <c r="J320" s="484" t="s">
        <v>1204</v>
      </c>
      <c r="K320" s="464">
        <v>3000</v>
      </c>
      <c r="L320" s="465" t="s">
        <v>1178</v>
      </c>
      <c r="M320" s="464" t="s">
        <v>92</v>
      </c>
      <c r="N320" s="457" t="s">
        <v>34</v>
      </c>
      <c r="O320" s="457" t="s">
        <v>1242</v>
      </c>
      <c r="P320" s="457" t="s">
        <v>1243</v>
      </c>
      <c r="Q320" s="457" t="s">
        <v>1150</v>
      </c>
      <c r="R320" s="457" t="s">
        <v>1244</v>
      </c>
      <c r="S320" s="25" t="s">
        <v>1152</v>
      </c>
      <c r="V320" s="691"/>
      <c r="W320" s="691"/>
      <c r="X320" s="691"/>
      <c r="Y320" s="691"/>
      <c r="Z320" s="691"/>
      <c r="AA320" s="691"/>
      <c r="AB320" s="691"/>
      <c r="AC320" s="691"/>
      <c r="AD320" s="691"/>
      <c r="AE320" s="691"/>
      <c r="AF320" s="691"/>
      <c r="AG320" s="691"/>
    </row>
    <row r="321" s="448" customFormat="1" ht="45" spans="1:33">
      <c r="A321" s="183">
        <v>18</v>
      </c>
      <c r="B321" s="182" t="s">
        <v>1245</v>
      </c>
      <c r="C321" s="464" t="s">
        <v>50</v>
      </c>
      <c r="D321" s="183" t="s">
        <v>104</v>
      </c>
      <c r="E321" s="184" t="s">
        <v>1144</v>
      </c>
      <c r="F321" s="182" t="s">
        <v>1246</v>
      </c>
      <c r="G321" s="184" t="s">
        <v>119</v>
      </c>
      <c r="H321" s="462">
        <v>2000</v>
      </c>
      <c r="I321" s="183">
        <v>500</v>
      </c>
      <c r="J321" s="484" t="s">
        <v>1247</v>
      </c>
      <c r="K321" s="464">
        <v>2000</v>
      </c>
      <c r="L321" s="465" t="s">
        <v>1248</v>
      </c>
      <c r="M321" s="464" t="s">
        <v>79</v>
      </c>
      <c r="N321" s="457" t="s">
        <v>34</v>
      </c>
      <c r="O321" s="457" t="s">
        <v>1150</v>
      </c>
      <c r="P321" s="457" t="s">
        <v>1159</v>
      </c>
      <c r="Q321" s="457" t="s">
        <v>1150</v>
      </c>
      <c r="R321" s="457" t="s">
        <v>1249</v>
      </c>
      <c r="S321" s="25" t="s">
        <v>1152</v>
      </c>
      <c r="V321" s="691"/>
      <c r="W321" s="691"/>
      <c r="X321" s="691"/>
      <c r="Y321" s="691"/>
      <c r="Z321" s="691"/>
      <c r="AA321" s="691"/>
      <c r="AB321" s="691"/>
      <c r="AC321" s="691"/>
      <c r="AD321" s="691"/>
      <c r="AE321" s="691"/>
      <c r="AF321" s="691"/>
      <c r="AG321" s="691"/>
    </row>
    <row r="322" s="448" customFormat="1" ht="22.5" spans="1:33">
      <c r="A322" s="183">
        <v>19</v>
      </c>
      <c r="B322" s="182" t="s">
        <v>1250</v>
      </c>
      <c r="C322" s="464" t="s">
        <v>50</v>
      </c>
      <c r="D322" s="183" t="s">
        <v>104</v>
      </c>
      <c r="E322" s="184" t="s">
        <v>1144</v>
      </c>
      <c r="F322" s="182" t="s">
        <v>1251</v>
      </c>
      <c r="G322" s="184">
        <v>2016</v>
      </c>
      <c r="H322" s="462">
        <v>500</v>
      </c>
      <c r="I322" s="183">
        <v>150</v>
      </c>
      <c r="J322" s="484" t="s">
        <v>1204</v>
      </c>
      <c r="K322" s="464">
        <v>500</v>
      </c>
      <c r="L322" s="465" t="s">
        <v>1252</v>
      </c>
      <c r="M322" s="464" t="s">
        <v>988</v>
      </c>
      <c r="N322" s="457" t="s">
        <v>34</v>
      </c>
      <c r="O322" s="457" t="s">
        <v>477</v>
      </c>
      <c r="P322" s="457" t="s">
        <v>1253</v>
      </c>
      <c r="Q322" s="457" t="s">
        <v>1150</v>
      </c>
      <c r="R322" s="457" t="s">
        <v>1159</v>
      </c>
      <c r="S322" s="25" t="s">
        <v>1152</v>
      </c>
      <c r="V322" s="691"/>
      <c r="W322" s="691"/>
      <c r="X322" s="691"/>
      <c r="Y322" s="691"/>
      <c r="Z322" s="691"/>
      <c r="AA322" s="691"/>
      <c r="AB322" s="691"/>
      <c r="AC322" s="691"/>
      <c r="AD322" s="691"/>
      <c r="AE322" s="691"/>
      <c r="AF322" s="691"/>
      <c r="AG322" s="691"/>
    </row>
    <row r="323" s="448" customFormat="1" ht="33.75" spans="1:33">
      <c r="A323" s="183">
        <v>20</v>
      </c>
      <c r="B323" s="182" t="s">
        <v>1254</v>
      </c>
      <c r="C323" s="464" t="s">
        <v>50</v>
      </c>
      <c r="D323" s="183" t="s">
        <v>41</v>
      </c>
      <c r="E323" s="184" t="s">
        <v>1144</v>
      </c>
      <c r="F323" s="182" t="s">
        <v>1255</v>
      </c>
      <c r="G323" s="184" t="s">
        <v>53</v>
      </c>
      <c r="H323" s="462">
        <v>30000</v>
      </c>
      <c r="I323" s="183">
        <v>5000</v>
      </c>
      <c r="J323" s="484" t="s">
        <v>1256</v>
      </c>
      <c r="K323" s="464">
        <v>15000</v>
      </c>
      <c r="L323" s="465" t="s">
        <v>1257</v>
      </c>
      <c r="M323" s="464" t="s">
        <v>33</v>
      </c>
      <c r="N323" s="457" t="s">
        <v>34</v>
      </c>
      <c r="O323" s="457" t="s">
        <v>1258</v>
      </c>
      <c r="P323" s="457" t="s">
        <v>1259</v>
      </c>
      <c r="Q323" s="457" t="s">
        <v>1150</v>
      </c>
      <c r="R323" s="457" t="s">
        <v>1218</v>
      </c>
      <c r="S323" s="25" t="s">
        <v>1174</v>
      </c>
      <c r="V323" s="691"/>
      <c r="W323" s="691"/>
      <c r="X323" s="691"/>
      <c r="Y323" s="691"/>
      <c r="Z323" s="691"/>
      <c r="AA323" s="691"/>
      <c r="AB323" s="691"/>
      <c r="AC323" s="691"/>
      <c r="AD323" s="691"/>
      <c r="AE323" s="691"/>
      <c r="AF323" s="691"/>
      <c r="AG323" s="691"/>
    </row>
    <row r="324" s="503" customFormat="1" ht="22.5" spans="1:33">
      <c r="A324" s="183">
        <v>21</v>
      </c>
      <c r="B324" s="182" t="s">
        <v>1260</v>
      </c>
      <c r="C324" s="464"/>
      <c r="D324" s="183" t="s">
        <v>433</v>
      </c>
      <c r="E324" s="183" t="s">
        <v>1144</v>
      </c>
      <c r="F324" s="182" t="s">
        <v>1261</v>
      </c>
      <c r="G324" s="183" t="s">
        <v>119</v>
      </c>
      <c r="H324" s="462">
        <v>2000</v>
      </c>
      <c r="I324" s="184">
        <v>800</v>
      </c>
      <c r="J324" s="484" t="s">
        <v>1262</v>
      </c>
      <c r="K324" s="464">
        <v>1200</v>
      </c>
      <c r="L324" s="465" t="s">
        <v>1263</v>
      </c>
      <c r="M324" s="464" t="s">
        <v>33</v>
      </c>
      <c r="N324" s="457" t="s">
        <v>34</v>
      </c>
      <c r="O324" s="457"/>
      <c r="P324" s="457"/>
      <c r="Q324" s="457"/>
      <c r="R324" s="457"/>
      <c r="S324" s="25" t="s">
        <v>1152</v>
      </c>
      <c r="T324" s="507"/>
      <c r="V324" s="692"/>
      <c r="W324" s="692"/>
      <c r="X324" s="692"/>
      <c r="Y324" s="692"/>
      <c r="Z324" s="692"/>
      <c r="AA324" s="692"/>
      <c r="AB324" s="692"/>
      <c r="AC324" s="692"/>
      <c r="AD324" s="692"/>
      <c r="AE324" s="692"/>
      <c r="AF324" s="692"/>
      <c r="AG324" s="692"/>
    </row>
    <row r="325" s="448" customFormat="1" ht="33.75" spans="1:33">
      <c r="A325" s="183">
        <v>22</v>
      </c>
      <c r="B325" s="182" t="s">
        <v>1264</v>
      </c>
      <c r="C325" s="464" t="s">
        <v>50</v>
      </c>
      <c r="D325" s="183" t="s">
        <v>433</v>
      </c>
      <c r="E325" s="184" t="s">
        <v>1265</v>
      </c>
      <c r="F325" s="182" t="s">
        <v>1266</v>
      </c>
      <c r="G325" s="184" t="s">
        <v>53</v>
      </c>
      <c r="H325" s="462">
        <v>4000</v>
      </c>
      <c r="I325" s="183">
        <v>2000</v>
      </c>
      <c r="J325" s="484" t="s">
        <v>1267</v>
      </c>
      <c r="K325" s="464">
        <v>2000</v>
      </c>
      <c r="L325" s="465" t="s">
        <v>1268</v>
      </c>
      <c r="M325" s="464" t="s">
        <v>33</v>
      </c>
      <c r="N325" s="457" t="s">
        <v>34</v>
      </c>
      <c r="O325" s="457" t="s">
        <v>1269</v>
      </c>
      <c r="P325" s="457" t="s">
        <v>1270</v>
      </c>
      <c r="Q325" s="457" t="s">
        <v>1271</v>
      </c>
      <c r="R325" s="457" t="s">
        <v>1272</v>
      </c>
      <c r="S325" s="25" t="s">
        <v>1152</v>
      </c>
      <c r="V325" s="691"/>
      <c r="W325" s="691"/>
      <c r="X325" s="691"/>
      <c r="Y325" s="691"/>
      <c r="Z325" s="691"/>
      <c r="AA325" s="691"/>
      <c r="AB325" s="691"/>
      <c r="AC325" s="691"/>
      <c r="AD325" s="691"/>
      <c r="AE325" s="691"/>
      <c r="AF325" s="691"/>
      <c r="AG325" s="691"/>
    </row>
    <row r="326" s="448" customFormat="1" ht="33.75" spans="1:33">
      <c r="A326" s="183">
        <v>23</v>
      </c>
      <c r="B326" s="182" t="s">
        <v>1273</v>
      </c>
      <c r="C326" s="464" t="s">
        <v>50</v>
      </c>
      <c r="D326" s="183" t="s">
        <v>433</v>
      </c>
      <c r="E326" s="184" t="s">
        <v>1265</v>
      </c>
      <c r="F326" s="182" t="s">
        <v>1274</v>
      </c>
      <c r="G326" s="184" t="s">
        <v>119</v>
      </c>
      <c r="H326" s="462">
        <v>20000</v>
      </c>
      <c r="I326" s="183">
        <v>10000</v>
      </c>
      <c r="J326" s="484" t="s">
        <v>1275</v>
      </c>
      <c r="K326" s="464">
        <v>10000</v>
      </c>
      <c r="L326" s="465" t="s">
        <v>1276</v>
      </c>
      <c r="M326" s="464" t="s">
        <v>33</v>
      </c>
      <c r="N326" s="457" t="s">
        <v>34</v>
      </c>
      <c r="O326" s="457" t="s">
        <v>1277</v>
      </c>
      <c r="P326" s="457" t="s">
        <v>1278</v>
      </c>
      <c r="Q326" s="457" t="s">
        <v>1271</v>
      </c>
      <c r="R326" s="457" t="s">
        <v>967</v>
      </c>
      <c r="S326" s="25" t="s">
        <v>1174</v>
      </c>
      <c r="V326" s="691"/>
      <c r="W326" s="691"/>
      <c r="X326" s="691"/>
      <c r="Y326" s="691"/>
      <c r="Z326" s="691"/>
      <c r="AA326" s="691"/>
      <c r="AB326" s="691"/>
      <c r="AC326" s="691"/>
      <c r="AD326" s="691"/>
      <c r="AE326" s="691"/>
      <c r="AF326" s="691"/>
      <c r="AG326" s="691"/>
    </row>
    <row r="327" s="448" customFormat="1" ht="56.25" spans="1:33">
      <c r="A327" s="183">
        <v>24</v>
      </c>
      <c r="B327" s="182" t="s">
        <v>1279</v>
      </c>
      <c r="C327" s="464" t="s">
        <v>50</v>
      </c>
      <c r="D327" s="183" t="s">
        <v>433</v>
      </c>
      <c r="E327" s="184" t="s">
        <v>1265</v>
      </c>
      <c r="F327" s="182" t="s">
        <v>1280</v>
      </c>
      <c r="G327" s="184" t="s">
        <v>460</v>
      </c>
      <c r="H327" s="462">
        <v>82500</v>
      </c>
      <c r="I327" s="183">
        <v>30000</v>
      </c>
      <c r="J327" s="484" t="s">
        <v>1281</v>
      </c>
      <c r="K327" s="464">
        <v>30000</v>
      </c>
      <c r="L327" s="465" t="s">
        <v>1282</v>
      </c>
      <c r="M327" s="464" t="s">
        <v>33</v>
      </c>
      <c r="N327" s="457" t="s">
        <v>34</v>
      </c>
      <c r="O327" s="457" t="s">
        <v>1283</v>
      </c>
      <c r="P327" s="457" t="s">
        <v>1284</v>
      </c>
      <c r="Q327" s="457" t="s">
        <v>1271</v>
      </c>
      <c r="R327" s="457" t="s">
        <v>1066</v>
      </c>
      <c r="S327" s="25" t="s">
        <v>1174</v>
      </c>
      <c r="V327" s="691"/>
      <c r="W327" s="691"/>
      <c r="X327" s="691"/>
      <c r="Y327" s="691"/>
      <c r="Z327" s="691"/>
      <c r="AA327" s="691"/>
      <c r="AB327" s="691"/>
      <c r="AC327" s="691"/>
      <c r="AD327" s="691"/>
      <c r="AE327" s="691"/>
      <c r="AF327" s="691"/>
      <c r="AG327" s="691"/>
    </row>
    <row r="328" s="448" customFormat="1" ht="56.25" spans="1:33">
      <c r="A328" s="183">
        <v>25</v>
      </c>
      <c r="B328" s="182" t="s">
        <v>1285</v>
      </c>
      <c r="C328" s="464" t="s">
        <v>50</v>
      </c>
      <c r="D328" s="183" t="s">
        <v>433</v>
      </c>
      <c r="E328" s="184" t="s">
        <v>1265</v>
      </c>
      <c r="F328" s="182" t="s">
        <v>1286</v>
      </c>
      <c r="G328" s="184" t="s">
        <v>449</v>
      </c>
      <c r="H328" s="462">
        <v>55600</v>
      </c>
      <c r="I328" s="183">
        <v>30000</v>
      </c>
      <c r="J328" s="484" t="s">
        <v>1281</v>
      </c>
      <c r="K328" s="464">
        <v>15000</v>
      </c>
      <c r="L328" s="465" t="s">
        <v>1287</v>
      </c>
      <c r="M328" s="464" t="s">
        <v>33</v>
      </c>
      <c r="N328" s="457" t="s">
        <v>34</v>
      </c>
      <c r="O328" s="457" t="s">
        <v>1288</v>
      </c>
      <c r="P328" s="457" t="s">
        <v>1289</v>
      </c>
      <c r="Q328" s="457" t="s">
        <v>1271</v>
      </c>
      <c r="R328" s="457" t="s">
        <v>1066</v>
      </c>
      <c r="S328" s="25" t="s">
        <v>1174</v>
      </c>
      <c r="V328" s="691"/>
      <c r="W328" s="691"/>
      <c r="X328" s="691"/>
      <c r="Y328" s="691"/>
      <c r="Z328" s="691"/>
      <c r="AA328" s="691"/>
      <c r="AB328" s="691"/>
      <c r="AC328" s="691"/>
      <c r="AD328" s="691"/>
      <c r="AE328" s="691"/>
      <c r="AF328" s="691"/>
      <c r="AG328" s="691"/>
    </row>
    <row r="329" s="448" customFormat="1" ht="33.75" spans="1:33">
      <c r="A329" s="183">
        <v>26</v>
      </c>
      <c r="B329" s="182" t="s">
        <v>1290</v>
      </c>
      <c r="C329" s="464" t="s">
        <v>50</v>
      </c>
      <c r="D329" s="183" t="s">
        <v>433</v>
      </c>
      <c r="E329" s="184" t="s">
        <v>1265</v>
      </c>
      <c r="F329" s="182" t="s">
        <v>1291</v>
      </c>
      <c r="G329" s="184" t="s">
        <v>449</v>
      </c>
      <c r="H329" s="462">
        <v>12600</v>
      </c>
      <c r="I329" s="183">
        <v>6600</v>
      </c>
      <c r="J329" s="484" t="s">
        <v>1292</v>
      </c>
      <c r="K329" s="464">
        <v>6000</v>
      </c>
      <c r="L329" s="465" t="s">
        <v>1293</v>
      </c>
      <c r="M329" s="464" t="s">
        <v>33</v>
      </c>
      <c r="N329" s="457" t="s">
        <v>34</v>
      </c>
      <c r="O329" s="457" t="s">
        <v>1294</v>
      </c>
      <c r="P329" s="457" t="s">
        <v>1295</v>
      </c>
      <c r="Q329" s="457" t="s">
        <v>900</v>
      </c>
      <c r="R329" s="457" t="s">
        <v>967</v>
      </c>
      <c r="S329" s="25" t="s">
        <v>1152</v>
      </c>
      <c r="V329" s="691"/>
      <c r="W329" s="691"/>
      <c r="X329" s="691"/>
      <c r="Y329" s="691"/>
      <c r="Z329" s="691"/>
      <c r="AA329" s="691"/>
      <c r="AB329" s="691"/>
      <c r="AC329" s="691"/>
      <c r="AD329" s="691"/>
      <c r="AE329" s="691"/>
      <c r="AF329" s="691"/>
      <c r="AG329" s="691"/>
    </row>
    <row r="330" s="448" customFormat="1" ht="33.75" spans="1:33">
      <c r="A330" s="183">
        <v>27</v>
      </c>
      <c r="B330" s="182" t="s">
        <v>1296</v>
      </c>
      <c r="C330" s="464" t="s">
        <v>26</v>
      </c>
      <c r="D330" s="183" t="s">
        <v>433</v>
      </c>
      <c r="E330" s="184" t="s">
        <v>1265</v>
      </c>
      <c r="F330" s="182" t="s">
        <v>1297</v>
      </c>
      <c r="G330" s="184" t="s">
        <v>60</v>
      </c>
      <c r="H330" s="462">
        <v>5000</v>
      </c>
      <c r="I330" s="183">
        <v>3000</v>
      </c>
      <c r="J330" s="484" t="s">
        <v>1281</v>
      </c>
      <c r="K330" s="464">
        <v>2000</v>
      </c>
      <c r="L330" s="465" t="s">
        <v>1298</v>
      </c>
      <c r="M330" s="464" t="s">
        <v>33</v>
      </c>
      <c r="N330" s="464" t="s">
        <v>70</v>
      </c>
      <c r="O330" s="457" t="s">
        <v>1299</v>
      </c>
      <c r="P330" s="457" t="s">
        <v>1300</v>
      </c>
      <c r="Q330" s="457" t="s">
        <v>1271</v>
      </c>
      <c r="R330" s="457" t="s">
        <v>967</v>
      </c>
      <c r="S330" s="25" t="s">
        <v>1152</v>
      </c>
      <c r="V330" s="691"/>
      <c r="W330" s="691"/>
      <c r="X330" s="691"/>
      <c r="Y330" s="691"/>
      <c r="Z330" s="691"/>
      <c r="AA330" s="691"/>
      <c r="AB330" s="691"/>
      <c r="AC330" s="691"/>
      <c r="AD330" s="691"/>
      <c r="AE330" s="691"/>
      <c r="AF330" s="691"/>
      <c r="AG330" s="691"/>
    </row>
    <row r="331" s="448" customFormat="1" ht="33.75" spans="1:33">
      <c r="A331" s="183">
        <v>28</v>
      </c>
      <c r="B331" s="182" t="s">
        <v>1301</v>
      </c>
      <c r="C331" s="464" t="s">
        <v>26</v>
      </c>
      <c r="D331" s="183" t="s">
        <v>433</v>
      </c>
      <c r="E331" s="184" t="s">
        <v>1265</v>
      </c>
      <c r="F331" s="182" t="s">
        <v>1302</v>
      </c>
      <c r="G331" s="184" t="s">
        <v>43</v>
      </c>
      <c r="H331" s="462">
        <v>150000</v>
      </c>
      <c r="I331" s="183">
        <v>5000</v>
      </c>
      <c r="J331" s="484" t="s">
        <v>1303</v>
      </c>
      <c r="K331" s="464">
        <v>50000</v>
      </c>
      <c r="L331" s="465" t="s">
        <v>1304</v>
      </c>
      <c r="M331" s="464" t="s">
        <v>33</v>
      </c>
      <c r="N331" s="457" t="s">
        <v>34</v>
      </c>
      <c r="O331" s="457" t="s">
        <v>1269</v>
      </c>
      <c r="P331" s="457" t="s">
        <v>1270</v>
      </c>
      <c r="Q331" s="457" t="s">
        <v>1271</v>
      </c>
      <c r="R331" s="457" t="s">
        <v>1272</v>
      </c>
      <c r="S331" s="25" t="s">
        <v>1174</v>
      </c>
      <c r="V331" s="691"/>
      <c r="W331" s="691"/>
      <c r="X331" s="691"/>
      <c r="Y331" s="691"/>
      <c r="Z331" s="691"/>
      <c r="AA331" s="691"/>
      <c r="AB331" s="691"/>
      <c r="AC331" s="691"/>
      <c r="AD331" s="691"/>
      <c r="AE331" s="691"/>
      <c r="AF331" s="691"/>
      <c r="AG331" s="691"/>
    </row>
    <row r="332" s="448" customFormat="1" ht="33.75" spans="1:33">
      <c r="A332" s="183">
        <v>29</v>
      </c>
      <c r="B332" s="182" t="s">
        <v>1305</v>
      </c>
      <c r="C332" s="464" t="s">
        <v>26</v>
      </c>
      <c r="D332" s="183" t="s">
        <v>433</v>
      </c>
      <c r="E332" s="184" t="s">
        <v>1265</v>
      </c>
      <c r="F332" s="182" t="s">
        <v>1306</v>
      </c>
      <c r="G332" s="184" t="s">
        <v>119</v>
      </c>
      <c r="H332" s="462">
        <v>1500</v>
      </c>
      <c r="I332" s="183">
        <v>500</v>
      </c>
      <c r="J332" s="484" t="s">
        <v>1307</v>
      </c>
      <c r="K332" s="464">
        <v>1000</v>
      </c>
      <c r="L332" s="465" t="s">
        <v>114</v>
      </c>
      <c r="M332" s="464" t="s">
        <v>115</v>
      </c>
      <c r="N332" s="464" t="s">
        <v>33</v>
      </c>
      <c r="O332" s="457" t="s">
        <v>1308</v>
      </c>
      <c r="P332" s="457" t="s">
        <v>1309</v>
      </c>
      <c r="Q332" s="457" t="s">
        <v>1271</v>
      </c>
      <c r="R332" s="457" t="s">
        <v>1310</v>
      </c>
      <c r="S332" s="25" t="s">
        <v>1152</v>
      </c>
      <c r="V332" s="691"/>
      <c r="W332" s="691"/>
      <c r="X332" s="691"/>
      <c r="Y332" s="691"/>
      <c r="Z332" s="691"/>
      <c r="AA332" s="691"/>
      <c r="AB332" s="691"/>
      <c r="AC332" s="691"/>
      <c r="AD332" s="691"/>
      <c r="AE332" s="691"/>
      <c r="AF332" s="691"/>
      <c r="AG332" s="691"/>
    </row>
    <row r="333" s="448" customFormat="1" ht="22.5" spans="1:33">
      <c r="A333" s="183">
        <v>30</v>
      </c>
      <c r="B333" s="182" t="s">
        <v>1311</v>
      </c>
      <c r="C333" s="464" t="s">
        <v>50</v>
      </c>
      <c r="D333" s="183" t="s">
        <v>104</v>
      </c>
      <c r="E333" s="184" t="s">
        <v>1265</v>
      </c>
      <c r="F333" s="182" t="s">
        <v>1312</v>
      </c>
      <c r="G333" s="184">
        <v>2016</v>
      </c>
      <c r="H333" s="462">
        <v>500</v>
      </c>
      <c r="I333" s="183">
        <v>150</v>
      </c>
      <c r="J333" s="484" t="s">
        <v>1313</v>
      </c>
      <c r="K333" s="464">
        <v>500</v>
      </c>
      <c r="L333" s="465" t="s">
        <v>1314</v>
      </c>
      <c r="M333" s="464" t="s">
        <v>988</v>
      </c>
      <c r="N333" s="457" t="s">
        <v>34</v>
      </c>
      <c r="O333" s="457" t="s">
        <v>477</v>
      </c>
      <c r="P333" s="457" t="s">
        <v>1253</v>
      </c>
      <c r="Q333" s="457" t="s">
        <v>477</v>
      </c>
      <c r="R333" s="457" t="s">
        <v>1310</v>
      </c>
      <c r="S333" s="25" t="s">
        <v>1152</v>
      </c>
      <c r="V333" s="691"/>
      <c r="W333" s="691"/>
      <c r="X333" s="691"/>
      <c r="Y333" s="691"/>
      <c r="Z333" s="691"/>
      <c r="AA333" s="691"/>
      <c r="AB333" s="691"/>
      <c r="AC333" s="691"/>
      <c r="AD333" s="691"/>
      <c r="AE333" s="691"/>
      <c r="AF333" s="691"/>
      <c r="AG333" s="691"/>
    </row>
    <row r="334" s="557" customFormat="1" ht="20.1" customHeight="1" spans="1:33">
      <c r="A334" s="452" t="s">
        <v>166</v>
      </c>
      <c r="B334" s="453" t="str">
        <f>"预备项目"&amp;SUBTOTAL(3,A334:A348)-2&amp;"个"</f>
        <v>预备项目13个</v>
      </c>
      <c r="C334" s="452">
        <f>SUBTOTAL(3,A334:A348)-2</f>
        <v>13</v>
      </c>
      <c r="D334" s="453"/>
      <c r="E334" s="533"/>
      <c r="F334" s="453"/>
      <c r="G334" s="454"/>
      <c r="H334" s="455">
        <f>SUM(H335:H347)</f>
        <v>113500</v>
      </c>
      <c r="I334" s="455">
        <f>SUM(I335:I347)</f>
        <v>0</v>
      </c>
      <c r="J334" s="453"/>
      <c r="K334" s="455">
        <f>SUM(K335:K356)</f>
        <v>49000</v>
      </c>
      <c r="L334" s="453"/>
      <c r="M334" s="532"/>
      <c r="N334" s="532"/>
      <c r="O334" s="532"/>
      <c r="P334" s="532"/>
      <c r="Q334" s="532"/>
      <c r="R334" s="532"/>
      <c r="S334" s="453"/>
      <c r="V334" s="808"/>
      <c r="W334" s="808"/>
      <c r="X334" s="808"/>
      <c r="Y334" s="808"/>
      <c r="Z334" s="808"/>
      <c r="AA334" s="808"/>
      <c r="AB334" s="808"/>
      <c r="AC334" s="808"/>
      <c r="AD334" s="808"/>
      <c r="AE334" s="808"/>
      <c r="AF334" s="808"/>
      <c r="AG334" s="808"/>
    </row>
    <row r="335" s="448" customFormat="1" ht="33.75" spans="1:33">
      <c r="A335" s="184">
        <v>1</v>
      </c>
      <c r="B335" s="182" t="s">
        <v>1315</v>
      </c>
      <c r="C335" s="464" t="s">
        <v>103</v>
      </c>
      <c r="D335" s="183" t="s">
        <v>433</v>
      </c>
      <c r="E335" s="184" t="s">
        <v>1144</v>
      </c>
      <c r="F335" s="182" t="s">
        <v>1316</v>
      </c>
      <c r="G335" s="184" t="s">
        <v>106</v>
      </c>
      <c r="H335" s="462">
        <v>6000</v>
      </c>
      <c r="I335" s="501"/>
      <c r="J335" s="465" t="s">
        <v>1317</v>
      </c>
      <c r="K335" s="464">
        <v>6000</v>
      </c>
      <c r="L335" s="465" t="s">
        <v>1318</v>
      </c>
      <c r="M335" s="464" t="s">
        <v>337</v>
      </c>
      <c r="N335" s="464" t="s">
        <v>33</v>
      </c>
      <c r="O335" s="457" t="s">
        <v>1319</v>
      </c>
      <c r="P335" s="457" t="s">
        <v>1320</v>
      </c>
      <c r="Q335" s="457" t="s">
        <v>1150</v>
      </c>
      <c r="R335" s="457" t="s">
        <v>1186</v>
      </c>
      <c r="S335" s="25" t="s">
        <v>1152</v>
      </c>
      <c r="V335" s="691"/>
      <c r="W335" s="691"/>
      <c r="X335" s="691"/>
      <c r="Y335" s="691"/>
      <c r="Z335" s="691"/>
      <c r="AA335" s="691"/>
      <c r="AB335" s="691"/>
      <c r="AC335" s="691"/>
      <c r="AD335" s="691"/>
      <c r="AE335" s="691"/>
      <c r="AF335" s="691"/>
      <c r="AG335" s="691"/>
    </row>
    <row r="336" s="448" customFormat="1" ht="33.75" spans="1:33">
      <c r="A336" s="184">
        <v>2</v>
      </c>
      <c r="B336" s="182" t="s">
        <v>1321</v>
      </c>
      <c r="C336" s="464" t="s">
        <v>103</v>
      </c>
      <c r="D336" s="183" t="s">
        <v>433</v>
      </c>
      <c r="E336" s="184" t="s">
        <v>1144</v>
      </c>
      <c r="F336" s="182" t="s">
        <v>1322</v>
      </c>
      <c r="G336" s="184" t="s">
        <v>106</v>
      </c>
      <c r="H336" s="462">
        <v>1000</v>
      </c>
      <c r="I336" s="501"/>
      <c r="J336" s="465" t="s">
        <v>1317</v>
      </c>
      <c r="K336" s="464">
        <v>1000</v>
      </c>
      <c r="L336" s="465" t="s">
        <v>1318</v>
      </c>
      <c r="M336" s="464" t="s">
        <v>337</v>
      </c>
      <c r="N336" s="464" t="s">
        <v>33</v>
      </c>
      <c r="O336" s="457" t="s">
        <v>1319</v>
      </c>
      <c r="P336" s="457" t="s">
        <v>1320</v>
      </c>
      <c r="Q336" s="457" t="s">
        <v>1150</v>
      </c>
      <c r="R336" s="457" t="s">
        <v>1186</v>
      </c>
      <c r="S336" s="25" t="s">
        <v>1152</v>
      </c>
      <c r="V336" s="691"/>
      <c r="W336" s="691"/>
      <c r="X336" s="691"/>
      <c r="Y336" s="691"/>
      <c r="Z336" s="691"/>
      <c r="AA336" s="691"/>
      <c r="AB336" s="691"/>
      <c r="AC336" s="691"/>
      <c r="AD336" s="691"/>
      <c r="AE336" s="691"/>
      <c r="AF336" s="691"/>
      <c r="AG336" s="691"/>
    </row>
    <row r="337" s="448" customFormat="1" ht="33.75" spans="1:33">
      <c r="A337" s="184">
        <v>3</v>
      </c>
      <c r="B337" s="182" t="s">
        <v>1323</v>
      </c>
      <c r="C337" s="464" t="s">
        <v>26</v>
      </c>
      <c r="D337" s="183" t="s">
        <v>433</v>
      </c>
      <c r="E337" s="184" t="s">
        <v>1144</v>
      </c>
      <c r="F337" s="182" t="s">
        <v>1324</v>
      </c>
      <c r="G337" s="184" t="s">
        <v>89</v>
      </c>
      <c r="H337" s="462">
        <v>10000</v>
      </c>
      <c r="I337" s="501"/>
      <c r="J337" s="465" t="s">
        <v>1325</v>
      </c>
      <c r="K337" s="464">
        <v>8000</v>
      </c>
      <c r="L337" s="465" t="s">
        <v>1326</v>
      </c>
      <c r="M337" s="464" t="s">
        <v>178</v>
      </c>
      <c r="N337" s="464" t="s">
        <v>33</v>
      </c>
      <c r="O337" s="457" t="s">
        <v>1327</v>
      </c>
      <c r="P337" s="457" t="s">
        <v>1328</v>
      </c>
      <c r="Q337" s="457" t="s">
        <v>1150</v>
      </c>
      <c r="R337" s="457" t="s">
        <v>1186</v>
      </c>
      <c r="S337" s="25" t="s">
        <v>1152</v>
      </c>
      <c r="V337" s="691"/>
      <c r="W337" s="691"/>
      <c r="X337" s="691"/>
      <c r="Y337" s="691"/>
      <c r="Z337" s="691"/>
      <c r="AA337" s="691"/>
      <c r="AB337" s="691"/>
      <c r="AC337" s="691"/>
      <c r="AD337" s="691"/>
      <c r="AE337" s="691"/>
      <c r="AF337" s="691"/>
      <c r="AG337" s="691"/>
    </row>
    <row r="338" s="448" customFormat="1" ht="33.75" spans="1:33">
      <c r="A338" s="184">
        <v>4</v>
      </c>
      <c r="B338" s="182" t="s">
        <v>1329</v>
      </c>
      <c r="C338" s="464" t="s">
        <v>188</v>
      </c>
      <c r="D338" s="183" t="s">
        <v>433</v>
      </c>
      <c r="E338" s="184" t="s">
        <v>1144</v>
      </c>
      <c r="F338" s="182" t="s">
        <v>1330</v>
      </c>
      <c r="G338" s="184" t="s">
        <v>106</v>
      </c>
      <c r="H338" s="462">
        <v>5000</v>
      </c>
      <c r="I338" s="501"/>
      <c r="J338" s="465" t="s">
        <v>1325</v>
      </c>
      <c r="K338" s="464">
        <v>3000</v>
      </c>
      <c r="L338" s="465" t="s">
        <v>1326</v>
      </c>
      <c r="M338" s="464" t="s">
        <v>178</v>
      </c>
      <c r="N338" s="464" t="s">
        <v>33</v>
      </c>
      <c r="O338" s="457" t="s">
        <v>1150</v>
      </c>
      <c r="P338" s="457" t="s">
        <v>1173</v>
      </c>
      <c r="Q338" s="457" t="s">
        <v>1150</v>
      </c>
      <c r="R338" s="457" t="s">
        <v>1173</v>
      </c>
      <c r="S338" s="25" t="s">
        <v>1174</v>
      </c>
      <c r="V338" s="691"/>
      <c r="W338" s="691"/>
      <c r="X338" s="691"/>
      <c r="Y338" s="691"/>
      <c r="Z338" s="691"/>
      <c r="AA338" s="691"/>
      <c r="AB338" s="691"/>
      <c r="AC338" s="691"/>
      <c r="AD338" s="691"/>
      <c r="AE338" s="691"/>
      <c r="AF338" s="691"/>
      <c r="AG338" s="691"/>
    </row>
    <row r="339" s="448" customFormat="1" ht="33.75" spans="1:33">
      <c r="A339" s="184">
        <v>5</v>
      </c>
      <c r="B339" s="182" t="s">
        <v>1331</v>
      </c>
      <c r="C339" s="464" t="s">
        <v>188</v>
      </c>
      <c r="D339" s="183" t="s">
        <v>433</v>
      </c>
      <c r="E339" s="184" t="s">
        <v>1265</v>
      </c>
      <c r="F339" s="182" t="s">
        <v>1332</v>
      </c>
      <c r="G339" s="184" t="s">
        <v>106</v>
      </c>
      <c r="H339" s="462">
        <v>20000</v>
      </c>
      <c r="I339" s="501"/>
      <c r="J339" s="465" t="s">
        <v>1333</v>
      </c>
      <c r="K339" s="464">
        <v>3000</v>
      </c>
      <c r="L339" s="465" t="s">
        <v>1334</v>
      </c>
      <c r="M339" s="464" t="s">
        <v>337</v>
      </c>
      <c r="N339" s="464" t="s">
        <v>33</v>
      </c>
      <c r="O339" s="457" t="s">
        <v>1150</v>
      </c>
      <c r="P339" s="457" t="s">
        <v>1335</v>
      </c>
      <c r="Q339" s="457" t="s">
        <v>966</v>
      </c>
      <c r="R339" s="457" t="s">
        <v>1066</v>
      </c>
      <c r="S339" s="25" t="s">
        <v>1152</v>
      </c>
      <c r="V339" s="691"/>
      <c r="W339" s="691"/>
      <c r="X339" s="691"/>
      <c r="Y339" s="691"/>
      <c r="Z339" s="691"/>
      <c r="AA339" s="691"/>
      <c r="AB339" s="691"/>
      <c r="AC339" s="691"/>
      <c r="AD339" s="691"/>
      <c r="AE339" s="691"/>
      <c r="AF339" s="691"/>
      <c r="AG339" s="691"/>
    </row>
    <row r="340" s="448" customFormat="1" ht="33.75" spans="1:33">
      <c r="A340" s="184">
        <v>6</v>
      </c>
      <c r="B340" s="182" t="s">
        <v>1336</v>
      </c>
      <c r="C340" s="464" t="s">
        <v>188</v>
      </c>
      <c r="D340" s="183" t="s">
        <v>433</v>
      </c>
      <c r="E340" s="184" t="s">
        <v>1265</v>
      </c>
      <c r="F340" s="182" t="s">
        <v>1337</v>
      </c>
      <c r="G340" s="184" t="s">
        <v>106</v>
      </c>
      <c r="H340" s="462">
        <v>6800</v>
      </c>
      <c r="I340" s="501"/>
      <c r="J340" s="465" t="s">
        <v>1333</v>
      </c>
      <c r="K340" s="464">
        <v>2000</v>
      </c>
      <c r="L340" s="465" t="s">
        <v>1338</v>
      </c>
      <c r="M340" s="464" t="s">
        <v>70</v>
      </c>
      <c r="N340" s="464" t="s">
        <v>33</v>
      </c>
      <c r="O340" s="457" t="s">
        <v>1339</v>
      </c>
      <c r="P340" s="457" t="s">
        <v>1340</v>
      </c>
      <c r="Q340" s="457" t="s">
        <v>966</v>
      </c>
      <c r="R340" s="457" t="s">
        <v>967</v>
      </c>
      <c r="S340" s="25" t="s">
        <v>1152</v>
      </c>
      <c r="V340" s="691"/>
      <c r="W340" s="691"/>
      <c r="X340" s="691"/>
      <c r="Y340" s="691"/>
      <c r="Z340" s="691"/>
      <c r="AA340" s="691"/>
      <c r="AB340" s="691"/>
      <c r="AC340" s="691"/>
      <c r="AD340" s="691"/>
      <c r="AE340" s="691"/>
      <c r="AF340" s="691"/>
      <c r="AG340" s="691"/>
    </row>
    <row r="341" s="448" customFormat="1" ht="33.75" spans="1:33">
      <c r="A341" s="184">
        <v>7</v>
      </c>
      <c r="B341" s="182" t="s">
        <v>1341</v>
      </c>
      <c r="C341" s="464" t="s">
        <v>188</v>
      </c>
      <c r="D341" s="183" t="s">
        <v>433</v>
      </c>
      <c r="E341" s="184" t="s">
        <v>1265</v>
      </c>
      <c r="F341" s="182" t="s">
        <v>1342</v>
      </c>
      <c r="G341" s="184" t="s">
        <v>106</v>
      </c>
      <c r="H341" s="462">
        <v>6000</v>
      </c>
      <c r="I341" s="501"/>
      <c r="J341" s="465" t="s">
        <v>1333</v>
      </c>
      <c r="K341" s="464">
        <v>2000</v>
      </c>
      <c r="L341" s="465" t="s">
        <v>1334</v>
      </c>
      <c r="M341" s="464" t="s">
        <v>337</v>
      </c>
      <c r="N341" s="464" t="s">
        <v>33</v>
      </c>
      <c r="O341" s="457" t="s">
        <v>1343</v>
      </c>
      <c r="P341" s="457" t="s">
        <v>1344</v>
      </c>
      <c r="Q341" s="457" t="s">
        <v>966</v>
      </c>
      <c r="R341" s="457" t="s">
        <v>967</v>
      </c>
      <c r="S341" s="25" t="s">
        <v>1152</v>
      </c>
      <c r="V341" s="691"/>
      <c r="W341" s="691"/>
      <c r="X341" s="691"/>
      <c r="Y341" s="691"/>
      <c r="Z341" s="691"/>
      <c r="AA341" s="691"/>
      <c r="AB341" s="691"/>
      <c r="AC341" s="691"/>
      <c r="AD341" s="691"/>
      <c r="AE341" s="691"/>
      <c r="AF341" s="691"/>
      <c r="AG341" s="691"/>
    </row>
    <row r="342" s="448" customFormat="1" ht="33.75" spans="1:33">
      <c r="A342" s="184">
        <v>8</v>
      </c>
      <c r="B342" s="182" t="s">
        <v>1345</v>
      </c>
      <c r="C342" s="464" t="s">
        <v>188</v>
      </c>
      <c r="D342" s="183" t="s">
        <v>433</v>
      </c>
      <c r="E342" s="184" t="s">
        <v>1265</v>
      </c>
      <c r="F342" s="182" t="s">
        <v>1346</v>
      </c>
      <c r="G342" s="184" t="s">
        <v>106</v>
      </c>
      <c r="H342" s="462">
        <v>3500</v>
      </c>
      <c r="I342" s="501"/>
      <c r="J342" s="465" t="s">
        <v>1333</v>
      </c>
      <c r="K342" s="464">
        <v>2000</v>
      </c>
      <c r="L342" s="465" t="s">
        <v>1334</v>
      </c>
      <c r="M342" s="464" t="s">
        <v>337</v>
      </c>
      <c r="N342" s="464" t="s">
        <v>33</v>
      </c>
      <c r="O342" s="457" t="s">
        <v>1347</v>
      </c>
      <c r="P342" s="457" t="s">
        <v>1348</v>
      </c>
      <c r="Q342" s="457" t="s">
        <v>966</v>
      </c>
      <c r="R342" s="457" t="s">
        <v>1066</v>
      </c>
      <c r="S342" s="25" t="s">
        <v>1152</v>
      </c>
      <c r="V342" s="691"/>
      <c r="W342" s="691"/>
      <c r="X342" s="691"/>
      <c r="Y342" s="691"/>
      <c r="Z342" s="691"/>
      <c r="AA342" s="691"/>
      <c r="AB342" s="691"/>
      <c r="AC342" s="691"/>
      <c r="AD342" s="691"/>
      <c r="AE342" s="691"/>
      <c r="AF342" s="691"/>
      <c r="AG342" s="691"/>
    </row>
    <row r="343" s="448" customFormat="1" ht="33.75" spans="1:33">
      <c r="A343" s="184">
        <v>9</v>
      </c>
      <c r="B343" s="182" t="s">
        <v>1349</v>
      </c>
      <c r="C343" s="464" t="s">
        <v>188</v>
      </c>
      <c r="D343" s="183" t="s">
        <v>433</v>
      </c>
      <c r="E343" s="184" t="s">
        <v>1265</v>
      </c>
      <c r="F343" s="182" t="s">
        <v>1350</v>
      </c>
      <c r="G343" s="184" t="s">
        <v>106</v>
      </c>
      <c r="H343" s="462">
        <v>8200</v>
      </c>
      <c r="I343" s="501"/>
      <c r="J343" s="465" t="s">
        <v>1333</v>
      </c>
      <c r="K343" s="464">
        <v>3000</v>
      </c>
      <c r="L343" s="465" t="s">
        <v>1334</v>
      </c>
      <c r="M343" s="464" t="s">
        <v>337</v>
      </c>
      <c r="N343" s="464" t="s">
        <v>33</v>
      </c>
      <c r="O343" s="457" t="s">
        <v>1351</v>
      </c>
      <c r="P343" s="457" t="s">
        <v>1352</v>
      </c>
      <c r="Q343" s="457" t="s">
        <v>966</v>
      </c>
      <c r="R343" s="457" t="s">
        <v>1310</v>
      </c>
      <c r="S343" s="25" t="s">
        <v>1152</v>
      </c>
      <c r="V343" s="691"/>
      <c r="W343" s="691"/>
      <c r="X343" s="691"/>
      <c r="Y343" s="691"/>
      <c r="Z343" s="691"/>
      <c r="AA343" s="691"/>
      <c r="AB343" s="691"/>
      <c r="AC343" s="691"/>
      <c r="AD343" s="691"/>
      <c r="AE343" s="691"/>
      <c r="AF343" s="691"/>
      <c r="AG343" s="691"/>
    </row>
    <row r="344" s="448" customFormat="1" ht="33.75" spans="1:33">
      <c r="A344" s="184">
        <v>10</v>
      </c>
      <c r="B344" s="182" t="s">
        <v>1353</v>
      </c>
      <c r="C344" s="464" t="s">
        <v>188</v>
      </c>
      <c r="D344" s="183" t="s">
        <v>433</v>
      </c>
      <c r="E344" s="184" t="s">
        <v>1265</v>
      </c>
      <c r="F344" s="182" t="s">
        <v>1354</v>
      </c>
      <c r="G344" s="184" t="s">
        <v>106</v>
      </c>
      <c r="H344" s="462">
        <v>10000</v>
      </c>
      <c r="I344" s="501"/>
      <c r="J344" s="465" t="s">
        <v>1333</v>
      </c>
      <c r="K344" s="464">
        <v>4000</v>
      </c>
      <c r="L344" s="465" t="s">
        <v>1334</v>
      </c>
      <c r="M344" s="464" t="s">
        <v>337</v>
      </c>
      <c r="N344" s="464" t="s">
        <v>33</v>
      </c>
      <c r="O344" s="457" t="s">
        <v>1355</v>
      </c>
      <c r="P344" s="457" t="s">
        <v>1356</v>
      </c>
      <c r="Q344" s="457" t="s">
        <v>966</v>
      </c>
      <c r="R344" s="457" t="s">
        <v>967</v>
      </c>
      <c r="S344" s="25" t="s">
        <v>1152</v>
      </c>
      <c r="V344" s="691"/>
      <c r="W344" s="691"/>
      <c r="X344" s="691"/>
      <c r="Y344" s="691"/>
      <c r="Z344" s="691"/>
      <c r="AA344" s="691"/>
      <c r="AB344" s="691"/>
      <c r="AC344" s="691"/>
      <c r="AD344" s="691"/>
      <c r="AE344" s="691"/>
      <c r="AF344" s="691"/>
      <c r="AG344" s="691"/>
    </row>
    <row r="345" s="448" customFormat="1" ht="33.75" spans="1:33">
      <c r="A345" s="184">
        <v>11</v>
      </c>
      <c r="B345" s="182" t="s">
        <v>1357</v>
      </c>
      <c r="C345" s="464" t="s">
        <v>188</v>
      </c>
      <c r="D345" s="183" t="s">
        <v>433</v>
      </c>
      <c r="E345" s="184" t="s">
        <v>1265</v>
      </c>
      <c r="F345" s="182" t="s">
        <v>1358</v>
      </c>
      <c r="G345" s="184" t="s">
        <v>106</v>
      </c>
      <c r="H345" s="462">
        <v>7000</v>
      </c>
      <c r="I345" s="501"/>
      <c r="J345" s="465" t="s">
        <v>1333</v>
      </c>
      <c r="K345" s="464">
        <v>3000</v>
      </c>
      <c r="L345" s="465" t="s">
        <v>1334</v>
      </c>
      <c r="M345" s="464" t="s">
        <v>337</v>
      </c>
      <c r="N345" s="464" t="s">
        <v>33</v>
      </c>
      <c r="O345" s="457" t="s">
        <v>1359</v>
      </c>
      <c r="P345" s="457" t="s">
        <v>1360</v>
      </c>
      <c r="Q345" s="457" t="s">
        <v>966</v>
      </c>
      <c r="R345" s="457" t="s">
        <v>1310</v>
      </c>
      <c r="S345" s="25" t="s">
        <v>1152</v>
      </c>
      <c r="V345" s="691"/>
      <c r="W345" s="691"/>
      <c r="X345" s="691"/>
      <c r="Y345" s="691"/>
      <c r="Z345" s="691"/>
      <c r="AA345" s="691"/>
      <c r="AB345" s="691"/>
      <c r="AC345" s="691"/>
      <c r="AD345" s="691"/>
      <c r="AE345" s="691"/>
      <c r="AF345" s="691"/>
      <c r="AG345" s="691"/>
    </row>
    <row r="346" s="448" customFormat="1" ht="33.75" spans="1:33">
      <c r="A346" s="184">
        <v>12</v>
      </c>
      <c r="B346" s="182" t="s">
        <v>1361</v>
      </c>
      <c r="C346" s="464" t="s">
        <v>188</v>
      </c>
      <c r="D346" s="183" t="s">
        <v>433</v>
      </c>
      <c r="E346" s="184" t="s">
        <v>1265</v>
      </c>
      <c r="F346" s="182" t="s">
        <v>1362</v>
      </c>
      <c r="G346" s="184" t="s">
        <v>106</v>
      </c>
      <c r="H346" s="462">
        <v>10000</v>
      </c>
      <c r="I346" s="501"/>
      <c r="J346" s="465" t="s">
        <v>1333</v>
      </c>
      <c r="K346" s="464">
        <v>2000</v>
      </c>
      <c r="L346" s="465" t="s">
        <v>1338</v>
      </c>
      <c r="M346" s="464" t="s">
        <v>70</v>
      </c>
      <c r="N346" s="464" t="s">
        <v>33</v>
      </c>
      <c r="O346" s="457" t="s">
        <v>1363</v>
      </c>
      <c r="P346" s="457" t="s">
        <v>1364</v>
      </c>
      <c r="Q346" s="457" t="s">
        <v>966</v>
      </c>
      <c r="R346" s="457" t="s">
        <v>967</v>
      </c>
      <c r="S346" s="25" t="s">
        <v>1152</v>
      </c>
      <c r="V346" s="691"/>
      <c r="W346" s="691"/>
      <c r="X346" s="691"/>
      <c r="Y346" s="691"/>
      <c r="Z346" s="691"/>
      <c r="AA346" s="691"/>
      <c r="AB346" s="691"/>
      <c r="AC346" s="691"/>
      <c r="AD346" s="691"/>
      <c r="AE346" s="691"/>
      <c r="AF346" s="691"/>
      <c r="AG346" s="691"/>
    </row>
    <row r="347" s="448" customFormat="1" ht="45" spans="1:33">
      <c r="A347" s="184">
        <v>13</v>
      </c>
      <c r="B347" s="182" t="s">
        <v>1365</v>
      </c>
      <c r="C347" s="464" t="s">
        <v>188</v>
      </c>
      <c r="D347" s="183" t="s">
        <v>433</v>
      </c>
      <c r="E347" s="184" t="s">
        <v>1265</v>
      </c>
      <c r="F347" s="182" t="s">
        <v>1366</v>
      </c>
      <c r="G347" s="184" t="s">
        <v>106</v>
      </c>
      <c r="H347" s="462">
        <v>20000</v>
      </c>
      <c r="I347" s="501"/>
      <c r="J347" s="465" t="s">
        <v>1333</v>
      </c>
      <c r="K347" s="464">
        <v>10000</v>
      </c>
      <c r="L347" s="465" t="s">
        <v>1367</v>
      </c>
      <c r="M347" s="464" t="s">
        <v>178</v>
      </c>
      <c r="N347" s="522" t="s">
        <v>33</v>
      </c>
      <c r="O347" s="457" t="s">
        <v>1368</v>
      </c>
      <c r="P347" s="457" t="s">
        <v>1369</v>
      </c>
      <c r="Q347" s="457" t="s">
        <v>966</v>
      </c>
      <c r="R347" s="457" t="s">
        <v>1066</v>
      </c>
      <c r="S347" s="25" t="s">
        <v>1152</v>
      </c>
      <c r="V347" s="691"/>
      <c r="W347" s="691"/>
      <c r="X347" s="691"/>
      <c r="Y347" s="691"/>
      <c r="Z347" s="691"/>
      <c r="AA347" s="691"/>
      <c r="AB347" s="691"/>
      <c r="AC347" s="691"/>
      <c r="AD347" s="691"/>
      <c r="AE347" s="691"/>
      <c r="AF347" s="691"/>
      <c r="AG347" s="691"/>
    </row>
    <row r="348" s="557" customFormat="1" ht="20.1" customHeight="1" spans="1:33">
      <c r="A348" s="452" t="s">
        <v>217</v>
      </c>
      <c r="B348" s="453" t="str">
        <f>"前期项目"&amp;SUBTOTAL(3,A348:A358)-1&amp;"个"</f>
        <v>前期项目10个</v>
      </c>
      <c r="C348" s="452">
        <f>SUBTOTAL(3,A348:A358)-1</f>
        <v>10</v>
      </c>
      <c r="D348" s="453"/>
      <c r="E348" s="533"/>
      <c r="F348" s="453"/>
      <c r="G348" s="454"/>
      <c r="H348" s="455">
        <f t="shared" ref="H348:I348" si="29">SUM(H349:H358)</f>
        <v>517800</v>
      </c>
      <c r="I348" s="455">
        <f t="shared" si="29"/>
        <v>0</v>
      </c>
      <c r="J348" s="453"/>
      <c r="K348" s="455">
        <f>SUM(K349:K358)</f>
        <v>0</v>
      </c>
      <c r="L348" s="453"/>
      <c r="M348" s="532"/>
      <c r="N348" s="532"/>
      <c r="O348" s="532"/>
      <c r="P348" s="532"/>
      <c r="Q348" s="532"/>
      <c r="R348" s="532"/>
      <c r="S348" s="453"/>
      <c r="V348" s="808"/>
      <c r="W348" s="808"/>
      <c r="X348" s="808"/>
      <c r="Y348" s="808"/>
      <c r="Z348" s="808"/>
      <c r="AA348" s="808"/>
      <c r="AB348" s="808"/>
      <c r="AC348" s="808"/>
      <c r="AD348" s="808"/>
      <c r="AE348" s="808"/>
      <c r="AF348" s="808"/>
      <c r="AG348" s="808"/>
    </row>
    <row r="349" s="448" customFormat="1" ht="22.5" spans="1:33">
      <c r="A349" s="183">
        <v>1</v>
      </c>
      <c r="B349" s="182" t="s">
        <v>1370</v>
      </c>
      <c r="C349" s="183" t="s">
        <v>188</v>
      </c>
      <c r="D349" s="183" t="s">
        <v>41</v>
      </c>
      <c r="E349" s="184" t="s">
        <v>1144</v>
      </c>
      <c r="F349" s="182" t="s">
        <v>1371</v>
      </c>
      <c r="G349" s="184" t="s">
        <v>229</v>
      </c>
      <c r="H349" s="462">
        <v>60000</v>
      </c>
      <c r="I349" s="464"/>
      <c r="J349" s="182"/>
      <c r="K349" s="464"/>
      <c r="L349" s="483" t="s">
        <v>1372</v>
      </c>
      <c r="M349" s="522" t="s">
        <v>33</v>
      </c>
      <c r="N349" s="522" t="s">
        <v>33</v>
      </c>
      <c r="O349" s="457" t="s">
        <v>1150</v>
      </c>
      <c r="P349" s="457" t="s">
        <v>1249</v>
      </c>
      <c r="Q349" s="457" t="s">
        <v>1150</v>
      </c>
      <c r="R349" s="457" t="s">
        <v>1249</v>
      </c>
      <c r="S349" s="25" t="s">
        <v>1152</v>
      </c>
      <c r="V349" s="691"/>
      <c r="W349" s="691"/>
      <c r="X349" s="691"/>
      <c r="Y349" s="691"/>
      <c r="Z349" s="691"/>
      <c r="AA349" s="691"/>
      <c r="AB349" s="691"/>
      <c r="AC349" s="691"/>
      <c r="AD349" s="691"/>
      <c r="AE349" s="691"/>
      <c r="AF349" s="691"/>
      <c r="AG349" s="691"/>
    </row>
    <row r="350" s="448" customFormat="1" ht="22.5" spans="1:33">
      <c r="A350" s="183">
        <v>2</v>
      </c>
      <c r="B350" s="182" t="s">
        <v>1373</v>
      </c>
      <c r="C350" s="183" t="s">
        <v>188</v>
      </c>
      <c r="D350" s="183" t="s">
        <v>433</v>
      </c>
      <c r="E350" s="184" t="s">
        <v>1144</v>
      </c>
      <c r="F350" s="182" t="s">
        <v>1374</v>
      </c>
      <c r="G350" s="184" t="s">
        <v>229</v>
      </c>
      <c r="H350" s="462">
        <v>30000</v>
      </c>
      <c r="I350" s="464"/>
      <c r="J350" s="182"/>
      <c r="K350" s="464"/>
      <c r="L350" s="483" t="s">
        <v>579</v>
      </c>
      <c r="M350" s="522" t="s">
        <v>33</v>
      </c>
      <c r="N350" s="522" t="s">
        <v>33</v>
      </c>
      <c r="O350" s="457" t="s">
        <v>1375</v>
      </c>
      <c r="P350" s="457" t="s">
        <v>1376</v>
      </c>
      <c r="Q350" s="457" t="s">
        <v>1150</v>
      </c>
      <c r="R350" s="457" t="s">
        <v>1218</v>
      </c>
      <c r="S350" s="25" t="s">
        <v>1152</v>
      </c>
      <c r="V350" s="691"/>
      <c r="W350" s="691"/>
      <c r="X350" s="691"/>
      <c r="Y350" s="691"/>
      <c r="Z350" s="691"/>
      <c r="AA350" s="691"/>
      <c r="AB350" s="691"/>
      <c r="AC350" s="691"/>
      <c r="AD350" s="691"/>
      <c r="AE350" s="691"/>
      <c r="AF350" s="691"/>
      <c r="AG350" s="691"/>
    </row>
    <row r="351" s="448" customFormat="1" ht="22.5" spans="1:33">
      <c r="A351" s="183">
        <v>3</v>
      </c>
      <c r="B351" s="182" t="s">
        <v>1377</v>
      </c>
      <c r="C351" s="183" t="s">
        <v>188</v>
      </c>
      <c r="D351" s="183" t="s">
        <v>41</v>
      </c>
      <c r="E351" s="184" t="s">
        <v>1144</v>
      </c>
      <c r="F351" s="182" t="s">
        <v>1378</v>
      </c>
      <c r="G351" s="184" t="s">
        <v>229</v>
      </c>
      <c r="H351" s="462">
        <v>80000</v>
      </c>
      <c r="I351" s="464"/>
      <c r="J351" s="182"/>
      <c r="K351" s="464"/>
      <c r="L351" s="483" t="s">
        <v>1372</v>
      </c>
      <c r="M351" s="522" t="s">
        <v>33</v>
      </c>
      <c r="N351" s="522" t="s">
        <v>33</v>
      </c>
      <c r="O351" s="457" t="s">
        <v>1150</v>
      </c>
      <c r="P351" s="457" t="s">
        <v>1249</v>
      </c>
      <c r="Q351" s="457" t="s">
        <v>1150</v>
      </c>
      <c r="R351" s="457" t="s">
        <v>1249</v>
      </c>
      <c r="S351" s="25" t="s">
        <v>1152</v>
      </c>
      <c r="V351" s="691"/>
      <c r="W351" s="691"/>
      <c r="X351" s="691"/>
      <c r="Y351" s="691"/>
      <c r="Z351" s="691"/>
      <c r="AA351" s="691"/>
      <c r="AB351" s="691"/>
      <c r="AC351" s="691"/>
      <c r="AD351" s="691"/>
      <c r="AE351" s="691"/>
      <c r="AF351" s="691"/>
      <c r="AG351" s="691"/>
    </row>
    <row r="352" s="448" customFormat="1" ht="67.5" spans="1:33">
      <c r="A352" s="183">
        <v>4</v>
      </c>
      <c r="B352" s="182" t="s">
        <v>1379</v>
      </c>
      <c r="C352" s="183" t="s">
        <v>103</v>
      </c>
      <c r="D352" s="183" t="s">
        <v>433</v>
      </c>
      <c r="E352" s="184" t="s">
        <v>1144</v>
      </c>
      <c r="F352" s="182" t="s">
        <v>1380</v>
      </c>
      <c r="G352" s="184" t="s">
        <v>229</v>
      </c>
      <c r="H352" s="462">
        <v>12800</v>
      </c>
      <c r="I352" s="464"/>
      <c r="J352" s="182"/>
      <c r="K352" s="464"/>
      <c r="L352" s="483" t="s">
        <v>579</v>
      </c>
      <c r="M352" s="522" t="s">
        <v>33</v>
      </c>
      <c r="N352" s="522" t="s">
        <v>33</v>
      </c>
      <c r="O352" s="457" t="s">
        <v>1150</v>
      </c>
      <c r="P352" s="457" t="s">
        <v>1249</v>
      </c>
      <c r="Q352" s="457" t="s">
        <v>1150</v>
      </c>
      <c r="R352" s="457" t="s">
        <v>1249</v>
      </c>
      <c r="S352" s="25" t="s">
        <v>1152</v>
      </c>
      <c r="V352" s="691"/>
      <c r="W352" s="691"/>
      <c r="X352" s="691"/>
      <c r="Y352" s="691"/>
      <c r="Z352" s="691"/>
      <c r="AA352" s="691"/>
      <c r="AB352" s="691"/>
      <c r="AC352" s="691"/>
      <c r="AD352" s="691"/>
      <c r="AE352" s="691"/>
      <c r="AF352" s="691"/>
      <c r="AG352" s="691"/>
    </row>
    <row r="353" s="448" customFormat="1" ht="45" spans="1:33">
      <c r="A353" s="183">
        <v>5</v>
      </c>
      <c r="B353" s="182" t="s">
        <v>1381</v>
      </c>
      <c r="C353" s="183" t="s">
        <v>103</v>
      </c>
      <c r="D353" s="183" t="s">
        <v>433</v>
      </c>
      <c r="E353" s="184" t="s">
        <v>1144</v>
      </c>
      <c r="F353" s="182" t="s">
        <v>1382</v>
      </c>
      <c r="G353" s="184" t="s">
        <v>229</v>
      </c>
      <c r="H353" s="462">
        <v>15000</v>
      </c>
      <c r="I353" s="464"/>
      <c r="J353" s="182"/>
      <c r="K353" s="464"/>
      <c r="L353" s="483" t="s">
        <v>579</v>
      </c>
      <c r="M353" s="522" t="s">
        <v>33</v>
      </c>
      <c r="N353" s="522" t="s">
        <v>33</v>
      </c>
      <c r="O353" s="457" t="s">
        <v>1150</v>
      </c>
      <c r="P353" s="457" t="s">
        <v>1249</v>
      </c>
      <c r="Q353" s="457" t="s">
        <v>1150</v>
      </c>
      <c r="R353" s="457" t="s">
        <v>1249</v>
      </c>
      <c r="S353" s="25" t="s">
        <v>1152</v>
      </c>
      <c r="V353" s="691"/>
      <c r="W353" s="691"/>
      <c r="X353" s="691"/>
      <c r="Y353" s="691"/>
      <c r="Z353" s="691"/>
      <c r="AA353" s="691"/>
      <c r="AB353" s="691"/>
      <c r="AC353" s="691"/>
      <c r="AD353" s="691"/>
      <c r="AE353" s="691"/>
      <c r="AF353" s="691"/>
      <c r="AG353" s="691"/>
    </row>
    <row r="354" s="503" customFormat="1" ht="22.5" spans="1:33">
      <c r="A354" s="183">
        <v>6</v>
      </c>
      <c r="B354" s="182" t="s">
        <v>1383</v>
      </c>
      <c r="C354" s="183"/>
      <c r="D354" s="183" t="s">
        <v>104</v>
      </c>
      <c r="E354" s="184" t="s">
        <v>1144</v>
      </c>
      <c r="F354" s="182" t="s">
        <v>1384</v>
      </c>
      <c r="G354" s="184" t="s">
        <v>251</v>
      </c>
      <c r="H354" s="462">
        <v>10000</v>
      </c>
      <c r="I354" s="464"/>
      <c r="J354" s="182"/>
      <c r="K354" s="464"/>
      <c r="L354" s="483" t="s">
        <v>579</v>
      </c>
      <c r="M354" s="522" t="s">
        <v>33</v>
      </c>
      <c r="N354" s="522" t="s">
        <v>33</v>
      </c>
      <c r="O354" s="728"/>
      <c r="P354" s="728"/>
      <c r="Q354" s="728"/>
      <c r="R354" s="728"/>
      <c r="S354" s="25" t="s">
        <v>1152</v>
      </c>
      <c r="T354" s="507"/>
      <c r="V354" s="692"/>
      <c r="W354" s="692"/>
      <c r="X354" s="692"/>
      <c r="Y354" s="692"/>
      <c r="Z354" s="692"/>
      <c r="AA354" s="692"/>
      <c r="AB354" s="692"/>
      <c r="AC354" s="692"/>
      <c r="AD354" s="692"/>
      <c r="AE354" s="692"/>
      <c r="AF354" s="692"/>
      <c r="AG354" s="692"/>
    </row>
    <row r="355" s="439" customFormat="1" ht="22.5" spans="1:33">
      <c r="A355" s="183">
        <v>7</v>
      </c>
      <c r="B355" s="525" t="s">
        <v>1385</v>
      </c>
      <c r="C355" s="526"/>
      <c r="D355" s="183" t="s">
        <v>433</v>
      </c>
      <c r="E355" s="184" t="s">
        <v>1144</v>
      </c>
      <c r="F355" s="527" t="s">
        <v>1386</v>
      </c>
      <c r="G355" s="332" t="s">
        <v>223</v>
      </c>
      <c r="H355" s="528">
        <v>200000</v>
      </c>
      <c r="I355" s="255"/>
      <c r="J355" s="525"/>
      <c r="K355" s="255"/>
      <c r="L355" s="483" t="s">
        <v>579</v>
      </c>
      <c r="M355" s="522" t="s">
        <v>33</v>
      </c>
      <c r="N355" s="522" t="s">
        <v>33</v>
      </c>
      <c r="O355" s="260"/>
      <c r="P355" s="260"/>
      <c r="Q355" s="260"/>
      <c r="R355" s="260"/>
      <c r="S355" s="25" t="s">
        <v>1174</v>
      </c>
      <c r="T355" s="497"/>
      <c r="V355" s="771"/>
      <c r="W355" s="771"/>
      <c r="X355" s="771"/>
      <c r="Y355" s="771"/>
      <c r="Z355" s="771"/>
      <c r="AA355" s="771"/>
      <c r="AB355" s="771"/>
      <c r="AC355" s="771"/>
      <c r="AD355" s="771"/>
      <c r="AE355" s="771"/>
      <c r="AF355" s="771"/>
      <c r="AG355" s="771"/>
    </row>
    <row r="356" s="439" customFormat="1" ht="22.5" spans="1:33">
      <c r="A356" s="183">
        <v>8</v>
      </c>
      <c r="B356" s="525" t="s">
        <v>1387</v>
      </c>
      <c r="C356" s="255"/>
      <c r="D356" s="183" t="s">
        <v>433</v>
      </c>
      <c r="E356" s="184" t="s">
        <v>1265</v>
      </c>
      <c r="F356" s="529" t="s">
        <v>1388</v>
      </c>
      <c r="G356" s="332" t="s">
        <v>223</v>
      </c>
      <c r="H356" s="528">
        <v>60000</v>
      </c>
      <c r="I356" s="530"/>
      <c r="J356" s="362"/>
      <c r="K356" s="255"/>
      <c r="L356" s="483" t="s">
        <v>1389</v>
      </c>
      <c r="M356" s="522" t="s">
        <v>33</v>
      </c>
      <c r="N356" s="522" t="s">
        <v>33</v>
      </c>
      <c r="O356" s="260"/>
      <c r="P356" s="260"/>
      <c r="Q356" s="260"/>
      <c r="R356" s="260"/>
      <c r="S356" s="25" t="s">
        <v>1174</v>
      </c>
      <c r="T356" s="497"/>
      <c r="V356" s="771"/>
      <c r="W356" s="771"/>
      <c r="X356" s="771"/>
      <c r="Y356" s="771"/>
      <c r="Z356" s="771"/>
      <c r="AA356" s="771"/>
      <c r="AB356" s="771"/>
      <c r="AC356" s="771"/>
      <c r="AD356" s="771"/>
      <c r="AE356" s="771"/>
      <c r="AF356" s="771"/>
      <c r="AG356" s="771"/>
    </row>
    <row r="357" s="448" customFormat="1" ht="22.5" spans="1:33">
      <c r="A357" s="183">
        <v>9</v>
      </c>
      <c r="B357" s="182" t="s">
        <v>1390</v>
      </c>
      <c r="C357" s="183" t="s">
        <v>103</v>
      </c>
      <c r="D357" s="183" t="s">
        <v>27</v>
      </c>
      <c r="E357" s="184" t="s">
        <v>1265</v>
      </c>
      <c r="F357" s="182" t="s">
        <v>1391</v>
      </c>
      <c r="G357" s="184" t="s">
        <v>229</v>
      </c>
      <c r="H357" s="462">
        <v>30000</v>
      </c>
      <c r="I357" s="464"/>
      <c r="J357" s="182"/>
      <c r="K357" s="464"/>
      <c r="L357" s="483" t="s">
        <v>1392</v>
      </c>
      <c r="M357" s="522" t="s">
        <v>33</v>
      </c>
      <c r="N357" s="522" t="s">
        <v>33</v>
      </c>
      <c r="O357" s="457" t="s">
        <v>966</v>
      </c>
      <c r="P357" s="457" t="s">
        <v>1272</v>
      </c>
      <c r="Q357" s="457" t="s">
        <v>966</v>
      </c>
      <c r="R357" s="457" t="s">
        <v>1066</v>
      </c>
      <c r="S357" s="25" t="s">
        <v>1152</v>
      </c>
      <c r="V357" s="691"/>
      <c r="W357" s="691"/>
      <c r="X357" s="691"/>
      <c r="Y357" s="691"/>
      <c r="Z357" s="691"/>
      <c r="AA357" s="691"/>
      <c r="AB357" s="691"/>
      <c r="AC357" s="691"/>
      <c r="AD357" s="691"/>
      <c r="AE357" s="691"/>
      <c r="AF357" s="691"/>
      <c r="AG357" s="691"/>
    </row>
    <row r="358" s="503" customFormat="1" ht="22.5" spans="1:33">
      <c r="A358" s="183">
        <v>10</v>
      </c>
      <c r="B358" s="182" t="s">
        <v>1393</v>
      </c>
      <c r="C358" s="183"/>
      <c r="D358" s="183" t="s">
        <v>433</v>
      </c>
      <c r="E358" s="184" t="s">
        <v>1265</v>
      </c>
      <c r="F358" s="182" t="s">
        <v>1394</v>
      </c>
      <c r="G358" s="184" t="s">
        <v>251</v>
      </c>
      <c r="H358" s="462">
        <v>20000</v>
      </c>
      <c r="I358" s="464"/>
      <c r="J358" s="182"/>
      <c r="K358" s="464"/>
      <c r="L358" s="483" t="s">
        <v>1389</v>
      </c>
      <c r="M358" s="522" t="s">
        <v>33</v>
      </c>
      <c r="N358" s="522" t="s">
        <v>33</v>
      </c>
      <c r="O358" s="728"/>
      <c r="P358" s="728"/>
      <c r="Q358" s="728"/>
      <c r="R358" s="728"/>
      <c r="S358" s="25" t="s">
        <v>1152</v>
      </c>
      <c r="T358" s="507"/>
      <c r="V358" s="692"/>
      <c r="W358" s="692"/>
      <c r="X358" s="692"/>
      <c r="Y358" s="692"/>
      <c r="Z358" s="692"/>
      <c r="AA358" s="692"/>
      <c r="AB358" s="692"/>
      <c r="AC358" s="692"/>
      <c r="AD358" s="692"/>
      <c r="AE358" s="692"/>
      <c r="AF358" s="692"/>
      <c r="AG358" s="692"/>
    </row>
    <row r="359" s="448" customFormat="1" ht="27.75" customHeight="1" spans="1:33">
      <c r="A359" s="796"/>
      <c r="B359" s="804" t="str">
        <f>"跨镇街"&amp;SUBTOTAL(3,A359:A371)-3&amp;"个"</f>
        <v>跨镇街9个</v>
      </c>
      <c r="C359" s="797">
        <f>SUBTOTAL(3,A359:A371)-3</f>
        <v>9</v>
      </c>
      <c r="D359" s="796"/>
      <c r="E359" s="796"/>
      <c r="F359" s="804"/>
      <c r="G359" s="799"/>
      <c r="H359" s="800">
        <f t="shared" ref="H359:I359" si="30">SUM(H363,H360,H368)</f>
        <v>2948637.68</v>
      </c>
      <c r="I359" s="800">
        <f t="shared" si="30"/>
        <v>8000</v>
      </c>
      <c r="J359" s="804"/>
      <c r="K359" s="800">
        <f>SUM(K363,K360,K368)</f>
        <v>82000</v>
      </c>
      <c r="L359" s="797"/>
      <c r="M359" s="797"/>
      <c r="N359" s="797"/>
      <c r="O359" s="805"/>
      <c r="P359" s="805"/>
      <c r="Q359" s="805"/>
      <c r="R359" s="805"/>
      <c r="S359" s="807"/>
      <c r="V359" s="691"/>
      <c r="W359" s="691"/>
      <c r="X359" s="691"/>
      <c r="Y359" s="691"/>
      <c r="Z359" s="691"/>
      <c r="AA359" s="691"/>
      <c r="AB359" s="691"/>
      <c r="AC359" s="691"/>
      <c r="AD359" s="691"/>
      <c r="AE359" s="691"/>
      <c r="AF359" s="691"/>
      <c r="AG359" s="691"/>
    </row>
    <row r="360" s="557" customFormat="1" ht="20.1" customHeight="1" spans="1:33">
      <c r="A360" s="452" t="s">
        <v>24</v>
      </c>
      <c r="B360" s="453" t="str">
        <f>"在建项目"&amp;SUBTOTAL(3,A360:A363)-2&amp;"个"</f>
        <v>在建项目2个</v>
      </c>
      <c r="C360" s="452">
        <f>SUBTOTAL(3,A360:A363)-2</f>
        <v>2</v>
      </c>
      <c r="D360" s="453"/>
      <c r="E360" s="533"/>
      <c r="F360" s="453"/>
      <c r="G360" s="454"/>
      <c r="H360" s="455">
        <f t="shared" ref="H360:I360" si="31">SUM(H361:H362)</f>
        <v>227000</v>
      </c>
      <c r="I360" s="455">
        <f t="shared" si="31"/>
        <v>7000</v>
      </c>
      <c r="J360" s="453"/>
      <c r="K360" s="455">
        <f>SUM(K361:K362)</f>
        <v>52000</v>
      </c>
      <c r="L360" s="453"/>
      <c r="M360" s="532"/>
      <c r="N360" s="532"/>
      <c r="O360" s="532"/>
      <c r="P360" s="532"/>
      <c r="Q360" s="532"/>
      <c r="R360" s="532"/>
      <c r="S360" s="453"/>
      <c r="V360" s="808"/>
      <c r="W360" s="808"/>
      <c r="X360" s="808"/>
      <c r="Y360" s="808"/>
      <c r="Z360" s="808"/>
      <c r="AA360" s="808"/>
      <c r="AB360" s="808"/>
      <c r="AC360" s="808"/>
      <c r="AD360" s="808"/>
      <c r="AE360" s="808"/>
      <c r="AF360" s="808"/>
      <c r="AG360" s="808"/>
    </row>
    <row r="361" s="441" customFormat="1" ht="56.25" spans="1:33">
      <c r="A361" s="184">
        <v>1</v>
      </c>
      <c r="B361" s="180" t="s">
        <v>1395</v>
      </c>
      <c r="C361" s="464" t="s">
        <v>26</v>
      </c>
      <c r="D361" s="179" t="s">
        <v>124</v>
      </c>
      <c r="E361" s="183" t="s">
        <v>1396</v>
      </c>
      <c r="F361" s="492" t="s">
        <v>1397</v>
      </c>
      <c r="G361" s="457" t="s">
        <v>106</v>
      </c>
      <c r="H361" s="466">
        <v>37000</v>
      </c>
      <c r="I361" s="464">
        <v>7000</v>
      </c>
      <c r="J361" s="465" t="s">
        <v>1398</v>
      </c>
      <c r="K361" s="464">
        <v>15000</v>
      </c>
      <c r="L361" s="465" t="s">
        <v>1399</v>
      </c>
      <c r="M361" s="464" t="s">
        <v>115</v>
      </c>
      <c r="N361" s="457" t="s">
        <v>34</v>
      </c>
      <c r="O361" s="464" t="s">
        <v>290</v>
      </c>
      <c r="P361" s="464" t="s">
        <v>291</v>
      </c>
      <c r="Q361" s="464" t="s">
        <v>700</v>
      </c>
      <c r="R361" s="464" t="s">
        <v>695</v>
      </c>
      <c r="S361" s="25" t="s">
        <v>905</v>
      </c>
      <c r="T361" s="441" t="s">
        <v>1400</v>
      </c>
      <c r="V361" s="690"/>
      <c r="W361" s="690"/>
      <c r="X361" s="690"/>
      <c r="Y361" s="690"/>
      <c r="Z361" s="690"/>
      <c r="AA361" s="690"/>
      <c r="AB361" s="690"/>
      <c r="AC361" s="690"/>
      <c r="AD361" s="690"/>
      <c r="AE361" s="690"/>
      <c r="AF361" s="690"/>
      <c r="AG361" s="690"/>
    </row>
    <row r="362" s="519" customFormat="1" ht="33.75" spans="1:33">
      <c r="A362" s="184">
        <v>2</v>
      </c>
      <c r="B362" s="484" t="s">
        <v>1401</v>
      </c>
      <c r="C362" s="464" t="s">
        <v>50</v>
      </c>
      <c r="D362" s="179" t="s">
        <v>124</v>
      </c>
      <c r="E362" s="457" t="s">
        <v>1402</v>
      </c>
      <c r="F362" s="465" t="s">
        <v>1403</v>
      </c>
      <c r="G362" s="457" t="s">
        <v>89</v>
      </c>
      <c r="H362" s="466">
        <v>190000</v>
      </c>
      <c r="I362" s="464"/>
      <c r="J362" s="483" t="s">
        <v>1404</v>
      </c>
      <c r="K362" s="464">
        <v>37000</v>
      </c>
      <c r="L362" s="465" t="s">
        <v>1405</v>
      </c>
      <c r="M362" s="464" t="s">
        <v>33</v>
      </c>
      <c r="N362" s="464" t="s">
        <v>33</v>
      </c>
      <c r="O362" s="588" t="s">
        <v>989</v>
      </c>
      <c r="P362" s="588" t="s">
        <v>1038</v>
      </c>
      <c r="Q362" s="588"/>
      <c r="R362" s="535"/>
      <c r="S362" s="25" t="s">
        <v>905</v>
      </c>
      <c r="T362" s="441" t="s">
        <v>1400</v>
      </c>
      <c r="V362" s="701"/>
      <c r="W362" s="701"/>
      <c r="X362" s="701"/>
      <c r="Y362" s="701"/>
      <c r="Z362" s="701"/>
      <c r="AA362" s="701"/>
      <c r="AB362" s="701"/>
      <c r="AC362" s="701"/>
      <c r="AD362" s="701"/>
      <c r="AE362" s="701"/>
      <c r="AF362" s="701"/>
      <c r="AG362" s="701"/>
    </row>
    <row r="363" s="557" customFormat="1" ht="20.1" customHeight="1" spans="1:33">
      <c r="A363" s="452" t="s">
        <v>166</v>
      </c>
      <c r="B363" s="453" t="str">
        <f>"预备项目"&amp;SUBTOTAL(3,A363:A368)-2&amp;"个"</f>
        <v>预备项目4个</v>
      </c>
      <c r="C363" s="452">
        <f>SUBTOTAL(3,A363:A368)-2</f>
        <v>4</v>
      </c>
      <c r="D363" s="453"/>
      <c r="E363" s="533"/>
      <c r="F363" s="453"/>
      <c r="G363" s="454"/>
      <c r="H363" s="455">
        <f t="shared" ref="H363:I363" si="32">SUM(H364:H367)</f>
        <v>146637.68</v>
      </c>
      <c r="I363" s="455">
        <f t="shared" si="32"/>
        <v>1000</v>
      </c>
      <c r="J363" s="453"/>
      <c r="K363" s="455">
        <f>SUM(K364:K367)</f>
        <v>30000</v>
      </c>
      <c r="L363" s="453"/>
      <c r="M363" s="532"/>
      <c r="N363" s="532"/>
      <c r="O363" s="532"/>
      <c r="P363" s="532"/>
      <c r="Q363" s="532"/>
      <c r="R363" s="532"/>
      <c r="S363" s="453"/>
      <c r="V363" s="808"/>
      <c r="W363" s="808"/>
      <c r="X363" s="808"/>
      <c r="Y363" s="808"/>
      <c r="Z363" s="808"/>
      <c r="AA363" s="808"/>
      <c r="AB363" s="808"/>
      <c r="AC363" s="808"/>
      <c r="AD363" s="808"/>
      <c r="AE363" s="808"/>
      <c r="AF363" s="808"/>
      <c r="AG363" s="808"/>
    </row>
    <row r="364" s="448" customFormat="1" ht="33.75" spans="1:33">
      <c r="A364" s="179">
        <v>1</v>
      </c>
      <c r="B364" s="182" t="s">
        <v>1406</v>
      </c>
      <c r="C364" s="464" t="s">
        <v>188</v>
      </c>
      <c r="D364" s="183" t="s">
        <v>124</v>
      </c>
      <c r="E364" s="184" t="s">
        <v>1396</v>
      </c>
      <c r="F364" s="182" t="s">
        <v>1407</v>
      </c>
      <c r="G364" s="184" t="s">
        <v>83</v>
      </c>
      <c r="H364" s="462">
        <v>83000</v>
      </c>
      <c r="I364" s="464"/>
      <c r="J364" s="483" t="s">
        <v>1408</v>
      </c>
      <c r="K364" s="464">
        <v>5000</v>
      </c>
      <c r="L364" s="465" t="s">
        <v>324</v>
      </c>
      <c r="M364" s="464" t="s">
        <v>70</v>
      </c>
      <c r="N364" s="522" t="s">
        <v>33</v>
      </c>
      <c r="O364" s="457"/>
      <c r="P364" s="457"/>
      <c r="Q364" s="457"/>
      <c r="R364" s="457"/>
      <c r="S364" s="25" t="s">
        <v>905</v>
      </c>
      <c r="T364" s="441"/>
      <c r="V364" s="691"/>
      <c r="W364" s="691"/>
      <c r="X364" s="691"/>
      <c r="Y364" s="691"/>
      <c r="Z364" s="691"/>
      <c r="AA364" s="691"/>
      <c r="AB364" s="691"/>
      <c r="AC364" s="691"/>
      <c r="AD364" s="691"/>
      <c r="AE364" s="691"/>
      <c r="AF364" s="691"/>
      <c r="AG364" s="691"/>
    </row>
    <row r="365" s="504" customFormat="1" ht="22.5" spans="1:211">
      <c r="A365" s="179">
        <v>2</v>
      </c>
      <c r="B365" s="180" t="s">
        <v>1409</v>
      </c>
      <c r="C365" s="179" t="s">
        <v>103</v>
      </c>
      <c r="D365" s="183" t="s">
        <v>104</v>
      </c>
      <c r="E365" s="181" t="s">
        <v>1410</v>
      </c>
      <c r="F365" s="180" t="s">
        <v>1411</v>
      </c>
      <c r="G365" s="332" t="s">
        <v>135</v>
      </c>
      <c r="H365" s="528">
        <v>20000</v>
      </c>
      <c r="I365" s="181"/>
      <c r="J365" s="191" t="s">
        <v>579</v>
      </c>
      <c r="K365" s="179">
        <v>5000</v>
      </c>
      <c r="L365" s="180" t="s">
        <v>330</v>
      </c>
      <c r="M365" s="201" t="s">
        <v>178</v>
      </c>
      <c r="N365" s="522" t="s">
        <v>33</v>
      </c>
      <c r="O365" s="180"/>
      <c r="P365" s="201"/>
      <c r="Q365" s="201"/>
      <c r="R365" s="201"/>
      <c r="S365" s="25" t="s">
        <v>446</v>
      </c>
      <c r="T365" s="441"/>
      <c r="U365" s="518"/>
      <c r="V365" s="719"/>
      <c r="W365" s="719"/>
      <c r="X365" s="719"/>
      <c r="Y365" s="719"/>
      <c r="Z365" s="719"/>
      <c r="AA365" s="719"/>
      <c r="AB365" s="719"/>
      <c r="AC365" s="719"/>
      <c r="AD365" s="719"/>
      <c r="AE365" s="719"/>
      <c r="AF365" s="719"/>
      <c r="AG365" s="719"/>
      <c r="AH365" s="518"/>
      <c r="AI365" s="518"/>
      <c r="AJ365" s="518"/>
      <c r="AK365" s="518"/>
      <c r="AL365" s="518"/>
      <c r="AM365" s="518"/>
      <c r="AN365" s="518"/>
      <c r="AO365" s="518"/>
      <c r="AP365" s="518"/>
      <c r="AQ365" s="518"/>
      <c r="AR365" s="518"/>
      <c r="AS365" s="518"/>
      <c r="AT365" s="518"/>
      <c r="AU365" s="518"/>
      <c r="AV365" s="518"/>
      <c r="AW365" s="518"/>
      <c r="AX365" s="518"/>
      <c r="AY365" s="518"/>
      <c r="AZ365" s="518"/>
      <c r="BA365" s="518"/>
      <c r="BB365" s="518"/>
      <c r="BC365" s="518"/>
      <c r="BD365" s="518"/>
      <c r="BE365" s="518"/>
      <c r="BF365" s="518"/>
      <c r="BG365" s="518"/>
      <c r="BH365" s="518"/>
      <c r="BI365" s="518"/>
      <c r="BJ365" s="518"/>
      <c r="BK365" s="518"/>
      <c r="BL365" s="518"/>
      <c r="BM365" s="518"/>
      <c r="BN365" s="518"/>
      <c r="BO365" s="518"/>
      <c r="BP365" s="518"/>
      <c r="BQ365" s="518"/>
      <c r="BR365" s="518"/>
      <c r="BS365" s="518"/>
      <c r="BT365" s="518"/>
      <c r="BU365" s="518"/>
      <c r="BV365" s="518"/>
      <c r="BW365" s="518"/>
      <c r="BX365" s="518"/>
      <c r="BY365" s="518"/>
      <c r="BZ365" s="518"/>
      <c r="CA365" s="518"/>
      <c r="CB365" s="518"/>
      <c r="CC365" s="518"/>
      <c r="CD365" s="518"/>
      <c r="CE365" s="518"/>
      <c r="CF365" s="518"/>
      <c r="CG365" s="518"/>
      <c r="CH365" s="518"/>
      <c r="CI365" s="518"/>
      <c r="CJ365" s="518"/>
      <c r="CK365" s="518"/>
      <c r="CL365" s="518"/>
      <c r="CM365" s="518"/>
      <c r="CN365" s="518"/>
      <c r="CO365" s="518"/>
      <c r="CP365" s="518"/>
      <c r="CQ365" s="518"/>
      <c r="CR365" s="518"/>
      <c r="CS365" s="518"/>
      <c r="CT365" s="518"/>
      <c r="CU365" s="518"/>
      <c r="CV365" s="518"/>
      <c r="CW365" s="518"/>
      <c r="CX365" s="518"/>
      <c r="CY365" s="518"/>
      <c r="CZ365" s="518"/>
      <c r="DA365" s="518"/>
      <c r="DB365" s="518"/>
      <c r="DC365" s="518"/>
      <c r="DD365" s="518"/>
      <c r="DE365" s="518"/>
      <c r="DF365" s="518"/>
      <c r="DG365" s="518"/>
      <c r="DH365" s="518"/>
      <c r="DI365" s="518"/>
      <c r="DJ365" s="518"/>
      <c r="DK365" s="518"/>
      <c r="DL365" s="518"/>
      <c r="DM365" s="518"/>
      <c r="DN365" s="518"/>
      <c r="DO365" s="518"/>
      <c r="DP365" s="518"/>
      <c r="DQ365" s="518"/>
      <c r="DR365" s="518"/>
      <c r="DS365" s="518"/>
      <c r="DT365" s="518"/>
      <c r="DU365" s="518"/>
      <c r="DV365" s="518"/>
      <c r="DW365" s="518"/>
      <c r="DX365" s="518"/>
      <c r="DY365" s="518"/>
      <c r="DZ365" s="518"/>
      <c r="EA365" s="518"/>
      <c r="EB365" s="518"/>
      <c r="EC365" s="518"/>
      <c r="ED365" s="518"/>
      <c r="EE365" s="518"/>
      <c r="EF365" s="518"/>
      <c r="EG365" s="518"/>
      <c r="EH365" s="518"/>
      <c r="EI365" s="518"/>
      <c r="EJ365" s="518"/>
      <c r="EK365" s="518"/>
      <c r="EL365" s="518"/>
      <c r="EM365" s="518"/>
      <c r="EN365" s="518"/>
      <c r="EO365" s="518"/>
      <c r="EP365" s="518"/>
      <c r="EQ365" s="518"/>
      <c r="ER365" s="518"/>
      <c r="ES365" s="518"/>
      <c r="ET365" s="518"/>
      <c r="EU365" s="518"/>
      <c r="EV365" s="518"/>
      <c r="EW365" s="518"/>
      <c r="EX365" s="518"/>
      <c r="EY365" s="518"/>
      <c r="EZ365" s="518"/>
      <c r="FA365" s="518"/>
      <c r="FB365" s="518"/>
      <c r="FC365" s="518"/>
      <c r="FD365" s="518"/>
      <c r="FE365" s="518"/>
      <c r="FF365" s="518"/>
      <c r="FG365" s="518"/>
      <c r="FH365" s="518"/>
      <c r="FI365" s="518"/>
      <c r="FJ365" s="518"/>
      <c r="FK365" s="518"/>
      <c r="FL365" s="518"/>
      <c r="FM365" s="518"/>
      <c r="FN365" s="518"/>
      <c r="FO365" s="518"/>
      <c r="FP365" s="518"/>
      <c r="FQ365" s="518"/>
      <c r="FR365" s="518"/>
      <c r="FS365" s="518"/>
      <c r="FT365" s="518"/>
      <c r="FU365" s="518"/>
      <c r="FV365" s="518"/>
      <c r="FW365" s="518"/>
      <c r="FX365" s="518"/>
      <c r="FY365" s="518"/>
      <c r="FZ365" s="518"/>
      <c r="GA365" s="518"/>
      <c r="GB365" s="518"/>
      <c r="GC365" s="518"/>
      <c r="GD365" s="518"/>
      <c r="GE365" s="518"/>
      <c r="GF365" s="518"/>
      <c r="GG365" s="518"/>
      <c r="GH365" s="518"/>
      <c r="GI365" s="518"/>
      <c r="GJ365" s="518"/>
      <c r="GK365" s="518"/>
      <c r="GL365" s="518"/>
      <c r="GM365" s="518"/>
      <c r="GN365" s="518"/>
      <c r="GO365" s="518"/>
      <c r="GP365" s="518"/>
      <c r="GQ365" s="518"/>
      <c r="GR365" s="518"/>
      <c r="GS365" s="518"/>
      <c r="GT365" s="518"/>
      <c r="GU365" s="518"/>
      <c r="GV365" s="518"/>
      <c r="GW365" s="518"/>
      <c r="GX365" s="518"/>
      <c r="GY365" s="518"/>
      <c r="GZ365" s="518"/>
      <c r="HA365" s="518"/>
      <c r="HB365" s="518"/>
      <c r="HC365" s="518"/>
    </row>
    <row r="366" s="448" customFormat="1" ht="45" spans="1:33">
      <c r="A366" s="179">
        <v>3</v>
      </c>
      <c r="B366" s="180" t="s">
        <v>1412</v>
      </c>
      <c r="C366" s="464" t="s">
        <v>188</v>
      </c>
      <c r="D366" s="179" t="s">
        <v>124</v>
      </c>
      <c r="E366" s="457" t="s">
        <v>1413</v>
      </c>
      <c r="F366" s="492" t="s">
        <v>1414</v>
      </c>
      <c r="G366" s="457" t="s">
        <v>83</v>
      </c>
      <c r="H366" s="466">
        <v>26000</v>
      </c>
      <c r="I366" s="470"/>
      <c r="J366" s="524" t="s">
        <v>579</v>
      </c>
      <c r="K366" s="470">
        <v>10000</v>
      </c>
      <c r="L366" s="465" t="s">
        <v>1415</v>
      </c>
      <c r="M366" s="464" t="s">
        <v>34</v>
      </c>
      <c r="N366" s="522" t="s">
        <v>33</v>
      </c>
      <c r="O366" s="464" t="s">
        <v>1032</v>
      </c>
      <c r="P366" s="464" t="s">
        <v>1033</v>
      </c>
      <c r="Q366" s="464" t="s">
        <v>700</v>
      </c>
      <c r="R366" s="464" t="s">
        <v>1034</v>
      </c>
      <c r="S366" s="25" t="s">
        <v>905</v>
      </c>
      <c r="T366" s="441"/>
      <c r="V366" s="691"/>
      <c r="W366" s="691"/>
      <c r="X366" s="691"/>
      <c r="Y366" s="691"/>
      <c r="Z366" s="691"/>
      <c r="AA366" s="691"/>
      <c r="AB366" s="691"/>
      <c r="AC366" s="691"/>
      <c r="AD366" s="691"/>
      <c r="AE366" s="691"/>
      <c r="AF366" s="691"/>
      <c r="AG366" s="691"/>
    </row>
    <row r="367" s="448" customFormat="1" ht="56.25" spans="1:33">
      <c r="A367" s="179">
        <v>4</v>
      </c>
      <c r="B367" s="180" t="s">
        <v>1416</v>
      </c>
      <c r="C367" s="464" t="s">
        <v>188</v>
      </c>
      <c r="D367" s="179" t="s">
        <v>124</v>
      </c>
      <c r="E367" s="457" t="s">
        <v>1417</v>
      </c>
      <c r="F367" s="492" t="s">
        <v>1418</v>
      </c>
      <c r="G367" s="457" t="s">
        <v>89</v>
      </c>
      <c r="H367" s="466">
        <v>17637.68</v>
      </c>
      <c r="I367" s="470">
        <v>1000</v>
      </c>
      <c r="J367" s="465" t="s">
        <v>1419</v>
      </c>
      <c r="K367" s="470">
        <v>10000</v>
      </c>
      <c r="L367" s="465" t="s">
        <v>1420</v>
      </c>
      <c r="M367" s="464" t="s">
        <v>34</v>
      </c>
      <c r="N367" s="522" t="s">
        <v>33</v>
      </c>
      <c r="O367" s="464" t="s">
        <v>290</v>
      </c>
      <c r="P367" s="464" t="s">
        <v>1421</v>
      </c>
      <c r="Q367" s="464" t="s">
        <v>700</v>
      </c>
      <c r="R367" s="464" t="s">
        <v>1422</v>
      </c>
      <c r="S367" s="25" t="s">
        <v>905</v>
      </c>
      <c r="T367" s="441"/>
      <c r="V367" s="691"/>
      <c r="W367" s="691"/>
      <c r="X367" s="691"/>
      <c r="Y367" s="691"/>
      <c r="Z367" s="691"/>
      <c r="AA367" s="691"/>
      <c r="AB367" s="691"/>
      <c r="AC367" s="691"/>
      <c r="AD367" s="691"/>
      <c r="AE367" s="691"/>
      <c r="AF367" s="691"/>
      <c r="AG367" s="691"/>
    </row>
    <row r="368" s="557" customFormat="1" ht="20.1" customHeight="1" spans="1:33">
      <c r="A368" s="452" t="s">
        <v>217</v>
      </c>
      <c r="B368" s="453" t="str">
        <f>"前期项目"&amp;SUBTOTAL(3,A368:A371)-1&amp;"个"</f>
        <v>前期项目3个</v>
      </c>
      <c r="C368" s="452">
        <f>SUBTOTAL(3,A368:A371)-1</f>
        <v>3</v>
      </c>
      <c r="D368" s="453"/>
      <c r="E368" s="533"/>
      <c r="F368" s="453"/>
      <c r="G368" s="454"/>
      <c r="H368" s="455">
        <f t="shared" ref="H368:I368" si="33">SUM(H369:H371)</f>
        <v>2575000</v>
      </c>
      <c r="I368" s="455">
        <f t="shared" si="33"/>
        <v>0</v>
      </c>
      <c r="J368" s="453"/>
      <c r="K368" s="455">
        <f>SUM(K369:K371)</f>
        <v>0</v>
      </c>
      <c r="L368" s="453"/>
      <c r="M368" s="532"/>
      <c r="N368" s="532"/>
      <c r="O368" s="532"/>
      <c r="P368" s="532"/>
      <c r="Q368" s="532"/>
      <c r="R368" s="532"/>
      <c r="S368" s="453"/>
      <c r="V368" s="808"/>
      <c r="W368" s="808"/>
      <c r="X368" s="808"/>
      <c r="Y368" s="808"/>
      <c r="Z368" s="808"/>
      <c r="AA368" s="808"/>
      <c r="AB368" s="808"/>
      <c r="AC368" s="808"/>
      <c r="AD368" s="808"/>
      <c r="AE368" s="808"/>
      <c r="AF368" s="808"/>
      <c r="AG368" s="808"/>
    </row>
    <row r="369" ht="36" spans="1:20">
      <c r="A369" s="184">
        <v>1</v>
      </c>
      <c r="B369" s="180" t="s">
        <v>1423</v>
      </c>
      <c r="C369" s="464" t="s">
        <v>103</v>
      </c>
      <c r="D369" s="179" t="s">
        <v>124</v>
      </c>
      <c r="E369" s="457" t="s">
        <v>1424</v>
      </c>
      <c r="F369" s="492" t="s">
        <v>1425</v>
      </c>
      <c r="G369" s="457" t="s">
        <v>229</v>
      </c>
      <c r="H369" s="466">
        <v>25000</v>
      </c>
      <c r="I369" s="470"/>
      <c r="J369" s="480"/>
      <c r="K369" s="470"/>
      <c r="L369" s="180" t="s">
        <v>1426</v>
      </c>
      <c r="M369" s="522" t="s">
        <v>33</v>
      </c>
      <c r="N369" s="522" t="s">
        <v>33</v>
      </c>
      <c r="O369" s="473" t="s">
        <v>1032</v>
      </c>
      <c r="P369" s="464" t="s">
        <v>1427</v>
      </c>
      <c r="Q369" s="473" t="s">
        <v>700</v>
      </c>
      <c r="R369" s="473" t="s">
        <v>1034</v>
      </c>
      <c r="S369" s="25" t="s">
        <v>905</v>
      </c>
      <c r="T369" s="441"/>
    </row>
    <row r="370" s="448" customFormat="1" ht="56.25" spans="1:33">
      <c r="A370" s="184">
        <v>2</v>
      </c>
      <c r="B370" s="211" t="s">
        <v>1428</v>
      </c>
      <c r="C370" s="457" t="s">
        <v>103</v>
      </c>
      <c r="D370" s="181" t="s">
        <v>51</v>
      </c>
      <c r="E370" s="181" t="s">
        <v>1429</v>
      </c>
      <c r="F370" s="211" t="s">
        <v>1430</v>
      </c>
      <c r="G370" s="184" t="s">
        <v>220</v>
      </c>
      <c r="H370" s="462">
        <v>950000</v>
      </c>
      <c r="I370" s="501"/>
      <c r="J370" s="480"/>
      <c r="K370" s="457"/>
      <c r="L370" s="180" t="s">
        <v>1426</v>
      </c>
      <c r="M370" s="522" t="s">
        <v>33</v>
      </c>
      <c r="N370" s="522" t="s">
        <v>33</v>
      </c>
      <c r="O370" s="457"/>
      <c r="P370" s="457"/>
      <c r="Q370" s="457" t="s">
        <v>37</v>
      </c>
      <c r="R370" s="457" t="s">
        <v>1431</v>
      </c>
      <c r="S370" s="25" t="s">
        <v>446</v>
      </c>
      <c r="T370" s="441"/>
      <c r="V370" s="691"/>
      <c r="W370" s="691"/>
      <c r="X370" s="691"/>
      <c r="Y370" s="691"/>
      <c r="Z370" s="691"/>
      <c r="AA370" s="691"/>
      <c r="AB370" s="691"/>
      <c r="AC370" s="691"/>
      <c r="AD370" s="691"/>
      <c r="AE370" s="691"/>
      <c r="AF370" s="691"/>
      <c r="AG370" s="691"/>
    </row>
    <row r="371" s="519" customFormat="1" ht="45" spans="1:211">
      <c r="A371" s="184">
        <v>3</v>
      </c>
      <c r="B371" s="180" t="s">
        <v>1432</v>
      </c>
      <c r="C371" s="179" t="s">
        <v>188</v>
      </c>
      <c r="D371" s="179" t="s">
        <v>27</v>
      </c>
      <c r="E371" s="181" t="s">
        <v>1433</v>
      </c>
      <c r="F371" s="461" t="s">
        <v>1434</v>
      </c>
      <c r="G371" s="181" t="s">
        <v>405</v>
      </c>
      <c r="H371" s="460">
        <v>1600000</v>
      </c>
      <c r="I371" s="181"/>
      <c r="J371" s="180"/>
      <c r="K371" s="184"/>
      <c r="L371" s="180" t="s">
        <v>1426</v>
      </c>
      <c r="M371" s="522" t="s">
        <v>33</v>
      </c>
      <c r="N371" s="522" t="s">
        <v>33</v>
      </c>
      <c r="O371" s="180" t="s">
        <v>85</v>
      </c>
      <c r="P371" s="201" t="s">
        <v>179</v>
      </c>
      <c r="Q371" s="201" t="s">
        <v>1435</v>
      </c>
      <c r="R371" s="201" t="s">
        <v>1436</v>
      </c>
      <c r="S371" s="17" t="s">
        <v>446</v>
      </c>
      <c r="T371" s="441"/>
      <c r="U371" s="516"/>
      <c r="V371" s="697"/>
      <c r="W371" s="697"/>
      <c r="X371" s="697"/>
      <c r="Y371" s="697"/>
      <c r="Z371" s="697"/>
      <c r="AA371" s="697"/>
      <c r="AB371" s="697"/>
      <c r="AC371" s="697"/>
      <c r="AD371" s="697"/>
      <c r="AE371" s="697"/>
      <c r="AF371" s="697"/>
      <c r="AG371" s="697"/>
      <c r="AH371" s="516"/>
      <c r="AI371" s="516"/>
      <c r="AJ371" s="516"/>
      <c r="AK371" s="516"/>
      <c r="AL371" s="516"/>
      <c r="AM371" s="516"/>
      <c r="AN371" s="516"/>
      <c r="AO371" s="516"/>
      <c r="AP371" s="516"/>
      <c r="AQ371" s="516"/>
      <c r="AR371" s="516"/>
      <c r="AS371" s="516"/>
      <c r="AT371" s="516"/>
      <c r="AU371" s="516"/>
      <c r="AV371" s="516"/>
      <c r="AW371" s="516"/>
      <c r="AX371" s="516"/>
      <c r="AY371" s="516"/>
      <c r="AZ371" s="516"/>
      <c r="BA371" s="516"/>
      <c r="BB371" s="516"/>
      <c r="BC371" s="516"/>
      <c r="BD371" s="516"/>
      <c r="BE371" s="516"/>
      <c r="BF371" s="516"/>
      <c r="BG371" s="516"/>
      <c r="BH371" s="516"/>
      <c r="BI371" s="516"/>
      <c r="BJ371" s="516"/>
      <c r="BK371" s="516"/>
      <c r="BL371" s="516"/>
      <c r="BM371" s="516"/>
      <c r="BN371" s="516"/>
      <c r="BO371" s="516"/>
      <c r="BP371" s="516"/>
      <c r="BQ371" s="516"/>
      <c r="BR371" s="516"/>
      <c r="BS371" s="516"/>
      <c r="BT371" s="516"/>
      <c r="BU371" s="516"/>
      <c r="BV371" s="516"/>
      <c r="BW371" s="516"/>
      <c r="BX371" s="516"/>
      <c r="BY371" s="516"/>
      <c r="BZ371" s="516"/>
      <c r="CA371" s="516"/>
      <c r="CB371" s="516"/>
      <c r="CC371" s="516"/>
      <c r="CD371" s="516"/>
      <c r="CE371" s="516"/>
      <c r="CF371" s="516"/>
      <c r="CG371" s="516"/>
      <c r="CH371" s="516"/>
      <c r="CI371" s="516"/>
      <c r="CJ371" s="516"/>
      <c r="CK371" s="516"/>
      <c r="CL371" s="516"/>
      <c r="CM371" s="516"/>
      <c r="CN371" s="516"/>
      <c r="CO371" s="516"/>
      <c r="CP371" s="516"/>
      <c r="CQ371" s="516"/>
      <c r="CR371" s="516"/>
      <c r="CS371" s="516"/>
      <c r="CT371" s="516"/>
      <c r="CU371" s="516"/>
      <c r="CV371" s="516"/>
      <c r="CW371" s="516"/>
      <c r="CX371" s="516"/>
      <c r="CY371" s="516"/>
      <c r="CZ371" s="516"/>
      <c r="DA371" s="516"/>
      <c r="DB371" s="516"/>
      <c r="DC371" s="516"/>
      <c r="DD371" s="516"/>
      <c r="DE371" s="516"/>
      <c r="DF371" s="516"/>
      <c r="DG371" s="516"/>
      <c r="DH371" s="516"/>
      <c r="DI371" s="516"/>
      <c r="DJ371" s="516"/>
      <c r="DK371" s="516"/>
      <c r="DL371" s="516"/>
      <c r="DM371" s="516"/>
      <c r="DN371" s="516"/>
      <c r="DO371" s="516"/>
      <c r="DP371" s="516"/>
      <c r="DQ371" s="516"/>
      <c r="DR371" s="516"/>
      <c r="DS371" s="516"/>
      <c r="DT371" s="516"/>
      <c r="DU371" s="516"/>
      <c r="DV371" s="516"/>
      <c r="DW371" s="516"/>
      <c r="DX371" s="516"/>
      <c r="DY371" s="516"/>
      <c r="DZ371" s="516"/>
      <c r="EA371" s="516"/>
      <c r="EB371" s="516"/>
      <c r="EC371" s="516"/>
      <c r="ED371" s="516"/>
      <c r="EE371" s="516"/>
      <c r="EF371" s="516"/>
      <c r="EG371" s="516"/>
      <c r="EH371" s="516"/>
      <c r="EI371" s="516"/>
      <c r="EJ371" s="516"/>
      <c r="EK371" s="516"/>
      <c r="EL371" s="516"/>
      <c r="EM371" s="516"/>
      <c r="EN371" s="516"/>
      <c r="EO371" s="516"/>
      <c r="EP371" s="516"/>
      <c r="EQ371" s="516"/>
      <c r="ER371" s="516"/>
      <c r="ES371" s="516"/>
      <c r="ET371" s="516"/>
      <c r="EU371" s="516"/>
      <c r="EV371" s="516"/>
      <c r="EW371" s="516"/>
      <c r="EX371" s="516"/>
      <c r="EY371" s="516"/>
      <c r="EZ371" s="516"/>
      <c r="FA371" s="516"/>
      <c r="FB371" s="516"/>
      <c r="FC371" s="516"/>
      <c r="FD371" s="516"/>
      <c r="FE371" s="516"/>
      <c r="FF371" s="516"/>
      <c r="FG371" s="516"/>
      <c r="FH371" s="516"/>
      <c r="FI371" s="516"/>
      <c r="FJ371" s="516"/>
      <c r="FK371" s="516"/>
      <c r="FL371" s="516"/>
      <c r="FM371" s="516"/>
      <c r="FN371" s="516"/>
      <c r="FO371" s="516"/>
      <c r="FP371" s="516"/>
      <c r="FQ371" s="516"/>
      <c r="FR371" s="516"/>
      <c r="FS371" s="516"/>
      <c r="FT371" s="516"/>
      <c r="FU371" s="516"/>
      <c r="FV371" s="516"/>
      <c r="FW371" s="516"/>
      <c r="FX371" s="516"/>
      <c r="FY371" s="516"/>
      <c r="FZ371" s="516"/>
      <c r="GA371" s="516"/>
      <c r="GB371" s="516"/>
      <c r="GC371" s="516"/>
      <c r="GD371" s="516"/>
      <c r="GE371" s="516"/>
      <c r="GF371" s="516"/>
      <c r="GG371" s="516"/>
      <c r="GH371" s="516"/>
      <c r="GI371" s="516"/>
      <c r="GJ371" s="516"/>
      <c r="GK371" s="516"/>
      <c r="GL371" s="516"/>
      <c r="GM371" s="516"/>
      <c r="GN371" s="516"/>
      <c r="GO371" s="516"/>
      <c r="GP371" s="516"/>
      <c r="GQ371" s="516"/>
      <c r="GR371" s="516"/>
      <c r="GS371" s="516"/>
      <c r="GT371" s="516"/>
      <c r="GU371" s="516"/>
      <c r="GV371" s="516"/>
      <c r="GW371" s="516"/>
      <c r="GX371" s="516"/>
      <c r="GY371" s="516"/>
      <c r="GZ371" s="516"/>
      <c r="HA371" s="516"/>
      <c r="HB371" s="516"/>
      <c r="HC371" s="516"/>
    </row>
    <row r="372" spans="1:11">
      <c r="A372" s="549"/>
      <c r="H372" s="550">
        <f>SUBTOTAL(9,$H8:$H371)</f>
        <v>51303112.45</v>
      </c>
      <c r="K372" s="550">
        <f>SUBTOTAL(9,$K8:$K371)</f>
        <v>5824221</v>
      </c>
    </row>
    <row r="373" spans="2:33">
      <c r="B373" s="453"/>
      <c r="U373" s="456" t="s">
        <v>1437</v>
      </c>
      <c r="V373" s="821" t="s">
        <v>1438</v>
      </c>
      <c r="W373" s="821"/>
      <c r="X373" s="821"/>
      <c r="Y373" s="821" t="s">
        <v>1439</v>
      </c>
      <c r="Z373" s="821"/>
      <c r="AA373" s="821"/>
      <c r="AB373" s="821" t="s">
        <v>1440</v>
      </c>
      <c r="AC373" s="821"/>
      <c r="AD373" s="821"/>
      <c r="AE373" s="821" t="s">
        <v>1441</v>
      </c>
      <c r="AF373" s="821"/>
      <c r="AG373" s="821"/>
    </row>
    <row r="374" ht="24" spans="21:33">
      <c r="U374" s="456"/>
      <c r="V374" s="822" t="s">
        <v>1442</v>
      </c>
      <c r="W374" s="822" t="s">
        <v>1443</v>
      </c>
      <c r="X374" s="822" t="s">
        <v>1444</v>
      </c>
      <c r="Y374" s="822" t="s">
        <v>1442</v>
      </c>
      <c r="Z374" s="822" t="s">
        <v>1443</v>
      </c>
      <c r="AA374" s="822" t="s">
        <v>1444</v>
      </c>
      <c r="AB374" s="822" t="s">
        <v>1442</v>
      </c>
      <c r="AC374" s="822" t="s">
        <v>1443</v>
      </c>
      <c r="AD374" s="822" t="s">
        <v>1444</v>
      </c>
      <c r="AE374" s="822" t="s">
        <v>1442</v>
      </c>
      <c r="AF374" s="822" t="s">
        <v>1443</v>
      </c>
      <c r="AG374" s="822" t="s">
        <v>1444</v>
      </c>
    </row>
    <row r="375" spans="21:33">
      <c r="U375" s="823" t="s">
        <v>1445</v>
      </c>
      <c r="V375" s="822">
        <f t="shared" ref="V375:AG375" si="34">SUM(V376:V384)</f>
        <v>330</v>
      </c>
      <c r="W375" s="822">
        <f t="shared" si="34"/>
        <v>19467798.15</v>
      </c>
      <c r="X375" s="822">
        <f t="shared" si="34"/>
        <v>2303307</v>
      </c>
      <c r="Y375" s="822">
        <f t="shared" si="34"/>
        <v>163</v>
      </c>
      <c r="Z375" s="822">
        <f t="shared" si="34"/>
        <v>5613192.47</v>
      </c>
      <c r="AA375" s="822">
        <f t="shared" si="34"/>
        <v>1261647</v>
      </c>
      <c r="AB375" s="822">
        <f t="shared" si="34"/>
        <v>84</v>
      </c>
      <c r="AC375" s="822">
        <f t="shared" si="34"/>
        <v>4005105.68</v>
      </c>
      <c r="AD375" s="822">
        <f t="shared" si="34"/>
        <v>1041660</v>
      </c>
      <c r="AE375" s="822">
        <f t="shared" si="34"/>
        <v>83</v>
      </c>
      <c r="AF375" s="822">
        <f t="shared" si="34"/>
        <v>9849500</v>
      </c>
      <c r="AG375" s="822">
        <f t="shared" si="34"/>
        <v>0</v>
      </c>
    </row>
    <row r="376" ht="20.1" customHeight="1" spans="21:33">
      <c r="U376" s="824" t="s">
        <v>28</v>
      </c>
      <c r="V376" s="821">
        <f t="shared" ref="V376:X376" si="35">SUM(Y376,AB376,AE376)</f>
        <v>48</v>
      </c>
      <c r="W376" s="821">
        <f t="shared" si="35"/>
        <v>5657225</v>
      </c>
      <c r="X376" s="821">
        <f t="shared" si="35"/>
        <v>680600</v>
      </c>
      <c r="Y376" s="821">
        <f>$C7</f>
        <v>22</v>
      </c>
      <c r="Z376" s="821">
        <f>$H7</f>
        <v>1443057</v>
      </c>
      <c r="AA376" s="821">
        <f>$K7</f>
        <v>405100</v>
      </c>
      <c r="AB376" s="821">
        <f>$C30</f>
        <v>8</v>
      </c>
      <c r="AC376" s="821">
        <f>H30</f>
        <v>684468</v>
      </c>
      <c r="AD376" s="821">
        <f>K30</f>
        <v>275500</v>
      </c>
      <c r="AE376" s="821">
        <f>$C39</f>
        <v>18</v>
      </c>
      <c r="AF376" s="821">
        <f>H39</f>
        <v>3529700</v>
      </c>
      <c r="AG376" s="821">
        <f>K39</f>
        <v>0</v>
      </c>
    </row>
    <row r="377" spans="21:33">
      <c r="U377" s="825" t="s">
        <v>267</v>
      </c>
      <c r="V377" s="821">
        <f t="shared" ref="V377:V384" si="36">SUM(Y377,AB377,AE377)</f>
        <v>59</v>
      </c>
      <c r="W377" s="821">
        <f t="shared" ref="W377:W384" si="37">SUM(Z377,AC377,AF377)</f>
        <v>2571654</v>
      </c>
      <c r="X377" s="821">
        <f t="shared" ref="X377:X384" si="38">SUM(AA377,AD377,AG377)</f>
        <v>202057</v>
      </c>
      <c r="Y377" s="821">
        <f>$C59</f>
        <v>14</v>
      </c>
      <c r="Z377" s="821">
        <f>$H59</f>
        <v>205654</v>
      </c>
      <c r="AA377" s="821">
        <f>$K59</f>
        <v>80557</v>
      </c>
      <c r="AB377" s="821">
        <f>$C74</f>
        <v>25</v>
      </c>
      <c r="AC377" s="821">
        <f>$H74</f>
        <v>1486000</v>
      </c>
      <c r="AD377" s="821">
        <f>$K74</f>
        <v>121500</v>
      </c>
      <c r="AE377" s="821">
        <f>$C100</f>
        <v>20</v>
      </c>
      <c r="AF377" s="821">
        <f>$H100</f>
        <v>880000</v>
      </c>
      <c r="AG377" s="821">
        <f>$K100</f>
        <v>0</v>
      </c>
    </row>
    <row r="378" spans="21:33">
      <c r="U378" s="825" t="s">
        <v>439</v>
      </c>
      <c r="V378" s="821">
        <f t="shared" si="36"/>
        <v>45</v>
      </c>
      <c r="W378" s="821">
        <f t="shared" si="37"/>
        <v>4197800</v>
      </c>
      <c r="X378" s="821">
        <f t="shared" si="38"/>
        <v>697300</v>
      </c>
      <c r="Y378" s="821">
        <f>$C122</f>
        <v>24</v>
      </c>
      <c r="Z378" s="821">
        <f>$H122</f>
        <v>1363300</v>
      </c>
      <c r="AA378" s="821">
        <f>$K122</f>
        <v>240300</v>
      </c>
      <c r="AB378" s="821">
        <f>$C147</f>
        <v>10</v>
      </c>
      <c r="AC378" s="821">
        <f>$H147</f>
        <v>1034000</v>
      </c>
      <c r="AD378" s="821">
        <f>$K147</f>
        <v>457000</v>
      </c>
      <c r="AE378" s="821">
        <f>$C158</f>
        <v>11</v>
      </c>
      <c r="AF378" s="821">
        <f>$H158</f>
        <v>1800500</v>
      </c>
      <c r="AG378" s="821">
        <f>$K158</f>
        <v>0</v>
      </c>
    </row>
    <row r="379" spans="21:33">
      <c r="U379" s="825" t="s">
        <v>1446</v>
      </c>
      <c r="V379" s="821">
        <f t="shared" si="36"/>
        <v>55</v>
      </c>
      <c r="W379" s="821">
        <f t="shared" si="37"/>
        <v>1327171.47</v>
      </c>
      <c r="X379" s="821">
        <f t="shared" si="38"/>
        <v>167060</v>
      </c>
      <c r="Y379" s="821">
        <f>$C171</f>
        <v>30</v>
      </c>
      <c r="Z379" s="821">
        <f>$H171</f>
        <v>772871.47</v>
      </c>
      <c r="AA379" s="821">
        <f>$K171</f>
        <v>111800</v>
      </c>
      <c r="AB379" s="821">
        <f>$C202</f>
        <v>11</v>
      </c>
      <c r="AC379" s="821">
        <f>$H202</f>
        <v>232100</v>
      </c>
      <c r="AD379" s="821">
        <f>$K202</f>
        <v>55260</v>
      </c>
      <c r="AE379" s="821">
        <f>$C214</f>
        <v>14</v>
      </c>
      <c r="AF379" s="821">
        <f>$H214</f>
        <v>322200</v>
      </c>
      <c r="AG379" s="821">
        <f>$K214</f>
        <v>0</v>
      </c>
    </row>
    <row r="380" spans="21:33">
      <c r="U380" s="825" t="s">
        <v>1447</v>
      </c>
      <c r="V380" s="821">
        <f t="shared" si="36"/>
        <v>20</v>
      </c>
      <c r="W380" s="821">
        <f t="shared" si="37"/>
        <v>1081200</v>
      </c>
      <c r="X380" s="821">
        <f t="shared" si="38"/>
        <v>104500</v>
      </c>
      <c r="Y380" s="821">
        <f>$C230</f>
        <v>11</v>
      </c>
      <c r="Z380" s="821">
        <f>$H230</f>
        <v>846200</v>
      </c>
      <c r="AA380" s="821">
        <f>$K230</f>
        <v>84000</v>
      </c>
      <c r="AB380" s="821">
        <f>$C242</f>
        <v>5</v>
      </c>
      <c r="AC380" s="821">
        <f>$H242</f>
        <v>112000</v>
      </c>
      <c r="AD380" s="821">
        <f>$K242</f>
        <v>20500</v>
      </c>
      <c r="AE380" s="821">
        <f>$C248</f>
        <v>4</v>
      </c>
      <c r="AF380" s="821">
        <f>$H248</f>
        <v>123000</v>
      </c>
      <c r="AG380" s="821">
        <f>$K248</f>
        <v>0</v>
      </c>
    </row>
    <row r="381" spans="21:33">
      <c r="U381" s="825" t="s">
        <v>1448</v>
      </c>
      <c r="V381" s="821">
        <f t="shared" si="36"/>
        <v>23</v>
      </c>
      <c r="W381" s="821">
        <f t="shared" si="37"/>
        <v>399000</v>
      </c>
      <c r="X381" s="821">
        <f t="shared" si="38"/>
        <v>79850</v>
      </c>
      <c r="Y381" s="821">
        <f>$C254</f>
        <v>14</v>
      </c>
      <c r="Z381" s="821">
        <f>$H254</f>
        <v>118900</v>
      </c>
      <c r="AA381" s="821">
        <f>$K254</f>
        <v>47750</v>
      </c>
      <c r="AB381" s="821">
        <f>$C269</f>
        <v>7</v>
      </c>
      <c r="AC381" s="821">
        <f>$H269</f>
        <v>195100</v>
      </c>
      <c r="AD381" s="821">
        <f>$K269</f>
        <v>32100</v>
      </c>
      <c r="AE381" s="821">
        <f>$C277</f>
        <v>2</v>
      </c>
      <c r="AF381" s="821">
        <f>$H277</f>
        <v>85000</v>
      </c>
      <c r="AG381" s="821">
        <f>$K277</f>
        <v>0</v>
      </c>
    </row>
    <row r="382" spans="21:33">
      <c r="U382" s="825" t="s">
        <v>1449</v>
      </c>
      <c r="V382" s="821">
        <f t="shared" si="36"/>
        <v>18</v>
      </c>
      <c r="W382" s="821">
        <f t="shared" si="37"/>
        <v>132110</v>
      </c>
      <c r="X382" s="821">
        <f t="shared" si="38"/>
        <v>36740</v>
      </c>
      <c r="Y382" s="821">
        <f>$C281</f>
        <v>16</v>
      </c>
      <c r="Z382" s="821">
        <f>$H281</f>
        <v>114510</v>
      </c>
      <c r="AA382" s="821">
        <f>$K281</f>
        <v>35940</v>
      </c>
      <c r="AB382" s="821">
        <f>$C298</f>
        <v>1</v>
      </c>
      <c r="AC382" s="821">
        <f>$H298</f>
        <v>1300</v>
      </c>
      <c r="AD382" s="821">
        <f>$K298</f>
        <v>800</v>
      </c>
      <c r="AE382" s="821">
        <f>$C300</f>
        <v>1</v>
      </c>
      <c r="AF382" s="821">
        <f>$H300</f>
        <v>16300</v>
      </c>
      <c r="AG382" s="821">
        <f>$K300</f>
        <v>0</v>
      </c>
    </row>
    <row r="383" spans="21:33">
      <c r="U383" s="825" t="s">
        <v>1450</v>
      </c>
      <c r="V383" s="821">
        <f t="shared" si="36"/>
        <v>53</v>
      </c>
      <c r="W383" s="821">
        <f t="shared" si="37"/>
        <v>1153000</v>
      </c>
      <c r="X383" s="821">
        <f t="shared" si="38"/>
        <v>253200</v>
      </c>
      <c r="Y383" s="821">
        <f>$C303</f>
        <v>30</v>
      </c>
      <c r="Z383" s="821">
        <f>$H303</f>
        <v>521700</v>
      </c>
      <c r="AA383" s="821">
        <f>$K303</f>
        <v>204200</v>
      </c>
      <c r="AB383" s="821">
        <f>$C334</f>
        <v>13</v>
      </c>
      <c r="AC383" s="821">
        <f>$H334</f>
        <v>113500</v>
      </c>
      <c r="AD383" s="821">
        <f>$K334</f>
        <v>49000</v>
      </c>
      <c r="AE383" s="821">
        <f>$C348</f>
        <v>10</v>
      </c>
      <c r="AF383" s="821">
        <f>$H348</f>
        <v>517800</v>
      </c>
      <c r="AG383" s="821">
        <f>$K348</f>
        <v>0</v>
      </c>
    </row>
    <row r="384" spans="21:33">
      <c r="U384" s="825" t="s">
        <v>1400</v>
      </c>
      <c r="V384" s="821">
        <f t="shared" si="36"/>
        <v>9</v>
      </c>
      <c r="W384" s="821">
        <f t="shared" si="37"/>
        <v>2948637.68</v>
      </c>
      <c r="X384" s="821">
        <f t="shared" si="38"/>
        <v>82000</v>
      </c>
      <c r="Y384" s="821">
        <f>$C360</f>
        <v>2</v>
      </c>
      <c r="Z384" s="821">
        <f>$H360</f>
        <v>227000</v>
      </c>
      <c r="AA384" s="821">
        <f>$K360</f>
        <v>52000</v>
      </c>
      <c r="AB384" s="821">
        <f>$C363</f>
        <v>4</v>
      </c>
      <c r="AC384" s="821">
        <f>$H363</f>
        <v>146637.68</v>
      </c>
      <c r="AD384" s="821">
        <f>$K363</f>
        <v>30000</v>
      </c>
      <c r="AE384" s="821">
        <f>$C368</f>
        <v>3</v>
      </c>
      <c r="AF384" s="821">
        <f>$H368</f>
        <v>2575000</v>
      </c>
      <c r="AG384" s="821">
        <f>$K368</f>
        <v>0</v>
      </c>
    </row>
  </sheetData>
  <protectedRanges>
    <protectedRange sqref="P7:Q7 L7:M7" name="区域2"/>
    <protectedRange sqref="B21" name="区域1_32"/>
    <protectedRange sqref="F14:H14" name="区域1_22_1"/>
    <protectedRange sqref="F14:H14" name="区域1_18"/>
    <protectedRange sqref="B14" name="区域1_21_1"/>
    <protectedRange sqref="B14" name="区域1_16"/>
    <protectedRange sqref="B17:B19" name="区域1_21_5"/>
    <protectedRange sqref="B17:B19" name="区域1_32_1"/>
    <protectedRange sqref="F17:F19" name="区域1_22_7"/>
    <protectedRange sqref="F17:F19" name="区域1_33_1"/>
    <protectedRange sqref="G17:H19" name="区域1_22_8"/>
    <protectedRange sqref="G17:H19" name="区域1_33_2"/>
    <protectedRange sqref="J17 J19" name="区域1_22_9"/>
    <protectedRange sqref="J17 J19" name="区域1_33_3"/>
    <protectedRange sqref="J18 J22:J23" name="区域1_22_10"/>
    <protectedRange sqref="J18 J22:J23" name="区域1_33_4"/>
    <protectedRange sqref="R18" name="区域1_44"/>
    <protectedRange sqref="R19" name="区域1_49"/>
    <protectedRange sqref="B20" name="区域1_34"/>
    <protectedRange sqref="F20" name="区域1_13"/>
    <protectedRange sqref="G20:H20" name="区域1_14"/>
    <protectedRange sqref="J20" name="区域1_15"/>
    <protectedRange sqref="R20" name="区域1_36_1"/>
    <protectedRange sqref="B22" name="区域1"/>
    <protectedRange sqref="F22" name="区域1_3"/>
    <protectedRange sqref="G22:H22" name="区域1_4"/>
    <protectedRange sqref="B23" name="区域1_21"/>
    <protectedRange sqref="F23:H23 H29" name="区域1_22_13"/>
    <protectedRange sqref="J29" name="区域1_22_14"/>
    <protectedRange sqref="J29" name="区域1_6_1_30_4_1_1_1_1_4_1_1"/>
    <protectedRange sqref="R41" name="区域1_36_2"/>
    <protectedRange sqref="B40" name="区域1_21_2"/>
    <protectedRange sqref="B40" name="区域1_16_1"/>
    <protectedRange sqref="F40:H40" name="区域1_22_2"/>
    <protectedRange sqref="F40:H40" name="区域1_18_1"/>
    <protectedRange sqref="J40:J41" name="区域1_22_3"/>
    <protectedRange sqref="J40:J41" name="区域1_18_2"/>
    <protectedRange sqref="R28" name="区域1_36_1_1"/>
    <protectedRange sqref="B41" name="区域1_16_4"/>
    <protectedRange sqref="H41" name="区域1_22_12"/>
    <protectedRange sqref="H41" name="区域1_18_6"/>
    <protectedRange sqref="B28" name="区域1_1"/>
    <protectedRange sqref="F28" name="区域1_3_1"/>
    <protectedRange sqref="G28:H28" name="区域1_4_1"/>
    <protectedRange sqref="J28" name="区域1_5"/>
    <protectedRange sqref="R42" name="区域1_36_3"/>
    <protectedRange sqref="J42:J44 J49:J50" name="区域1_22_3_1"/>
    <protectedRange sqref="J42:J44 J49:J50" name="区域1_18_2_1"/>
    <protectedRange sqref="G48:H48" name="区域1_22_4"/>
    <protectedRange sqref="G48:H48" name="区域1_18_3"/>
    <protectedRange sqref="B42" name="区域1_21_3"/>
    <protectedRange sqref="B42" name="区域1_16_2"/>
    <protectedRange sqref="F42:H42" name="区域1_22_5"/>
    <protectedRange sqref="F42:H42" name="区域1_18_4"/>
    <protectedRange sqref="B50" name="区域1_21_4"/>
    <protectedRange sqref="B50" name="区域1_16_3"/>
    <protectedRange sqref="F50:H50" name="区域1_22_6"/>
    <protectedRange sqref="F50:H50" name="区域1_18_5"/>
    <protectedRange sqref="B44" name="区域1_21_6"/>
    <protectedRange sqref="F44:H44" name="区域1_22_11"/>
    <protectedRange sqref="P59:Q59 L59:M59" name="区域2_2"/>
    <protectedRange sqref="L74:M74 P74:Q74" name="区域2_1_1"/>
    <protectedRange sqref="P122:Q122 L122:M122" name="区域2_3"/>
    <protectedRange sqref="P147:Q147 L147:M147" name="区域2_1_2"/>
    <protectedRange password="CF7A" sqref="B164" name="区域1_21_2_1_2"/>
    <protectedRange password="CF7A" sqref="B164" name="区域1_16_4_1"/>
    <protectedRange password="CF7A" sqref="F164" name="区域1_22_4_1"/>
    <protectedRange password="CF7A" sqref="F164" name="区域1_18_2_1_2"/>
    <protectedRange password="CF7A" sqref="G164" name="区域1_22_4_1_1"/>
    <protectedRange password="CF7A" sqref="G164" name="区域1_18_2_1_1_1"/>
    <protectedRange password="CF7A" sqref="J164 L164" name="区域1_22_4_1_2"/>
    <protectedRange password="CF7A" sqref="J164 L164" name="区域1_18_2_1_2_1"/>
    <protectedRange sqref="P171:Q171 L171:M171" name="区域2_4"/>
    <protectedRange sqref="L202:M202 P202:Q202" name="区域2_1_3"/>
    <protectedRange sqref="P230:Q230 L230:M230" name="区域2_5"/>
    <protectedRange sqref="P242:Q242 L242:M242" name="区域2_1_4"/>
    <protectedRange sqref="L254:M254 P254:Q254" name="区域2_6"/>
    <protectedRange sqref="L269:M269 P269:Q269" name="区域2_1_5"/>
    <protectedRange password="CF7A" sqref="B296 B278:B279" name="区域1_2"/>
    <protectedRange sqref="B262" name="区域1_12_2_1"/>
    <protectedRange sqref="F262" name="区域1_13_2_1"/>
    <protectedRange sqref="B262" name="区域1_21_3_1_1_1"/>
    <protectedRange sqref="H262:J262 F262" name="区域1_22_3_2_1_1"/>
    <protectedRange sqref="P281:Q281 L281:M281" name="区域2_7"/>
    <protectedRange sqref="P298:Q298 L298:M298" name="区域2_1_6"/>
    <protectedRange sqref="S294 B286:C286 B287:B288 F286:K286 O286:S288 O282:P283 O285:P285 G287:G294 O289:O294 Q289:Q294 C287:C294 J287:J288 J283:J285" name="区域1_1_1"/>
    <protectedRange sqref="F287 H287:I287 K287" name="区域1_3_2"/>
    <protectedRange sqref="F288 H288:I288 K288" name="区域1_4_2"/>
    <protectedRange sqref="F289 B289:B291 R289:S291 H289:K289 P289:P293" name="区域1_5_1"/>
    <protectedRange sqref="F290 H290:K290" name="区域1_6"/>
    <protectedRange sqref="F291 H291:K291 J292:J294" name="区域1_7_1"/>
    <protectedRange sqref="B292 F292 R292:S293 H292:I292 K292:L292 L293:L294 R294" name="区域1_8"/>
    <protectedRange sqref="N286:N289 P294 B293:B294 F293:F294 K293:K294 N291:N294 H293:I294" name="区域1_9"/>
    <protectedRange sqref="P303:Q303 L303:M303" name="区域2_8"/>
    <protectedRange sqref="L334:M334 P334:Q334" name="区域2_1_7"/>
    <protectedRange sqref="K240:M240 P240 M241" name="区域2_1_1_1_1"/>
    <protectedRange sqref="O236:O239" name="区域1_6_1_53_6_2_2_2_4"/>
    <protectedRange sqref="P236" name="区域1_2_3_1_1_1_9_2_1_1_1_3_1_1"/>
    <protectedRange sqref="P237:P238" name="区域1_2_3_1_1_1_9_2_1_1_1_3_1_2_1"/>
    <protectedRange sqref="B231:B233 B235:B236" name="区域1_21_4_1_1"/>
    <protectedRange sqref="F235:F236 R235 H236:J236 R231:R233 F231:F233 K235:L235 J231:L231 K232:K233" name="区域1_22_4_1_3_1"/>
    <protectedRange sqref="F236 H236:J236" name="区域1_53_1_1"/>
    <protectedRange sqref="B236" name="区域1_58_1_1"/>
    <protectedRange sqref="B231:B233 B235" name="区域1_83_1_1"/>
    <protectedRange sqref="F235 R235 R231:R233 F231:F233 K235:L235 J231:L231 K232:K233" name="区域1_84_1_1"/>
    <protectedRange sqref="Q231:Q233 Q235:Q240" name="区域1_6_1_53_6_2_2_2_1_3"/>
    <protectedRange sqref="B237:B238" name="区域1_21_1_1_1"/>
    <protectedRange sqref="F237:H238 J237:L238" name="区域1_22_1_1_1"/>
    <protectedRange sqref="B237:B238" name="区域1_83_2"/>
    <protectedRange sqref="F238:H238 F237:G237 J237:L238" name="区域1_84_2"/>
    <protectedRange sqref="B234" name="区域1_21_3_1_2"/>
    <protectedRange sqref="H234:J234 F234" name="区域1_22_3_2_2"/>
    <protectedRange sqref="O251 O243" name="区域1_6_1_53_6_2_2_2_2_1"/>
    <protectedRange sqref="B243" name="区域1_32_2_1"/>
    <protectedRange sqref="F243 K243:L243" name="区域1_33_2_1_1"/>
    <protectedRange sqref="Q251 Q243" name="区域1_6_1_53_6_2_2_2_1_1_1"/>
    <protectedRange sqref="B251" name="区域1_73_1_1"/>
    <protectedRange sqref="F251:H251 J251:L251" name="区域1_74_1_2"/>
    <protectedRange sqref="B250 B244:B245 B247" name="区域1_21_3_2_2"/>
    <protectedRange password="CF7A" sqref="G244" name="区域1_22_4_8"/>
    <protectedRange password="CF7A" sqref="G244" name="区域1_9_2_2"/>
    <protectedRange password="CF7A" sqref="F245" name="区域1_22_4_8_1"/>
    <protectedRange password="CF7A" sqref="F245" name="区域1_9_2_2_1"/>
    <protectedRange password="CF7A" sqref="G245" name="区域1_22_4_8_2"/>
    <protectedRange password="CF7A" sqref="G245" name="区域1_9_2_2_2"/>
    <protectedRange password="CF7A" sqref="F247" name="区域1_22_4_8_3"/>
    <protectedRange password="CF7A" sqref="F247" name="区域1_9_2_2_3"/>
    <protectedRange password="CF7A" sqref="G247" name="区域1_22_4_8_4"/>
    <protectedRange password="CF7A" sqref="G247" name="区域1_9_2_2_4"/>
    <protectedRange password="CF7A" sqref="F250" name="区域1_22_4_8_5"/>
    <protectedRange password="CF7A" sqref="F250" name="区域1_9_2_2_5"/>
    <protectedRange password="CF7A" sqref="G250" name="区域1_22_4_8_6"/>
    <protectedRange password="CF7A" sqref="G250" name="区域1_9_2_2_6"/>
    <protectedRange sqref="O249 O252" name="区域1_6_1_53_6_2_2_2_3_1"/>
    <protectedRange sqref="Q249 Q252" name="区域1_6_1_53_6_2_2_2_1_2_1"/>
    <protectedRange sqref="B252" name="区域1_63_1_1"/>
    <protectedRange sqref="F252:I252 K252" name="区域1_64_1_1"/>
    <protectedRange sqref="J249 J252" name="区域1_74_1_1_1"/>
    <protectedRange sqref="P203:Q203 L203:M203" name="区域2_1_3_1"/>
    <protectedRange sqref="P207:Q207 L207:M207" name="区域2_1_3_2"/>
    <protectedRange sqref="F24:F25 F26:H26" name="区域1_22_13_2"/>
    <protectedRange sqref="J26" name="区域1_6_1_30_4_1_1_1_1_4_1_1_2"/>
    <protectedRange sqref="R35" name="区域1_36_1_1_1"/>
    <protectedRange sqref="H49" name="区域1_22_2_1_1"/>
    <protectedRange sqref="H49" name="区域1_18_1_1_1"/>
    <protectedRange sqref="F49 B49" name="区域1_21_3_1"/>
    <protectedRange sqref="F49 B49" name="区域1_16_2_1"/>
    <protectedRange sqref="G49" name="区域1_22_5_1"/>
    <protectedRange sqref="G49" name="区域1_18_4_1"/>
    <protectedRange sqref="P119:Q120" name="区域2_1_1_1"/>
    <protectedRange sqref="J60" name="区域1_25_3_1_1_1_1_1_1"/>
    <protectedRange sqref="B356" name="区域1_46"/>
    <protectedRange sqref="F29:G29" name="区域1_22_13_1"/>
    <protectedRange sqref="B41" name="区域1_21_7"/>
    <protectedRange sqref="B41" name="区域1_16_4_2"/>
    <protectedRange sqref="F41:G41" name="区域1_22_12_1"/>
    <protectedRange sqref="F41:G41" name="区域1_18_6_1"/>
    <protectedRange sqref="B213" name="区域1_21_2_6_2"/>
    <protectedRange sqref="F213:L213" name="区域1_22_4_6_2"/>
    <protectedRange sqref="E213 E218:E221" name="区域1_6_1_4_1_1_2_1_1_2_1_1_2_3_2"/>
    <protectedRange sqref="J213" name="区域1_6_1_30_4_1_1_1_1_4_1_1_3_2"/>
    <protectedRange sqref="B24" name="区域1_21_9_1"/>
    <protectedRange sqref="E24:F24" name="区域1_22_13_2_1"/>
    <protectedRange sqref="H24:H25" name="区域1_22_14_2_1"/>
    <protectedRange sqref="H24:H25" name="区域1_6_1_30_4_1_1_1_1_4_1_1_2_2"/>
    <protectedRange sqref="J24:J25" name="区域1_22_14_2_1_1"/>
    <protectedRange sqref="J24:J25" name="区域1_6_1_30_4_1_1_1_1_4_1_1_2_1"/>
    <protectedRange sqref="J26" name="区域1_22_14_2_1_1_1"/>
    <protectedRange sqref="J26" name="区域1_6_1_30_4_1_1_1_1_4_1_1_2_1_1"/>
    <protectedRange sqref="J35" name="区域1_22_14_4"/>
    <protectedRange sqref="F356" name="区域1_47"/>
    <protectedRange password="CF7A" sqref="S183" name="区域1_29_2_1_1_12_1_1_1"/>
    <protectedRange password="CF7A" sqref="S184" name="区域1_29_2_1_1_12_1_1_1_1"/>
    <protectedRange password="CF7A" sqref="S187" name="区域1_29_2_1_1_12_1_1_1_4"/>
    <protectedRange password="CF7A" sqref="S190" name="区域1_29_2_1_1_11_2_1"/>
    <protectedRange password="CF7A" sqref="S191" name="区域1_29_2_1_1_12_1_1"/>
    <protectedRange sqref="E369:G369" name="区域1_18_1_1_3"/>
    <protectedRange sqref="B371" name="区域1_12_2_2_1"/>
    <protectedRange sqref="I370" name="区域1_18_2_1_2_2_1"/>
    <protectedRange sqref="B370" name="区域1_16_1_1_1_1"/>
    <protectedRange sqref="I370" name="区域1_18_2_1_7_1"/>
    <protectedRange sqref="B369" name="区域1_16_1_1_4"/>
    <protectedRange sqref="E369:G369" name="区域1_18_1_1_4"/>
    <protectedRange sqref="I369" name="区域1_18_2_1_3"/>
    <protectedRange sqref="B371" name="区域1_12_2_2_2"/>
    <protectedRange sqref="B371" name="区域1_21_3_1_1_2_2"/>
    <protectedRange sqref="I370" name="区域1_18_2_1_2_2_2"/>
    <protectedRange sqref="E370:G370" name="区域1_18_1_1_2_2"/>
    <protectedRange sqref="B370" name="区域1_16_1_1_1_2"/>
    <protectedRange sqref="E370:G370" name="区域1_18_1_1_1_1_2"/>
    <protectedRange sqref="I370" name="区域1_18_2_1_7_2"/>
    <protectedRange sqref="B370" name="区域1_21_2_1_1"/>
    <protectedRange sqref="B370" name="区域1_16_1_1_2"/>
    <protectedRange sqref="F370:H370" name="区域1_22_2_1_2"/>
    <protectedRange sqref="F370:H370" name="区域1_18_1_1_5"/>
    <protectedRange sqref="J369:J370" name="区域1_22_3_1_1"/>
    <protectedRange sqref="J369:J370" name="区域1_18_2_1_1"/>
    <protectedRange sqref="E361" name="区域1_16_2_3_4_1_3_1_1"/>
    <protectedRange sqref="F363" name="区域1_44_1_1"/>
    <protectedRange sqref="F368" name="区域1_44_1_1_1"/>
    <protectedRange sqref="B364" name="区域1_21_3_2_1_1"/>
    <protectedRange sqref="J364 F364:H364" name="区域1_22_3_3_1_1"/>
    <protectedRange sqref="J232" name="区域1_22_4_1_3_1_1"/>
    <protectedRange sqref="J232" name="区域1_84_1_1_1"/>
    <protectedRange sqref="J233" name="区域1_22_4_1_3_1_2"/>
    <protectedRange sqref="J233" name="区域1_84_1_1_2"/>
    <protectedRange sqref="L232" name="区域1_22_4_1_3_1_3"/>
    <protectedRange sqref="L232" name="区域1_84_1_1_3"/>
    <protectedRange sqref="L233" name="区域1_22_4_1_3_1_4"/>
    <protectedRange sqref="L233" name="区域1_84_1_1_4"/>
  </protectedRanges>
  <autoFilter ref="A4:HD384">
    <extLst/>
  </autoFilter>
  <mergeCells count="20">
    <mergeCell ref="I3:J3"/>
    <mergeCell ref="K3:L3"/>
    <mergeCell ref="M3:N3"/>
    <mergeCell ref="O3:P3"/>
    <mergeCell ref="Q3:R3"/>
    <mergeCell ref="V373:X373"/>
    <mergeCell ref="Y373:AA373"/>
    <mergeCell ref="AB373:AD373"/>
    <mergeCell ref="AE373:AG373"/>
    <mergeCell ref="A3:A4"/>
    <mergeCell ref="B3:B4"/>
    <mergeCell ref="C3:C4"/>
    <mergeCell ref="D3:D4"/>
    <mergeCell ref="E3:E4"/>
    <mergeCell ref="F3:F4"/>
    <mergeCell ref="G3:G4"/>
    <mergeCell ref="H3:H4"/>
    <mergeCell ref="S3:S4"/>
    <mergeCell ref="U373:U374"/>
    <mergeCell ref="A1:N2"/>
  </mergeCells>
  <dataValidations count="11">
    <dataValidation type="list" allowBlank="1" showInputMessage="1" showErrorMessage="1" errorTitle="出错提示" error="请单击向下三角尖,并从列表框中的备选答案中选择一个." sqref="E8 E10 E12 E16 E33">
      <formula1>INDIRECT(#REF!)</formula1>
    </dataValidation>
    <dataValidation type="list" allowBlank="1" showInputMessage="1" showErrorMessage="1" errorTitle="出错提示" error="请单击向下三角尖,并从列表框中的备选答案中选择一个." sqref="R235 N299 M301:N301 N286:N289 N291:N294 R231:R233 M249:N252 M278:N279">
      <formula1>CompleteAndStart</formula1>
    </dataValidation>
    <dataValidation allowBlank="1" showErrorMessage="1" sqref="F29 B57 F57 O132 O134 F161 F163 F169 J196 B205 F213 B246 B324 B333 O344 O356 B46:B47 B161:B163 B193:B194 F23:F26 F46:F47 F155:F156 H181:H182 J192:J194 O330:O332 O346:O347"/>
    <dataValidation type="list" allowBlank="1" showInputMessage="1" showErrorMessage="1" errorTitle="温馨提示" error="请单击向下三角尖,并从列表框中的备选答案中选择一个." sqref="D114 D203 D209 D217 D264 D183:D189 D193:D197 D200:D201 D223:D224">
      <formula1>__xlbgnm.</formula1>
    </dataValidation>
    <dataValidation type="list" allowBlank="1" showInputMessage="1" showErrorMessage="1" errorTitle="温馨提示" error="请单击向下三角尖,并从列表框中的备选答案中选择一个." sqref="H200 G212 G215 G225 G218:G221">
      <formula1>_</formula1>
    </dataValidation>
    <dataValidation type="list" allowBlank="1" showInputMessage="1" showErrorMessage="1" errorTitle="提示框" error="请单击向下三角尖,并从列表框中的备选答案中选择一个." sqref="E183:E186">
      <formula1>__xlbgnm.</formula1>
    </dataValidation>
    <dataValidation type="list" allowBlank="1" showInputMessage="1" showErrorMessage="1" errorTitle="出错提示" error="请单击向下三角尖,并从列表框中的备选答案中选择一个." sqref="S201 S208 S203:S206">
      <formula1>__xlbgnm.</formula1>
    </dataValidation>
    <dataValidation type="list" allowBlank="1" showInputMessage="1" showErrorMessage="1" errorTitle="提示框" error="请单击向下三角尖,并从列表框中的备选答案中选择一个." sqref="E243 E251 E361 E234:E240">
      <formula1>__1_</formula1>
    </dataValidation>
    <dataValidation type="list" allowBlank="1" showInputMessage="1" showErrorMessage="1" errorTitle="温馨提示" error="请单击向下三角尖,并从列表框中的备选答案中选择一个." sqref="D212 D215">
      <formula1>__1_</formula1>
    </dataValidation>
    <dataValidation type="list" allowBlank="1" showInputMessage="1" showErrorMessage="1" errorTitle="出错提示" error="请单击向下三角尖,并从列表框中的备选答案中选择一个." sqref="S371">
      <formula1>_1_</formula1>
    </dataValidation>
    <dataValidation type="list" allowBlank="1" showInputMessage="1" showErrorMessage="1" errorTitle="提示框" error="请单击向下三角尖,并从列表框中的备选答案中选择一个." sqref="O289:O291">
      <formula1>AREA</formula1>
    </dataValidation>
  </dataValidations>
  <printOptions horizontalCentered="1"/>
  <pageMargins left="0.159027777777778" right="0.2" top="0.55" bottom="0.429166666666667" header="0.2" footer="0.159027777777778"/>
  <pageSetup paperSize="9" orientation="landscape"/>
  <headerFooter alignWithMargins="0">
    <oddFooter>&amp;C第 &amp;P 页</oddFooter>
  </headerFooter>
  <rowBreaks count="8" manualBreakCount="8">
    <brk id="57" max="18" man="1"/>
    <brk id="120" max="18" man="1"/>
    <brk id="169" max="18" man="1"/>
    <brk id="228" max="18" man="1"/>
    <brk id="252" max="18" man="1"/>
    <brk id="279" max="18" man="1"/>
    <brk id="301" max="18" man="1"/>
    <brk id="358" max="18"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3" width="7.125" style="448" customWidth="1"/>
    <col min="14"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"合计"&amp;SUBTOTAL(3,A4:A265)-4&amp;"个"</f>
        <v>合计6个</v>
      </c>
      <c r="C4" s="258"/>
      <c r="D4" s="258"/>
      <c r="E4" s="389"/>
      <c r="F4" s="389"/>
      <c r="G4" s="389"/>
      <c r="H4" s="451">
        <f t="shared" ref="H4:I4" si="0">SUM(H5,H12,H13)</f>
        <v>61557</v>
      </c>
      <c r="I4" s="451">
        <f t="shared" si="0"/>
        <v>39150</v>
      </c>
      <c r="J4" s="478"/>
      <c r="K4" s="451">
        <f>SUM(K5,K12,K13)</f>
        <v>12507</v>
      </c>
      <c r="L4" s="258"/>
      <c r="M4" s="258"/>
      <c r="N4" s="258"/>
    </row>
    <row r="5" s="440" customFormat="1" ht="20.1" customHeight="1" spans="1:14">
      <c r="A5" s="452" t="s">
        <v>24</v>
      </c>
      <c r="B5" s="453" t="str">
        <f>"在建项目"&amp;SUBTOTAL(3,A5:A12)-2&amp;"个"</f>
        <v>在建项目6个</v>
      </c>
      <c r="C5" s="452"/>
      <c r="D5" s="452"/>
      <c r="E5" s="454"/>
      <c r="F5" s="454"/>
      <c r="G5" s="454"/>
      <c r="H5" s="455">
        <f t="shared" ref="H5:I5" si="1">SUM(H6:H11)</f>
        <v>61557</v>
      </c>
      <c r="I5" s="455">
        <f t="shared" si="1"/>
        <v>39150</v>
      </c>
      <c r="J5" s="453"/>
      <c r="K5" s="455">
        <f>SUM(K6:K11)</f>
        <v>12507</v>
      </c>
      <c r="L5" s="452"/>
      <c r="M5" s="452"/>
      <c r="N5" s="452"/>
    </row>
    <row r="6" ht="29.25" customHeight="1" spans="1:14">
      <c r="A6" s="184">
        <v>1</v>
      </c>
      <c r="B6" s="211" t="s">
        <v>158</v>
      </c>
      <c r="C6" s="464" t="s">
        <v>103</v>
      </c>
      <c r="D6" s="464" t="s">
        <v>104</v>
      </c>
      <c r="E6" s="457" t="s">
        <v>28</v>
      </c>
      <c r="F6" s="211" t="s">
        <v>159</v>
      </c>
      <c r="G6" s="181" t="s">
        <v>160</v>
      </c>
      <c r="H6" s="462">
        <v>2000</v>
      </c>
      <c r="I6" s="464"/>
      <c r="J6" s="484" t="s">
        <v>1594</v>
      </c>
      <c r="K6" s="464">
        <v>500</v>
      </c>
      <c r="L6" s="465" t="s">
        <v>1592</v>
      </c>
      <c r="M6" s="464" t="s">
        <v>79</v>
      </c>
      <c r="N6" s="464" t="s">
        <v>33</v>
      </c>
    </row>
    <row r="7" s="441" customFormat="1" ht="33.75" spans="1:14">
      <c r="A7" s="184">
        <v>2</v>
      </c>
      <c r="B7" s="211" t="s">
        <v>264</v>
      </c>
      <c r="C7" s="473" t="s">
        <v>265</v>
      </c>
      <c r="D7" s="248" t="s">
        <v>1976</v>
      </c>
      <c r="E7" s="457" t="s">
        <v>267</v>
      </c>
      <c r="F7" s="180" t="s">
        <v>1977</v>
      </c>
      <c r="G7" s="184" t="s">
        <v>269</v>
      </c>
      <c r="H7" s="219">
        <v>44057</v>
      </c>
      <c r="I7" s="473">
        <v>38000</v>
      </c>
      <c r="J7" s="180" t="s">
        <v>1978</v>
      </c>
      <c r="K7" s="473">
        <v>6057</v>
      </c>
      <c r="L7" s="465" t="s">
        <v>1979</v>
      </c>
      <c r="M7" s="457" t="s">
        <v>33</v>
      </c>
      <c r="N7" s="464" t="s">
        <v>79</v>
      </c>
    </row>
    <row r="8" s="441" customFormat="1" ht="36" spans="1:14">
      <c r="A8" s="184">
        <v>3</v>
      </c>
      <c r="B8" s="269" t="s">
        <v>552</v>
      </c>
      <c r="C8" s="473" t="s">
        <v>553</v>
      </c>
      <c r="D8" s="473" t="s">
        <v>1976</v>
      </c>
      <c r="E8" s="473" t="s">
        <v>439</v>
      </c>
      <c r="F8" s="489" t="s">
        <v>554</v>
      </c>
      <c r="G8" s="184" t="s">
        <v>555</v>
      </c>
      <c r="H8" s="490">
        <v>2000</v>
      </c>
      <c r="I8" s="473">
        <v>1000</v>
      </c>
      <c r="J8" s="473" t="s">
        <v>556</v>
      </c>
      <c r="K8" s="473">
        <v>1000</v>
      </c>
      <c r="L8" s="494" t="s">
        <v>1980</v>
      </c>
      <c r="M8" s="495" t="s">
        <v>122</v>
      </c>
      <c r="N8" s="495" t="s">
        <v>79</v>
      </c>
    </row>
    <row r="9" s="441" customFormat="1" ht="48" spans="1:14">
      <c r="A9" s="184">
        <v>4</v>
      </c>
      <c r="B9" s="180" t="s">
        <v>788</v>
      </c>
      <c r="C9" s="473" t="s">
        <v>103</v>
      </c>
      <c r="D9" s="473" t="s">
        <v>1976</v>
      </c>
      <c r="E9" s="473" t="s">
        <v>642</v>
      </c>
      <c r="F9" s="491" t="s">
        <v>789</v>
      </c>
      <c r="G9" s="181" t="s">
        <v>790</v>
      </c>
      <c r="H9" s="490">
        <v>12000</v>
      </c>
      <c r="I9" s="473">
        <v>100</v>
      </c>
      <c r="J9" s="494" t="s">
        <v>791</v>
      </c>
      <c r="K9" s="473">
        <v>3500</v>
      </c>
      <c r="L9" s="494" t="s">
        <v>1981</v>
      </c>
      <c r="M9" s="495" t="s">
        <v>115</v>
      </c>
      <c r="N9" s="179" t="s">
        <v>34</v>
      </c>
    </row>
    <row r="10" ht="33.75" spans="1:14">
      <c r="A10" s="184">
        <v>5</v>
      </c>
      <c r="B10" s="180" t="s">
        <v>798</v>
      </c>
      <c r="C10" s="179" t="s">
        <v>103</v>
      </c>
      <c r="D10" s="201" t="s">
        <v>104</v>
      </c>
      <c r="E10" s="179" t="s">
        <v>642</v>
      </c>
      <c r="F10" s="461" t="s">
        <v>799</v>
      </c>
      <c r="G10" s="184" t="s">
        <v>106</v>
      </c>
      <c r="H10" s="460">
        <v>1000</v>
      </c>
      <c r="I10" s="181"/>
      <c r="J10" s="180" t="s">
        <v>1562</v>
      </c>
      <c r="K10" s="184">
        <v>1000</v>
      </c>
      <c r="L10" s="180" t="s">
        <v>1655</v>
      </c>
      <c r="M10" s="259" t="s">
        <v>79</v>
      </c>
      <c r="N10" s="457" t="s">
        <v>33</v>
      </c>
    </row>
    <row r="11" s="441" customFormat="1" ht="22.5" spans="1:14">
      <c r="A11" s="184">
        <v>6</v>
      </c>
      <c r="B11" s="492" t="s">
        <v>1132</v>
      </c>
      <c r="C11" s="492" t="s">
        <v>103</v>
      </c>
      <c r="D11" s="493" t="s">
        <v>1976</v>
      </c>
      <c r="E11" s="493" t="s">
        <v>1072</v>
      </c>
      <c r="F11" s="492" t="s">
        <v>1982</v>
      </c>
      <c r="G11" s="493" t="s">
        <v>1134</v>
      </c>
      <c r="H11" s="493">
        <v>500</v>
      </c>
      <c r="I11" s="493">
        <v>50</v>
      </c>
      <c r="J11" s="492" t="s">
        <v>1983</v>
      </c>
      <c r="K11" s="493">
        <v>450</v>
      </c>
      <c r="L11" s="492" t="s">
        <v>1681</v>
      </c>
      <c r="M11" s="493" t="s">
        <v>92</v>
      </c>
      <c r="N11" s="493" t="s">
        <v>34</v>
      </c>
    </row>
    <row r="12" s="442" customFormat="1" ht="20.1" customHeight="1" spans="1:14">
      <c r="A12" s="467" t="s">
        <v>166</v>
      </c>
      <c r="B12" s="453" t="str">
        <f>"预备项目"&amp;SUBTOTAL(3,A12:A13)-2&amp;"个"</f>
        <v>预备项目0个</v>
      </c>
      <c r="C12" s="452"/>
      <c r="D12" s="452"/>
      <c r="E12" s="454"/>
      <c r="F12" s="468"/>
      <c r="G12" s="454"/>
      <c r="H12" s="469">
        <v>0</v>
      </c>
      <c r="I12" s="452"/>
      <c r="J12" s="485"/>
      <c r="K12" s="469">
        <v>0</v>
      </c>
      <c r="L12" s="453"/>
      <c r="M12" s="452"/>
      <c r="N12" s="452"/>
    </row>
    <row r="13" s="442" customFormat="1" ht="20.1" customHeight="1" spans="1:14">
      <c r="A13" s="467" t="s">
        <v>217</v>
      </c>
      <c r="B13" s="453" t="str">
        <f>"前期项目"&amp;SUBTOTAL(3,A13:A4265)-2&amp;"个"</f>
        <v>前期项目0个</v>
      </c>
      <c r="C13" s="471"/>
      <c r="D13" s="471"/>
      <c r="E13" s="467"/>
      <c r="F13" s="472"/>
      <c r="G13" s="467"/>
      <c r="H13" s="469">
        <v>0</v>
      </c>
      <c r="I13" s="452"/>
      <c r="J13" s="472"/>
      <c r="K13" s="455">
        <v>0</v>
      </c>
      <c r="L13" s="486"/>
      <c r="M13" s="452"/>
      <c r="N13" s="454"/>
    </row>
    <row r="14" spans="1:1">
      <c r="A14" s="443">
        <v>111</v>
      </c>
    </row>
  </sheetData>
  <protectedRanges>
    <protectedRange sqref="F12" name="区域1_3_1_1"/>
    <protectedRange sqref="G12:H12 K12" name="区域1_4_1_1"/>
    <protectedRange sqref="J12" name="区域1_5_1"/>
    <protectedRange sqref="J7" name="区域1_25_3_1_1_1_1_1_1"/>
    <protectedRange sqref="B6" name="区域1_1_2"/>
    <protectedRange sqref="F6" name="区域1_3_1_1_1"/>
    <protectedRange sqref="G6:H6" name="区域1_4_1_1_1"/>
    <protectedRange sqref="J6" name="区域1_5_1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2">
    <dataValidation allowBlank="1" showErrorMessage="1" sqref="F7"/>
    <dataValidation type="list" allowBlank="1" showInputMessage="1" showErrorMessage="1" errorTitle="温馨提示" error="请单击向下三角尖,并从列表框中的备选答案中选择一个." sqref="D10">
      <formula1>__xlbgnm.</formula1>
    </dataValidation>
  </dataValidations>
  <pageMargins left="0.279166666666667" right="0.2" top="0.45" bottom="0.538888888888889" header="0.259027777777778" footer="0.259027777777778"/>
  <pageSetup paperSize="9" scale="96" orientation="landscape"/>
  <headerFooter alignWithMargins="0">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8"/>
  </sheetPr>
  <dimension ref="A1:N35"/>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3" width="7.125" style="448" customWidth="1"/>
    <col min="14"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"合计"&amp;SUBTOTAL(3,A4:A286)-4&amp;"个"</f>
        <v>合计27个</v>
      </c>
      <c r="C4" s="258"/>
      <c r="D4" s="258"/>
      <c r="E4" s="389"/>
      <c r="F4" s="389"/>
      <c r="G4" s="389"/>
      <c r="H4" s="451">
        <f t="shared" ref="H4:I4" si="0">SUM(H5,H27,H30)</f>
        <v>349200</v>
      </c>
      <c r="I4" s="451">
        <f t="shared" si="0"/>
        <v>53240</v>
      </c>
      <c r="J4" s="478"/>
      <c r="K4" s="451">
        <f>SUM(K5,K27,K30)</f>
        <v>63560</v>
      </c>
      <c r="L4" s="258"/>
      <c r="M4" s="258"/>
      <c r="N4" s="258"/>
    </row>
    <row r="5" s="440" customFormat="1" ht="20.1" customHeight="1" spans="1:14">
      <c r="A5" s="452" t="s">
        <v>24</v>
      </c>
      <c r="B5" s="453" t="str">
        <f>"在建项目"&amp;SUBTOTAL(3,A5:A27)-2&amp;"个"</f>
        <v>在建项目21个</v>
      </c>
      <c r="C5" s="452"/>
      <c r="D5" s="452"/>
      <c r="E5" s="454"/>
      <c r="F5" s="454"/>
      <c r="G5" s="454"/>
      <c r="H5" s="455">
        <f t="shared" ref="H5:I5" si="1">SUM(H6:H26)</f>
        <v>193200</v>
      </c>
      <c r="I5" s="455">
        <f t="shared" si="1"/>
        <v>53240</v>
      </c>
      <c r="J5" s="453"/>
      <c r="K5" s="455">
        <f>SUM(K6:K26)</f>
        <v>53260</v>
      </c>
      <c r="L5" s="452"/>
      <c r="M5" s="452"/>
      <c r="N5" s="452"/>
    </row>
    <row r="6" s="441" customFormat="1" ht="22.5" spans="1:14">
      <c r="A6" s="184">
        <v>1</v>
      </c>
      <c r="B6" s="211" t="s">
        <v>316</v>
      </c>
      <c r="C6" s="456"/>
      <c r="D6" s="248" t="s">
        <v>317</v>
      </c>
      <c r="E6" s="457" t="s">
        <v>267</v>
      </c>
      <c r="F6" s="180" t="s">
        <v>1698</v>
      </c>
      <c r="G6" s="184" t="s">
        <v>89</v>
      </c>
      <c r="H6" s="456">
        <v>10000</v>
      </c>
      <c r="I6" s="456"/>
      <c r="J6" s="479"/>
      <c r="K6" s="456">
        <v>2000</v>
      </c>
      <c r="L6" s="480" t="s">
        <v>1902</v>
      </c>
      <c r="M6" s="481" t="s">
        <v>122</v>
      </c>
      <c r="N6" s="457" t="s">
        <v>33</v>
      </c>
    </row>
    <row r="7" s="441" customFormat="1" ht="22.5" spans="1:14">
      <c r="A7" s="184">
        <v>2</v>
      </c>
      <c r="B7" s="180" t="s">
        <v>665</v>
      </c>
      <c r="C7" s="179" t="s">
        <v>103</v>
      </c>
      <c r="D7" s="179" t="s">
        <v>317</v>
      </c>
      <c r="E7" s="181" t="s">
        <v>642</v>
      </c>
      <c r="F7" s="180" t="s">
        <v>1561</v>
      </c>
      <c r="G7" s="458">
        <v>2016</v>
      </c>
      <c r="H7" s="459">
        <v>1000</v>
      </c>
      <c r="I7" s="181"/>
      <c r="J7" s="191" t="s">
        <v>1562</v>
      </c>
      <c r="K7" s="181">
        <v>1000</v>
      </c>
      <c r="L7" s="180" t="s">
        <v>1621</v>
      </c>
      <c r="M7" s="201" t="s">
        <v>92</v>
      </c>
      <c r="N7" s="179" t="s">
        <v>34</v>
      </c>
    </row>
    <row r="8" s="441" customFormat="1" ht="101.25" spans="1:14">
      <c r="A8" s="184">
        <v>3</v>
      </c>
      <c r="B8" s="207" t="s">
        <v>1622</v>
      </c>
      <c r="C8" s="179" t="s">
        <v>50</v>
      </c>
      <c r="D8" s="201" t="s">
        <v>317</v>
      </c>
      <c r="E8" s="184" t="s">
        <v>642</v>
      </c>
      <c r="F8" s="180" t="s">
        <v>1623</v>
      </c>
      <c r="G8" s="184" t="s">
        <v>704</v>
      </c>
      <c r="H8" s="460">
        <v>20500</v>
      </c>
      <c r="I8" s="181">
        <v>17700</v>
      </c>
      <c r="J8" s="191" t="s">
        <v>1625</v>
      </c>
      <c r="K8" s="460">
        <v>2800</v>
      </c>
      <c r="L8" s="211" t="s">
        <v>706</v>
      </c>
      <c r="M8" s="457" t="s">
        <v>33</v>
      </c>
      <c r="N8" s="179" t="s">
        <v>34</v>
      </c>
    </row>
    <row r="9" s="441" customFormat="1" ht="45" spans="1:14">
      <c r="A9" s="184">
        <v>4</v>
      </c>
      <c r="B9" s="207" t="s">
        <v>1626</v>
      </c>
      <c r="C9" s="179" t="s">
        <v>26</v>
      </c>
      <c r="D9" s="201" t="s">
        <v>317</v>
      </c>
      <c r="E9" s="184" t="s">
        <v>642</v>
      </c>
      <c r="F9" s="180" t="s">
        <v>711</v>
      </c>
      <c r="G9" s="181" t="s">
        <v>60</v>
      </c>
      <c r="H9" s="460">
        <v>12000</v>
      </c>
      <c r="I9" s="181">
        <v>11400</v>
      </c>
      <c r="J9" s="191" t="s">
        <v>712</v>
      </c>
      <c r="K9" s="460">
        <v>600</v>
      </c>
      <c r="L9" s="191" t="s">
        <v>1627</v>
      </c>
      <c r="M9" s="457" t="s">
        <v>33</v>
      </c>
      <c r="N9" s="179" t="s">
        <v>92</v>
      </c>
    </row>
    <row r="10" s="441" customFormat="1" ht="33.75" spans="1:14">
      <c r="A10" s="184">
        <v>5</v>
      </c>
      <c r="B10" s="180" t="s">
        <v>1628</v>
      </c>
      <c r="C10" s="179" t="s">
        <v>26</v>
      </c>
      <c r="D10" s="201" t="s">
        <v>317</v>
      </c>
      <c r="E10" s="184" t="s">
        <v>642</v>
      </c>
      <c r="F10" s="461" t="s">
        <v>1629</v>
      </c>
      <c r="G10" s="184" t="s">
        <v>60</v>
      </c>
      <c r="H10" s="460">
        <v>10000</v>
      </c>
      <c r="I10" s="181">
        <v>9000</v>
      </c>
      <c r="J10" s="191" t="s">
        <v>718</v>
      </c>
      <c r="K10" s="460">
        <v>1000</v>
      </c>
      <c r="L10" s="482" t="s">
        <v>1630</v>
      </c>
      <c r="M10" s="457" t="s">
        <v>33</v>
      </c>
      <c r="N10" s="179" t="s">
        <v>70</v>
      </c>
    </row>
    <row r="11" s="441" customFormat="1" ht="90" spans="1:14">
      <c r="A11" s="184">
        <v>6</v>
      </c>
      <c r="B11" s="180" t="s">
        <v>1631</v>
      </c>
      <c r="C11" s="179" t="s">
        <v>26</v>
      </c>
      <c r="D11" s="201" t="s">
        <v>317</v>
      </c>
      <c r="E11" s="184" t="s">
        <v>642</v>
      </c>
      <c r="F11" s="461" t="s">
        <v>723</v>
      </c>
      <c r="G11" s="184" t="s">
        <v>60</v>
      </c>
      <c r="H11" s="460">
        <v>12000</v>
      </c>
      <c r="I11" s="181">
        <v>8050</v>
      </c>
      <c r="J11" s="191" t="s">
        <v>724</v>
      </c>
      <c r="K11" s="460">
        <v>3800</v>
      </c>
      <c r="L11" s="482" t="s">
        <v>1632</v>
      </c>
      <c r="M11" s="457" t="s">
        <v>33</v>
      </c>
      <c r="N11" s="179" t="s">
        <v>34</v>
      </c>
    </row>
    <row r="12" s="441" customFormat="1" ht="56.25" spans="1:14">
      <c r="A12" s="184">
        <v>7</v>
      </c>
      <c r="B12" s="207" t="s">
        <v>1633</v>
      </c>
      <c r="C12" s="179" t="s">
        <v>26</v>
      </c>
      <c r="D12" s="201" t="s">
        <v>317</v>
      </c>
      <c r="E12" s="181" t="s">
        <v>642</v>
      </c>
      <c r="F12" s="180" t="s">
        <v>1634</v>
      </c>
      <c r="G12" s="184" t="s">
        <v>43</v>
      </c>
      <c r="H12" s="460">
        <v>10000</v>
      </c>
      <c r="I12" s="181">
        <v>200</v>
      </c>
      <c r="J12" s="191" t="s">
        <v>1635</v>
      </c>
      <c r="K12" s="179">
        <v>2000</v>
      </c>
      <c r="L12" s="482" t="s">
        <v>1636</v>
      </c>
      <c r="M12" s="457" t="s">
        <v>33</v>
      </c>
      <c r="N12" s="179" t="s">
        <v>79</v>
      </c>
    </row>
    <row r="13" s="441" customFormat="1" ht="56.25" spans="1:14">
      <c r="A13" s="184">
        <v>8</v>
      </c>
      <c r="B13" s="207" t="s">
        <v>1637</v>
      </c>
      <c r="C13" s="179" t="s">
        <v>26</v>
      </c>
      <c r="D13" s="201" t="s">
        <v>317</v>
      </c>
      <c r="E13" s="181" t="s">
        <v>642</v>
      </c>
      <c r="F13" s="180" t="s">
        <v>733</v>
      </c>
      <c r="G13" s="184" t="s">
        <v>43</v>
      </c>
      <c r="H13" s="460">
        <v>1000</v>
      </c>
      <c r="I13" s="181">
        <v>200</v>
      </c>
      <c r="J13" s="191" t="s">
        <v>1638</v>
      </c>
      <c r="K13" s="460">
        <v>2000</v>
      </c>
      <c r="L13" s="482" t="s">
        <v>1639</v>
      </c>
      <c r="M13" s="201" t="s">
        <v>79</v>
      </c>
      <c r="N13" s="457" t="s">
        <v>33</v>
      </c>
    </row>
    <row r="14" s="441" customFormat="1" ht="45" spans="1:14">
      <c r="A14" s="184">
        <v>9</v>
      </c>
      <c r="B14" s="207" t="s">
        <v>1640</v>
      </c>
      <c r="C14" s="179" t="s">
        <v>26</v>
      </c>
      <c r="D14" s="201" t="s">
        <v>317</v>
      </c>
      <c r="E14" s="181" t="s">
        <v>642</v>
      </c>
      <c r="F14" s="180" t="s">
        <v>740</v>
      </c>
      <c r="G14" s="181" t="s">
        <v>60</v>
      </c>
      <c r="H14" s="460">
        <v>10000</v>
      </c>
      <c r="I14" s="181">
        <v>6000</v>
      </c>
      <c r="J14" s="191" t="s">
        <v>1641</v>
      </c>
      <c r="K14" s="460">
        <v>3100</v>
      </c>
      <c r="L14" s="482" t="s">
        <v>1642</v>
      </c>
      <c r="M14" s="457" t="s">
        <v>33</v>
      </c>
      <c r="N14" s="179" t="s">
        <v>34</v>
      </c>
    </row>
    <row r="15" s="441" customFormat="1" ht="22.5" spans="1:14">
      <c r="A15" s="184">
        <v>10</v>
      </c>
      <c r="B15" s="182" t="s">
        <v>923</v>
      </c>
      <c r="C15" s="183" t="s">
        <v>50</v>
      </c>
      <c r="D15" s="183" t="s">
        <v>317</v>
      </c>
      <c r="E15" s="183" t="s">
        <v>894</v>
      </c>
      <c r="F15" s="182" t="s">
        <v>924</v>
      </c>
      <c r="G15" s="184" t="s">
        <v>135</v>
      </c>
      <c r="H15" s="462">
        <v>50000</v>
      </c>
      <c r="I15" s="464"/>
      <c r="J15" s="182" t="s">
        <v>1661</v>
      </c>
      <c r="K15" s="464">
        <v>3000</v>
      </c>
      <c r="L15" s="483" t="s">
        <v>1662</v>
      </c>
      <c r="M15" s="464" t="s">
        <v>115</v>
      </c>
      <c r="N15" s="457" t="s">
        <v>34</v>
      </c>
    </row>
    <row r="16" s="441" customFormat="1" ht="33.75" spans="1:14">
      <c r="A16" s="184">
        <v>11</v>
      </c>
      <c r="B16" s="182" t="s">
        <v>928</v>
      </c>
      <c r="C16" s="183" t="s">
        <v>50</v>
      </c>
      <c r="D16" s="183" t="s">
        <v>317</v>
      </c>
      <c r="E16" s="183" t="s">
        <v>894</v>
      </c>
      <c r="F16" s="182" t="s">
        <v>1663</v>
      </c>
      <c r="G16" s="184" t="s">
        <v>135</v>
      </c>
      <c r="H16" s="462">
        <v>30000</v>
      </c>
      <c r="I16" s="464"/>
      <c r="J16" s="182" t="s">
        <v>1664</v>
      </c>
      <c r="K16" s="464">
        <v>15000</v>
      </c>
      <c r="L16" s="483" t="s">
        <v>1665</v>
      </c>
      <c r="M16" s="464" t="s">
        <v>115</v>
      </c>
      <c r="N16" s="457" t="s">
        <v>34</v>
      </c>
    </row>
    <row r="17" s="441" customFormat="1" ht="33.75" spans="1:14">
      <c r="A17" s="184">
        <v>12</v>
      </c>
      <c r="B17" s="182" t="s">
        <v>933</v>
      </c>
      <c r="C17" s="183" t="s">
        <v>50</v>
      </c>
      <c r="D17" s="183" t="s">
        <v>317</v>
      </c>
      <c r="E17" s="183" t="s">
        <v>894</v>
      </c>
      <c r="F17" s="182" t="s">
        <v>934</v>
      </c>
      <c r="G17" s="184" t="s">
        <v>135</v>
      </c>
      <c r="H17" s="462">
        <v>3000</v>
      </c>
      <c r="I17" s="464"/>
      <c r="J17" s="182" t="s">
        <v>1666</v>
      </c>
      <c r="K17" s="464">
        <v>1500</v>
      </c>
      <c r="L17" s="483" t="s">
        <v>936</v>
      </c>
      <c r="M17" s="464" t="s">
        <v>115</v>
      </c>
      <c r="N17" s="457" t="s">
        <v>34</v>
      </c>
    </row>
    <row r="18" s="441" customFormat="1" ht="45" spans="1:14">
      <c r="A18" s="184">
        <v>13</v>
      </c>
      <c r="B18" s="463" t="s">
        <v>983</v>
      </c>
      <c r="C18" s="464" t="s">
        <v>50</v>
      </c>
      <c r="D18" s="464" t="s">
        <v>317</v>
      </c>
      <c r="E18" s="457" t="s">
        <v>984</v>
      </c>
      <c r="F18" s="465" t="s">
        <v>985</v>
      </c>
      <c r="G18" s="457" t="s">
        <v>89</v>
      </c>
      <c r="H18" s="466">
        <v>10000</v>
      </c>
      <c r="I18" s="464">
        <v>500</v>
      </c>
      <c r="J18" s="483" t="s">
        <v>986</v>
      </c>
      <c r="K18" s="464">
        <v>4000</v>
      </c>
      <c r="L18" s="465" t="s">
        <v>987</v>
      </c>
      <c r="M18" s="464" t="s">
        <v>988</v>
      </c>
      <c r="N18" s="464" t="s">
        <v>33</v>
      </c>
    </row>
    <row r="19" s="441" customFormat="1" ht="24" spans="1:14">
      <c r="A19" s="184">
        <v>14</v>
      </c>
      <c r="B19" s="463" t="s">
        <v>992</v>
      </c>
      <c r="C19" s="464" t="s">
        <v>103</v>
      </c>
      <c r="D19" s="464" t="s">
        <v>317</v>
      </c>
      <c r="E19" s="457" t="s">
        <v>984</v>
      </c>
      <c r="F19" s="465" t="s">
        <v>993</v>
      </c>
      <c r="G19" s="457">
        <v>2016</v>
      </c>
      <c r="H19" s="466">
        <v>2000</v>
      </c>
      <c r="I19" s="464"/>
      <c r="J19" s="483" t="s">
        <v>1668</v>
      </c>
      <c r="K19" s="464">
        <v>2000</v>
      </c>
      <c r="L19" s="465" t="s">
        <v>1552</v>
      </c>
      <c r="M19" s="464" t="s">
        <v>115</v>
      </c>
      <c r="N19" s="464" t="s">
        <v>289</v>
      </c>
    </row>
    <row r="20" s="441" customFormat="1" ht="24" spans="1:14">
      <c r="A20" s="184">
        <v>15</v>
      </c>
      <c r="B20" s="463" t="s">
        <v>998</v>
      </c>
      <c r="C20" s="464" t="s">
        <v>103</v>
      </c>
      <c r="D20" s="464" t="s">
        <v>317</v>
      </c>
      <c r="E20" s="457" t="s">
        <v>984</v>
      </c>
      <c r="F20" s="465" t="s">
        <v>1669</v>
      </c>
      <c r="G20" s="457">
        <v>2016</v>
      </c>
      <c r="H20" s="466">
        <v>2000</v>
      </c>
      <c r="I20" s="464"/>
      <c r="J20" s="483" t="s">
        <v>1670</v>
      </c>
      <c r="K20" s="464">
        <v>2000</v>
      </c>
      <c r="L20" s="465" t="s">
        <v>1552</v>
      </c>
      <c r="M20" s="464" t="s">
        <v>115</v>
      </c>
      <c r="N20" s="464" t="s">
        <v>92</v>
      </c>
    </row>
    <row r="21" s="441" customFormat="1" ht="22.5" spans="1:14">
      <c r="A21" s="184">
        <v>16</v>
      </c>
      <c r="B21" s="182" t="s">
        <v>1088</v>
      </c>
      <c r="C21" s="464" t="s">
        <v>103</v>
      </c>
      <c r="D21" s="183" t="s">
        <v>317</v>
      </c>
      <c r="E21" s="184" t="s">
        <v>1072</v>
      </c>
      <c r="F21" s="182" t="s">
        <v>1679</v>
      </c>
      <c r="G21" s="184">
        <v>2016</v>
      </c>
      <c r="H21" s="462">
        <v>800</v>
      </c>
      <c r="I21" s="183"/>
      <c r="J21" s="484" t="s">
        <v>1917</v>
      </c>
      <c r="K21" s="464">
        <v>800</v>
      </c>
      <c r="L21" s="465" t="s">
        <v>1498</v>
      </c>
      <c r="M21" s="464" t="s">
        <v>115</v>
      </c>
      <c r="N21" s="457" t="s">
        <v>178</v>
      </c>
    </row>
    <row r="22" s="441" customFormat="1" ht="22.5" spans="1:14">
      <c r="A22" s="184">
        <v>17</v>
      </c>
      <c r="B22" s="182" t="s">
        <v>1090</v>
      </c>
      <c r="C22" s="464" t="s">
        <v>103</v>
      </c>
      <c r="D22" s="183" t="s">
        <v>317</v>
      </c>
      <c r="E22" s="184" t="s">
        <v>1072</v>
      </c>
      <c r="F22" s="182" t="s">
        <v>1091</v>
      </c>
      <c r="G22" s="184">
        <v>2016</v>
      </c>
      <c r="H22" s="462">
        <v>650</v>
      </c>
      <c r="I22" s="183"/>
      <c r="J22" s="484" t="s">
        <v>1917</v>
      </c>
      <c r="K22" s="464">
        <v>650</v>
      </c>
      <c r="L22" s="465" t="s">
        <v>1681</v>
      </c>
      <c r="M22" s="464" t="s">
        <v>92</v>
      </c>
      <c r="N22" s="457" t="s">
        <v>34</v>
      </c>
    </row>
    <row r="23" s="441" customFormat="1" ht="33.75" spans="1:14">
      <c r="A23" s="184">
        <v>18</v>
      </c>
      <c r="B23" s="182" t="s">
        <v>1100</v>
      </c>
      <c r="C23" s="464" t="s">
        <v>103</v>
      </c>
      <c r="D23" s="183" t="s">
        <v>317</v>
      </c>
      <c r="E23" s="184" t="s">
        <v>1072</v>
      </c>
      <c r="F23" s="182" t="s">
        <v>1101</v>
      </c>
      <c r="G23" s="184" t="s">
        <v>106</v>
      </c>
      <c r="H23" s="462">
        <v>2500</v>
      </c>
      <c r="I23" s="183">
        <v>100</v>
      </c>
      <c r="J23" s="484" t="s">
        <v>1684</v>
      </c>
      <c r="K23" s="464">
        <v>2400</v>
      </c>
      <c r="L23" s="465" t="s">
        <v>1498</v>
      </c>
      <c r="M23" s="464" t="s">
        <v>115</v>
      </c>
      <c r="N23" s="457" t="s">
        <v>34</v>
      </c>
    </row>
    <row r="24" s="441" customFormat="1" ht="33.75" spans="1:14">
      <c r="A24" s="184">
        <v>19</v>
      </c>
      <c r="B24" s="182" t="s">
        <v>1107</v>
      </c>
      <c r="C24" s="464" t="s">
        <v>103</v>
      </c>
      <c r="D24" s="183" t="s">
        <v>317</v>
      </c>
      <c r="E24" s="184" t="s">
        <v>1072</v>
      </c>
      <c r="F24" s="182" t="s">
        <v>1108</v>
      </c>
      <c r="G24" s="184" t="s">
        <v>106</v>
      </c>
      <c r="H24" s="462">
        <v>4200</v>
      </c>
      <c r="I24" s="183">
        <v>50</v>
      </c>
      <c r="J24" s="484" t="s">
        <v>1686</v>
      </c>
      <c r="K24" s="464">
        <v>2100</v>
      </c>
      <c r="L24" s="465" t="s">
        <v>1681</v>
      </c>
      <c r="M24" s="464" t="s">
        <v>92</v>
      </c>
      <c r="N24" s="464" t="s">
        <v>33</v>
      </c>
    </row>
    <row r="25" s="441" customFormat="1" ht="56.25" spans="1:14">
      <c r="A25" s="184">
        <v>20</v>
      </c>
      <c r="B25" s="182" t="s">
        <v>1110</v>
      </c>
      <c r="C25" s="464" t="s">
        <v>103</v>
      </c>
      <c r="D25" s="183" t="s">
        <v>317</v>
      </c>
      <c r="E25" s="184" t="s">
        <v>1072</v>
      </c>
      <c r="F25" s="182" t="s">
        <v>1111</v>
      </c>
      <c r="G25" s="184" t="s">
        <v>119</v>
      </c>
      <c r="H25" s="462">
        <v>800</v>
      </c>
      <c r="I25" s="183">
        <v>10</v>
      </c>
      <c r="J25" s="484" t="s">
        <v>1575</v>
      </c>
      <c r="K25" s="464">
        <v>790</v>
      </c>
      <c r="L25" s="465" t="s">
        <v>1681</v>
      </c>
      <c r="M25" s="464" t="s">
        <v>92</v>
      </c>
      <c r="N25" s="457" t="s">
        <v>34</v>
      </c>
    </row>
    <row r="26" s="441" customFormat="1" ht="33.75" spans="1:14">
      <c r="A26" s="184">
        <v>21</v>
      </c>
      <c r="B26" s="182" t="s">
        <v>1119</v>
      </c>
      <c r="C26" s="464" t="s">
        <v>103</v>
      </c>
      <c r="D26" s="183" t="s">
        <v>317</v>
      </c>
      <c r="E26" s="184" t="s">
        <v>1072</v>
      </c>
      <c r="F26" s="182" t="s">
        <v>1687</v>
      </c>
      <c r="G26" s="184" t="s">
        <v>119</v>
      </c>
      <c r="H26" s="462">
        <v>750</v>
      </c>
      <c r="I26" s="183">
        <v>30</v>
      </c>
      <c r="J26" s="484" t="s">
        <v>1575</v>
      </c>
      <c r="K26" s="464">
        <v>720</v>
      </c>
      <c r="L26" s="465" t="s">
        <v>1498</v>
      </c>
      <c r="M26" s="464" t="s">
        <v>115</v>
      </c>
      <c r="N26" s="457" t="s">
        <v>34</v>
      </c>
    </row>
    <row r="27" s="442" customFormat="1" ht="20.1" customHeight="1" spans="1:14">
      <c r="A27" s="467" t="s">
        <v>166</v>
      </c>
      <c r="B27" s="453" t="str">
        <f>"预备项目"&amp;SUBTOTAL(3,A27:A30)-2&amp;"个"</f>
        <v>预备项目2个</v>
      </c>
      <c r="C27" s="452"/>
      <c r="D27" s="452"/>
      <c r="E27" s="454"/>
      <c r="F27" s="468"/>
      <c r="G27" s="454"/>
      <c r="H27" s="469">
        <f>SUM(H28:H29)</f>
        <v>51000</v>
      </c>
      <c r="I27" s="452"/>
      <c r="J27" s="485"/>
      <c r="K27" s="469">
        <f>SUM(K28:K29)</f>
        <v>10300</v>
      </c>
      <c r="L27" s="453"/>
      <c r="M27" s="452"/>
      <c r="N27" s="452"/>
    </row>
    <row r="28" s="441" customFormat="1" ht="45" spans="1:14">
      <c r="A28" s="184">
        <v>1</v>
      </c>
      <c r="B28" s="207" t="s">
        <v>1467</v>
      </c>
      <c r="C28" s="179" t="s">
        <v>26</v>
      </c>
      <c r="D28" s="201" t="s">
        <v>317</v>
      </c>
      <c r="E28" s="181" t="s">
        <v>642</v>
      </c>
      <c r="F28" s="180" t="s">
        <v>823</v>
      </c>
      <c r="G28" s="181" t="s">
        <v>43</v>
      </c>
      <c r="H28" s="460">
        <v>1000</v>
      </c>
      <c r="I28" s="181"/>
      <c r="J28" s="191" t="s">
        <v>1562</v>
      </c>
      <c r="K28" s="460">
        <v>300</v>
      </c>
      <c r="L28" s="482" t="s">
        <v>824</v>
      </c>
      <c r="M28" s="201" t="s">
        <v>70</v>
      </c>
      <c r="N28" s="457" t="s">
        <v>33</v>
      </c>
    </row>
    <row r="29" s="441" customFormat="1" ht="33.75" spans="1:14">
      <c r="A29" s="470">
        <v>2</v>
      </c>
      <c r="B29" s="465" t="s">
        <v>1046</v>
      </c>
      <c r="C29" s="464" t="s">
        <v>103</v>
      </c>
      <c r="D29" s="464" t="s">
        <v>317</v>
      </c>
      <c r="E29" s="457" t="s">
        <v>984</v>
      </c>
      <c r="F29" s="465" t="s">
        <v>1047</v>
      </c>
      <c r="G29" s="457" t="s">
        <v>83</v>
      </c>
      <c r="H29" s="466">
        <v>50000</v>
      </c>
      <c r="I29" s="464">
        <v>100</v>
      </c>
      <c r="J29" s="483" t="s">
        <v>1048</v>
      </c>
      <c r="K29" s="464">
        <v>10000</v>
      </c>
      <c r="L29" s="465" t="s">
        <v>1806</v>
      </c>
      <c r="M29" s="464" t="s">
        <v>337</v>
      </c>
      <c r="N29" s="464" t="s">
        <v>33</v>
      </c>
    </row>
    <row r="30" s="442" customFormat="1" ht="20.1" customHeight="1" spans="1:14">
      <c r="A30" s="467" t="s">
        <v>217</v>
      </c>
      <c r="B30" s="453" t="str">
        <f>"前期项目"&amp;SUBTOTAL(3,A30:A4286)-2&amp;"个"</f>
        <v>前期项目4个</v>
      </c>
      <c r="C30" s="471"/>
      <c r="D30" s="471"/>
      <c r="E30" s="467"/>
      <c r="F30" s="472"/>
      <c r="G30" s="467"/>
      <c r="H30" s="469">
        <f>SUM(H31:H34)</f>
        <v>105000</v>
      </c>
      <c r="I30" s="452"/>
      <c r="J30" s="472"/>
      <c r="K30" s="455"/>
      <c r="L30" s="486"/>
      <c r="M30" s="452"/>
      <c r="N30" s="454"/>
    </row>
    <row r="31" s="441" customFormat="1" ht="22.5" spans="1:14">
      <c r="A31" s="184">
        <v>1</v>
      </c>
      <c r="B31" s="211" t="s">
        <v>420</v>
      </c>
      <c r="C31" s="456"/>
      <c r="D31" s="473" t="s">
        <v>317</v>
      </c>
      <c r="E31" s="457" t="s">
        <v>267</v>
      </c>
      <c r="F31" s="180" t="s">
        <v>1886</v>
      </c>
      <c r="G31" s="184" t="s">
        <v>229</v>
      </c>
      <c r="H31" s="456">
        <v>10000</v>
      </c>
      <c r="I31" s="487"/>
      <c r="J31" s="482"/>
      <c r="K31" s="291"/>
      <c r="L31" s="482" t="s">
        <v>1927</v>
      </c>
      <c r="M31" s="181"/>
      <c r="N31" s="488"/>
    </row>
    <row r="32" s="441" customFormat="1" ht="22.5" spans="1:14">
      <c r="A32" s="184">
        <v>2</v>
      </c>
      <c r="B32" s="211" t="s">
        <v>422</v>
      </c>
      <c r="C32" s="456"/>
      <c r="D32" s="473" t="s">
        <v>317</v>
      </c>
      <c r="E32" s="457" t="s">
        <v>267</v>
      </c>
      <c r="F32" s="180" t="s">
        <v>1887</v>
      </c>
      <c r="G32" s="184" t="s">
        <v>229</v>
      </c>
      <c r="H32" s="456">
        <v>10000</v>
      </c>
      <c r="I32" s="487"/>
      <c r="J32" s="482"/>
      <c r="K32" s="291"/>
      <c r="L32" s="482" t="s">
        <v>1927</v>
      </c>
      <c r="M32" s="181"/>
      <c r="N32" s="488"/>
    </row>
    <row r="33" s="441" customFormat="1" ht="33.75" spans="1:14">
      <c r="A33" s="184">
        <v>3</v>
      </c>
      <c r="B33" s="474" t="s">
        <v>1067</v>
      </c>
      <c r="C33" s="464" t="s">
        <v>103</v>
      </c>
      <c r="D33" s="473" t="s">
        <v>317</v>
      </c>
      <c r="E33" s="457" t="s">
        <v>984</v>
      </c>
      <c r="F33" s="465" t="s">
        <v>1068</v>
      </c>
      <c r="G33" s="457" t="s">
        <v>229</v>
      </c>
      <c r="H33" s="466">
        <v>25000</v>
      </c>
      <c r="I33" s="464"/>
      <c r="J33" s="483"/>
      <c r="K33" s="464"/>
      <c r="L33" s="465" t="s">
        <v>1485</v>
      </c>
      <c r="M33" s="464"/>
      <c r="N33" s="464"/>
    </row>
    <row r="34" s="441" customFormat="1" ht="33.75" spans="1:14">
      <c r="A34" s="184">
        <v>4</v>
      </c>
      <c r="B34" s="474" t="s">
        <v>1069</v>
      </c>
      <c r="C34" s="464" t="s">
        <v>103</v>
      </c>
      <c r="D34" s="473" t="s">
        <v>317</v>
      </c>
      <c r="E34" s="457" t="s">
        <v>984</v>
      </c>
      <c r="F34" s="465" t="s">
        <v>1070</v>
      </c>
      <c r="G34" s="457" t="s">
        <v>229</v>
      </c>
      <c r="H34" s="466">
        <v>60000</v>
      </c>
      <c r="I34" s="464"/>
      <c r="J34" s="483"/>
      <c r="K34" s="464"/>
      <c r="L34" s="465" t="s">
        <v>1485</v>
      </c>
      <c r="M34" s="464"/>
      <c r="N34" s="464"/>
    </row>
    <row r="35" spans="1:1">
      <c r="A35" s="443">
        <v>111</v>
      </c>
    </row>
  </sheetData>
  <protectedRanges>
    <protectedRange sqref="F27" name="区域1_3_1_1"/>
    <protectedRange sqref="G27:H27 K27" name="区域1_4_1_1"/>
    <protectedRange sqref="J27" name="区域1_5_1"/>
    <protectedRange sqref="B33:B34" name="区域1_2"/>
    <protectedRange sqref="B22:C22 F22:K22 G23:G26 C23:C26 J21" name="区域1_1_1_1"/>
    <protectedRange sqref="F23 B23:B25 H23:K23" name="区域1_5_1_1"/>
    <protectedRange sqref="F24 H24:K24" name="区域1_6"/>
    <protectedRange sqref="F25 H25:K25 J26" name="区域1_7_1"/>
    <protectedRange sqref="L26" name="区域1_8"/>
    <protectedRange sqref="B26 N22 F26 K26 N25:N26 H26:I26" name="区域1_9_1"/>
    <protectedRange sqref="B15:B16" name="区域1_21_1_1_1"/>
    <protectedRange sqref="F15:H16 J15:L16" name="区域1_22_1_1_1"/>
    <protectedRange sqref="B15:B16" name="区域1_83_2"/>
    <protectedRange sqref="F16:H16 F15:G15 J15:L16" name="区域1_84_2"/>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4">
    <dataValidation type="list" allowBlank="1" showInputMessage="1" showErrorMessage="1" errorTitle="温馨提示" error="请单击向下三角尖,并从列表框中的备选答案中选择一个." sqref="D28 D8:D14">
      <formula1>__xlbgnm.</formula1>
    </dataValidation>
    <dataValidation type="list" allowBlank="1" showInputMessage="1" showErrorMessage="1" errorTitle="提示框" error="请单击向下三角尖,并从列表框中的备选答案中选择一个." sqref="E8:E11">
      <formula1>__xlbgnm.</formula1>
    </dataValidation>
    <dataValidation type="list" allowBlank="1" showInputMessage="1" showErrorMessage="1" errorTitle="提示框" error="请单击向下三角尖,并从列表框中的备选答案中选择一个." sqref="E15:E17">
      <formula1>__1_</formula1>
    </dataValidation>
    <dataValidation type="list" allowBlank="1" showInputMessage="1" showErrorMessage="1" errorTitle="出错提示" error="请单击向下三角尖,并从列表框中的备选答案中选择一个." sqref="N22:N23 N25:N26">
      <formula1>CompleteAndStart</formula1>
    </dataValidation>
  </dataValidations>
  <pageMargins left="0.279166666666667" right="0.2" top="0.45" bottom="0.538888888888889" header="0.259027777777778" footer="0.259027777777778"/>
  <pageSetup paperSize="9" scale="96" orientation="landscape"/>
  <headerFooter alignWithMargins="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
  <sheetViews>
    <sheetView tabSelected="1" zoomScale="79" zoomScaleNormal="79" topLeftCell="A2" workbookViewId="0">
      <selection activeCell="N6" sqref="N6"/>
    </sheetView>
  </sheetViews>
  <sheetFormatPr defaultColWidth="9" defaultRowHeight="51.95" customHeight="1"/>
  <cols>
    <col min="1" max="1" width="4.375" style="423" customWidth="1"/>
    <col min="2" max="2" width="15.375" style="423" customWidth="1"/>
    <col min="3" max="5" width="9" style="423"/>
    <col min="6" max="6" width="20.875" style="423" customWidth="1"/>
    <col min="7" max="9" width="9" style="423"/>
    <col min="10" max="10" width="68.25" style="423" customWidth="1"/>
    <col min="11" max="13" width="9" style="423"/>
    <col min="14" max="14" width="13.25" style="423" customWidth="1"/>
    <col min="15" max="15" width="9" style="423"/>
    <col min="16" max="16" width="11" style="423" customWidth="1"/>
    <col min="17" max="16384" width="9" style="423"/>
  </cols>
  <sheetData>
    <row r="1" s="422" customFormat="1" ht="31.5" customHeight="1" spans="1:16">
      <c r="A1" s="424" t="s">
        <v>1984</v>
      </c>
      <c r="B1" s="424"/>
      <c r="C1" s="424"/>
      <c r="D1" s="424"/>
      <c r="E1" s="424"/>
      <c r="F1" s="424"/>
      <c r="G1" s="424"/>
      <c r="H1" s="424"/>
      <c r="I1" s="424"/>
      <c r="J1" s="424"/>
      <c r="K1" s="424"/>
      <c r="L1" s="424"/>
      <c r="M1" s="424"/>
      <c r="N1" s="424"/>
      <c r="O1" s="424"/>
      <c r="P1" s="424"/>
    </row>
    <row r="2" s="422" customFormat="1" ht="18.75" customHeight="1" spans="1:14">
      <c r="A2" s="425" t="s">
        <v>1985</v>
      </c>
      <c r="B2" s="425"/>
      <c r="C2" s="425"/>
      <c r="D2" s="425"/>
      <c r="E2" s="425"/>
      <c r="F2" s="425"/>
      <c r="M2" s="432" t="s">
        <v>1986</v>
      </c>
      <c r="N2" s="432"/>
    </row>
    <row r="3" s="422" customFormat="1" ht="24.95" customHeight="1" spans="1:16">
      <c r="A3" s="426" t="s">
        <v>1987</v>
      </c>
      <c r="B3" s="426" t="s">
        <v>2</v>
      </c>
      <c r="C3" s="426" t="s">
        <v>4</v>
      </c>
      <c r="D3" s="426"/>
      <c r="E3" s="426" t="s">
        <v>1452</v>
      </c>
      <c r="F3" s="426" t="s">
        <v>6</v>
      </c>
      <c r="G3" s="426" t="s">
        <v>8</v>
      </c>
      <c r="H3" s="426" t="s">
        <v>1988</v>
      </c>
      <c r="I3" s="426" t="s">
        <v>1989</v>
      </c>
      <c r="J3" s="426"/>
      <c r="K3" s="426" t="s">
        <v>1990</v>
      </c>
      <c r="L3" s="426"/>
      <c r="M3" s="426" t="s">
        <v>1991</v>
      </c>
      <c r="N3" s="426"/>
      <c r="O3" s="426" t="s">
        <v>13</v>
      </c>
      <c r="P3" s="426"/>
    </row>
    <row r="4" s="422" customFormat="1" ht="49.5" customHeight="1" spans="1:16">
      <c r="A4" s="426"/>
      <c r="B4" s="426"/>
      <c r="C4" s="426" t="s">
        <v>1473</v>
      </c>
      <c r="D4" s="426" t="s">
        <v>1474</v>
      </c>
      <c r="E4" s="426"/>
      <c r="F4" s="426"/>
      <c r="G4" s="426"/>
      <c r="H4" s="426"/>
      <c r="I4" s="426" t="s">
        <v>1992</v>
      </c>
      <c r="J4" s="426" t="s">
        <v>1993</v>
      </c>
      <c r="K4" s="426" t="s">
        <v>1994</v>
      </c>
      <c r="L4" s="426" t="s">
        <v>1995</v>
      </c>
      <c r="M4" s="426" t="s">
        <v>21</v>
      </c>
      <c r="N4" s="426" t="s">
        <v>22</v>
      </c>
      <c r="O4" s="426" t="s">
        <v>21</v>
      </c>
      <c r="P4" s="426" t="s">
        <v>22</v>
      </c>
    </row>
    <row r="5" s="422" customFormat="1" ht="87.75" customHeight="1" spans="1:16">
      <c r="A5" s="427">
        <v>1</v>
      </c>
      <c r="B5" s="428" t="s">
        <v>1996</v>
      </c>
      <c r="C5" s="427" t="s">
        <v>1480</v>
      </c>
      <c r="D5" s="427" t="s">
        <v>51</v>
      </c>
      <c r="E5" s="427" t="s">
        <v>267</v>
      </c>
      <c r="F5" s="428" t="s">
        <v>1997</v>
      </c>
      <c r="G5" s="429">
        <v>50000</v>
      </c>
      <c r="H5" s="426" t="s">
        <v>1998</v>
      </c>
      <c r="I5" s="433">
        <v>2000</v>
      </c>
      <c r="J5" s="434" t="s">
        <v>1999</v>
      </c>
      <c r="K5" s="426">
        <v>12</v>
      </c>
      <c r="L5" s="427"/>
      <c r="M5" s="427" t="s">
        <v>2000</v>
      </c>
      <c r="N5" s="428" t="s">
        <v>2001</v>
      </c>
      <c r="O5" s="427" t="s">
        <v>2002</v>
      </c>
      <c r="P5" s="427" t="s">
        <v>2003</v>
      </c>
    </row>
    <row r="6" s="422" customFormat="1" ht="102" customHeight="1" spans="1:16">
      <c r="A6" s="427">
        <v>2</v>
      </c>
      <c r="B6" s="430" t="s">
        <v>2004</v>
      </c>
      <c r="C6" s="427" t="s">
        <v>1480</v>
      </c>
      <c r="D6" s="427" t="s">
        <v>51</v>
      </c>
      <c r="E6" s="427" t="s">
        <v>267</v>
      </c>
      <c r="F6" s="427" t="s">
        <v>2005</v>
      </c>
      <c r="G6" s="431">
        <v>120000</v>
      </c>
      <c r="H6" s="426" t="s">
        <v>1998</v>
      </c>
      <c r="I6" s="435">
        <v>60000</v>
      </c>
      <c r="J6" s="436" t="s">
        <v>2006</v>
      </c>
      <c r="K6" s="426">
        <v>11</v>
      </c>
      <c r="L6" s="427"/>
      <c r="M6" s="427" t="s">
        <v>2000</v>
      </c>
      <c r="N6" s="427" t="s">
        <v>2001</v>
      </c>
      <c r="O6" s="427" t="s">
        <v>2002</v>
      </c>
      <c r="P6" s="427" t="s">
        <v>2003</v>
      </c>
    </row>
    <row r="7" s="422" customFormat="1" ht="87.75" customHeight="1" spans="1:16">
      <c r="A7" s="427">
        <v>3</v>
      </c>
      <c r="B7" s="428" t="s">
        <v>2007</v>
      </c>
      <c r="C7" s="428" t="s">
        <v>1481</v>
      </c>
      <c r="D7" s="428" t="s">
        <v>1481</v>
      </c>
      <c r="E7" s="427" t="s">
        <v>267</v>
      </c>
      <c r="F7" s="428" t="s">
        <v>2008</v>
      </c>
      <c r="G7" s="431">
        <v>5000</v>
      </c>
      <c r="H7" s="426" t="s">
        <v>33</v>
      </c>
      <c r="I7" s="427">
        <v>2000</v>
      </c>
      <c r="J7" s="436" t="s">
        <v>2009</v>
      </c>
      <c r="K7" s="426"/>
      <c r="L7" s="427">
        <v>12</v>
      </c>
      <c r="M7" s="427" t="s">
        <v>2000</v>
      </c>
      <c r="N7" s="427" t="s">
        <v>2010</v>
      </c>
      <c r="O7" s="427" t="s">
        <v>2002</v>
      </c>
      <c r="P7" s="427" t="s">
        <v>2011</v>
      </c>
    </row>
    <row r="8" s="422" customFormat="1" ht="87.75" customHeight="1" spans="1:16">
      <c r="A8" s="427">
        <v>4</v>
      </c>
      <c r="B8" s="428" t="s">
        <v>2012</v>
      </c>
      <c r="C8" s="427" t="s">
        <v>1480</v>
      </c>
      <c r="D8" s="427" t="s">
        <v>51</v>
      </c>
      <c r="E8" s="427" t="s">
        <v>267</v>
      </c>
      <c r="F8" s="427" t="s">
        <v>2013</v>
      </c>
      <c r="G8" s="427">
        <v>100000</v>
      </c>
      <c r="H8" s="426" t="s">
        <v>33</v>
      </c>
      <c r="I8" s="427">
        <v>60000</v>
      </c>
      <c r="J8" s="428" t="s">
        <v>2014</v>
      </c>
      <c r="K8" s="426">
        <v>11</v>
      </c>
      <c r="L8" s="427"/>
      <c r="M8" s="427" t="s">
        <v>2000</v>
      </c>
      <c r="N8" s="427" t="s">
        <v>2001</v>
      </c>
      <c r="O8" s="427" t="s">
        <v>2002</v>
      </c>
      <c r="P8" s="427" t="s">
        <v>2003</v>
      </c>
    </row>
    <row r="9" s="422" customFormat="1" ht="120" customHeight="1" spans="1:16">
      <c r="A9" s="427">
        <v>5</v>
      </c>
      <c r="B9" s="428" t="s">
        <v>2015</v>
      </c>
      <c r="C9" s="428" t="s">
        <v>852</v>
      </c>
      <c r="D9" s="428" t="s">
        <v>852</v>
      </c>
      <c r="E9" s="427" t="s">
        <v>267</v>
      </c>
      <c r="F9" s="428" t="s">
        <v>2016</v>
      </c>
      <c r="G9" s="428">
        <v>10000</v>
      </c>
      <c r="H9" s="426" t="s">
        <v>33</v>
      </c>
      <c r="I9" s="428">
        <v>3000</v>
      </c>
      <c r="J9" s="437" t="s">
        <v>2017</v>
      </c>
      <c r="K9" s="426">
        <v>11</v>
      </c>
      <c r="L9" s="427"/>
      <c r="M9" s="427" t="s">
        <v>2018</v>
      </c>
      <c r="N9" s="427" t="s">
        <v>2010</v>
      </c>
      <c r="O9" s="427" t="s">
        <v>2002</v>
      </c>
      <c r="P9" s="427" t="s">
        <v>2003</v>
      </c>
    </row>
    <row r="10" s="422" customFormat="1" ht="244" customHeight="1" spans="1:16">
      <c r="A10" s="427">
        <v>6</v>
      </c>
      <c r="B10" s="427" t="s">
        <v>2019</v>
      </c>
      <c r="C10" s="427" t="s">
        <v>1480</v>
      </c>
      <c r="D10" s="427" t="s">
        <v>51</v>
      </c>
      <c r="E10" s="427" t="s">
        <v>267</v>
      </c>
      <c r="F10" s="428" t="s">
        <v>2020</v>
      </c>
      <c r="G10" s="427">
        <v>600000</v>
      </c>
      <c r="H10" s="426" t="s">
        <v>2021</v>
      </c>
      <c r="I10" s="428">
        <v>150000</v>
      </c>
      <c r="J10" s="438" t="s">
        <v>2022</v>
      </c>
      <c r="K10" s="426"/>
      <c r="L10" s="427"/>
      <c r="M10" s="427" t="s">
        <v>2018</v>
      </c>
      <c r="N10" s="427" t="s">
        <v>2010</v>
      </c>
      <c r="O10" s="427" t="s">
        <v>2002</v>
      </c>
      <c r="P10" s="427" t="s">
        <v>2003</v>
      </c>
    </row>
  </sheetData>
  <mergeCells count="14">
    <mergeCell ref="A1:P1"/>
    <mergeCell ref="A2:F2"/>
    <mergeCell ref="M2:N2"/>
    <mergeCell ref="C3:D3"/>
    <mergeCell ref="I3:J3"/>
    <mergeCell ref="K3:L3"/>
    <mergeCell ref="M3:N3"/>
    <mergeCell ref="O3:P3"/>
    <mergeCell ref="A3:A4"/>
    <mergeCell ref="B3:B4"/>
    <mergeCell ref="E3:E4"/>
    <mergeCell ref="F3:F4"/>
    <mergeCell ref="G3:G4"/>
    <mergeCell ref="H3:H4"/>
  </mergeCells>
  <pageMargins left="0.699305555555556" right="0.699305555555556" top="0.75" bottom="0.75" header="0.3" footer="0.3"/>
  <pageSetup paperSize="9" scale="67" fitToWidth="0" fitToHeight="0"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699305555555556" right="0.699305555555556"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indexed="8"/>
    <pageSetUpPr fitToPage="1"/>
  </sheetPr>
  <dimension ref="A1:XFD477"/>
  <sheetViews>
    <sheetView view="pageBreakPreview" zoomScaleNormal="100" workbookViewId="0">
      <pane ySplit="3" topLeftCell="A4" activePane="bottomLeft" state="frozen"/>
      <selection/>
      <selection pane="bottomLeft" activeCell="H33" sqref="H33"/>
    </sheetView>
  </sheetViews>
  <sheetFormatPr defaultColWidth="9" defaultRowHeight="14.25"/>
  <cols>
    <col min="1" max="1" width="3.625" style="151" customWidth="1"/>
    <col min="2" max="2" width="15.125" style="152" customWidth="1"/>
    <col min="3" max="3" width="5.25" style="103" customWidth="1"/>
    <col min="4" max="4" width="6" style="153" customWidth="1"/>
    <col min="5" max="5" width="25.875" style="154" customWidth="1"/>
    <col min="6" max="6" width="10.625" style="155" customWidth="1"/>
    <col min="7" max="7" width="9.5" style="103" customWidth="1"/>
    <col min="8" max="8" width="21" style="154" customWidth="1"/>
    <col min="9" max="9" width="31.75" style="156" customWidth="1"/>
    <col min="10" max="10" width="18" style="156" customWidth="1"/>
    <col min="11" max="11" width="5.875" style="103" customWidth="1"/>
    <col min="12" max="12" width="5.375" style="103" customWidth="1"/>
    <col min="13" max="13" width="12.375" style="103" customWidth="1"/>
    <col min="14" max="14" width="10.875" style="103" customWidth="1"/>
    <col min="15" max="15" width="10.375" style="103" customWidth="1"/>
    <col min="16" max="16" width="9.125" style="157" hidden="1" customWidth="1"/>
    <col min="17" max="17" width="5.625" style="158" customWidth="1"/>
    <col min="18" max="18" width="24.75" style="158" customWidth="1"/>
    <col min="19" max="19" width="8.75" style="158" customWidth="1"/>
    <col min="20" max="20" width="9.125" style="158" customWidth="1"/>
    <col min="21" max="21" width="8.75" style="80" customWidth="1"/>
    <col min="22" max="22" width="11.125" style="159" customWidth="1"/>
    <col min="23" max="27" width="10.375" style="159"/>
    <col min="28" max="28" width="11.625" style="159"/>
    <col min="29" max="29" width="10.375" style="159"/>
    <col min="30" max="30" width="9" style="159"/>
    <col min="31" max="31" width="11.625" style="159"/>
    <col min="32" max="16384" width="9" style="159"/>
  </cols>
  <sheetData>
    <row r="1" ht="45.95" customHeight="1" spans="1:20">
      <c r="A1" s="1" t="s">
        <v>2023</v>
      </c>
      <c r="B1" s="1"/>
      <c r="C1" s="1"/>
      <c r="D1" s="1"/>
      <c r="E1" s="1"/>
      <c r="F1" s="1"/>
      <c r="G1" s="1"/>
      <c r="H1" s="1"/>
      <c r="I1" s="212"/>
      <c r="J1" s="212"/>
      <c r="K1" s="1"/>
      <c r="L1" s="1"/>
      <c r="M1" s="1"/>
      <c r="N1" s="1"/>
      <c r="O1" s="19"/>
      <c r="P1" s="213"/>
      <c r="Q1" s="244"/>
      <c r="R1" s="245"/>
      <c r="S1" s="244"/>
      <c r="T1" s="244"/>
    </row>
    <row r="2" s="80" customFormat="1" ht="27" customHeight="1" spans="1:20">
      <c r="A2" s="2" t="s">
        <v>1</v>
      </c>
      <c r="B2" s="2" t="s">
        <v>2</v>
      </c>
      <c r="C2" s="2" t="s">
        <v>4</v>
      </c>
      <c r="D2" s="3" t="s">
        <v>1452</v>
      </c>
      <c r="E2" s="3" t="s">
        <v>6</v>
      </c>
      <c r="F2" s="4" t="s">
        <v>8</v>
      </c>
      <c r="G2" s="4" t="s">
        <v>2024</v>
      </c>
      <c r="H2" s="4"/>
      <c r="I2" s="214" t="s">
        <v>2025</v>
      </c>
      <c r="J2" s="214" t="s">
        <v>2026</v>
      </c>
      <c r="K2" s="20" t="s">
        <v>2027</v>
      </c>
      <c r="L2" s="20" t="s">
        <v>2028</v>
      </c>
      <c r="M2" s="21" t="s">
        <v>2029</v>
      </c>
      <c r="N2" s="21"/>
      <c r="O2" s="22" t="s">
        <v>2030</v>
      </c>
      <c r="P2" s="215" t="s">
        <v>2031</v>
      </c>
      <c r="Q2" s="246" t="s">
        <v>2032</v>
      </c>
      <c r="R2" s="247"/>
      <c r="S2" s="247"/>
      <c r="T2" s="247"/>
    </row>
    <row r="3" s="80" customFormat="1" ht="42.95" customHeight="1" spans="1:20">
      <c r="A3" s="2"/>
      <c r="B3" s="2"/>
      <c r="C3" s="2"/>
      <c r="D3" s="3"/>
      <c r="E3" s="3"/>
      <c r="F3" s="4"/>
      <c r="G3" s="4" t="s">
        <v>17</v>
      </c>
      <c r="H3" s="4" t="s">
        <v>2033</v>
      </c>
      <c r="I3" s="216"/>
      <c r="J3" s="216"/>
      <c r="K3" s="20"/>
      <c r="L3" s="20"/>
      <c r="M3" s="21" t="s">
        <v>1483</v>
      </c>
      <c r="N3" s="21" t="s">
        <v>2034</v>
      </c>
      <c r="O3" s="22"/>
      <c r="P3" s="215"/>
      <c r="Q3" s="246"/>
      <c r="R3" s="247"/>
      <c r="S3" s="247"/>
      <c r="T3" s="247"/>
    </row>
    <row r="4" s="81" customFormat="1" ht="20.1" hidden="1" customHeight="1" spans="1:20">
      <c r="A4" s="160"/>
      <c r="B4" s="161" t="str">
        <f>"合计"&amp;SUBTOTAL(3,A4:A424)-21&amp;"个"</f>
        <v>合计11个</v>
      </c>
      <c r="C4" s="162"/>
      <c r="D4" s="160"/>
      <c r="E4" s="163"/>
      <c r="F4" s="164">
        <f>F5+F196+F293</f>
        <v>21833569</v>
      </c>
      <c r="G4" s="164">
        <f>G5+G196+G293</f>
        <v>2655187</v>
      </c>
      <c r="H4" s="165"/>
      <c r="I4" s="165"/>
      <c r="J4" s="165"/>
      <c r="K4" s="172"/>
      <c r="L4" s="172"/>
      <c r="M4" s="172"/>
      <c r="N4" s="172"/>
      <c r="O4" s="172"/>
      <c r="P4" s="172"/>
      <c r="Q4" s="248"/>
      <c r="R4" s="101"/>
      <c r="S4" s="101"/>
      <c r="T4" s="101"/>
    </row>
    <row r="5" s="82" customFormat="1" ht="20.1" hidden="1" customHeight="1" spans="1:20">
      <c r="A5" s="166" t="s">
        <v>24</v>
      </c>
      <c r="B5" s="167" t="str">
        <f>"在建项目"&amp;SUBTOTAL(3,A5:A196)-8&amp;"个"</f>
        <v>在建项目7个</v>
      </c>
      <c r="C5" s="166"/>
      <c r="D5" s="166"/>
      <c r="E5" s="168"/>
      <c r="F5" s="169">
        <f>F6+F31+F66+F87+F156+F175</f>
        <v>6821161</v>
      </c>
      <c r="G5" s="170">
        <f>G6+G31+G66+G87+G156+G175</f>
        <v>1795162</v>
      </c>
      <c r="H5" s="171"/>
      <c r="I5" s="171"/>
      <c r="J5" s="171"/>
      <c r="K5" s="169"/>
      <c r="L5" s="169"/>
      <c r="M5" s="169"/>
      <c r="N5" s="169"/>
      <c r="O5" s="217"/>
      <c r="P5" s="217"/>
      <c r="Q5" s="249"/>
      <c r="S5" s="250"/>
      <c r="T5" s="250"/>
    </row>
    <row r="6" s="83" customFormat="1" ht="20.1" hidden="1" customHeight="1" spans="1:20">
      <c r="A6" s="172" t="s">
        <v>2035</v>
      </c>
      <c r="B6" s="173" t="str">
        <f>"工业类"&amp;SUBTOTAL(3,A6:A31)-2&amp;"个"</f>
        <v>工业类-1个</v>
      </c>
      <c r="C6" s="174"/>
      <c r="D6" s="175"/>
      <c r="E6" s="176"/>
      <c r="F6" s="177">
        <f>SUM(F7:F30)</f>
        <v>1190600</v>
      </c>
      <c r="G6" s="177">
        <f>SUM(G7:G30)</f>
        <v>170500</v>
      </c>
      <c r="H6" s="178"/>
      <c r="I6" s="178"/>
      <c r="J6" s="178"/>
      <c r="K6" s="172"/>
      <c r="L6" s="172"/>
      <c r="M6" s="172"/>
      <c r="N6" s="172"/>
      <c r="O6" s="172"/>
      <c r="P6" s="172"/>
      <c r="Q6" s="223"/>
      <c r="S6" s="251"/>
      <c r="T6" s="251"/>
    </row>
    <row r="7" s="84" customFormat="1" ht="104.1" customHeight="1" spans="1:17">
      <c r="A7" s="7">
        <v>1</v>
      </c>
      <c r="B7" s="6" t="s">
        <v>2036</v>
      </c>
      <c r="C7" s="25" t="s">
        <v>852</v>
      </c>
      <c r="D7" s="7" t="s">
        <v>267</v>
      </c>
      <c r="E7" s="18" t="s">
        <v>2037</v>
      </c>
      <c r="F7" s="10">
        <v>20000</v>
      </c>
      <c r="G7" s="7">
        <v>20000</v>
      </c>
      <c r="H7" s="18" t="s">
        <v>2038</v>
      </c>
      <c r="I7" s="18" t="s">
        <v>2039</v>
      </c>
      <c r="J7" s="17" t="s">
        <v>2040</v>
      </c>
      <c r="K7" s="7" t="s">
        <v>289</v>
      </c>
      <c r="L7" s="7" t="s">
        <v>34</v>
      </c>
      <c r="M7" s="7" t="s">
        <v>2041</v>
      </c>
      <c r="N7" s="7" t="s">
        <v>2042</v>
      </c>
      <c r="O7" s="26" t="s">
        <v>2043</v>
      </c>
      <c r="P7" s="218"/>
      <c r="Q7" s="252">
        <v>1</v>
      </c>
    </row>
    <row r="8" s="85" customFormat="1" ht="36.95" hidden="1" customHeight="1" spans="1:18">
      <c r="A8" s="179">
        <v>2</v>
      </c>
      <c r="B8" s="180" t="s">
        <v>2044</v>
      </c>
      <c r="C8" s="179" t="s">
        <v>852</v>
      </c>
      <c r="D8" s="179" t="s">
        <v>642</v>
      </c>
      <c r="E8" s="180" t="s">
        <v>2045</v>
      </c>
      <c r="F8" s="181">
        <v>12800</v>
      </c>
      <c r="G8" s="179">
        <v>10000</v>
      </c>
      <c r="H8" s="180" t="s">
        <v>2046</v>
      </c>
      <c r="I8" s="180"/>
      <c r="J8" s="180"/>
      <c r="K8" s="179" t="s">
        <v>33</v>
      </c>
      <c r="L8" s="179" t="s">
        <v>79</v>
      </c>
      <c r="M8" s="179" t="s">
        <v>2041</v>
      </c>
      <c r="N8" s="179" t="s">
        <v>2042</v>
      </c>
      <c r="O8" s="219"/>
      <c r="P8" s="220"/>
      <c r="Q8" s="253">
        <v>1</v>
      </c>
      <c r="R8" s="254"/>
    </row>
    <row r="9" s="86" customFormat="1" ht="75" hidden="1" customHeight="1" spans="1:17">
      <c r="A9" s="179">
        <v>3</v>
      </c>
      <c r="B9" s="182" t="s">
        <v>2047</v>
      </c>
      <c r="C9" s="183" t="s">
        <v>852</v>
      </c>
      <c r="D9" s="184" t="s">
        <v>894</v>
      </c>
      <c r="E9" s="185" t="s">
        <v>2048</v>
      </c>
      <c r="F9" s="186">
        <v>100000</v>
      </c>
      <c r="G9" s="187">
        <v>10000</v>
      </c>
      <c r="H9" s="188" t="s">
        <v>2049</v>
      </c>
      <c r="I9" s="188"/>
      <c r="J9" s="188"/>
      <c r="K9" s="179" t="s">
        <v>79</v>
      </c>
      <c r="L9" s="179" t="s">
        <v>33</v>
      </c>
      <c r="M9" s="181" t="s">
        <v>2050</v>
      </c>
      <c r="N9" s="181" t="s">
        <v>2051</v>
      </c>
      <c r="O9" s="221"/>
      <c r="P9" s="222"/>
      <c r="Q9" s="241">
        <v>1</v>
      </c>
    </row>
    <row r="10" s="87" customFormat="1" ht="51.95" hidden="1" customHeight="1" spans="1:19">
      <c r="A10" s="179">
        <v>4</v>
      </c>
      <c r="B10" s="180" t="s">
        <v>2052</v>
      </c>
      <c r="C10" s="179" t="s">
        <v>433</v>
      </c>
      <c r="D10" s="181" t="s">
        <v>984</v>
      </c>
      <c r="E10" s="189" t="s">
        <v>2053</v>
      </c>
      <c r="F10" s="187">
        <v>95000</v>
      </c>
      <c r="G10" s="190">
        <v>10000</v>
      </c>
      <c r="H10" s="191" t="s">
        <v>2054</v>
      </c>
      <c r="I10" s="191"/>
      <c r="J10" s="191"/>
      <c r="K10" s="181" t="s">
        <v>289</v>
      </c>
      <c r="L10" s="181" t="s">
        <v>33</v>
      </c>
      <c r="M10" s="179" t="s">
        <v>2055</v>
      </c>
      <c r="N10" s="179" t="s">
        <v>2056</v>
      </c>
      <c r="O10" s="179" t="s">
        <v>2057</v>
      </c>
      <c r="P10" s="223"/>
      <c r="Q10" s="255">
        <v>1</v>
      </c>
      <c r="R10" s="256"/>
      <c r="S10" s="257"/>
    </row>
    <row r="11" s="87" customFormat="1" ht="39" hidden="1" customHeight="1" spans="1:19">
      <c r="A11" s="179">
        <v>5</v>
      </c>
      <c r="B11" s="180" t="s">
        <v>2058</v>
      </c>
      <c r="C11" s="179" t="s">
        <v>433</v>
      </c>
      <c r="D11" s="181" t="s">
        <v>984</v>
      </c>
      <c r="E11" s="189" t="s">
        <v>2059</v>
      </c>
      <c r="F11" s="187">
        <v>500</v>
      </c>
      <c r="G11" s="190">
        <v>500</v>
      </c>
      <c r="H11" s="191" t="s">
        <v>2060</v>
      </c>
      <c r="I11" s="191"/>
      <c r="J11" s="191"/>
      <c r="K11" s="181" t="s">
        <v>122</v>
      </c>
      <c r="L11" s="181" t="s">
        <v>34</v>
      </c>
      <c r="M11" s="179" t="s">
        <v>2061</v>
      </c>
      <c r="N11" s="179" t="s">
        <v>2062</v>
      </c>
      <c r="O11" s="179" t="s">
        <v>2057</v>
      </c>
      <c r="P11" s="223"/>
      <c r="Q11" s="258">
        <v>4</v>
      </c>
      <c r="R11" s="256"/>
      <c r="S11" s="257"/>
    </row>
    <row r="12" s="87" customFormat="1" ht="39" hidden="1" customHeight="1" spans="1:19">
      <c r="A12" s="179">
        <v>6</v>
      </c>
      <c r="B12" s="180" t="s">
        <v>2063</v>
      </c>
      <c r="C12" s="179" t="s">
        <v>433</v>
      </c>
      <c r="D12" s="181" t="s">
        <v>984</v>
      </c>
      <c r="E12" s="189" t="s">
        <v>2059</v>
      </c>
      <c r="F12" s="187">
        <v>500</v>
      </c>
      <c r="G12" s="190">
        <v>500</v>
      </c>
      <c r="H12" s="191" t="s">
        <v>2060</v>
      </c>
      <c r="I12" s="191"/>
      <c r="J12" s="191"/>
      <c r="K12" s="181" t="s">
        <v>122</v>
      </c>
      <c r="L12" s="181" t="s">
        <v>34</v>
      </c>
      <c r="M12" s="179" t="s">
        <v>2064</v>
      </c>
      <c r="N12" s="179" t="s">
        <v>2065</v>
      </c>
      <c r="O12" s="179" t="s">
        <v>2057</v>
      </c>
      <c r="P12" s="223"/>
      <c r="Q12" s="258">
        <v>4</v>
      </c>
      <c r="R12" s="256"/>
      <c r="S12" s="257"/>
    </row>
    <row r="13" s="88" customFormat="1" ht="45.95" hidden="1" customHeight="1" spans="1:17">
      <c r="A13" s="179">
        <v>7</v>
      </c>
      <c r="B13" s="182" t="s">
        <v>2066</v>
      </c>
      <c r="C13" s="183" t="s">
        <v>433</v>
      </c>
      <c r="D13" s="184" t="s">
        <v>1144</v>
      </c>
      <c r="E13" s="182" t="s">
        <v>2067</v>
      </c>
      <c r="F13" s="186">
        <v>3000</v>
      </c>
      <c r="G13" s="187">
        <v>3000</v>
      </c>
      <c r="H13" s="180" t="s">
        <v>2068</v>
      </c>
      <c r="I13" s="180"/>
      <c r="J13" s="180"/>
      <c r="K13" s="179" t="s">
        <v>115</v>
      </c>
      <c r="L13" s="179" t="s">
        <v>92</v>
      </c>
      <c r="M13" s="181" t="s">
        <v>2069</v>
      </c>
      <c r="N13" s="181" t="s">
        <v>2070</v>
      </c>
      <c r="O13" s="224"/>
      <c r="P13" s="179"/>
      <c r="Q13" s="179">
        <v>4</v>
      </c>
    </row>
    <row r="14" s="88" customFormat="1" ht="48" hidden="1" customHeight="1" spans="1:17">
      <c r="A14" s="179">
        <v>8</v>
      </c>
      <c r="B14" s="182" t="s">
        <v>2071</v>
      </c>
      <c r="C14" s="183" t="s">
        <v>433</v>
      </c>
      <c r="D14" s="184" t="s">
        <v>1144</v>
      </c>
      <c r="E14" s="182" t="s">
        <v>2072</v>
      </c>
      <c r="F14" s="186">
        <v>1500</v>
      </c>
      <c r="G14" s="187">
        <v>1500</v>
      </c>
      <c r="H14" s="180" t="s">
        <v>2068</v>
      </c>
      <c r="I14" s="180"/>
      <c r="J14" s="180"/>
      <c r="K14" s="179" t="s">
        <v>115</v>
      </c>
      <c r="L14" s="179" t="s">
        <v>92</v>
      </c>
      <c r="M14" s="181" t="s">
        <v>2073</v>
      </c>
      <c r="N14" s="181" t="s">
        <v>2074</v>
      </c>
      <c r="O14" s="224"/>
      <c r="P14" s="179"/>
      <c r="Q14" s="179">
        <v>4</v>
      </c>
    </row>
    <row r="15" s="88" customFormat="1" ht="48" hidden="1" customHeight="1" spans="1:17">
      <c r="A15" s="179">
        <v>9</v>
      </c>
      <c r="B15" s="182" t="s">
        <v>2075</v>
      </c>
      <c r="C15" s="183" t="s">
        <v>433</v>
      </c>
      <c r="D15" s="184" t="s">
        <v>1144</v>
      </c>
      <c r="E15" s="182" t="s">
        <v>2076</v>
      </c>
      <c r="F15" s="186">
        <v>1000</v>
      </c>
      <c r="G15" s="187">
        <v>1000</v>
      </c>
      <c r="H15" s="180" t="s">
        <v>2068</v>
      </c>
      <c r="I15" s="180"/>
      <c r="J15" s="180"/>
      <c r="K15" s="179" t="s">
        <v>115</v>
      </c>
      <c r="L15" s="179" t="s">
        <v>92</v>
      </c>
      <c r="M15" s="181" t="s">
        <v>2077</v>
      </c>
      <c r="N15" s="181" t="s">
        <v>2078</v>
      </c>
      <c r="O15" s="224"/>
      <c r="P15" s="179"/>
      <c r="Q15" s="179">
        <v>4</v>
      </c>
    </row>
    <row r="16" s="89" customFormat="1" ht="45" hidden="1" customHeight="1" spans="1:17">
      <c r="A16" s="179">
        <v>10</v>
      </c>
      <c r="B16" s="182" t="s">
        <v>2079</v>
      </c>
      <c r="C16" s="183" t="s">
        <v>433</v>
      </c>
      <c r="D16" s="183" t="s">
        <v>1144</v>
      </c>
      <c r="E16" s="182" t="s">
        <v>2080</v>
      </c>
      <c r="F16" s="184">
        <v>500000</v>
      </c>
      <c r="G16" s="184">
        <v>10000</v>
      </c>
      <c r="H16" s="182" t="s">
        <v>2081</v>
      </c>
      <c r="I16" s="182"/>
      <c r="J16" s="182"/>
      <c r="K16" s="179" t="s">
        <v>122</v>
      </c>
      <c r="L16" s="179" t="s">
        <v>33</v>
      </c>
      <c r="M16" s="183" t="s">
        <v>2082</v>
      </c>
      <c r="N16" s="183" t="s">
        <v>2083</v>
      </c>
      <c r="O16" s="224"/>
      <c r="P16" s="225"/>
      <c r="Q16" s="259">
        <v>1</v>
      </c>
    </row>
    <row r="17" s="89" customFormat="1" ht="54.95" hidden="1" customHeight="1" spans="1:17">
      <c r="A17" s="179">
        <v>11</v>
      </c>
      <c r="B17" s="182" t="s">
        <v>2084</v>
      </c>
      <c r="C17" s="183" t="s">
        <v>433</v>
      </c>
      <c r="D17" s="183" t="s">
        <v>1144</v>
      </c>
      <c r="E17" s="182" t="s">
        <v>2085</v>
      </c>
      <c r="F17" s="184">
        <v>80000</v>
      </c>
      <c r="G17" s="184">
        <v>20000</v>
      </c>
      <c r="H17" s="182" t="s">
        <v>2086</v>
      </c>
      <c r="I17" s="182"/>
      <c r="J17" s="182"/>
      <c r="K17" s="179" t="s">
        <v>289</v>
      </c>
      <c r="L17" s="179" t="s">
        <v>33</v>
      </c>
      <c r="M17" s="179" t="s">
        <v>2087</v>
      </c>
      <c r="N17" s="181" t="s">
        <v>2088</v>
      </c>
      <c r="O17" s="224"/>
      <c r="P17" s="225"/>
      <c r="Q17" s="259">
        <v>1</v>
      </c>
    </row>
    <row r="18" s="90" customFormat="1" ht="54" hidden="1" customHeight="1" spans="1:17">
      <c r="A18" s="179">
        <v>12</v>
      </c>
      <c r="B18" s="192" t="s">
        <v>2089</v>
      </c>
      <c r="C18" s="183" t="s">
        <v>433</v>
      </c>
      <c r="D18" s="184" t="s">
        <v>1144</v>
      </c>
      <c r="E18" s="182" t="s">
        <v>2090</v>
      </c>
      <c r="F18" s="186">
        <v>15000</v>
      </c>
      <c r="G18" s="187">
        <v>15000</v>
      </c>
      <c r="H18" s="180" t="s">
        <v>2091</v>
      </c>
      <c r="I18" s="180"/>
      <c r="J18" s="180"/>
      <c r="K18" s="179" t="s">
        <v>92</v>
      </c>
      <c r="L18" s="179" t="s">
        <v>34</v>
      </c>
      <c r="M18" s="181" t="s">
        <v>2092</v>
      </c>
      <c r="N18" s="181" t="s">
        <v>2093</v>
      </c>
      <c r="O18" s="224"/>
      <c r="P18" s="226"/>
      <c r="Q18" s="259">
        <v>1</v>
      </c>
    </row>
    <row r="19" s="90" customFormat="1" ht="54" hidden="1" customHeight="1" spans="1:17">
      <c r="A19" s="179">
        <v>13</v>
      </c>
      <c r="B19" s="182" t="s">
        <v>2094</v>
      </c>
      <c r="C19" s="183" t="s">
        <v>433</v>
      </c>
      <c r="D19" s="184" t="s">
        <v>1144</v>
      </c>
      <c r="E19" s="182" t="s">
        <v>2095</v>
      </c>
      <c r="F19" s="186">
        <v>10000</v>
      </c>
      <c r="G19" s="187">
        <v>10000</v>
      </c>
      <c r="H19" s="180" t="s">
        <v>2096</v>
      </c>
      <c r="I19" s="180"/>
      <c r="J19" s="180"/>
      <c r="K19" s="179" t="s">
        <v>289</v>
      </c>
      <c r="L19" s="179" t="s">
        <v>34</v>
      </c>
      <c r="M19" s="181" t="s">
        <v>2097</v>
      </c>
      <c r="N19" s="181" t="s">
        <v>2098</v>
      </c>
      <c r="O19" s="224"/>
      <c r="P19" s="226"/>
      <c r="Q19" s="259">
        <v>1</v>
      </c>
    </row>
    <row r="20" s="90" customFormat="1" ht="53.1" hidden="1" customHeight="1" spans="1:17">
      <c r="A20" s="179">
        <v>14</v>
      </c>
      <c r="B20" s="182" t="s">
        <v>1192</v>
      </c>
      <c r="C20" s="183" t="s">
        <v>433</v>
      </c>
      <c r="D20" s="184" t="s">
        <v>1144</v>
      </c>
      <c r="E20" s="182" t="s">
        <v>1193</v>
      </c>
      <c r="F20" s="186">
        <v>9000</v>
      </c>
      <c r="G20" s="187">
        <v>9000</v>
      </c>
      <c r="H20" s="180" t="s">
        <v>2099</v>
      </c>
      <c r="I20" s="180"/>
      <c r="J20" s="180"/>
      <c r="K20" s="179" t="s">
        <v>79</v>
      </c>
      <c r="L20" s="179" t="s">
        <v>34</v>
      </c>
      <c r="M20" s="181" t="s">
        <v>1194</v>
      </c>
      <c r="N20" s="181" t="s">
        <v>2100</v>
      </c>
      <c r="O20" s="224"/>
      <c r="P20" s="226"/>
      <c r="Q20" s="259">
        <v>1</v>
      </c>
    </row>
    <row r="21" s="90" customFormat="1" ht="51" hidden="1" customHeight="1" spans="1:17">
      <c r="A21" s="179">
        <v>15</v>
      </c>
      <c r="B21" s="182" t="s">
        <v>2101</v>
      </c>
      <c r="C21" s="183" t="s">
        <v>433</v>
      </c>
      <c r="D21" s="184" t="s">
        <v>1144</v>
      </c>
      <c r="E21" s="182" t="s">
        <v>2102</v>
      </c>
      <c r="F21" s="184">
        <v>8000</v>
      </c>
      <c r="G21" s="184">
        <v>3000</v>
      </c>
      <c r="H21" s="180" t="s">
        <v>2103</v>
      </c>
      <c r="I21" s="180"/>
      <c r="J21" s="180"/>
      <c r="K21" s="179" t="s">
        <v>33</v>
      </c>
      <c r="L21" s="179" t="s">
        <v>70</v>
      </c>
      <c r="M21" s="181" t="s">
        <v>2104</v>
      </c>
      <c r="N21" s="181" t="s">
        <v>1212</v>
      </c>
      <c r="O21" s="224"/>
      <c r="P21" s="226"/>
      <c r="Q21" s="259">
        <v>1</v>
      </c>
    </row>
    <row r="22" s="90" customFormat="1" ht="59.1" hidden="1" customHeight="1" spans="1:17">
      <c r="A22" s="179">
        <v>16</v>
      </c>
      <c r="B22" s="182" t="s">
        <v>2105</v>
      </c>
      <c r="C22" s="183" t="s">
        <v>433</v>
      </c>
      <c r="D22" s="184" t="s">
        <v>1144</v>
      </c>
      <c r="E22" s="182" t="s">
        <v>2106</v>
      </c>
      <c r="F22" s="184">
        <v>11000</v>
      </c>
      <c r="G22" s="184">
        <v>6000</v>
      </c>
      <c r="H22" s="180" t="s">
        <v>2107</v>
      </c>
      <c r="I22" s="180"/>
      <c r="J22" s="180"/>
      <c r="K22" s="179" t="s">
        <v>33</v>
      </c>
      <c r="L22" s="179" t="s">
        <v>70</v>
      </c>
      <c r="M22" s="181" t="s">
        <v>2108</v>
      </c>
      <c r="N22" s="181" t="s">
        <v>2109</v>
      </c>
      <c r="O22" s="224"/>
      <c r="P22" s="226"/>
      <c r="Q22" s="259">
        <v>1</v>
      </c>
    </row>
    <row r="23" s="91" customFormat="1" ht="101.1" hidden="1" customHeight="1" spans="1:17">
      <c r="A23" s="179">
        <v>17</v>
      </c>
      <c r="B23" s="182" t="s">
        <v>2110</v>
      </c>
      <c r="C23" s="183" t="s">
        <v>433</v>
      </c>
      <c r="D23" s="184" t="s">
        <v>1265</v>
      </c>
      <c r="E23" s="180" t="s">
        <v>2111</v>
      </c>
      <c r="F23" s="187">
        <v>150000</v>
      </c>
      <c r="G23" s="187">
        <v>10000</v>
      </c>
      <c r="H23" s="191" t="s">
        <v>2112</v>
      </c>
      <c r="I23" s="191"/>
      <c r="J23" s="191"/>
      <c r="K23" s="179" t="s">
        <v>33</v>
      </c>
      <c r="L23" s="179" t="s">
        <v>70</v>
      </c>
      <c r="M23" s="181" t="s">
        <v>1269</v>
      </c>
      <c r="N23" s="181" t="s">
        <v>2113</v>
      </c>
      <c r="O23" s="227"/>
      <c r="P23" s="181"/>
      <c r="Q23" s="259">
        <v>1</v>
      </c>
    </row>
    <row r="24" s="91" customFormat="1" ht="90" hidden="1" customHeight="1" spans="1:17">
      <c r="A24" s="179">
        <v>18</v>
      </c>
      <c r="B24" s="182" t="s">
        <v>1285</v>
      </c>
      <c r="C24" s="183" t="s">
        <v>433</v>
      </c>
      <c r="D24" s="183" t="s">
        <v>1265</v>
      </c>
      <c r="E24" s="182" t="s">
        <v>1286</v>
      </c>
      <c r="F24" s="186">
        <v>55600</v>
      </c>
      <c r="G24" s="186">
        <v>5000</v>
      </c>
      <c r="H24" s="182" t="s">
        <v>2114</v>
      </c>
      <c r="I24" s="182"/>
      <c r="J24" s="182"/>
      <c r="K24" s="183" t="s">
        <v>33</v>
      </c>
      <c r="L24" s="183" t="s">
        <v>70</v>
      </c>
      <c r="M24" s="183" t="s">
        <v>1288</v>
      </c>
      <c r="N24" s="183" t="s">
        <v>2115</v>
      </c>
      <c r="O24" s="227"/>
      <c r="P24" s="181"/>
      <c r="Q24" s="181">
        <v>2</v>
      </c>
    </row>
    <row r="25" s="91" customFormat="1" ht="69" hidden="1" customHeight="1" spans="1:17">
      <c r="A25" s="179">
        <v>19</v>
      </c>
      <c r="B25" s="182" t="s">
        <v>2116</v>
      </c>
      <c r="C25" s="183" t="s">
        <v>433</v>
      </c>
      <c r="D25" s="183" t="s">
        <v>1265</v>
      </c>
      <c r="E25" s="182" t="s">
        <v>2117</v>
      </c>
      <c r="F25" s="187">
        <v>20000</v>
      </c>
      <c r="G25" s="187">
        <v>5000</v>
      </c>
      <c r="H25" s="182" t="s">
        <v>2118</v>
      </c>
      <c r="I25" s="182"/>
      <c r="J25" s="182"/>
      <c r="K25" s="183" t="s">
        <v>33</v>
      </c>
      <c r="L25" s="183" t="s">
        <v>173</v>
      </c>
      <c r="M25" s="183" t="s">
        <v>2119</v>
      </c>
      <c r="N25" s="183" t="s">
        <v>2120</v>
      </c>
      <c r="O25" s="227"/>
      <c r="P25" s="183"/>
      <c r="Q25" s="183" t="s">
        <v>2121</v>
      </c>
    </row>
    <row r="26" s="91" customFormat="1" ht="57" hidden="1" customHeight="1" spans="1:17">
      <c r="A26" s="179">
        <v>20</v>
      </c>
      <c r="B26" s="182" t="s">
        <v>2122</v>
      </c>
      <c r="C26" s="183" t="s">
        <v>433</v>
      </c>
      <c r="D26" s="183" t="s">
        <v>1265</v>
      </c>
      <c r="E26" s="182" t="s">
        <v>2123</v>
      </c>
      <c r="F26" s="186">
        <v>54000</v>
      </c>
      <c r="G26" s="186">
        <v>15000</v>
      </c>
      <c r="H26" s="182" t="s">
        <v>2124</v>
      </c>
      <c r="I26" s="182"/>
      <c r="J26" s="182"/>
      <c r="K26" s="183" t="s">
        <v>33</v>
      </c>
      <c r="L26" s="183" t="s">
        <v>70</v>
      </c>
      <c r="M26" s="183" t="s">
        <v>1283</v>
      </c>
      <c r="N26" s="183" t="s">
        <v>2125</v>
      </c>
      <c r="O26" s="228"/>
      <c r="P26" s="183"/>
      <c r="Q26" s="183" t="s">
        <v>2121</v>
      </c>
    </row>
    <row r="27" s="91" customFormat="1" ht="42.95" hidden="1" customHeight="1" spans="1:17">
      <c r="A27" s="179">
        <v>21</v>
      </c>
      <c r="B27" s="182" t="s">
        <v>2126</v>
      </c>
      <c r="C27" s="183" t="s">
        <v>433</v>
      </c>
      <c r="D27" s="183" t="s">
        <v>1265</v>
      </c>
      <c r="E27" s="182" t="s">
        <v>1346</v>
      </c>
      <c r="F27" s="186">
        <v>12000</v>
      </c>
      <c r="G27" s="186">
        <v>1000</v>
      </c>
      <c r="H27" s="191" t="s">
        <v>2127</v>
      </c>
      <c r="I27" s="191"/>
      <c r="J27" s="191"/>
      <c r="K27" s="183" t="s">
        <v>33</v>
      </c>
      <c r="L27" s="183" t="s">
        <v>70</v>
      </c>
      <c r="M27" s="183" t="s">
        <v>2128</v>
      </c>
      <c r="N27" s="183" t="s">
        <v>1348</v>
      </c>
      <c r="O27" s="227"/>
      <c r="P27" s="183"/>
      <c r="Q27" s="260">
        <v>1</v>
      </c>
    </row>
    <row r="28" s="91" customFormat="1" ht="71.1" hidden="1" customHeight="1" spans="1:17">
      <c r="A28" s="179">
        <v>22</v>
      </c>
      <c r="B28" s="182" t="s">
        <v>2129</v>
      </c>
      <c r="C28" s="183" t="s">
        <v>433</v>
      </c>
      <c r="D28" s="183" t="s">
        <v>1265</v>
      </c>
      <c r="E28" s="182" t="s">
        <v>1350</v>
      </c>
      <c r="F28" s="186">
        <v>18200</v>
      </c>
      <c r="G28" s="186">
        <v>1000</v>
      </c>
      <c r="H28" s="191" t="s">
        <v>2130</v>
      </c>
      <c r="I28" s="191"/>
      <c r="J28" s="191"/>
      <c r="K28" s="183" t="s">
        <v>33</v>
      </c>
      <c r="L28" s="183" t="s">
        <v>34</v>
      </c>
      <c r="M28" s="183" t="s">
        <v>2131</v>
      </c>
      <c r="N28" s="183" t="s">
        <v>2132</v>
      </c>
      <c r="O28" s="227"/>
      <c r="P28" s="183"/>
      <c r="Q28" s="260">
        <v>1</v>
      </c>
    </row>
    <row r="29" s="91" customFormat="1" ht="60" hidden="1" customHeight="1" spans="1:17">
      <c r="A29" s="179">
        <v>23</v>
      </c>
      <c r="B29" s="182" t="s">
        <v>2133</v>
      </c>
      <c r="C29" s="183" t="s">
        <v>433</v>
      </c>
      <c r="D29" s="183" t="s">
        <v>1265</v>
      </c>
      <c r="E29" s="182" t="s">
        <v>2134</v>
      </c>
      <c r="F29" s="184">
        <v>1500</v>
      </c>
      <c r="G29" s="186">
        <v>1000</v>
      </c>
      <c r="H29" s="182" t="s">
        <v>2135</v>
      </c>
      <c r="I29" s="182"/>
      <c r="J29" s="182"/>
      <c r="K29" s="183" t="s">
        <v>33</v>
      </c>
      <c r="L29" s="183" t="s">
        <v>34</v>
      </c>
      <c r="M29" s="183" t="s">
        <v>1308</v>
      </c>
      <c r="N29" s="183" t="s">
        <v>2136</v>
      </c>
      <c r="O29" s="227"/>
      <c r="P29" s="183"/>
      <c r="Q29" s="260">
        <v>4</v>
      </c>
    </row>
    <row r="30" s="91" customFormat="1" ht="78.75" hidden="1" spans="1:17">
      <c r="A30" s="179">
        <v>24</v>
      </c>
      <c r="B30" s="182" t="s">
        <v>2137</v>
      </c>
      <c r="C30" s="183" t="s">
        <v>433</v>
      </c>
      <c r="D30" s="183" t="s">
        <v>1265</v>
      </c>
      <c r="E30" s="182" t="s">
        <v>2138</v>
      </c>
      <c r="F30" s="186">
        <v>12000</v>
      </c>
      <c r="G30" s="186">
        <v>3000</v>
      </c>
      <c r="H30" s="191" t="s">
        <v>2139</v>
      </c>
      <c r="I30" s="191"/>
      <c r="J30" s="191"/>
      <c r="K30" s="183" t="s">
        <v>33</v>
      </c>
      <c r="L30" s="183" t="s">
        <v>70</v>
      </c>
      <c r="M30" s="183" t="s">
        <v>2140</v>
      </c>
      <c r="N30" s="183" t="s">
        <v>2141</v>
      </c>
      <c r="O30" s="227"/>
      <c r="P30" s="183"/>
      <c r="Q30" s="183" t="s">
        <v>2121</v>
      </c>
    </row>
    <row r="31" s="92" customFormat="1" ht="20.1" hidden="1" customHeight="1" spans="1:20">
      <c r="A31" s="193" t="s">
        <v>2142</v>
      </c>
      <c r="B31" s="194" t="str">
        <f>"农林水利"&amp;SUBTOTAL(3,A31:A66)-2&amp;"个"</f>
        <v>农林水利2个</v>
      </c>
      <c r="C31" s="195"/>
      <c r="D31" s="196"/>
      <c r="E31" s="197"/>
      <c r="F31" s="198">
        <f>SUM(F32:F65)</f>
        <v>141512</v>
      </c>
      <c r="G31" s="198">
        <f>SUM(G32:G65)</f>
        <v>67436</v>
      </c>
      <c r="H31" s="199"/>
      <c r="I31" s="199"/>
      <c r="J31" s="199"/>
      <c r="K31" s="193"/>
      <c r="L31" s="193"/>
      <c r="M31" s="193"/>
      <c r="N31" s="193"/>
      <c r="O31" s="229"/>
      <c r="P31" s="229"/>
      <c r="Q31" s="261"/>
      <c r="R31" s="116"/>
      <c r="S31" s="104"/>
      <c r="T31" s="116"/>
    </row>
    <row r="32" s="93" customFormat="1" ht="54.75" customHeight="1" spans="1:17">
      <c r="A32" s="200">
        <v>1</v>
      </c>
      <c r="B32" s="18" t="s">
        <v>2143</v>
      </c>
      <c r="C32" s="12" t="s">
        <v>317</v>
      </c>
      <c r="D32" s="8" t="s">
        <v>267</v>
      </c>
      <c r="E32" s="9" t="s">
        <v>2144</v>
      </c>
      <c r="F32" s="17">
        <v>5000</v>
      </c>
      <c r="G32" s="7">
        <v>5000</v>
      </c>
      <c r="H32" s="11" t="s">
        <v>2145</v>
      </c>
      <c r="I32" s="230" t="s">
        <v>2146</v>
      </c>
      <c r="J32" s="230"/>
      <c r="K32" s="7" t="s">
        <v>33</v>
      </c>
      <c r="L32" s="7" t="s">
        <v>34</v>
      </c>
      <c r="M32" s="7" t="s">
        <v>2147</v>
      </c>
      <c r="N32" s="23" t="s">
        <v>2148</v>
      </c>
      <c r="O32" s="24" t="s">
        <v>2149</v>
      </c>
      <c r="P32" s="231"/>
      <c r="Q32" s="262">
        <v>4</v>
      </c>
    </row>
    <row r="33" s="93" customFormat="1" ht="41.25" customHeight="1" spans="1:17">
      <c r="A33" s="200">
        <v>2</v>
      </c>
      <c r="B33" s="18" t="s">
        <v>2150</v>
      </c>
      <c r="C33" s="12" t="s">
        <v>117</v>
      </c>
      <c r="D33" s="8" t="s">
        <v>267</v>
      </c>
      <c r="E33" s="9" t="s">
        <v>2151</v>
      </c>
      <c r="F33" s="17">
        <v>1000</v>
      </c>
      <c r="G33" s="7">
        <v>800</v>
      </c>
      <c r="H33" s="11" t="s">
        <v>2152</v>
      </c>
      <c r="I33" s="230" t="s">
        <v>2153</v>
      </c>
      <c r="J33" s="230"/>
      <c r="K33" s="7" t="s">
        <v>33</v>
      </c>
      <c r="L33" s="7" t="s">
        <v>92</v>
      </c>
      <c r="M33" s="23" t="s">
        <v>2154</v>
      </c>
      <c r="N33" s="23" t="s">
        <v>2155</v>
      </c>
      <c r="O33" s="26" t="s">
        <v>709</v>
      </c>
      <c r="P33" s="231"/>
      <c r="Q33" s="262">
        <v>4</v>
      </c>
    </row>
    <row r="34" s="94" customFormat="1" ht="59.1" customHeight="1" spans="1:17">
      <c r="A34" s="200">
        <v>3</v>
      </c>
      <c r="B34" s="18" t="s">
        <v>2156</v>
      </c>
      <c r="C34" s="12" t="s">
        <v>317</v>
      </c>
      <c r="D34" s="8" t="s">
        <v>267</v>
      </c>
      <c r="E34" s="9" t="s">
        <v>2157</v>
      </c>
      <c r="F34" s="17">
        <v>1000</v>
      </c>
      <c r="G34" s="7">
        <v>900</v>
      </c>
      <c r="H34" s="11" t="s">
        <v>2145</v>
      </c>
      <c r="I34" s="230"/>
      <c r="J34" s="230"/>
      <c r="K34" s="7" t="s">
        <v>33</v>
      </c>
      <c r="L34" s="7" t="s">
        <v>34</v>
      </c>
      <c r="M34" s="23" t="s">
        <v>2158</v>
      </c>
      <c r="N34" s="23" t="s">
        <v>2159</v>
      </c>
      <c r="O34" s="26" t="s">
        <v>2160</v>
      </c>
      <c r="P34" s="232"/>
      <c r="Q34" s="263">
        <v>4</v>
      </c>
    </row>
    <row r="35" s="93" customFormat="1" ht="50.1" customHeight="1" spans="1:17">
      <c r="A35" s="200">
        <v>4</v>
      </c>
      <c r="B35" s="13" t="s">
        <v>2161</v>
      </c>
      <c r="C35" s="12" t="s">
        <v>317</v>
      </c>
      <c r="D35" s="8" t="s">
        <v>267</v>
      </c>
      <c r="E35" s="9" t="s">
        <v>2162</v>
      </c>
      <c r="F35" s="7">
        <v>2000</v>
      </c>
      <c r="G35" s="10">
        <v>1000</v>
      </c>
      <c r="H35" s="11" t="s">
        <v>2163</v>
      </c>
      <c r="I35" s="230" t="s">
        <v>2164</v>
      </c>
      <c r="J35" s="230"/>
      <c r="K35" s="23" t="s">
        <v>33</v>
      </c>
      <c r="L35" s="23" t="s">
        <v>92</v>
      </c>
      <c r="M35" s="25" t="s">
        <v>2002</v>
      </c>
      <c r="N35" s="23" t="s">
        <v>2165</v>
      </c>
      <c r="O35" s="26" t="s">
        <v>709</v>
      </c>
      <c r="P35" s="231"/>
      <c r="Q35" s="262">
        <v>4</v>
      </c>
    </row>
    <row r="36" s="85" customFormat="1" ht="56.1" hidden="1" customHeight="1" spans="1:18">
      <c r="A36" s="200">
        <v>5</v>
      </c>
      <c r="B36" s="180" t="s">
        <v>2166</v>
      </c>
      <c r="C36" s="201" t="s">
        <v>129</v>
      </c>
      <c r="D36" s="179" t="s">
        <v>642</v>
      </c>
      <c r="E36" s="180" t="s">
        <v>2167</v>
      </c>
      <c r="F36" s="186">
        <v>1000</v>
      </c>
      <c r="G36" s="184">
        <v>1000</v>
      </c>
      <c r="H36" s="180" t="s">
        <v>2168</v>
      </c>
      <c r="I36" s="180"/>
      <c r="J36" s="180"/>
      <c r="K36" s="179" t="s">
        <v>33</v>
      </c>
      <c r="L36" s="179" t="s">
        <v>178</v>
      </c>
      <c r="M36" s="179" t="s">
        <v>2169</v>
      </c>
      <c r="N36" s="201" t="s">
        <v>2170</v>
      </c>
      <c r="O36" s="219"/>
      <c r="P36" s="233"/>
      <c r="Q36" s="248">
        <v>4</v>
      </c>
      <c r="R36" s="254"/>
    </row>
    <row r="37" s="85" customFormat="1" ht="57.95" hidden="1" customHeight="1" spans="1:18">
      <c r="A37" s="200">
        <v>6</v>
      </c>
      <c r="B37" s="182" t="s">
        <v>2171</v>
      </c>
      <c r="C37" s="179" t="s">
        <v>129</v>
      </c>
      <c r="D37" s="183" t="s">
        <v>642</v>
      </c>
      <c r="E37" s="182" t="s">
        <v>2172</v>
      </c>
      <c r="F37" s="183">
        <v>200</v>
      </c>
      <c r="G37" s="183">
        <v>200</v>
      </c>
      <c r="H37" s="182" t="s">
        <v>2173</v>
      </c>
      <c r="I37" s="182"/>
      <c r="J37" s="182"/>
      <c r="K37" s="183" t="s">
        <v>289</v>
      </c>
      <c r="L37" s="179" t="s">
        <v>34</v>
      </c>
      <c r="M37" s="179" t="s">
        <v>646</v>
      </c>
      <c r="N37" s="181" t="s">
        <v>157</v>
      </c>
      <c r="O37" s="219"/>
      <c r="P37" s="233"/>
      <c r="Q37" s="248">
        <v>4</v>
      </c>
      <c r="R37" s="254"/>
    </row>
    <row r="38" s="85" customFormat="1" ht="59.1" hidden="1" customHeight="1" spans="1:18">
      <c r="A38" s="200">
        <v>7</v>
      </c>
      <c r="B38" s="182" t="s">
        <v>2174</v>
      </c>
      <c r="C38" s="179" t="s">
        <v>129</v>
      </c>
      <c r="D38" s="183" t="s">
        <v>642</v>
      </c>
      <c r="E38" s="182" t="s">
        <v>2175</v>
      </c>
      <c r="F38" s="183">
        <v>500</v>
      </c>
      <c r="G38" s="183">
        <v>500</v>
      </c>
      <c r="H38" s="182" t="s">
        <v>2176</v>
      </c>
      <c r="I38" s="182"/>
      <c r="J38" s="182"/>
      <c r="K38" s="183" t="s">
        <v>289</v>
      </c>
      <c r="L38" s="179" t="s">
        <v>34</v>
      </c>
      <c r="M38" s="179" t="s">
        <v>1675</v>
      </c>
      <c r="N38" s="181" t="s">
        <v>2177</v>
      </c>
      <c r="O38" s="219"/>
      <c r="P38" s="220"/>
      <c r="Q38" s="253">
        <v>4</v>
      </c>
      <c r="R38" s="254"/>
    </row>
    <row r="39" s="85" customFormat="1" ht="81" hidden="1" customHeight="1" spans="1:18">
      <c r="A39" s="200">
        <v>8</v>
      </c>
      <c r="B39" s="182" t="s">
        <v>2178</v>
      </c>
      <c r="C39" s="179" t="s">
        <v>129</v>
      </c>
      <c r="D39" s="183" t="s">
        <v>642</v>
      </c>
      <c r="E39" s="182" t="s">
        <v>2179</v>
      </c>
      <c r="F39" s="184">
        <v>800</v>
      </c>
      <c r="G39" s="184">
        <v>800</v>
      </c>
      <c r="H39" s="180" t="s">
        <v>2180</v>
      </c>
      <c r="I39" s="180"/>
      <c r="J39" s="180"/>
      <c r="K39" s="183" t="s">
        <v>115</v>
      </c>
      <c r="L39" s="179" t="s">
        <v>289</v>
      </c>
      <c r="M39" s="179" t="s">
        <v>646</v>
      </c>
      <c r="N39" s="181" t="s">
        <v>157</v>
      </c>
      <c r="O39" s="219"/>
      <c r="P39" s="220"/>
      <c r="Q39" s="253">
        <v>4</v>
      </c>
      <c r="R39" s="254"/>
    </row>
    <row r="40" s="85" customFormat="1" ht="36.95" hidden="1" customHeight="1" spans="1:18">
      <c r="A40" s="200">
        <v>9</v>
      </c>
      <c r="B40" s="180" t="s">
        <v>2181</v>
      </c>
      <c r="C40" s="179" t="s">
        <v>129</v>
      </c>
      <c r="D40" s="179" t="s">
        <v>642</v>
      </c>
      <c r="E40" s="180" t="s">
        <v>2182</v>
      </c>
      <c r="F40" s="179">
        <v>2100</v>
      </c>
      <c r="G40" s="179">
        <v>700</v>
      </c>
      <c r="H40" s="180" t="s">
        <v>2183</v>
      </c>
      <c r="I40" s="180"/>
      <c r="J40" s="180"/>
      <c r="K40" s="179" t="s">
        <v>289</v>
      </c>
      <c r="L40" s="179" t="s">
        <v>33</v>
      </c>
      <c r="M40" s="179" t="s">
        <v>2184</v>
      </c>
      <c r="N40" s="234" t="s">
        <v>2185</v>
      </c>
      <c r="O40" s="219"/>
      <c r="P40" s="220"/>
      <c r="Q40" s="253">
        <v>2</v>
      </c>
      <c r="R40" s="254"/>
    </row>
    <row r="41" s="81" customFormat="1" ht="66.95" hidden="1" customHeight="1" spans="1:20">
      <c r="A41" s="200">
        <v>10</v>
      </c>
      <c r="B41" s="180" t="s">
        <v>795</v>
      </c>
      <c r="C41" s="184" t="s">
        <v>117</v>
      </c>
      <c r="D41" s="179" t="s">
        <v>642</v>
      </c>
      <c r="E41" s="191" t="s">
        <v>2186</v>
      </c>
      <c r="F41" s="181">
        <v>41000</v>
      </c>
      <c r="G41" s="181">
        <v>9000</v>
      </c>
      <c r="H41" s="191" t="s">
        <v>2187</v>
      </c>
      <c r="I41" s="191"/>
      <c r="J41" s="191"/>
      <c r="K41" s="179" t="s">
        <v>33</v>
      </c>
      <c r="L41" s="179" t="s">
        <v>34</v>
      </c>
      <c r="M41" s="179" t="s">
        <v>2188</v>
      </c>
      <c r="N41" s="179" t="s">
        <v>2189</v>
      </c>
      <c r="O41" s="235"/>
      <c r="P41" s="235"/>
      <c r="Q41" s="264">
        <v>1</v>
      </c>
      <c r="R41" s="265"/>
      <c r="S41" s="133"/>
      <c r="T41" s="101"/>
    </row>
    <row r="42" s="95" customFormat="1" ht="66" hidden="1" customHeight="1" spans="1:20">
      <c r="A42" s="200">
        <v>11</v>
      </c>
      <c r="B42" s="180" t="s">
        <v>2190</v>
      </c>
      <c r="C42" s="184" t="s">
        <v>117</v>
      </c>
      <c r="D42" s="179" t="s">
        <v>642</v>
      </c>
      <c r="E42" s="180" t="s">
        <v>2191</v>
      </c>
      <c r="F42" s="179">
        <v>8000</v>
      </c>
      <c r="G42" s="179">
        <v>4000</v>
      </c>
      <c r="H42" s="180" t="s">
        <v>2192</v>
      </c>
      <c r="I42" s="180"/>
      <c r="J42" s="180"/>
      <c r="K42" s="179" t="s">
        <v>79</v>
      </c>
      <c r="L42" s="179" t="s">
        <v>70</v>
      </c>
      <c r="M42" s="179" t="s">
        <v>646</v>
      </c>
      <c r="N42" s="179" t="s">
        <v>157</v>
      </c>
      <c r="O42" s="219"/>
      <c r="P42" s="220"/>
      <c r="Q42" s="248">
        <v>4</v>
      </c>
      <c r="R42" s="254"/>
      <c r="S42" s="85"/>
      <c r="T42" s="266"/>
    </row>
    <row r="43" s="85" customFormat="1" ht="42.95" hidden="1" customHeight="1" spans="1:18">
      <c r="A43" s="200">
        <v>12</v>
      </c>
      <c r="B43" s="180" t="s">
        <v>2193</v>
      </c>
      <c r="C43" s="179" t="s">
        <v>117</v>
      </c>
      <c r="D43" s="179" t="s">
        <v>642</v>
      </c>
      <c r="E43" s="180" t="s">
        <v>2194</v>
      </c>
      <c r="F43" s="179">
        <v>1500</v>
      </c>
      <c r="G43" s="179">
        <v>600</v>
      </c>
      <c r="H43" s="180" t="s">
        <v>2195</v>
      </c>
      <c r="I43" s="180"/>
      <c r="J43" s="180"/>
      <c r="K43" s="179" t="s">
        <v>79</v>
      </c>
      <c r="L43" s="179" t="s">
        <v>33</v>
      </c>
      <c r="M43" s="179" t="s">
        <v>1579</v>
      </c>
      <c r="N43" s="179" t="s">
        <v>2196</v>
      </c>
      <c r="O43" s="219"/>
      <c r="P43" s="220"/>
      <c r="Q43" s="253">
        <v>4</v>
      </c>
      <c r="R43" s="254"/>
    </row>
    <row r="44" s="96" customFormat="1" ht="49.5" hidden="1" customHeight="1" spans="1:17">
      <c r="A44" s="200">
        <v>13</v>
      </c>
      <c r="B44" s="192" t="s">
        <v>2197</v>
      </c>
      <c r="C44" s="202" t="s">
        <v>117</v>
      </c>
      <c r="D44" s="203" t="s">
        <v>1072</v>
      </c>
      <c r="E44" s="204" t="s">
        <v>2198</v>
      </c>
      <c r="F44" s="205">
        <v>800</v>
      </c>
      <c r="G44" s="205">
        <v>800</v>
      </c>
      <c r="H44" s="206" t="s">
        <v>2199</v>
      </c>
      <c r="I44" s="206"/>
      <c r="J44" s="206"/>
      <c r="K44" s="236" t="s">
        <v>122</v>
      </c>
      <c r="L44" s="236" t="s">
        <v>382</v>
      </c>
      <c r="M44" s="236" t="s">
        <v>1077</v>
      </c>
      <c r="N44" s="201" t="s">
        <v>2200</v>
      </c>
      <c r="O44" s="237" t="s">
        <v>1105</v>
      </c>
      <c r="P44" s="238"/>
      <c r="Q44" s="242">
        <v>4</v>
      </c>
    </row>
    <row r="45" s="97" customFormat="1" ht="49.5" hidden="1" customHeight="1" spans="1:17">
      <c r="A45" s="200">
        <v>14</v>
      </c>
      <c r="B45" s="192" t="s">
        <v>2201</v>
      </c>
      <c r="C45" s="202" t="s">
        <v>117</v>
      </c>
      <c r="D45" s="203" t="s">
        <v>1072</v>
      </c>
      <c r="E45" s="204" t="s">
        <v>2202</v>
      </c>
      <c r="F45" s="205">
        <v>3000</v>
      </c>
      <c r="G45" s="205">
        <v>2000</v>
      </c>
      <c r="H45" s="206" t="s">
        <v>2203</v>
      </c>
      <c r="I45" s="206"/>
      <c r="J45" s="206"/>
      <c r="K45" s="236" t="s">
        <v>115</v>
      </c>
      <c r="L45" s="236" t="s">
        <v>178</v>
      </c>
      <c r="M45" s="236" t="s">
        <v>1077</v>
      </c>
      <c r="N45" s="201" t="s">
        <v>2200</v>
      </c>
      <c r="O45" s="237" t="s">
        <v>1105</v>
      </c>
      <c r="P45" s="236"/>
      <c r="Q45" s="179">
        <v>4</v>
      </c>
    </row>
    <row r="46" s="97" customFormat="1" ht="49.5" hidden="1" customHeight="1" spans="1:17">
      <c r="A46" s="200">
        <v>15</v>
      </c>
      <c r="B46" s="192" t="s">
        <v>2204</v>
      </c>
      <c r="C46" s="202" t="s">
        <v>117</v>
      </c>
      <c r="D46" s="203" t="s">
        <v>1072</v>
      </c>
      <c r="E46" s="204" t="s">
        <v>2205</v>
      </c>
      <c r="F46" s="205">
        <v>2000</v>
      </c>
      <c r="G46" s="205">
        <v>1000</v>
      </c>
      <c r="H46" s="206" t="s">
        <v>2206</v>
      </c>
      <c r="I46" s="206"/>
      <c r="J46" s="206"/>
      <c r="K46" s="236" t="s">
        <v>115</v>
      </c>
      <c r="L46" s="236" t="s">
        <v>122</v>
      </c>
      <c r="M46" s="236" t="s">
        <v>1077</v>
      </c>
      <c r="N46" s="201" t="s">
        <v>2200</v>
      </c>
      <c r="O46" s="237" t="s">
        <v>1105</v>
      </c>
      <c r="P46" s="236"/>
      <c r="Q46" s="179">
        <v>4</v>
      </c>
    </row>
    <row r="47" s="97" customFormat="1" ht="49.5" hidden="1" customHeight="1" spans="1:17">
      <c r="A47" s="200">
        <v>16</v>
      </c>
      <c r="B47" s="192" t="s">
        <v>2207</v>
      </c>
      <c r="C47" s="202" t="s">
        <v>117</v>
      </c>
      <c r="D47" s="203" t="s">
        <v>1072</v>
      </c>
      <c r="E47" s="204" t="s">
        <v>2208</v>
      </c>
      <c r="F47" s="205">
        <v>2000</v>
      </c>
      <c r="G47" s="205">
        <v>1000</v>
      </c>
      <c r="H47" s="206" t="s">
        <v>2206</v>
      </c>
      <c r="I47" s="206"/>
      <c r="J47" s="206"/>
      <c r="K47" s="236" t="s">
        <v>115</v>
      </c>
      <c r="L47" s="236" t="s">
        <v>79</v>
      </c>
      <c r="M47" s="236" t="s">
        <v>1077</v>
      </c>
      <c r="N47" s="201" t="s">
        <v>2200</v>
      </c>
      <c r="O47" s="237" t="s">
        <v>1105</v>
      </c>
      <c r="P47" s="236"/>
      <c r="Q47" s="179">
        <v>4</v>
      </c>
    </row>
    <row r="48" s="98" customFormat="1" ht="63" hidden="1" customHeight="1" spans="1:17">
      <c r="A48" s="200">
        <v>17</v>
      </c>
      <c r="B48" s="180" t="s">
        <v>2209</v>
      </c>
      <c r="C48" s="183" t="s">
        <v>117</v>
      </c>
      <c r="D48" s="184" t="s">
        <v>1072</v>
      </c>
      <c r="E48" s="182" t="s">
        <v>2210</v>
      </c>
      <c r="F48" s="186">
        <v>3200</v>
      </c>
      <c r="G48" s="186">
        <v>3200</v>
      </c>
      <c r="H48" s="207" t="s">
        <v>2211</v>
      </c>
      <c r="I48" s="207"/>
      <c r="J48" s="207"/>
      <c r="K48" s="179" t="s">
        <v>115</v>
      </c>
      <c r="L48" s="179" t="s">
        <v>173</v>
      </c>
      <c r="M48" s="179" t="s">
        <v>1077</v>
      </c>
      <c r="N48" s="201" t="s">
        <v>2200</v>
      </c>
      <c r="O48" s="237" t="s">
        <v>1105</v>
      </c>
      <c r="P48" s="239"/>
      <c r="Q48" s="179">
        <v>4</v>
      </c>
    </row>
    <row r="49" s="98" customFormat="1" ht="67.5" hidden="1" spans="1:17">
      <c r="A49" s="200">
        <v>18</v>
      </c>
      <c r="B49" s="180" t="s">
        <v>2212</v>
      </c>
      <c r="C49" s="183" t="s">
        <v>117</v>
      </c>
      <c r="D49" s="184" t="s">
        <v>1072</v>
      </c>
      <c r="E49" s="182" t="s">
        <v>2213</v>
      </c>
      <c r="F49" s="186">
        <v>1800</v>
      </c>
      <c r="G49" s="186">
        <v>1800</v>
      </c>
      <c r="H49" s="207" t="s">
        <v>2214</v>
      </c>
      <c r="I49" s="207"/>
      <c r="J49" s="207"/>
      <c r="K49" s="179" t="s">
        <v>988</v>
      </c>
      <c r="L49" s="179" t="s">
        <v>173</v>
      </c>
      <c r="M49" s="179" t="s">
        <v>1077</v>
      </c>
      <c r="N49" s="201" t="s">
        <v>2200</v>
      </c>
      <c r="O49" s="237" t="s">
        <v>1105</v>
      </c>
      <c r="P49" s="239"/>
      <c r="Q49" s="179">
        <v>4</v>
      </c>
    </row>
    <row r="50" s="98" customFormat="1" ht="67.5" hidden="1" spans="1:17">
      <c r="A50" s="200">
        <v>19</v>
      </c>
      <c r="B50" s="180" t="s">
        <v>2215</v>
      </c>
      <c r="C50" s="201" t="s">
        <v>129</v>
      </c>
      <c r="D50" s="184" t="s">
        <v>1072</v>
      </c>
      <c r="E50" s="182" t="s">
        <v>2216</v>
      </c>
      <c r="F50" s="183">
        <v>352</v>
      </c>
      <c r="G50" s="183">
        <v>176</v>
      </c>
      <c r="H50" s="182" t="s">
        <v>2176</v>
      </c>
      <c r="I50" s="182"/>
      <c r="J50" s="182"/>
      <c r="K50" s="183" t="s">
        <v>289</v>
      </c>
      <c r="L50" s="179" t="s">
        <v>33</v>
      </c>
      <c r="M50" s="179" t="s">
        <v>1077</v>
      </c>
      <c r="N50" s="201" t="s">
        <v>2200</v>
      </c>
      <c r="O50" s="234" t="s">
        <v>2217</v>
      </c>
      <c r="P50" s="239"/>
      <c r="Q50" s="179">
        <v>4</v>
      </c>
    </row>
    <row r="51" s="98" customFormat="1" ht="77.1" hidden="1" customHeight="1" spans="1:17">
      <c r="A51" s="200">
        <v>20</v>
      </c>
      <c r="B51" s="207" t="s">
        <v>2218</v>
      </c>
      <c r="C51" s="184" t="s">
        <v>129</v>
      </c>
      <c r="D51" s="181" t="s">
        <v>1072</v>
      </c>
      <c r="E51" s="208" t="s">
        <v>2219</v>
      </c>
      <c r="F51" s="186">
        <v>4000</v>
      </c>
      <c r="G51" s="209">
        <v>3000</v>
      </c>
      <c r="H51" s="207" t="s">
        <v>2220</v>
      </c>
      <c r="I51" s="207"/>
      <c r="J51" s="207"/>
      <c r="K51" s="201" t="s">
        <v>79</v>
      </c>
      <c r="L51" s="201" t="s">
        <v>34</v>
      </c>
      <c r="M51" s="201" t="s">
        <v>1077</v>
      </c>
      <c r="N51" s="201" t="s">
        <v>2200</v>
      </c>
      <c r="O51" s="234" t="s">
        <v>2217</v>
      </c>
      <c r="P51" s="239"/>
      <c r="Q51" s="179">
        <v>4</v>
      </c>
    </row>
    <row r="52" s="99" customFormat="1" ht="87" hidden="1" customHeight="1" spans="1:251">
      <c r="A52" s="200">
        <v>21</v>
      </c>
      <c r="B52" s="182" t="s">
        <v>2221</v>
      </c>
      <c r="C52" s="179" t="s">
        <v>129</v>
      </c>
      <c r="D52" s="183" t="s">
        <v>894</v>
      </c>
      <c r="E52" s="182" t="s">
        <v>2222</v>
      </c>
      <c r="F52" s="186">
        <v>1800</v>
      </c>
      <c r="G52" s="186">
        <v>1800</v>
      </c>
      <c r="H52" s="210" t="s">
        <v>2223</v>
      </c>
      <c r="I52" s="210"/>
      <c r="J52" s="210"/>
      <c r="K52" s="240" t="s">
        <v>33</v>
      </c>
      <c r="L52" s="240" t="s">
        <v>79</v>
      </c>
      <c r="M52" s="181" t="s">
        <v>898</v>
      </c>
      <c r="N52" s="181" t="s">
        <v>2224</v>
      </c>
      <c r="O52" s="21"/>
      <c r="P52" s="241"/>
      <c r="Q52" s="179">
        <v>4</v>
      </c>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7"/>
      <c r="EI52" s="117"/>
      <c r="EJ52" s="117"/>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17"/>
      <c r="FI52" s="117"/>
      <c r="FJ52" s="117"/>
      <c r="FK52" s="117"/>
      <c r="FL52" s="117"/>
      <c r="FM52" s="117"/>
      <c r="FN52" s="117"/>
      <c r="FO52" s="117"/>
      <c r="FP52" s="117"/>
      <c r="FQ52" s="117"/>
      <c r="FR52" s="117"/>
      <c r="FS52" s="117"/>
      <c r="FT52" s="117"/>
      <c r="FU52" s="117"/>
      <c r="FV52" s="117"/>
      <c r="FW52" s="117"/>
      <c r="FX52" s="117"/>
      <c r="FY52" s="117"/>
      <c r="FZ52" s="117"/>
      <c r="GA52" s="117"/>
      <c r="GB52" s="117"/>
      <c r="GC52" s="117"/>
      <c r="GD52" s="117"/>
      <c r="GE52" s="117"/>
      <c r="GF52" s="117"/>
      <c r="GG52" s="117"/>
      <c r="GH52" s="117"/>
      <c r="GI52" s="117"/>
      <c r="GJ52" s="117"/>
      <c r="GK52" s="117"/>
      <c r="GL52" s="117"/>
      <c r="GM52" s="117"/>
      <c r="GN52" s="117"/>
      <c r="GO52" s="117"/>
      <c r="GP52" s="117"/>
      <c r="GQ52" s="117"/>
      <c r="GR52" s="117"/>
      <c r="GS52" s="117"/>
      <c r="GT52" s="117"/>
      <c r="GU52" s="117"/>
      <c r="GV52" s="117"/>
      <c r="GW52" s="117"/>
      <c r="GX52" s="117"/>
      <c r="GY52" s="117"/>
      <c r="GZ52" s="117"/>
      <c r="HA52" s="117"/>
      <c r="HB52" s="117"/>
      <c r="HC52" s="117"/>
      <c r="HD52" s="117"/>
      <c r="HE52" s="117"/>
      <c r="HF52" s="117"/>
      <c r="HG52" s="117"/>
      <c r="HH52" s="117"/>
      <c r="HI52" s="117"/>
      <c r="HJ52" s="117"/>
      <c r="HK52" s="117"/>
      <c r="HL52" s="117"/>
      <c r="HM52" s="117"/>
      <c r="HN52" s="117"/>
      <c r="HO52" s="117"/>
      <c r="HP52" s="117"/>
      <c r="HQ52" s="117"/>
      <c r="HR52" s="117"/>
      <c r="HS52" s="117"/>
      <c r="HT52" s="117"/>
      <c r="HU52" s="117"/>
      <c r="HV52" s="117"/>
      <c r="HW52" s="117"/>
      <c r="HX52" s="117"/>
      <c r="HY52" s="117"/>
      <c r="HZ52" s="117"/>
      <c r="IA52" s="117"/>
      <c r="IB52" s="117"/>
      <c r="IC52" s="117"/>
      <c r="ID52" s="117"/>
      <c r="IE52" s="117"/>
      <c r="IF52" s="117"/>
      <c r="IG52" s="117"/>
      <c r="IH52" s="117"/>
      <c r="II52" s="117"/>
      <c r="IJ52" s="117"/>
      <c r="IK52" s="117"/>
      <c r="IL52" s="117"/>
      <c r="IM52" s="117"/>
      <c r="IN52" s="117"/>
      <c r="IO52" s="117"/>
      <c r="IP52" s="117"/>
      <c r="IQ52" s="117"/>
    </row>
    <row r="53" s="99" customFormat="1" ht="59.1" hidden="1" customHeight="1" spans="1:251">
      <c r="A53" s="200">
        <v>22</v>
      </c>
      <c r="B53" s="182" t="s">
        <v>2225</v>
      </c>
      <c r="C53" s="179" t="s">
        <v>117</v>
      </c>
      <c r="D53" s="183" t="s">
        <v>894</v>
      </c>
      <c r="E53" s="182" t="s">
        <v>2226</v>
      </c>
      <c r="F53" s="186">
        <v>900</v>
      </c>
      <c r="G53" s="186">
        <v>600</v>
      </c>
      <c r="H53" s="210" t="s">
        <v>2227</v>
      </c>
      <c r="I53" s="210"/>
      <c r="J53" s="210"/>
      <c r="K53" s="240" t="s">
        <v>33</v>
      </c>
      <c r="L53" s="240" t="s">
        <v>79</v>
      </c>
      <c r="M53" s="181" t="s">
        <v>898</v>
      </c>
      <c r="N53" s="181" t="s">
        <v>2224</v>
      </c>
      <c r="O53" s="21"/>
      <c r="P53" s="241"/>
      <c r="Q53" s="179">
        <v>4</v>
      </c>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7"/>
      <c r="EI53" s="117"/>
      <c r="EJ53" s="117"/>
      <c r="EK53" s="117"/>
      <c r="EL53" s="117"/>
      <c r="EM53" s="117"/>
      <c r="EN53" s="117"/>
      <c r="EO53" s="117"/>
      <c r="EP53" s="117"/>
      <c r="EQ53" s="117"/>
      <c r="ER53" s="117"/>
      <c r="ES53" s="117"/>
      <c r="ET53" s="117"/>
      <c r="EU53" s="117"/>
      <c r="EV53" s="117"/>
      <c r="EW53" s="117"/>
      <c r="EX53" s="117"/>
      <c r="EY53" s="117"/>
      <c r="EZ53" s="117"/>
      <c r="FA53" s="117"/>
      <c r="FB53" s="117"/>
      <c r="FC53" s="117"/>
      <c r="FD53" s="117"/>
      <c r="FE53" s="117"/>
      <c r="FF53" s="117"/>
      <c r="FG53" s="117"/>
      <c r="FH53" s="117"/>
      <c r="FI53" s="117"/>
      <c r="FJ53" s="117"/>
      <c r="FK53" s="117"/>
      <c r="FL53" s="117"/>
      <c r="FM53" s="117"/>
      <c r="FN53" s="117"/>
      <c r="FO53" s="117"/>
      <c r="FP53" s="117"/>
      <c r="FQ53" s="117"/>
      <c r="FR53" s="117"/>
      <c r="FS53" s="117"/>
      <c r="FT53" s="117"/>
      <c r="FU53" s="117"/>
      <c r="FV53" s="117"/>
      <c r="FW53" s="117"/>
      <c r="FX53" s="117"/>
      <c r="FY53" s="117"/>
      <c r="FZ53" s="117"/>
      <c r="GA53" s="117"/>
      <c r="GB53" s="117"/>
      <c r="GC53" s="117"/>
      <c r="GD53" s="117"/>
      <c r="GE53" s="117"/>
      <c r="GF53" s="117"/>
      <c r="GG53" s="117"/>
      <c r="GH53" s="117"/>
      <c r="GI53" s="117"/>
      <c r="GJ53" s="117"/>
      <c r="GK53" s="117"/>
      <c r="GL53" s="117"/>
      <c r="GM53" s="117"/>
      <c r="GN53" s="117"/>
      <c r="GO53" s="117"/>
      <c r="GP53" s="117"/>
      <c r="GQ53" s="117"/>
      <c r="GR53" s="117"/>
      <c r="GS53" s="117"/>
      <c r="GT53" s="117"/>
      <c r="GU53" s="117"/>
      <c r="GV53" s="117"/>
      <c r="GW53" s="117"/>
      <c r="GX53" s="117"/>
      <c r="GY53" s="117"/>
      <c r="GZ53" s="117"/>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c r="IG53" s="117"/>
      <c r="IH53" s="117"/>
      <c r="II53" s="117"/>
      <c r="IJ53" s="117"/>
      <c r="IK53" s="117"/>
      <c r="IL53" s="117"/>
      <c r="IM53" s="117"/>
      <c r="IN53" s="117"/>
      <c r="IO53" s="117"/>
      <c r="IP53" s="117"/>
      <c r="IQ53" s="117"/>
    </row>
    <row r="54" s="99" customFormat="1" ht="39" hidden="1" customHeight="1" spans="1:251">
      <c r="A54" s="200">
        <v>23</v>
      </c>
      <c r="B54" s="191" t="s">
        <v>2228</v>
      </c>
      <c r="C54" s="179" t="s">
        <v>117</v>
      </c>
      <c r="D54" s="183" t="s">
        <v>894</v>
      </c>
      <c r="E54" s="211" t="s">
        <v>2229</v>
      </c>
      <c r="F54" s="186">
        <v>11000</v>
      </c>
      <c r="G54" s="186">
        <v>3000</v>
      </c>
      <c r="H54" s="210" t="s">
        <v>2230</v>
      </c>
      <c r="I54" s="210"/>
      <c r="J54" s="210"/>
      <c r="K54" s="179" t="s">
        <v>33</v>
      </c>
      <c r="L54" s="179" t="s">
        <v>122</v>
      </c>
      <c r="M54" s="181" t="s">
        <v>898</v>
      </c>
      <c r="N54" s="181" t="s">
        <v>2224</v>
      </c>
      <c r="O54" s="21"/>
      <c r="P54" s="241"/>
      <c r="Q54" s="241">
        <v>1</v>
      </c>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c r="IF54" s="117"/>
      <c r="IG54" s="117"/>
      <c r="IH54" s="117"/>
      <c r="II54" s="117"/>
      <c r="IJ54" s="117"/>
      <c r="IK54" s="117"/>
      <c r="IL54" s="117"/>
      <c r="IM54" s="117"/>
      <c r="IN54" s="117"/>
      <c r="IO54" s="117"/>
      <c r="IP54" s="117"/>
      <c r="IQ54" s="117"/>
    </row>
    <row r="55" s="99" customFormat="1" ht="36.95" hidden="1" customHeight="1" spans="1:251">
      <c r="A55" s="200">
        <v>24</v>
      </c>
      <c r="B55" s="182" t="s">
        <v>2231</v>
      </c>
      <c r="C55" s="179" t="s">
        <v>129</v>
      </c>
      <c r="D55" s="183" t="s">
        <v>894</v>
      </c>
      <c r="E55" s="182" t="s">
        <v>2232</v>
      </c>
      <c r="F55" s="186">
        <v>960</v>
      </c>
      <c r="G55" s="186">
        <v>960</v>
      </c>
      <c r="H55" s="210" t="s">
        <v>2233</v>
      </c>
      <c r="I55" s="210"/>
      <c r="J55" s="210"/>
      <c r="K55" s="240" t="s">
        <v>33</v>
      </c>
      <c r="L55" s="240" t="s">
        <v>79</v>
      </c>
      <c r="M55" s="181" t="s">
        <v>898</v>
      </c>
      <c r="N55" s="181" t="s">
        <v>2224</v>
      </c>
      <c r="O55" s="21"/>
      <c r="P55" s="241"/>
      <c r="Q55" s="179">
        <v>4</v>
      </c>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7"/>
      <c r="EI55" s="117"/>
      <c r="EJ55" s="117"/>
      <c r="EK55" s="117"/>
      <c r="EL55" s="117"/>
      <c r="EM55" s="117"/>
      <c r="EN55" s="117"/>
      <c r="EO55" s="117"/>
      <c r="EP55" s="117"/>
      <c r="EQ55" s="117"/>
      <c r="ER55" s="117"/>
      <c r="ES55" s="117"/>
      <c r="ET55" s="117"/>
      <c r="EU55" s="117"/>
      <c r="EV55" s="117"/>
      <c r="EW55" s="117"/>
      <c r="EX55" s="117"/>
      <c r="EY55" s="117"/>
      <c r="EZ55" s="117"/>
      <c r="FA55" s="117"/>
      <c r="FB55" s="117"/>
      <c r="FC55" s="117"/>
      <c r="FD55" s="117"/>
      <c r="FE55" s="117"/>
      <c r="FF55" s="117"/>
      <c r="FG55" s="117"/>
      <c r="FH55" s="117"/>
      <c r="FI55" s="117"/>
      <c r="FJ55" s="117"/>
      <c r="FK55" s="117"/>
      <c r="FL55" s="117"/>
      <c r="FM55" s="117"/>
      <c r="FN55" s="117"/>
      <c r="FO55" s="117"/>
      <c r="FP55" s="117"/>
      <c r="FQ55" s="117"/>
      <c r="FR55" s="117"/>
      <c r="FS55" s="117"/>
      <c r="FT55" s="117"/>
      <c r="FU55" s="117"/>
      <c r="FV55" s="117"/>
      <c r="FW55" s="117"/>
      <c r="FX55" s="117"/>
      <c r="FY55" s="117"/>
      <c r="FZ55" s="117"/>
      <c r="GA55" s="117"/>
      <c r="GB55" s="117"/>
      <c r="GC55" s="117"/>
      <c r="GD55" s="117"/>
      <c r="GE55" s="117"/>
      <c r="GF55" s="117"/>
      <c r="GG55" s="117"/>
      <c r="GH55" s="117"/>
      <c r="GI55" s="117"/>
      <c r="GJ55" s="117"/>
      <c r="GK55" s="117"/>
      <c r="GL55" s="117"/>
      <c r="GM55" s="117"/>
      <c r="GN55" s="117"/>
      <c r="GO55" s="117"/>
      <c r="GP55" s="117"/>
      <c r="GQ55" s="117"/>
      <c r="GR55" s="117"/>
      <c r="GS55" s="117"/>
      <c r="GT55" s="117"/>
      <c r="GU55" s="117"/>
      <c r="GV55" s="117"/>
      <c r="GW55" s="117"/>
      <c r="GX55" s="117"/>
      <c r="GY55" s="117"/>
      <c r="GZ55" s="117"/>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c r="IF55" s="117"/>
      <c r="IG55" s="117"/>
      <c r="IH55" s="117"/>
      <c r="II55" s="117"/>
      <c r="IJ55" s="117"/>
      <c r="IK55" s="117"/>
      <c r="IL55" s="117"/>
      <c r="IM55" s="117"/>
      <c r="IN55" s="117"/>
      <c r="IO55" s="117"/>
      <c r="IP55" s="117"/>
      <c r="IQ55" s="117"/>
    </row>
    <row r="56" s="99" customFormat="1" ht="36.95" hidden="1" customHeight="1" spans="1:251">
      <c r="A56" s="200">
        <v>25</v>
      </c>
      <c r="B56" s="180" t="s">
        <v>2234</v>
      </c>
      <c r="C56" s="183" t="s">
        <v>117</v>
      </c>
      <c r="D56" s="183" t="s">
        <v>894</v>
      </c>
      <c r="E56" s="182" t="s">
        <v>2235</v>
      </c>
      <c r="F56" s="186">
        <v>1600</v>
      </c>
      <c r="G56" s="187">
        <v>1600</v>
      </c>
      <c r="H56" s="188" t="s">
        <v>2236</v>
      </c>
      <c r="I56" s="188"/>
      <c r="J56" s="188"/>
      <c r="K56" s="240" t="s">
        <v>33</v>
      </c>
      <c r="L56" s="240" t="s">
        <v>79</v>
      </c>
      <c r="M56" s="181" t="s">
        <v>898</v>
      </c>
      <c r="N56" s="181" t="s">
        <v>2224</v>
      </c>
      <c r="O56" s="21"/>
      <c r="P56" s="241"/>
      <c r="Q56" s="179">
        <v>4</v>
      </c>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7"/>
      <c r="EI56" s="117"/>
      <c r="EJ56" s="117"/>
      <c r="EK56" s="117"/>
      <c r="EL56" s="117"/>
      <c r="EM56" s="117"/>
      <c r="EN56" s="117"/>
      <c r="EO56" s="117"/>
      <c r="EP56" s="117"/>
      <c r="EQ56" s="117"/>
      <c r="ER56" s="117"/>
      <c r="ES56" s="117"/>
      <c r="ET56" s="117"/>
      <c r="EU56" s="117"/>
      <c r="EV56" s="117"/>
      <c r="EW56" s="117"/>
      <c r="EX56" s="117"/>
      <c r="EY56" s="117"/>
      <c r="EZ56" s="117"/>
      <c r="FA56" s="117"/>
      <c r="FB56" s="117"/>
      <c r="FC56" s="117"/>
      <c r="FD56" s="117"/>
      <c r="FE56" s="117"/>
      <c r="FF56" s="117"/>
      <c r="FG56" s="117"/>
      <c r="FH56" s="117"/>
      <c r="FI56" s="117"/>
      <c r="FJ56" s="117"/>
      <c r="FK56" s="117"/>
      <c r="FL56" s="117"/>
      <c r="FM56" s="117"/>
      <c r="FN56" s="117"/>
      <c r="FO56" s="117"/>
      <c r="FP56" s="117"/>
      <c r="FQ56" s="117"/>
      <c r="FR56" s="117"/>
      <c r="FS56" s="117"/>
      <c r="FT56" s="117"/>
      <c r="FU56" s="117"/>
      <c r="FV56" s="117"/>
      <c r="FW56" s="117"/>
      <c r="FX56" s="117"/>
      <c r="FY56" s="117"/>
      <c r="FZ56" s="117"/>
      <c r="GA56" s="117"/>
      <c r="GB56" s="117"/>
      <c r="GC56" s="117"/>
      <c r="GD56" s="117"/>
      <c r="GE56" s="117"/>
      <c r="GF56" s="117"/>
      <c r="GG56" s="117"/>
      <c r="GH56" s="117"/>
      <c r="GI56" s="117"/>
      <c r="GJ56" s="117"/>
      <c r="GK56" s="117"/>
      <c r="GL56" s="117"/>
      <c r="GM56" s="117"/>
      <c r="GN56" s="117"/>
      <c r="GO56" s="117"/>
      <c r="GP56" s="117"/>
      <c r="GQ56" s="117"/>
      <c r="GR56" s="117"/>
      <c r="GS56" s="117"/>
      <c r="GT56" s="117"/>
      <c r="GU56" s="117"/>
      <c r="GV56" s="117"/>
      <c r="GW56" s="117"/>
      <c r="GX56" s="117"/>
      <c r="GY56" s="117"/>
      <c r="GZ56" s="117"/>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c r="IE56" s="117"/>
      <c r="IF56" s="117"/>
      <c r="IG56" s="117"/>
      <c r="IH56" s="117"/>
      <c r="II56" s="117"/>
      <c r="IJ56" s="117"/>
      <c r="IK56" s="117"/>
      <c r="IL56" s="117"/>
      <c r="IM56" s="117"/>
      <c r="IN56" s="117"/>
      <c r="IO56" s="117"/>
      <c r="IP56" s="117"/>
      <c r="IQ56" s="117"/>
    </row>
    <row r="57" s="99" customFormat="1" ht="36.95" hidden="1" customHeight="1" spans="1:251">
      <c r="A57" s="200">
        <v>26</v>
      </c>
      <c r="B57" s="182" t="s">
        <v>2237</v>
      </c>
      <c r="C57" s="179" t="s">
        <v>117</v>
      </c>
      <c r="D57" s="183" t="s">
        <v>894</v>
      </c>
      <c r="E57" s="182" t="s">
        <v>2238</v>
      </c>
      <c r="F57" s="186">
        <v>1000</v>
      </c>
      <c r="G57" s="186">
        <v>1000</v>
      </c>
      <c r="H57" s="188" t="s">
        <v>2239</v>
      </c>
      <c r="I57" s="188"/>
      <c r="J57" s="188"/>
      <c r="K57" s="240" t="s">
        <v>988</v>
      </c>
      <c r="L57" s="240" t="s">
        <v>79</v>
      </c>
      <c r="M57" s="181" t="s">
        <v>898</v>
      </c>
      <c r="N57" s="181" t="s">
        <v>2224</v>
      </c>
      <c r="O57" s="21"/>
      <c r="P57" s="241"/>
      <c r="Q57" s="179">
        <v>4</v>
      </c>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row>
    <row r="58" s="87" customFormat="1" ht="59.1" hidden="1" customHeight="1" spans="1:19">
      <c r="A58" s="200">
        <v>27</v>
      </c>
      <c r="B58" s="180" t="s">
        <v>2240</v>
      </c>
      <c r="C58" s="179" t="s">
        <v>129</v>
      </c>
      <c r="D58" s="179" t="s">
        <v>984</v>
      </c>
      <c r="E58" s="207" t="s">
        <v>2241</v>
      </c>
      <c r="F58" s="186">
        <v>3000</v>
      </c>
      <c r="G58" s="186">
        <v>3000</v>
      </c>
      <c r="H58" s="207" t="s">
        <v>2242</v>
      </c>
      <c r="I58" s="207"/>
      <c r="J58" s="207"/>
      <c r="K58" s="179" t="s">
        <v>92</v>
      </c>
      <c r="L58" s="179" t="s">
        <v>34</v>
      </c>
      <c r="M58" s="179" t="s">
        <v>2243</v>
      </c>
      <c r="N58" s="179" t="s">
        <v>2244</v>
      </c>
      <c r="O58" s="179" t="s">
        <v>2245</v>
      </c>
      <c r="P58" s="223"/>
      <c r="Q58" s="179">
        <v>4</v>
      </c>
      <c r="R58" s="256"/>
      <c r="S58" s="267"/>
    </row>
    <row r="59" s="87" customFormat="1" ht="51" hidden="1" customHeight="1" spans="1:19">
      <c r="A59" s="200">
        <v>28</v>
      </c>
      <c r="B59" s="180" t="s">
        <v>2246</v>
      </c>
      <c r="C59" s="179" t="s">
        <v>117</v>
      </c>
      <c r="D59" s="179" t="s">
        <v>984</v>
      </c>
      <c r="E59" s="207" t="s">
        <v>2247</v>
      </c>
      <c r="F59" s="186">
        <v>500</v>
      </c>
      <c r="G59" s="186">
        <v>500</v>
      </c>
      <c r="H59" s="207" t="s">
        <v>2248</v>
      </c>
      <c r="I59" s="207"/>
      <c r="J59" s="207"/>
      <c r="K59" s="179" t="s">
        <v>988</v>
      </c>
      <c r="L59" s="179" t="s">
        <v>79</v>
      </c>
      <c r="M59" s="179" t="s">
        <v>2249</v>
      </c>
      <c r="N59" s="179" t="s">
        <v>2250</v>
      </c>
      <c r="O59" s="179" t="s">
        <v>38</v>
      </c>
      <c r="P59" s="223"/>
      <c r="Q59" s="179">
        <v>4</v>
      </c>
      <c r="R59" s="256"/>
      <c r="S59" s="267"/>
    </row>
    <row r="60" s="87" customFormat="1" ht="51" hidden="1" customHeight="1" spans="1:19">
      <c r="A60" s="200">
        <v>29</v>
      </c>
      <c r="B60" s="180" t="s">
        <v>2251</v>
      </c>
      <c r="C60" s="179" t="s">
        <v>117</v>
      </c>
      <c r="D60" s="179" t="s">
        <v>984</v>
      </c>
      <c r="E60" s="207" t="s">
        <v>2252</v>
      </c>
      <c r="F60" s="186">
        <v>3000</v>
      </c>
      <c r="G60" s="186">
        <v>3000</v>
      </c>
      <c r="H60" s="207" t="s">
        <v>2253</v>
      </c>
      <c r="I60" s="207"/>
      <c r="J60" s="207"/>
      <c r="K60" s="179" t="s">
        <v>92</v>
      </c>
      <c r="L60" s="179" t="s">
        <v>34</v>
      </c>
      <c r="M60" s="179" t="s">
        <v>989</v>
      </c>
      <c r="N60" s="179" t="s">
        <v>2254</v>
      </c>
      <c r="O60" s="242" t="s">
        <v>2245</v>
      </c>
      <c r="P60" s="223"/>
      <c r="Q60" s="179">
        <v>4</v>
      </c>
      <c r="R60" s="256"/>
      <c r="S60" s="267"/>
    </row>
    <row r="61" s="87" customFormat="1" ht="81" hidden="1" customHeight="1" spans="1:19">
      <c r="A61" s="200">
        <v>30</v>
      </c>
      <c r="B61" s="180" t="s">
        <v>2255</v>
      </c>
      <c r="C61" s="179" t="s">
        <v>117</v>
      </c>
      <c r="D61" s="179" t="s">
        <v>984</v>
      </c>
      <c r="E61" s="207" t="s">
        <v>2256</v>
      </c>
      <c r="F61" s="186">
        <v>3000</v>
      </c>
      <c r="G61" s="186">
        <v>2000</v>
      </c>
      <c r="H61" s="207" t="s">
        <v>2257</v>
      </c>
      <c r="I61" s="207"/>
      <c r="J61" s="207"/>
      <c r="K61" s="179" t="s">
        <v>33</v>
      </c>
      <c r="L61" s="179" t="s">
        <v>382</v>
      </c>
      <c r="M61" s="179" t="s">
        <v>989</v>
      </c>
      <c r="N61" s="179" t="s">
        <v>2254</v>
      </c>
      <c r="O61" s="242" t="s">
        <v>2245</v>
      </c>
      <c r="P61" s="223"/>
      <c r="Q61" s="179">
        <v>4</v>
      </c>
      <c r="R61" s="256"/>
      <c r="S61" s="267"/>
    </row>
    <row r="62" s="87" customFormat="1" ht="54" hidden="1" customHeight="1" spans="1:19">
      <c r="A62" s="200">
        <v>31</v>
      </c>
      <c r="B62" s="180" t="s">
        <v>2258</v>
      </c>
      <c r="C62" s="179" t="s">
        <v>117</v>
      </c>
      <c r="D62" s="179" t="s">
        <v>984</v>
      </c>
      <c r="E62" s="207" t="s">
        <v>2259</v>
      </c>
      <c r="F62" s="186">
        <v>500</v>
      </c>
      <c r="G62" s="186">
        <v>500</v>
      </c>
      <c r="H62" s="207" t="s">
        <v>2260</v>
      </c>
      <c r="I62" s="207"/>
      <c r="J62" s="207"/>
      <c r="K62" s="179" t="s">
        <v>988</v>
      </c>
      <c r="L62" s="179" t="s">
        <v>382</v>
      </c>
      <c r="M62" s="179" t="s">
        <v>2261</v>
      </c>
      <c r="N62" s="179" t="s">
        <v>2262</v>
      </c>
      <c r="O62" s="179" t="s">
        <v>2263</v>
      </c>
      <c r="P62" s="223"/>
      <c r="Q62" s="179">
        <v>4</v>
      </c>
      <c r="R62" s="256"/>
      <c r="S62" s="267"/>
    </row>
    <row r="63" s="87" customFormat="1" ht="56.1" hidden="1" customHeight="1" spans="1:19">
      <c r="A63" s="200">
        <v>32</v>
      </c>
      <c r="B63" s="180" t="s">
        <v>2264</v>
      </c>
      <c r="C63" s="184" t="s">
        <v>129</v>
      </c>
      <c r="D63" s="179" t="s">
        <v>984</v>
      </c>
      <c r="E63" s="180" t="s">
        <v>2265</v>
      </c>
      <c r="F63" s="187">
        <v>1000</v>
      </c>
      <c r="G63" s="186">
        <v>1000</v>
      </c>
      <c r="H63" s="207" t="s">
        <v>2266</v>
      </c>
      <c r="I63" s="207"/>
      <c r="J63" s="207"/>
      <c r="K63" s="179" t="s">
        <v>33</v>
      </c>
      <c r="L63" s="179" t="s">
        <v>79</v>
      </c>
      <c r="M63" s="179" t="s">
        <v>2267</v>
      </c>
      <c r="N63" s="179" t="s">
        <v>2268</v>
      </c>
      <c r="O63" s="179" t="s">
        <v>38</v>
      </c>
      <c r="P63" s="223"/>
      <c r="Q63" s="179">
        <v>4</v>
      </c>
      <c r="R63" s="256"/>
      <c r="S63" s="267"/>
    </row>
    <row r="64" s="100" customFormat="1" ht="56.25" hidden="1" spans="1:17">
      <c r="A64" s="200">
        <v>33</v>
      </c>
      <c r="B64" s="180" t="s">
        <v>2269</v>
      </c>
      <c r="C64" s="179" t="s">
        <v>117</v>
      </c>
      <c r="D64" s="179" t="s">
        <v>1433</v>
      </c>
      <c r="E64" s="180" t="s">
        <v>2270</v>
      </c>
      <c r="F64" s="181">
        <v>30000</v>
      </c>
      <c r="G64" s="181">
        <v>10000</v>
      </c>
      <c r="H64" s="191" t="s">
        <v>2271</v>
      </c>
      <c r="I64" s="191"/>
      <c r="J64" s="191"/>
      <c r="K64" s="179" t="s">
        <v>33</v>
      </c>
      <c r="L64" s="243" t="s">
        <v>33</v>
      </c>
      <c r="M64" s="184" t="s">
        <v>2272</v>
      </c>
      <c r="N64" s="179" t="s">
        <v>2189</v>
      </c>
      <c r="O64" s="222" t="s">
        <v>2273</v>
      </c>
      <c r="P64" s="224"/>
      <c r="Q64" s="179">
        <v>1</v>
      </c>
    </row>
    <row r="65" s="100" customFormat="1" ht="51.95" hidden="1" customHeight="1" spans="1:17">
      <c r="A65" s="200">
        <v>34</v>
      </c>
      <c r="B65" s="180" t="s">
        <v>2274</v>
      </c>
      <c r="C65" s="179" t="s">
        <v>129</v>
      </c>
      <c r="D65" s="179" t="s">
        <v>2275</v>
      </c>
      <c r="E65" s="180" t="s">
        <v>2276</v>
      </c>
      <c r="F65" s="179">
        <v>2000</v>
      </c>
      <c r="G65" s="179">
        <v>1000</v>
      </c>
      <c r="H65" s="180" t="s">
        <v>2277</v>
      </c>
      <c r="I65" s="180"/>
      <c r="J65" s="180"/>
      <c r="K65" s="179" t="s">
        <v>988</v>
      </c>
      <c r="L65" s="179" t="s">
        <v>33</v>
      </c>
      <c r="M65" s="184" t="s">
        <v>2278</v>
      </c>
      <c r="N65" s="181" t="s">
        <v>157</v>
      </c>
      <c r="O65" s="179"/>
      <c r="P65" s="224"/>
      <c r="Q65" s="179">
        <v>4</v>
      </c>
    </row>
    <row r="66" s="92" customFormat="1" ht="20.1" hidden="1" customHeight="1" spans="1:20">
      <c r="A66" s="193" t="s">
        <v>2279</v>
      </c>
      <c r="B66" s="194" t="str">
        <f>"交通路网类"&amp;SUBTOTAL(3,A66:A87)-2&amp;"个"</f>
        <v>交通路网类-2个</v>
      </c>
      <c r="C66" s="195"/>
      <c r="D66" s="196"/>
      <c r="E66" s="197"/>
      <c r="F66" s="198">
        <f>SUM(F67:F86)</f>
        <v>919076</v>
      </c>
      <c r="G66" s="198">
        <f>SUM(G67:G86)</f>
        <v>181426</v>
      </c>
      <c r="H66" s="199"/>
      <c r="I66" s="199"/>
      <c r="J66" s="199"/>
      <c r="K66" s="193"/>
      <c r="L66" s="193"/>
      <c r="M66" s="193"/>
      <c r="N66" s="193"/>
      <c r="O66" s="229"/>
      <c r="P66" s="229"/>
      <c r="Q66" s="261"/>
      <c r="R66" s="116"/>
      <c r="S66" s="104"/>
      <c r="T66" s="116"/>
    </row>
    <row r="67" s="85" customFormat="1" ht="68.1" hidden="1" customHeight="1" spans="1:18">
      <c r="A67" s="248">
        <v>1</v>
      </c>
      <c r="B67" s="180" t="s">
        <v>2280</v>
      </c>
      <c r="C67" s="179" t="s">
        <v>124</v>
      </c>
      <c r="D67" s="179" t="s">
        <v>642</v>
      </c>
      <c r="E67" s="180" t="s">
        <v>2281</v>
      </c>
      <c r="F67" s="179">
        <v>1000</v>
      </c>
      <c r="G67" s="179">
        <v>1000</v>
      </c>
      <c r="H67" s="180" t="s">
        <v>2282</v>
      </c>
      <c r="I67" s="180"/>
      <c r="J67" s="180"/>
      <c r="K67" s="179" t="s">
        <v>79</v>
      </c>
      <c r="L67" s="179" t="s">
        <v>34</v>
      </c>
      <c r="M67" s="179" t="s">
        <v>646</v>
      </c>
      <c r="N67" s="181" t="s">
        <v>157</v>
      </c>
      <c r="O67" s="219"/>
      <c r="P67" s="220"/>
      <c r="Q67" s="253">
        <v>4</v>
      </c>
      <c r="R67" s="254"/>
    </row>
    <row r="68" s="85" customFormat="1" ht="53.1" hidden="1" customHeight="1" spans="1:18">
      <c r="A68" s="248">
        <v>2</v>
      </c>
      <c r="B68" s="180" t="s">
        <v>2283</v>
      </c>
      <c r="C68" s="179" t="s">
        <v>124</v>
      </c>
      <c r="D68" s="179" t="s">
        <v>642</v>
      </c>
      <c r="E68" s="207" t="s">
        <v>2284</v>
      </c>
      <c r="F68" s="186">
        <v>800</v>
      </c>
      <c r="G68" s="184">
        <v>800</v>
      </c>
      <c r="H68" s="180" t="s">
        <v>2285</v>
      </c>
      <c r="I68" s="180"/>
      <c r="J68" s="180"/>
      <c r="K68" s="179" t="s">
        <v>79</v>
      </c>
      <c r="L68" s="179" t="s">
        <v>34</v>
      </c>
      <c r="M68" s="179" t="s">
        <v>646</v>
      </c>
      <c r="N68" s="181" t="s">
        <v>157</v>
      </c>
      <c r="O68" s="219"/>
      <c r="P68" s="220"/>
      <c r="Q68" s="253">
        <v>4</v>
      </c>
      <c r="R68" s="254"/>
    </row>
    <row r="69" s="85" customFormat="1" ht="110.1" hidden="1" customHeight="1" spans="1:18">
      <c r="A69" s="248">
        <v>3</v>
      </c>
      <c r="B69" s="207" t="s">
        <v>2286</v>
      </c>
      <c r="C69" s="179" t="s">
        <v>124</v>
      </c>
      <c r="D69" s="179" t="s">
        <v>642</v>
      </c>
      <c r="E69" s="207" t="s">
        <v>2287</v>
      </c>
      <c r="F69" s="190">
        <v>220000</v>
      </c>
      <c r="G69" s="268">
        <v>50000</v>
      </c>
      <c r="H69" s="191" t="s">
        <v>2288</v>
      </c>
      <c r="I69" s="191"/>
      <c r="J69" s="191"/>
      <c r="K69" s="179" t="s">
        <v>988</v>
      </c>
      <c r="L69" s="179" t="s">
        <v>33</v>
      </c>
      <c r="M69" s="179" t="s">
        <v>2289</v>
      </c>
      <c r="N69" s="240" t="s">
        <v>2290</v>
      </c>
      <c r="O69" s="219"/>
      <c r="P69" s="270"/>
      <c r="Q69" s="248">
        <v>1</v>
      </c>
      <c r="R69" s="254"/>
    </row>
    <row r="70" s="101" customFormat="1" ht="108.95" hidden="1" customHeight="1" spans="1:19">
      <c r="A70" s="248">
        <v>4</v>
      </c>
      <c r="B70" s="180" t="s">
        <v>2291</v>
      </c>
      <c r="C70" s="179" t="s">
        <v>124</v>
      </c>
      <c r="D70" s="179" t="s">
        <v>642</v>
      </c>
      <c r="E70" s="188" t="s">
        <v>2292</v>
      </c>
      <c r="F70" s="187">
        <v>28650</v>
      </c>
      <c r="G70" s="187">
        <v>10000</v>
      </c>
      <c r="H70" s="180" t="s">
        <v>2293</v>
      </c>
      <c r="I70" s="180"/>
      <c r="J70" s="180"/>
      <c r="K70" s="179" t="s">
        <v>289</v>
      </c>
      <c r="L70" s="179" t="s">
        <v>33</v>
      </c>
      <c r="M70" s="179" t="s">
        <v>290</v>
      </c>
      <c r="N70" s="179" t="s">
        <v>2294</v>
      </c>
      <c r="O70" s="235"/>
      <c r="P70" s="235"/>
      <c r="Q70" s="264">
        <v>1</v>
      </c>
      <c r="R70" s="265"/>
      <c r="S70" s="133"/>
    </row>
    <row r="71" s="96" customFormat="1" ht="51.95" hidden="1" customHeight="1" spans="1:17">
      <c r="A71" s="248">
        <v>5</v>
      </c>
      <c r="B71" s="192" t="s">
        <v>2295</v>
      </c>
      <c r="C71" s="202" t="s">
        <v>124</v>
      </c>
      <c r="D71" s="203" t="s">
        <v>1072</v>
      </c>
      <c r="E71" s="208" t="s">
        <v>2296</v>
      </c>
      <c r="F71" s="205">
        <v>1500</v>
      </c>
      <c r="G71" s="205">
        <v>1500</v>
      </c>
      <c r="H71" s="180" t="s">
        <v>2297</v>
      </c>
      <c r="I71" s="180"/>
      <c r="J71" s="180"/>
      <c r="K71" s="236" t="s">
        <v>289</v>
      </c>
      <c r="L71" s="236" t="s">
        <v>34</v>
      </c>
      <c r="M71" s="236" t="s">
        <v>1077</v>
      </c>
      <c r="N71" s="201" t="s">
        <v>2200</v>
      </c>
      <c r="O71" s="234" t="s">
        <v>2298</v>
      </c>
      <c r="P71" s="238"/>
      <c r="Q71" s="253">
        <v>4</v>
      </c>
    </row>
    <row r="72" s="96" customFormat="1" ht="78.75" hidden="1" spans="1:17">
      <c r="A72" s="248">
        <v>6</v>
      </c>
      <c r="B72" s="192" t="s">
        <v>2299</v>
      </c>
      <c r="C72" s="202" t="s">
        <v>124</v>
      </c>
      <c r="D72" s="203" t="s">
        <v>1072</v>
      </c>
      <c r="E72" s="204" t="s">
        <v>2300</v>
      </c>
      <c r="F72" s="205">
        <v>3000</v>
      </c>
      <c r="G72" s="205">
        <v>1000</v>
      </c>
      <c r="H72" s="180" t="s">
        <v>2301</v>
      </c>
      <c r="I72" s="180"/>
      <c r="J72" s="180"/>
      <c r="K72" s="236" t="s">
        <v>289</v>
      </c>
      <c r="L72" s="236" t="s">
        <v>34</v>
      </c>
      <c r="M72" s="236" t="s">
        <v>1077</v>
      </c>
      <c r="N72" s="201" t="s">
        <v>2200</v>
      </c>
      <c r="O72" s="234" t="s">
        <v>2298</v>
      </c>
      <c r="P72" s="238"/>
      <c r="Q72" s="253">
        <v>4</v>
      </c>
    </row>
    <row r="73" s="96" customFormat="1" ht="33.75" hidden="1" spans="1:17">
      <c r="A73" s="248">
        <v>7</v>
      </c>
      <c r="B73" s="192" t="s">
        <v>2302</v>
      </c>
      <c r="C73" s="202" t="s">
        <v>124</v>
      </c>
      <c r="D73" s="203" t="s">
        <v>1072</v>
      </c>
      <c r="E73" s="192" t="s">
        <v>2303</v>
      </c>
      <c r="F73" s="205">
        <v>1000</v>
      </c>
      <c r="G73" s="205">
        <v>1000</v>
      </c>
      <c r="H73" s="180" t="s">
        <v>2304</v>
      </c>
      <c r="I73" s="180"/>
      <c r="J73" s="180"/>
      <c r="K73" s="236" t="s">
        <v>289</v>
      </c>
      <c r="L73" s="236" t="s">
        <v>70</v>
      </c>
      <c r="M73" s="236" t="s">
        <v>1077</v>
      </c>
      <c r="N73" s="201" t="s">
        <v>2200</v>
      </c>
      <c r="O73" s="234" t="s">
        <v>2298</v>
      </c>
      <c r="P73" s="238"/>
      <c r="Q73" s="253">
        <v>4</v>
      </c>
    </row>
    <row r="74" s="96" customFormat="1" ht="45" hidden="1" spans="1:17">
      <c r="A74" s="248">
        <v>8</v>
      </c>
      <c r="B74" s="192" t="s">
        <v>2305</v>
      </c>
      <c r="C74" s="202" t="s">
        <v>124</v>
      </c>
      <c r="D74" s="203" t="s">
        <v>1072</v>
      </c>
      <c r="E74" s="192" t="s">
        <v>2306</v>
      </c>
      <c r="F74" s="205">
        <v>1200</v>
      </c>
      <c r="G74" s="205">
        <v>1200</v>
      </c>
      <c r="H74" s="180" t="s">
        <v>2307</v>
      </c>
      <c r="I74" s="180"/>
      <c r="J74" s="180"/>
      <c r="K74" s="236" t="s">
        <v>289</v>
      </c>
      <c r="L74" s="236" t="s">
        <v>70</v>
      </c>
      <c r="M74" s="236" t="s">
        <v>1077</v>
      </c>
      <c r="N74" s="201" t="s">
        <v>2200</v>
      </c>
      <c r="O74" s="234" t="s">
        <v>2298</v>
      </c>
      <c r="P74" s="238"/>
      <c r="Q74" s="253">
        <v>4</v>
      </c>
    </row>
    <row r="75" s="98" customFormat="1" ht="135" hidden="1" spans="1:17">
      <c r="A75" s="248">
        <v>9</v>
      </c>
      <c r="B75" s="207" t="s">
        <v>2308</v>
      </c>
      <c r="C75" s="201" t="s">
        <v>124</v>
      </c>
      <c r="D75" s="184" t="s">
        <v>1072</v>
      </c>
      <c r="E75" s="208" t="s">
        <v>2309</v>
      </c>
      <c r="F75" s="186">
        <v>2000</v>
      </c>
      <c r="G75" s="209">
        <v>1000</v>
      </c>
      <c r="H75" s="207" t="s">
        <v>2310</v>
      </c>
      <c r="I75" s="207"/>
      <c r="J75" s="207"/>
      <c r="K75" s="201" t="s">
        <v>115</v>
      </c>
      <c r="L75" s="201" t="s">
        <v>173</v>
      </c>
      <c r="M75" s="201" t="s">
        <v>1077</v>
      </c>
      <c r="N75" s="201" t="s">
        <v>2200</v>
      </c>
      <c r="O75" s="234" t="s">
        <v>2298</v>
      </c>
      <c r="P75" s="239"/>
      <c r="Q75" s="253">
        <v>4</v>
      </c>
    </row>
    <row r="76" s="90" customFormat="1" ht="45" hidden="1" spans="1:17">
      <c r="A76" s="248">
        <v>10</v>
      </c>
      <c r="B76" s="207" t="s">
        <v>2311</v>
      </c>
      <c r="C76" s="201" t="s">
        <v>124</v>
      </c>
      <c r="D76" s="184" t="s">
        <v>1072</v>
      </c>
      <c r="E76" s="207" t="s">
        <v>2312</v>
      </c>
      <c r="F76" s="186">
        <v>1000</v>
      </c>
      <c r="G76" s="209">
        <v>1000</v>
      </c>
      <c r="H76" s="207" t="s">
        <v>2313</v>
      </c>
      <c r="I76" s="207"/>
      <c r="J76" s="207"/>
      <c r="K76" s="201" t="s">
        <v>988</v>
      </c>
      <c r="L76" s="201" t="s">
        <v>178</v>
      </c>
      <c r="M76" s="201" t="s">
        <v>1077</v>
      </c>
      <c r="N76" s="201" t="s">
        <v>2200</v>
      </c>
      <c r="O76" s="234" t="s">
        <v>2298</v>
      </c>
      <c r="P76" s="239"/>
      <c r="Q76" s="253">
        <v>4</v>
      </c>
    </row>
    <row r="77" s="102" customFormat="1" ht="33.95" hidden="1" customHeight="1" spans="1:17">
      <c r="A77" s="248">
        <v>11</v>
      </c>
      <c r="B77" s="182" t="s">
        <v>2314</v>
      </c>
      <c r="C77" s="183" t="s">
        <v>124</v>
      </c>
      <c r="D77" s="183" t="s">
        <v>894</v>
      </c>
      <c r="E77" s="211" t="s">
        <v>2315</v>
      </c>
      <c r="F77" s="186">
        <v>10000</v>
      </c>
      <c r="G77" s="187">
        <v>10000</v>
      </c>
      <c r="H77" s="188" t="s">
        <v>2316</v>
      </c>
      <c r="I77" s="188"/>
      <c r="J77" s="188"/>
      <c r="K77" s="179" t="s">
        <v>988</v>
      </c>
      <c r="L77" s="179" t="s">
        <v>178</v>
      </c>
      <c r="M77" s="181" t="s">
        <v>2317</v>
      </c>
      <c r="N77" s="179" t="s">
        <v>2318</v>
      </c>
      <c r="O77" s="221"/>
      <c r="P77" s="7"/>
      <c r="Q77" s="222">
        <v>4</v>
      </c>
    </row>
    <row r="78" s="103" customFormat="1" ht="89.1" hidden="1" customHeight="1" spans="1:17">
      <c r="A78" s="248">
        <v>12</v>
      </c>
      <c r="B78" s="191" t="s">
        <v>2319</v>
      </c>
      <c r="C78" s="181" t="s">
        <v>124</v>
      </c>
      <c r="D78" s="181" t="s">
        <v>894</v>
      </c>
      <c r="E78" s="191" t="s">
        <v>2320</v>
      </c>
      <c r="F78" s="186">
        <v>41000</v>
      </c>
      <c r="G78" s="186">
        <v>25000</v>
      </c>
      <c r="H78" s="210" t="s">
        <v>2321</v>
      </c>
      <c r="I78" s="210"/>
      <c r="J78" s="210"/>
      <c r="K78" s="179" t="s">
        <v>33</v>
      </c>
      <c r="L78" s="179" t="s">
        <v>382</v>
      </c>
      <c r="M78" s="184" t="s">
        <v>2322</v>
      </c>
      <c r="N78" s="181" t="s">
        <v>2323</v>
      </c>
      <c r="O78" s="21"/>
      <c r="P78" s="5"/>
      <c r="Q78" s="5">
        <v>1</v>
      </c>
    </row>
    <row r="79" s="90" customFormat="1" ht="63" hidden="1" customHeight="1" spans="1:19">
      <c r="A79" s="248">
        <v>13</v>
      </c>
      <c r="B79" s="180" t="s">
        <v>2324</v>
      </c>
      <c r="C79" s="179" t="s">
        <v>124</v>
      </c>
      <c r="D79" s="201" t="s">
        <v>984</v>
      </c>
      <c r="E79" s="180" t="s">
        <v>2325</v>
      </c>
      <c r="F79" s="179">
        <v>2500</v>
      </c>
      <c r="G79" s="186">
        <v>1500</v>
      </c>
      <c r="H79" s="180" t="s">
        <v>2326</v>
      </c>
      <c r="I79" s="180"/>
      <c r="J79" s="180"/>
      <c r="K79" s="179" t="s">
        <v>79</v>
      </c>
      <c r="L79" s="179" t="s">
        <v>33</v>
      </c>
      <c r="M79" s="184" t="s">
        <v>989</v>
      </c>
      <c r="N79" s="179" t="s">
        <v>2327</v>
      </c>
      <c r="O79" s="242" t="s">
        <v>2327</v>
      </c>
      <c r="P79" s="255"/>
      <c r="Q79" s="253">
        <v>4</v>
      </c>
      <c r="R79" s="256"/>
      <c r="S79" s="267"/>
    </row>
    <row r="80" s="90" customFormat="1" ht="45" hidden="1" customHeight="1" spans="1:19">
      <c r="A80" s="248">
        <v>14</v>
      </c>
      <c r="B80" s="180" t="s">
        <v>2328</v>
      </c>
      <c r="C80" s="179" t="s">
        <v>124</v>
      </c>
      <c r="D80" s="201" t="s">
        <v>984</v>
      </c>
      <c r="E80" s="180" t="s">
        <v>2329</v>
      </c>
      <c r="F80" s="179">
        <v>826</v>
      </c>
      <c r="G80" s="186">
        <v>826</v>
      </c>
      <c r="H80" s="180" t="s">
        <v>2330</v>
      </c>
      <c r="I80" s="180"/>
      <c r="J80" s="180"/>
      <c r="K80" s="179" t="s">
        <v>92</v>
      </c>
      <c r="L80" s="179" t="s">
        <v>34</v>
      </c>
      <c r="M80" s="184" t="s">
        <v>989</v>
      </c>
      <c r="N80" s="179" t="s">
        <v>2331</v>
      </c>
      <c r="O80" s="242" t="s">
        <v>2327</v>
      </c>
      <c r="P80" s="255"/>
      <c r="Q80" s="253">
        <v>4</v>
      </c>
      <c r="R80" s="256"/>
      <c r="S80" s="267"/>
    </row>
    <row r="81" s="90" customFormat="1" ht="63" hidden="1" customHeight="1" spans="1:19">
      <c r="A81" s="248">
        <v>15</v>
      </c>
      <c r="B81" s="180" t="s">
        <v>2332</v>
      </c>
      <c r="C81" s="179" t="s">
        <v>124</v>
      </c>
      <c r="D81" s="201" t="s">
        <v>984</v>
      </c>
      <c r="E81" s="180" t="s">
        <v>2333</v>
      </c>
      <c r="F81" s="179">
        <v>600</v>
      </c>
      <c r="G81" s="186">
        <v>600</v>
      </c>
      <c r="H81" s="180" t="s">
        <v>2334</v>
      </c>
      <c r="I81" s="180"/>
      <c r="J81" s="180"/>
      <c r="K81" s="179" t="s">
        <v>79</v>
      </c>
      <c r="L81" s="179" t="s">
        <v>34</v>
      </c>
      <c r="M81" s="184" t="s">
        <v>2335</v>
      </c>
      <c r="N81" s="179" t="s">
        <v>2262</v>
      </c>
      <c r="O81" s="179" t="s">
        <v>2263</v>
      </c>
      <c r="P81" s="255"/>
      <c r="Q81" s="253">
        <v>4</v>
      </c>
      <c r="R81" s="256"/>
      <c r="S81" s="267"/>
    </row>
    <row r="82" s="100" customFormat="1" ht="33.75" hidden="1" spans="1:17">
      <c r="A82" s="248">
        <v>16</v>
      </c>
      <c r="B82" s="180" t="s">
        <v>2336</v>
      </c>
      <c r="C82" s="179" t="s">
        <v>124</v>
      </c>
      <c r="D82" s="179" t="s">
        <v>1433</v>
      </c>
      <c r="E82" s="180" t="s">
        <v>2337</v>
      </c>
      <c r="F82" s="179">
        <v>38000</v>
      </c>
      <c r="G82" s="179">
        <v>10000</v>
      </c>
      <c r="H82" s="180" t="s">
        <v>2338</v>
      </c>
      <c r="I82" s="180"/>
      <c r="J82" s="180"/>
      <c r="K82" s="179" t="s">
        <v>33</v>
      </c>
      <c r="L82" s="243" t="s">
        <v>79</v>
      </c>
      <c r="M82" s="179" t="s">
        <v>2289</v>
      </c>
      <c r="N82" s="184" t="s">
        <v>2339</v>
      </c>
      <c r="O82" s="242" t="s">
        <v>452</v>
      </c>
      <c r="P82" s="271"/>
      <c r="Q82" s="179">
        <v>1</v>
      </c>
    </row>
    <row r="83" s="100" customFormat="1" ht="42.95" hidden="1" customHeight="1" spans="1:16384">
      <c r="A83" s="248">
        <v>17</v>
      </c>
      <c r="B83" s="180" t="s">
        <v>1459</v>
      </c>
      <c r="C83" s="183" t="s">
        <v>124</v>
      </c>
      <c r="D83" s="179" t="s">
        <v>1402</v>
      </c>
      <c r="E83" s="180" t="s">
        <v>2340</v>
      </c>
      <c r="F83" s="179">
        <v>190000</v>
      </c>
      <c r="G83" s="179">
        <v>15000</v>
      </c>
      <c r="H83" s="180" t="s">
        <v>2341</v>
      </c>
      <c r="I83" s="180"/>
      <c r="J83" s="180"/>
      <c r="K83" s="179" t="s">
        <v>33</v>
      </c>
      <c r="L83" s="179" t="s">
        <v>70</v>
      </c>
      <c r="M83" s="179" t="s">
        <v>2289</v>
      </c>
      <c r="N83" s="184" t="s">
        <v>2342</v>
      </c>
      <c r="O83" s="242" t="s">
        <v>2327</v>
      </c>
      <c r="P83" s="224"/>
      <c r="Q83" s="184">
        <v>1</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c r="JX83" s="91"/>
      <c r="JY83" s="91"/>
      <c r="JZ83" s="91"/>
      <c r="KA83" s="91"/>
      <c r="KB83" s="91"/>
      <c r="KC83" s="91"/>
      <c r="KD83" s="91"/>
      <c r="KE83" s="91"/>
      <c r="KF83" s="91"/>
      <c r="KG83" s="91"/>
      <c r="KH83" s="91"/>
      <c r="KI83" s="91"/>
      <c r="KJ83" s="91"/>
      <c r="KK83" s="91"/>
      <c r="KL83" s="91"/>
      <c r="KM83" s="91"/>
      <c r="KN83" s="91"/>
      <c r="KO83" s="91"/>
      <c r="KP83" s="91"/>
      <c r="KQ83" s="91"/>
      <c r="KR83" s="91"/>
      <c r="KS83" s="91"/>
      <c r="KT83" s="91"/>
      <c r="KU83" s="91"/>
      <c r="KV83" s="91"/>
      <c r="KW83" s="91"/>
      <c r="KX83" s="91"/>
      <c r="KY83" s="91"/>
      <c r="KZ83" s="91"/>
      <c r="LA83" s="91"/>
      <c r="LB83" s="91"/>
      <c r="LC83" s="91"/>
      <c r="LD83" s="91"/>
      <c r="LE83" s="91"/>
      <c r="LF83" s="91"/>
      <c r="LG83" s="91"/>
      <c r="LH83" s="91"/>
      <c r="LI83" s="91"/>
      <c r="LJ83" s="91"/>
      <c r="LK83" s="91"/>
      <c r="LL83" s="91"/>
      <c r="LM83" s="91"/>
      <c r="LN83" s="91"/>
      <c r="LO83" s="91"/>
      <c r="LP83" s="91"/>
      <c r="LQ83" s="91"/>
      <c r="LR83" s="91"/>
      <c r="LS83" s="91"/>
      <c r="LT83" s="91"/>
      <c r="LU83" s="91"/>
      <c r="LV83" s="91"/>
      <c r="LW83" s="91"/>
      <c r="LX83" s="91"/>
      <c r="LY83" s="91"/>
      <c r="LZ83" s="91"/>
      <c r="MA83" s="91"/>
      <c r="MB83" s="91"/>
      <c r="MC83" s="91"/>
      <c r="MD83" s="91"/>
      <c r="ME83" s="91"/>
      <c r="MF83" s="91"/>
      <c r="MG83" s="91"/>
      <c r="MH83" s="91"/>
      <c r="MI83" s="91"/>
      <c r="MJ83" s="91"/>
      <c r="MK83" s="91"/>
      <c r="ML83" s="91"/>
      <c r="MM83" s="91"/>
      <c r="MN83" s="91"/>
      <c r="MO83" s="91"/>
      <c r="MP83" s="91"/>
      <c r="MQ83" s="91"/>
      <c r="MR83" s="91"/>
      <c r="MS83" s="91"/>
      <c r="MT83" s="91"/>
      <c r="MU83" s="91"/>
      <c r="MV83" s="91"/>
      <c r="MW83" s="91"/>
      <c r="MX83" s="91"/>
      <c r="MY83" s="91"/>
      <c r="MZ83" s="91"/>
      <c r="NA83" s="91"/>
      <c r="NB83" s="91"/>
      <c r="NC83" s="91"/>
      <c r="ND83" s="91"/>
      <c r="NE83" s="91"/>
      <c r="NF83" s="91"/>
      <c r="NG83" s="91"/>
      <c r="NH83" s="91"/>
      <c r="NI83" s="91"/>
      <c r="NJ83" s="91"/>
      <c r="NK83" s="91"/>
      <c r="NL83" s="91"/>
      <c r="NM83" s="91"/>
      <c r="NN83" s="91"/>
      <c r="NO83" s="91"/>
      <c r="NP83" s="91"/>
      <c r="NQ83" s="91"/>
      <c r="NR83" s="91"/>
      <c r="NS83" s="91"/>
      <c r="NT83" s="91"/>
      <c r="NU83" s="91"/>
      <c r="NV83" s="91"/>
      <c r="NW83" s="91"/>
      <c r="NX83" s="91"/>
      <c r="NY83" s="91"/>
      <c r="NZ83" s="91"/>
      <c r="OA83" s="91"/>
      <c r="OB83" s="91"/>
      <c r="OC83" s="91"/>
      <c r="OD83" s="91"/>
      <c r="OE83" s="91"/>
      <c r="OF83" s="91"/>
      <c r="OG83" s="91"/>
      <c r="OH83" s="91"/>
      <c r="OI83" s="91"/>
      <c r="OJ83" s="91"/>
      <c r="OK83" s="91"/>
      <c r="OL83" s="91"/>
      <c r="OM83" s="91"/>
      <c r="ON83" s="91"/>
      <c r="OO83" s="91"/>
      <c r="OP83" s="91"/>
      <c r="OQ83" s="91"/>
      <c r="OR83" s="91"/>
      <c r="OS83" s="91"/>
      <c r="OT83" s="91"/>
      <c r="OU83" s="91"/>
      <c r="OV83" s="91"/>
      <c r="OW83" s="91"/>
      <c r="OX83" s="91"/>
      <c r="OY83" s="91"/>
      <c r="OZ83" s="91"/>
      <c r="PA83" s="91"/>
      <c r="PB83" s="91"/>
      <c r="PC83" s="91"/>
      <c r="PD83" s="91"/>
      <c r="PE83" s="91"/>
      <c r="PF83" s="91"/>
      <c r="PG83" s="91"/>
      <c r="PH83" s="91"/>
      <c r="PI83" s="91"/>
      <c r="PJ83" s="91"/>
      <c r="PK83" s="91"/>
      <c r="PL83" s="91"/>
      <c r="PM83" s="91"/>
      <c r="PN83" s="91"/>
      <c r="PO83" s="91"/>
      <c r="PP83" s="91"/>
      <c r="PQ83" s="91"/>
      <c r="PR83" s="91"/>
      <c r="PS83" s="91"/>
      <c r="PT83" s="91"/>
      <c r="PU83" s="91"/>
      <c r="PV83" s="91"/>
      <c r="PW83" s="91"/>
      <c r="PX83" s="91"/>
      <c r="PY83" s="91"/>
      <c r="PZ83" s="91"/>
      <c r="QA83" s="91"/>
      <c r="QB83" s="91"/>
      <c r="QC83" s="91"/>
      <c r="QD83" s="91"/>
      <c r="QE83" s="91"/>
      <c r="QF83" s="91"/>
      <c r="QG83" s="91"/>
      <c r="QH83" s="91"/>
      <c r="QI83" s="91"/>
      <c r="QJ83" s="91"/>
      <c r="QK83" s="91"/>
      <c r="QL83" s="91"/>
      <c r="QM83" s="91"/>
      <c r="QN83" s="91"/>
      <c r="QO83" s="91"/>
      <c r="QP83" s="91"/>
      <c r="QQ83" s="91"/>
      <c r="QR83" s="91"/>
      <c r="QS83" s="91"/>
      <c r="QT83" s="91"/>
      <c r="QU83" s="91"/>
      <c r="QV83" s="91"/>
      <c r="QW83" s="91"/>
      <c r="QX83" s="91"/>
      <c r="QY83" s="91"/>
      <c r="QZ83" s="91"/>
      <c r="RA83" s="91"/>
      <c r="RB83" s="91"/>
      <c r="RC83" s="91"/>
      <c r="RD83" s="91"/>
      <c r="RE83" s="91"/>
      <c r="RF83" s="91"/>
      <c r="RG83" s="91"/>
      <c r="RH83" s="91"/>
      <c r="RI83" s="91"/>
      <c r="RJ83" s="91"/>
      <c r="RK83" s="91"/>
      <c r="RL83" s="91"/>
      <c r="RM83" s="91"/>
      <c r="RN83" s="91"/>
      <c r="RO83" s="91"/>
      <c r="RP83" s="91"/>
      <c r="RQ83" s="91"/>
      <c r="RR83" s="91"/>
      <c r="RS83" s="91"/>
      <c r="RT83" s="91"/>
      <c r="RU83" s="91"/>
      <c r="RV83" s="91"/>
      <c r="RW83" s="91"/>
      <c r="RX83" s="91"/>
      <c r="RY83" s="91"/>
      <c r="RZ83" s="91"/>
      <c r="SA83" s="91"/>
      <c r="SB83" s="91"/>
      <c r="SC83" s="91"/>
      <c r="SD83" s="91"/>
      <c r="SE83" s="91"/>
      <c r="SF83" s="91"/>
      <c r="SG83" s="91"/>
      <c r="SH83" s="91"/>
      <c r="SI83" s="91"/>
      <c r="SJ83" s="91"/>
      <c r="SK83" s="91"/>
      <c r="SL83" s="91"/>
      <c r="SM83" s="91"/>
      <c r="SN83" s="91"/>
      <c r="SO83" s="91"/>
      <c r="SP83" s="91"/>
      <c r="SQ83" s="91"/>
      <c r="SR83" s="91"/>
      <c r="SS83" s="91"/>
      <c r="ST83" s="91"/>
      <c r="SU83" s="91"/>
      <c r="SV83" s="91"/>
      <c r="SW83" s="91"/>
      <c r="SX83" s="91"/>
      <c r="SY83" s="91"/>
      <c r="SZ83" s="91"/>
      <c r="TA83" s="91"/>
      <c r="TB83" s="91"/>
      <c r="TC83" s="91"/>
      <c r="TD83" s="91"/>
      <c r="TE83" s="91"/>
      <c r="TF83" s="91"/>
      <c r="TG83" s="91"/>
      <c r="TH83" s="91"/>
      <c r="TI83" s="91"/>
      <c r="TJ83" s="91"/>
      <c r="TK83" s="91"/>
      <c r="TL83" s="91"/>
      <c r="TM83" s="91"/>
      <c r="TN83" s="91"/>
      <c r="TO83" s="91"/>
      <c r="TP83" s="91"/>
      <c r="TQ83" s="91"/>
      <c r="TR83" s="91"/>
      <c r="TS83" s="91"/>
      <c r="TT83" s="91"/>
      <c r="TU83" s="91"/>
      <c r="TV83" s="91"/>
      <c r="TW83" s="91"/>
      <c r="TX83" s="91"/>
      <c r="TY83" s="91"/>
      <c r="TZ83" s="91"/>
      <c r="UA83" s="91"/>
      <c r="UB83" s="91"/>
      <c r="UC83" s="91"/>
      <c r="UD83" s="91"/>
      <c r="UE83" s="91"/>
      <c r="UF83" s="91"/>
      <c r="UG83" s="91"/>
      <c r="UH83" s="91"/>
      <c r="UI83" s="91"/>
      <c r="UJ83" s="91"/>
      <c r="UK83" s="91"/>
      <c r="UL83" s="91"/>
      <c r="UM83" s="91"/>
      <c r="UN83" s="91"/>
      <c r="UO83" s="91"/>
      <c r="UP83" s="91"/>
      <c r="UQ83" s="91"/>
      <c r="UR83" s="91"/>
      <c r="US83" s="91"/>
      <c r="UT83" s="91"/>
      <c r="UU83" s="91"/>
      <c r="UV83" s="91"/>
      <c r="UW83" s="91"/>
      <c r="UX83" s="91"/>
      <c r="UY83" s="91"/>
      <c r="UZ83" s="91"/>
      <c r="VA83" s="91"/>
      <c r="VB83" s="91"/>
      <c r="VC83" s="91"/>
      <c r="VD83" s="91"/>
      <c r="VE83" s="91"/>
      <c r="VF83" s="91"/>
      <c r="VG83" s="91"/>
      <c r="VH83" s="91"/>
      <c r="VI83" s="91"/>
      <c r="VJ83" s="91"/>
      <c r="VK83" s="91"/>
      <c r="VL83" s="91"/>
      <c r="VM83" s="91"/>
      <c r="VN83" s="91"/>
      <c r="VO83" s="91"/>
      <c r="VP83" s="91"/>
      <c r="VQ83" s="91"/>
      <c r="VR83" s="91"/>
      <c r="VS83" s="91"/>
      <c r="VT83" s="91"/>
      <c r="VU83" s="91"/>
      <c r="VV83" s="91"/>
      <c r="VW83" s="91"/>
      <c r="VX83" s="91"/>
      <c r="VY83" s="91"/>
      <c r="VZ83" s="91"/>
      <c r="WA83" s="91"/>
      <c r="WB83" s="91"/>
      <c r="WC83" s="91"/>
      <c r="WD83" s="91"/>
      <c r="WE83" s="91"/>
      <c r="WF83" s="91"/>
      <c r="WG83" s="91"/>
      <c r="WH83" s="91"/>
      <c r="WI83" s="91"/>
      <c r="WJ83" s="91"/>
      <c r="WK83" s="91"/>
      <c r="WL83" s="91"/>
      <c r="WM83" s="91"/>
      <c r="WN83" s="91"/>
      <c r="WO83" s="91"/>
      <c r="WP83" s="91"/>
      <c r="WQ83" s="91"/>
      <c r="WR83" s="91"/>
      <c r="WS83" s="91"/>
      <c r="WT83" s="91"/>
      <c r="WU83" s="91"/>
      <c r="WV83" s="91"/>
      <c r="WW83" s="91"/>
      <c r="WX83" s="91"/>
      <c r="WY83" s="91"/>
      <c r="WZ83" s="91"/>
      <c r="XA83" s="91"/>
      <c r="XB83" s="91"/>
      <c r="XC83" s="91"/>
      <c r="XD83" s="91"/>
      <c r="XE83" s="91"/>
      <c r="XF83" s="91"/>
      <c r="XG83" s="91"/>
      <c r="XH83" s="91"/>
      <c r="XI83" s="91"/>
      <c r="XJ83" s="91"/>
      <c r="XK83" s="91"/>
      <c r="XL83" s="91"/>
      <c r="XM83" s="91"/>
      <c r="XN83" s="91"/>
      <c r="XO83" s="91"/>
      <c r="XP83" s="91"/>
      <c r="XQ83" s="91"/>
      <c r="XR83" s="91"/>
      <c r="XS83" s="91"/>
      <c r="XT83" s="91"/>
      <c r="XU83" s="91"/>
      <c r="XV83" s="91"/>
      <c r="XW83" s="91"/>
      <c r="XX83" s="91"/>
      <c r="XY83" s="91"/>
      <c r="XZ83" s="91"/>
      <c r="YA83" s="91"/>
      <c r="YB83" s="91"/>
      <c r="YC83" s="91"/>
      <c r="YD83" s="91"/>
      <c r="YE83" s="91"/>
      <c r="YF83" s="91"/>
      <c r="YG83" s="91"/>
      <c r="YH83" s="91"/>
      <c r="YI83" s="91"/>
      <c r="YJ83" s="91"/>
      <c r="YK83" s="91"/>
      <c r="YL83" s="91"/>
      <c r="YM83" s="91"/>
      <c r="YN83" s="91"/>
      <c r="YO83" s="91"/>
      <c r="YP83" s="91"/>
      <c r="YQ83" s="91"/>
      <c r="YR83" s="91"/>
      <c r="YS83" s="91"/>
      <c r="YT83" s="91"/>
      <c r="YU83" s="91"/>
      <c r="YV83" s="91"/>
      <c r="YW83" s="91"/>
      <c r="YX83" s="91"/>
      <c r="YY83" s="91"/>
      <c r="YZ83" s="91"/>
      <c r="ZA83" s="91"/>
      <c r="ZB83" s="91"/>
      <c r="ZC83" s="91"/>
      <c r="ZD83" s="91"/>
      <c r="ZE83" s="91"/>
      <c r="ZF83" s="91"/>
      <c r="ZG83" s="91"/>
      <c r="ZH83" s="91"/>
      <c r="ZI83" s="91"/>
      <c r="ZJ83" s="91"/>
      <c r="ZK83" s="91"/>
      <c r="ZL83" s="91"/>
      <c r="ZM83" s="91"/>
      <c r="ZN83" s="91"/>
      <c r="ZO83" s="91"/>
      <c r="ZP83" s="91"/>
      <c r="ZQ83" s="91"/>
      <c r="ZR83" s="91"/>
      <c r="ZS83" s="91"/>
      <c r="ZT83" s="91"/>
      <c r="ZU83" s="91"/>
      <c r="ZV83" s="91"/>
      <c r="ZW83" s="91"/>
      <c r="ZX83" s="91"/>
      <c r="ZY83" s="91"/>
      <c r="ZZ83" s="91"/>
      <c r="AAA83" s="91"/>
      <c r="AAB83" s="91"/>
      <c r="AAC83" s="91"/>
      <c r="AAD83" s="91"/>
      <c r="AAE83" s="91"/>
      <c r="AAF83" s="91"/>
      <c r="AAG83" s="91"/>
      <c r="AAH83" s="91"/>
      <c r="AAI83" s="91"/>
      <c r="AAJ83" s="91"/>
      <c r="AAK83" s="91"/>
      <c r="AAL83" s="91"/>
      <c r="AAM83" s="91"/>
      <c r="AAN83" s="91"/>
      <c r="AAO83" s="91"/>
      <c r="AAP83" s="91"/>
      <c r="AAQ83" s="91"/>
      <c r="AAR83" s="91"/>
      <c r="AAS83" s="91"/>
      <c r="AAT83" s="91"/>
      <c r="AAU83" s="91"/>
      <c r="AAV83" s="91"/>
      <c r="AAW83" s="91"/>
      <c r="AAX83" s="91"/>
      <c r="AAY83" s="91"/>
      <c r="AAZ83" s="91"/>
      <c r="ABA83" s="91"/>
      <c r="ABB83" s="91"/>
      <c r="ABC83" s="91"/>
      <c r="ABD83" s="91"/>
      <c r="ABE83" s="91"/>
      <c r="ABF83" s="91"/>
      <c r="ABG83" s="91"/>
      <c r="ABH83" s="91"/>
      <c r="ABI83" s="91"/>
      <c r="ABJ83" s="91"/>
      <c r="ABK83" s="91"/>
      <c r="ABL83" s="91"/>
      <c r="ABM83" s="91"/>
      <c r="ABN83" s="91"/>
      <c r="ABO83" s="91"/>
      <c r="ABP83" s="91"/>
      <c r="ABQ83" s="91"/>
      <c r="ABR83" s="91"/>
      <c r="ABS83" s="91"/>
      <c r="ABT83" s="91"/>
      <c r="ABU83" s="91"/>
      <c r="ABV83" s="91"/>
      <c r="ABW83" s="91"/>
      <c r="ABX83" s="91"/>
      <c r="ABY83" s="91"/>
      <c r="ABZ83" s="91"/>
      <c r="ACA83" s="91"/>
      <c r="ACB83" s="91"/>
      <c r="ACC83" s="91"/>
      <c r="ACD83" s="91"/>
      <c r="ACE83" s="91"/>
      <c r="ACF83" s="91"/>
      <c r="ACG83" s="91"/>
      <c r="ACH83" s="91"/>
      <c r="ACI83" s="91"/>
      <c r="ACJ83" s="91"/>
      <c r="ACK83" s="91"/>
      <c r="ACL83" s="91"/>
      <c r="ACM83" s="91"/>
      <c r="ACN83" s="91"/>
      <c r="ACO83" s="91"/>
      <c r="ACP83" s="91"/>
      <c r="ACQ83" s="91"/>
      <c r="ACR83" s="91"/>
      <c r="ACS83" s="91"/>
      <c r="ACT83" s="91"/>
      <c r="ACU83" s="91"/>
      <c r="ACV83" s="91"/>
      <c r="ACW83" s="91"/>
      <c r="ACX83" s="91"/>
      <c r="ACY83" s="91"/>
      <c r="ACZ83" s="91"/>
      <c r="ADA83" s="91"/>
      <c r="ADB83" s="91"/>
      <c r="ADC83" s="91"/>
      <c r="ADD83" s="91"/>
      <c r="ADE83" s="91"/>
      <c r="ADF83" s="91"/>
      <c r="ADG83" s="91"/>
      <c r="ADH83" s="91"/>
      <c r="ADI83" s="91"/>
      <c r="ADJ83" s="91"/>
      <c r="ADK83" s="91"/>
      <c r="ADL83" s="91"/>
      <c r="ADM83" s="91"/>
      <c r="ADN83" s="91"/>
      <c r="ADO83" s="91"/>
      <c r="ADP83" s="91"/>
      <c r="ADQ83" s="91"/>
      <c r="ADR83" s="91"/>
      <c r="ADS83" s="91"/>
      <c r="ADT83" s="91"/>
      <c r="ADU83" s="91"/>
      <c r="ADV83" s="91"/>
      <c r="ADW83" s="91"/>
      <c r="ADX83" s="91"/>
      <c r="ADY83" s="91"/>
      <c r="ADZ83" s="91"/>
      <c r="AEA83" s="91"/>
      <c r="AEB83" s="91"/>
      <c r="AEC83" s="91"/>
      <c r="AED83" s="91"/>
      <c r="AEE83" s="91"/>
      <c r="AEF83" s="91"/>
      <c r="AEG83" s="91"/>
      <c r="AEH83" s="91"/>
      <c r="AEI83" s="91"/>
      <c r="AEJ83" s="91"/>
      <c r="AEK83" s="91"/>
      <c r="AEL83" s="91"/>
      <c r="AEM83" s="91"/>
      <c r="AEN83" s="91"/>
      <c r="AEO83" s="91"/>
      <c r="AEP83" s="91"/>
      <c r="AEQ83" s="91"/>
      <c r="AER83" s="91"/>
      <c r="AES83" s="91"/>
      <c r="AET83" s="91"/>
      <c r="AEU83" s="91"/>
      <c r="AEV83" s="91"/>
      <c r="AEW83" s="91"/>
      <c r="AEX83" s="91"/>
      <c r="AEY83" s="91"/>
      <c r="AEZ83" s="91"/>
      <c r="AFA83" s="91"/>
      <c r="AFB83" s="91"/>
      <c r="AFC83" s="91"/>
      <c r="AFD83" s="91"/>
      <c r="AFE83" s="91"/>
      <c r="AFF83" s="91"/>
      <c r="AFG83" s="91"/>
      <c r="AFH83" s="91"/>
      <c r="AFI83" s="91"/>
      <c r="AFJ83" s="91"/>
      <c r="AFK83" s="91"/>
      <c r="AFL83" s="91"/>
      <c r="AFM83" s="91"/>
      <c r="AFN83" s="91"/>
      <c r="AFO83" s="91"/>
      <c r="AFP83" s="91"/>
      <c r="AFQ83" s="91"/>
      <c r="AFR83" s="91"/>
      <c r="AFS83" s="91"/>
      <c r="AFT83" s="91"/>
      <c r="AFU83" s="91"/>
      <c r="AFV83" s="91"/>
      <c r="AFW83" s="91"/>
      <c r="AFX83" s="91"/>
      <c r="AFY83" s="91"/>
      <c r="AFZ83" s="91"/>
      <c r="AGA83" s="91"/>
      <c r="AGB83" s="91"/>
      <c r="AGC83" s="91"/>
      <c r="AGD83" s="91"/>
      <c r="AGE83" s="91"/>
      <c r="AGF83" s="91"/>
      <c r="AGG83" s="91"/>
      <c r="AGH83" s="91"/>
      <c r="AGI83" s="91"/>
      <c r="AGJ83" s="91"/>
      <c r="AGK83" s="91"/>
      <c r="AGL83" s="91"/>
      <c r="AGM83" s="91"/>
      <c r="AGN83" s="91"/>
      <c r="AGO83" s="91"/>
      <c r="AGP83" s="91"/>
      <c r="AGQ83" s="91"/>
      <c r="AGR83" s="91"/>
      <c r="AGS83" s="91"/>
      <c r="AGT83" s="91"/>
      <c r="AGU83" s="91"/>
      <c r="AGV83" s="91"/>
      <c r="AGW83" s="91"/>
      <c r="AGX83" s="91"/>
      <c r="AGY83" s="91"/>
      <c r="AGZ83" s="91"/>
      <c r="AHA83" s="91"/>
      <c r="AHB83" s="91"/>
      <c r="AHC83" s="91"/>
      <c r="AHD83" s="91"/>
      <c r="AHE83" s="91"/>
      <c r="AHF83" s="91"/>
      <c r="AHG83" s="91"/>
      <c r="AHH83" s="91"/>
      <c r="AHI83" s="91"/>
      <c r="AHJ83" s="91"/>
      <c r="AHK83" s="91"/>
      <c r="AHL83" s="91"/>
      <c r="AHM83" s="91"/>
      <c r="AHN83" s="91"/>
      <c r="AHO83" s="91"/>
      <c r="AHP83" s="91"/>
      <c r="AHQ83" s="91"/>
      <c r="AHR83" s="91"/>
      <c r="AHS83" s="91"/>
      <c r="AHT83" s="91"/>
      <c r="AHU83" s="91"/>
      <c r="AHV83" s="91"/>
      <c r="AHW83" s="91"/>
      <c r="AHX83" s="91"/>
      <c r="AHY83" s="91"/>
      <c r="AHZ83" s="91"/>
      <c r="AIA83" s="91"/>
      <c r="AIB83" s="91"/>
      <c r="AIC83" s="91"/>
      <c r="AID83" s="91"/>
      <c r="AIE83" s="91"/>
      <c r="AIF83" s="91"/>
      <c r="AIG83" s="91"/>
      <c r="AIH83" s="91"/>
      <c r="AII83" s="91"/>
      <c r="AIJ83" s="91"/>
      <c r="AIK83" s="91"/>
      <c r="AIL83" s="91"/>
      <c r="AIM83" s="91"/>
      <c r="AIN83" s="91"/>
      <c r="AIO83" s="91"/>
      <c r="AIP83" s="91"/>
      <c r="AIQ83" s="91"/>
      <c r="AIR83" s="91"/>
      <c r="AIS83" s="91"/>
      <c r="AIT83" s="91"/>
      <c r="AIU83" s="91"/>
      <c r="AIV83" s="91"/>
      <c r="AIW83" s="91"/>
      <c r="AIX83" s="91"/>
      <c r="AIY83" s="91"/>
      <c r="AIZ83" s="91"/>
      <c r="AJA83" s="91"/>
      <c r="AJB83" s="91"/>
      <c r="AJC83" s="91"/>
      <c r="AJD83" s="91"/>
      <c r="AJE83" s="91"/>
      <c r="AJF83" s="91"/>
      <c r="AJG83" s="91"/>
      <c r="AJH83" s="91"/>
      <c r="AJI83" s="91"/>
      <c r="AJJ83" s="91"/>
      <c r="AJK83" s="91"/>
      <c r="AJL83" s="91"/>
      <c r="AJM83" s="91"/>
      <c r="AJN83" s="91"/>
      <c r="AJO83" s="91"/>
      <c r="AJP83" s="91"/>
      <c r="AJQ83" s="91"/>
      <c r="AJR83" s="91"/>
      <c r="AJS83" s="91"/>
      <c r="AJT83" s="91"/>
      <c r="AJU83" s="91"/>
      <c r="AJV83" s="91"/>
      <c r="AJW83" s="91"/>
      <c r="AJX83" s="91"/>
      <c r="AJY83" s="91"/>
      <c r="AJZ83" s="91"/>
      <c r="AKA83" s="91"/>
      <c r="AKB83" s="91"/>
      <c r="AKC83" s="91"/>
      <c r="AKD83" s="91"/>
      <c r="AKE83" s="91"/>
      <c r="AKF83" s="91"/>
      <c r="AKG83" s="91"/>
      <c r="AKH83" s="91"/>
      <c r="AKI83" s="91"/>
      <c r="AKJ83" s="91"/>
      <c r="AKK83" s="91"/>
      <c r="AKL83" s="91"/>
      <c r="AKM83" s="91"/>
      <c r="AKN83" s="91"/>
      <c r="AKO83" s="91"/>
      <c r="AKP83" s="91"/>
      <c r="AKQ83" s="91"/>
      <c r="AKR83" s="91"/>
      <c r="AKS83" s="91"/>
      <c r="AKT83" s="91"/>
      <c r="AKU83" s="91"/>
      <c r="AKV83" s="91"/>
      <c r="AKW83" s="91"/>
      <c r="AKX83" s="91"/>
      <c r="AKY83" s="91"/>
      <c r="AKZ83" s="91"/>
      <c r="ALA83" s="91"/>
      <c r="ALB83" s="91"/>
      <c r="ALC83" s="91"/>
      <c r="ALD83" s="91"/>
      <c r="ALE83" s="91"/>
      <c r="ALF83" s="91"/>
      <c r="ALG83" s="91"/>
      <c r="ALH83" s="91"/>
      <c r="ALI83" s="91"/>
      <c r="ALJ83" s="91"/>
      <c r="ALK83" s="91"/>
      <c r="ALL83" s="91"/>
      <c r="ALM83" s="91"/>
      <c r="ALN83" s="91"/>
      <c r="ALO83" s="91"/>
      <c r="ALP83" s="91"/>
      <c r="ALQ83" s="91"/>
      <c r="ALR83" s="91"/>
      <c r="ALS83" s="91"/>
      <c r="ALT83" s="91"/>
      <c r="ALU83" s="91"/>
      <c r="ALV83" s="91"/>
      <c r="ALW83" s="91"/>
      <c r="ALX83" s="91"/>
      <c r="ALY83" s="91"/>
      <c r="ALZ83" s="91"/>
      <c r="AMA83" s="91"/>
      <c r="AMB83" s="91"/>
      <c r="AMC83" s="91"/>
      <c r="AMD83" s="91"/>
      <c r="AME83" s="91"/>
      <c r="AMF83" s="91"/>
      <c r="AMG83" s="91"/>
      <c r="AMH83" s="91"/>
      <c r="AMI83" s="91"/>
      <c r="AMJ83" s="91"/>
      <c r="AMK83" s="91"/>
      <c r="AML83" s="91"/>
      <c r="AMM83" s="91"/>
      <c r="AMN83" s="91"/>
      <c r="AMO83" s="91"/>
      <c r="AMP83" s="91"/>
      <c r="AMQ83" s="91"/>
      <c r="AMR83" s="91"/>
      <c r="AMS83" s="91"/>
      <c r="AMT83" s="91"/>
      <c r="AMU83" s="91"/>
      <c r="AMV83" s="91"/>
      <c r="AMW83" s="91"/>
      <c r="AMX83" s="91"/>
      <c r="AMY83" s="91"/>
      <c r="AMZ83" s="91"/>
      <c r="ANA83" s="91"/>
      <c r="ANB83" s="91"/>
      <c r="ANC83" s="91"/>
      <c r="AND83" s="91"/>
      <c r="ANE83" s="91"/>
      <c r="ANF83" s="91"/>
      <c r="ANG83" s="91"/>
      <c r="ANH83" s="91"/>
      <c r="ANI83" s="91"/>
      <c r="ANJ83" s="91"/>
      <c r="ANK83" s="91"/>
      <c r="ANL83" s="91"/>
      <c r="ANM83" s="91"/>
      <c r="ANN83" s="91"/>
      <c r="ANO83" s="91"/>
      <c r="ANP83" s="91"/>
      <c r="ANQ83" s="91"/>
      <c r="ANR83" s="91"/>
      <c r="ANS83" s="91"/>
      <c r="ANT83" s="91"/>
      <c r="ANU83" s="91"/>
      <c r="ANV83" s="91"/>
      <c r="ANW83" s="91"/>
      <c r="ANX83" s="91"/>
      <c r="ANY83" s="91"/>
      <c r="ANZ83" s="91"/>
      <c r="AOA83" s="91"/>
      <c r="AOB83" s="91"/>
      <c r="AOC83" s="91"/>
      <c r="AOD83" s="91"/>
      <c r="AOE83" s="91"/>
      <c r="AOF83" s="91"/>
      <c r="AOG83" s="91"/>
      <c r="AOH83" s="91"/>
      <c r="AOI83" s="91"/>
      <c r="AOJ83" s="91"/>
      <c r="AOK83" s="91"/>
      <c r="AOL83" s="91"/>
      <c r="AOM83" s="91"/>
      <c r="AON83" s="91"/>
      <c r="AOO83" s="91"/>
      <c r="AOP83" s="91"/>
      <c r="AOQ83" s="91"/>
      <c r="AOR83" s="91"/>
      <c r="AOS83" s="91"/>
      <c r="AOT83" s="91"/>
      <c r="AOU83" s="91"/>
      <c r="AOV83" s="91"/>
      <c r="AOW83" s="91"/>
      <c r="AOX83" s="91"/>
      <c r="AOY83" s="91"/>
      <c r="AOZ83" s="91"/>
      <c r="APA83" s="91"/>
      <c r="APB83" s="91"/>
      <c r="APC83" s="91"/>
      <c r="APD83" s="91"/>
      <c r="APE83" s="91"/>
      <c r="APF83" s="91"/>
      <c r="APG83" s="91"/>
      <c r="APH83" s="91"/>
      <c r="API83" s="91"/>
      <c r="APJ83" s="91"/>
      <c r="APK83" s="91"/>
      <c r="APL83" s="91"/>
      <c r="APM83" s="91"/>
      <c r="APN83" s="91"/>
      <c r="APO83" s="91"/>
      <c r="APP83" s="91"/>
      <c r="APQ83" s="91"/>
      <c r="APR83" s="91"/>
      <c r="APS83" s="91"/>
      <c r="APT83" s="91"/>
      <c r="APU83" s="91"/>
      <c r="APV83" s="91"/>
      <c r="APW83" s="91"/>
      <c r="APX83" s="91"/>
      <c r="APY83" s="91"/>
      <c r="APZ83" s="91"/>
      <c r="AQA83" s="91"/>
      <c r="AQB83" s="91"/>
      <c r="AQC83" s="91"/>
      <c r="AQD83" s="91"/>
      <c r="AQE83" s="91"/>
      <c r="AQF83" s="91"/>
      <c r="AQG83" s="91"/>
      <c r="AQH83" s="91"/>
      <c r="AQI83" s="91"/>
      <c r="AQJ83" s="91"/>
      <c r="AQK83" s="91"/>
      <c r="AQL83" s="91"/>
      <c r="AQM83" s="91"/>
      <c r="AQN83" s="91"/>
      <c r="AQO83" s="91"/>
      <c r="AQP83" s="91"/>
      <c r="AQQ83" s="91"/>
      <c r="AQR83" s="91"/>
      <c r="AQS83" s="91"/>
      <c r="AQT83" s="91"/>
      <c r="AQU83" s="91"/>
      <c r="AQV83" s="91"/>
      <c r="AQW83" s="91"/>
      <c r="AQX83" s="91"/>
      <c r="AQY83" s="91"/>
      <c r="AQZ83" s="91"/>
      <c r="ARA83" s="91"/>
      <c r="ARB83" s="91"/>
      <c r="ARC83" s="91"/>
      <c r="ARD83" s="91"/>
      <c r="ARE83" s="91"/>
      <c r="ARF83" s="91"/>
      <c r="ARG83" s="91"/>
      <c r="ARH83" s="91"/>
      <c r="ARI83" s="91"/>
      <c r="ARJ83" s="91"/>
      <c r="ARK83" s="91"/>
      <c r="ARL83" s="91"/>
      <c r="ARM83" s="91"/>
      <c r="ARN83" s="91"/>
      <c r="ARO83" s="91"/>
      <c r="ARP83" s="91"/>
      <c r="ARQ83" s="91"/>
      <c r="ARR83" s="91"/>
      <c r="ARS83" s="91"/>
      <c r="ART83" s="91"/>
      <c r="ARU83" s="91"/>
      <c r="ARV83" s="91"/>
      <c r="ARW83" s="91"/>
      <c r="ARX83" s="91"/>
      <c r="ARY83" s="91"/>
      <c r="ARZ83" s="91"/>
      <c r="ASA83" s="91"/>
      <c r="ASB83" s="91"/>
      <c r="ASC83" s="91"/>
      <c r="ASD83" s="91"/>
      <c r="ASE83" s="91"/>
      <c r="ASF83" s="91"/>
      <c r="ASG83" s="91"/>
      <c r="ASH83" s="91"/>
      <c r="ASI83" s="91"/>
      <c r="ASJ83" s="91"/>
      <c r="ASK83" s="91"/>
      <c r="ASL83" s="91"/>
      <c r="ASM83" s="91"/>
      <c r="ASN83" s="91"/>
      <c r="ASO83" s="91"/>
      <c r="ASP83" s="91"/>
      <c r="ASQ83" s="91"/>
      <c r="ASR83" s="91"/>
      <c r="ASS83" s="91"/>
      <c r="AST83" s="91"/>
      <c r="ASU83" s="91"/>
      <c r="ASV83" s="91"/>
      <c r="ASW83" s="91"/>
      <c r="ASX83" s="91"/>
      <c r="ASY83" s="91"/>
      <c r="ASZ83" s="91"/>
      <c r="ATA83" s="91"/>
      <c r="ATB83" s="91"/>
      <c r="ATC83" s="91"/>
      <c r="ATD83" s="91"/>
      <c r="ATE83" s="91"/>
      <c r="ATF83" s="91"/>
      <c r="ATG83" s="91"/>
      <c r="ATH83" s="91"/>
      <c r="ATI83" s="91"/>
      <c r="ATJ83" s="91"/>
      <c r="ATK83" s="91"/>
      <c r="ATL83" s="91"/>
      <c r="ATM83" s="91"/>
      <c r="ATN83" s="91"/>
      <c r="ATO83" s="91"/>
      <c r="ATP83" s="91"/>
      <c r="ATQ83" s="91"/>
      <c r="ATR83" s="91"/>
      <c r="ATS83" s="91"/>
      <c r="ATT83" s="91"/>
      <c r="ATU83" s="91"/>
      <c r="ATV83" s="91"/>
      <c r="ATW83" s="91"/>
      <c r="ATX83" s="91"/>
      <c r="ATY83" s="91"/>
      <c r="ATZ83" s="91"/>
      <c r="AUA83" s="91"/>
      <c r="AUB83" s="91"/>
      <c r="AUC83" s="91"/>
      <c r="AUD83" s="91"/>
      <c r="AUE83" s="91"/>
      <c r="AUF83" s="91"/>
      <c r="AUG83" s="91"/>
      <c r="AUH83" s="91"/>
      <c r="AUI83" s="91"/>
      <c r="AUJ83" s="91"/>
      <c r="AUK83" s="91"/>
      <c r="AUL83" s="91"/>
      <c r="AUM83" s="91"/>
      <c r="AUN83" s="91"/>
      <c r="AUO83" s="91"/>
      <c r="AUP83" s="91"/>
      <c r="AUQ83" s="91"/>
      <c r="AUR83" s="91"/>
      <c r="AUS83" s="91"/>
      <c r="AUT83" s="91"/>
      <c r="AUU83" s="91"/>
      <c r="AUV83" s="91"/>
      <c r="AUW83" s="91"/>
      <c r="AUX83" s="91"/>
      <c r="AUY83" s="91"/>
      <c r="AUZ83" s="91"/>
      <c r="AVA83" s="91"/>
      <c r="AVB83" s="91"/>
      <c r="AVC83" s="91"/>
      <c r="AVD83" s="91"/>
      <c r="AVE83" s="91"/>
      <c r="AVF83" s="91"/>
      <c r="AVG83" s="91"/>
      <c r="AVH83" s="91"/>
      <c r="AVI83" s="91"/>
      <c r="AVJ83" s="91"/>
      <c r="AVK83" s="91"/>
      <c r="AVL83" s="91"/>
      <c r="AVM83" s="91"/>
      <c r="AVN83" s="91"/>
      <c r="AVO83" s="91"/>
      <c r="AVP83" s="91"/>
      <c r="AVQ83" s="91"/>
      <c r="AVR83" s="91"/>
      <c r="AVS83" s="91"/>
      <c r="AVT83" s="91"/>
      <c r="AVU83" s="91"/>
      <c r="AVV83" s="91"/>
      <c r="AVW83" s="91"/>
      <c r="AVX83" s="91"/>
      <c r="AVY83" s="91"/>
      <c r="AVZ83" s="91"/>
      <c r="AWA83" s="91"/>
      <c r="AWB83" s="91"/>
      <c r="AWC83" s="91"/>
      <c r="AWD83" s="91"/>
      <c r="AWE83" s="91"/>
      <c r="AWF83" s="91"/>
      <c r="AWG83" s="91"/>
      <c r="AWH83" s="91"/>
      <c r="AWI83" s="91"/>
      <c r="AWJ83" s="91"/>
      <c r="AWK83" s="91"/>
      <c r="AWL83" s="91"/>
      <c r="AWM83" s="91"/>
      <c r="AWN83" s="91"/>
      <c r="AWO83" s="91"/>
      <c r="AWP83" s="91"/>
      <c r="AWQ83" s="91"/>
      <c r="AWR83" s="91"/>
      <c r="AWS83" s="91"/>
      <c r="AWT83" s="91"/>
      <c r="AWU83" s="91"/>
      <c r="AWV83" s="91"/>
      <c r="AWW83" s="91"/>
      <c r="AWX83" s="91"/>
      <c r="AWY83" s="91"/>
      <c r="AWZ83" s="91"/>
      <c r="AXA83" s="91"/>
      <c r="AXB83" s="91"/>
      <c r="AXC83" s="91"/>
      <c r="AXD83" s="91"/>
      <c r="AXE83" s="91"/>
      <c r="AXF83" s="91"/>
      <c r="AXG83" s="91"/>
      <c r="AXH83" s="91"/>
      <c r="AXI83" s="91"/>
      <c r="AXJ83" s="91"/>
      <c r="AXK83" s="91"/>
      <c r="AXL83" s="91"/>
      <c r="AXM83" s="91"/>
      <c r="AXN83" s="91"/>
      <c r="AXO83" s="91"/>
      <c r="AXP83" s="91"/>
      <c r="AXQ83" s="91"/>
      <c r="AXR83" s="91"/>
      <c r="AXS83" s="91"/>
      <c r="AXT83" s="91"/>
      <c r="AXU83" s="91"/>
      <c r="AXV83" s="91"/>
      <c r="AXW83" s="91"/>
      <c r="AXX83" s="91"/>
      <c r="AXY83" s="91"/>
      <c r="AXZ83" s="91"/>
      <c r="AYA83" s="91"/>
      <c r="AYB83" s="91"/>
      <c r="AYC83" s="91"/>
      <c r="AYD83" s="91"/>
      <c r="AYE83" s="91"/>
      <c r="AYF83" s="91"/>
      <c r="AYG83" s="91"/>
      <c r="AYH83" s="91"/>
      <c r="AYI83" s="91"/>
      <c r="AYJ83" s="91"/>
      <c r="AYK83" s="91"/>
      <c r="AYL83" s="91"/>
      <c r="AYM83" s="91"/>
      <c r="AYN83" s="91"/>
      <c r="AYO83" s="91"/>
      <c r="AYP83" s="91"/>
      <c r="AYQ83" s="91"/>
      <c r="AYR83" s="91"/>
      <c r="AYS83" s="91"/>
      <c r="AYT83" s="91"/>
      <c r="AYU83" s="91"/>
      <c r="AYV83" s="91"/>
      <c r="AYW83" s="91"/>
      <c r="AYX83" s="91"/>
      <c r="AYY83" s="91"/>
      <c r="AYZ83" s="91"/>
      <c r="AZA83" s="91"/>
      <c r="AZB83" s="91"/>
      <c r="AZC83" s="91"/>
      <c r="AZD83" s="91"/>
      <c r="AZE83" s="91"/>
      <c r="AZF83" s="91"/>
      <c r="AZG83" s="91"/>
      <c r="AZH83" s="91"/>
      <c r="AZI83" s="91"/>
      <c r="AZJ83" s="91"/>
      <c r="AZK83" s="91"/>
      <c r="AZL83" s="91"/>
      <c r="AZM83" s="91"/>
      <c r="AZN83" s="91"/>
      <c r="AZO83" s="91"/>
      <c r="AZP83" s="91"/>
      <c r="AZQ83" s="91"/>
      <c r="AZR83" s="91"/>
      <c r="AZS83" s="91"/>
      <c r="AZT83" s="91"/>
      <c r="AZU83" s="91"/>
      <c r="AZV83" s="91"/>
      <c r="AZW83" s="91"/>
      <c r="AZX83" s="91"/>
      <c r="AZY83" s="91"/>
      <c r="AZZ83" s="91"/>
      <c r="BAA83" s="91"/>
      <c r="BAB83" s="91"/>
      <c r="BAC83" s="91"/>
      <c r="BAD83" s="91"/>
      <c r="BAE83" s="91"/>
      <c r="BAF83" s="91"/>
      <c r="BAG83" s="91"/>
      <c r="BAH83" s="91"/>
      <c r="BAI83" s="91"/>
      <c r="BAJ83" s="91"/>
      <c r="BAK83" s="91"/>
      <c r="BAL83" s="91"/>
      <c r="BAM83" s="91"/>
      <c r="BAN83" s="91"/>
      <c r="BAO83" s="91"/>
      <c r="BAP83" s="91"/>
      <c r="BAQ83" s="91"/>
      <c r="BAR83" s="91"/>
      <c r="BAS83" s="91"/>
      <c r="BAT83" s="91"/>
      <c r="BAU83" s="91"/>
      <c r="BAV83" s="91"/>
      <c r="BAW83" s="91"/>
      <c r="BAX83" s="91"/>
      <c r="BAY83" s="91"/>
      <c r="BAZ83" s="91"/>
      <c r="BBA83" s="91"/>
      <c r="BBB83" s="91"/>
      <c r="BBC83" s="91"/>
      <c r="BBD83" s="91"/>
      <c r="BBE83" s="91"/>
      <c r="BBF83" s="91"/>
      <c r="BBG83" s="91"/>
      <c r="BBH83" s="91"/>
      <c r="BBI83" s="91"/>
      <c r="BBJ83" s="91"/>
      <c r="BBK83" s="91"/>
      <c r="BBL83" s="91"/>
      <c r="BBM83" s="91"/>
      <c r="BBN83" s="91"/>
      <c r="BBO83" s="91"/>
      <c r="BBP83" s="91"/>
      <c r="BBQ83" s="91"/>
      <c r="BBR83" s="91"/>
      <c r="BBS83" s="91"/>
      <c r="BBT83" s="91"/>
      <c r="BBU83" s="91"/>
      <c r="BBV83" s="91"/>
      <c r="BBW83" s="91"/>
      <c r="BBX83" s="91"/>
      <c r="BBY83" s="91"/>
      <c r="BBZ83" s="91"/>
      <c r="BCA83" s="91"/>
      <c r="BCB83" s="91"/>
      <c r="BCC83" s="91"/>
      <c r="BCD83" s="91"/>
      <c r="BCE83" s="91"/>
      <c r="BCF83" s="91"/>
      <c r="BCG83" s="91"/>
      <c r="BCH83" s="91"/>
      <c r="BCI83" s="91"/>
      <c r="BCJ83" s="91"/>
      <c r="BCK83" s="91"/>
      <c r="BCL83" s="91"/>
      <c r="BCM83" s="91"/>
      <c r="BCN83" s="91"/>
      <c r="BCO83" s="91"/>
      <c r="BCP83" s="91"/>
      <c r="BCQ83" s="91"/>
      <c r="BCR83" s="91"/>
      <c r="BCS83" s="91"/>
      <c r="BCT83" s="91"/>
      <c r="BCU83" s="91"/>
      <c r="BCV83" s="91"/>
      <c r="BCW83" s="91"/>
      <c r="BCX83" s="91"/>
      <c r="BCY83" s="91"/>
      <c r="BCZ83" s="91"/>
      <c r="BDA83" s="91"/>
      <c r="BDB83" s="91"/>
      <c r="BDC83" s="91"/>
      <c r="BDD83" s="91"/>
      <c r="BDE83" s="91"/>
      <c r="BDF83" s="91"/>
      <c r="BDG83" s="91"/>
      <c r="BDH83" s="91"/>
      <c r="BDI83" s="91"/>
      <c r="BDJ83" s="91"/>
      <c r="BDK83" s="91"/>
      <c r="BDL83" s="91"/>
      <c r="BDM83" s="91"/>
      <c r="BDN83" s="91"/>
      <c r="BDO83" s="91"/>
      <c r="BDP83" s="91"/>
      <c r="BDQ83" s="91"/>
      <c r="BDR83" s="91"/>
      <c r="BDS83" s="91"/>
      <c r="BDT83" s="91"/>
      <c r="BDU83" s="91"/>
      <c r="BDV83" s="91"/>
      <c r="BDW83" s="91"/>
      <c r="BDX83" s="91"/>
      <c r="BDY83" s="91"/>
      <c r="BDZ83" s="91"/>
      <c r="BEA83" s="91"/>
      <c r="BEB83" s="91"/>
      <c r="BEC83" s="91"/>
      <c r="BED83" s="91"/>
      <c r="BEE83" s="91"/>
      <c r="BEF83" s="91"/>
      <c r="BEG83" s="91"/>
      <c r="BEH83" s="91"/>
      <c r="BEI83" s="91"/>
      <c r="BEJ83" s="91"/>
      <c r="BEK83" s="91"/>
      <c r="BEL83" s="91"/>
      <c r="BEM83" s="91"/>
      <c r="BEN83" s="91"/>
      <c r="BEO83" s="91"/>
      <c r="BEP83" s="91"/>
      <c r="BEQ83" s="91"/>
      <c r="BER83" s="91"/>
      <c r="BES83" s="91"/>
      <c r="BET83" s="91"/>
      <c r="BEU83" s="91"/>
      <c r="BEV83" s="91"/>
      <c r="BEW83" s="91"/>
      <c r="BEX83" s="91"/>
      <c r="BEY83" s="91"/>
      <c r="BEZ83" s="91"/>
      <c r="BFA83" s="91"/>
      <c r="BFB83" s="91"/>
      <c r="BFC83" s="91"/>
      <c r="BFD83" s="91"/>
      <c r="BFE83" s="91"/>
      <c r="BFF83" s="91"/>
      <c r="BFG83" s="91"/>
      <c r="BFH83" s="91"/>
      <c r="BFI83" s="91"/>
      <c r="BFJ83" s="91"/>
      <c r="BFK83" s="91"/>
      <c r="BFL83" s="91"/>
      <c r="BFM83" s="91"/>
      <c r="BFN83" s="91"/>
      <c r="BFO83" s="91"/>
      <c r="BFP83" s="91"/>
      <c r="BFQ83" s="91"/>
      <c r="BFR83" s="91"/>
      <c r="BFS83" s="91"/>
      <c r="BFT83" s="91"/>
      <c r="BFU83" s="91"/>
      <c r="BFV83" s="91"/>
      <c r="BFW83" s="91"/>
      <c r="BFX83" s="91"/>
      <c r="BFY83" s="91"/>
      <c r="BFZ83" s="91"/>
      <c r="BGA83" s="91"/>
      <c r="BGB83" s="91"/>
      <c r="BGC83" s="91"/>
      <c r="BGD83" s="91"/>
      <c r="BGE83" s="91"/>
      <c r="BGF83" s="91"/>
      <c r="BGG83" s="91"/>
      <c r="BGH83" s="91"/>
      <c r="BGI83" s="91"/>
      <c r="BGJ83" s="91"/>
      <c r="BGK83" s="91"/>
      <c r="BGL83" s="91"/>
      <c r="BGM83" s="91"/>
      <c r="BGN83" s="91"/>
      <c r="BGO83" s="91"/>
      <c r="BGP83" s="91"/>
      <c r="BGQ83" s="91"/>
      <c r="BGR83" s="91"/>
      <c r="BGS83" s="91"/>
      <c r="BGT83" s="91"/>
      <c r="BGU83" s="91"/>
      <c r="BGV83" s="91"/>
      <c r="BGW83" s="91"/>
      <c r="BGX83" s="91"/>
      <c r="BGY83" s="91"/>
      <c r="BGZ83" s="91"/>
      <c r="BHA83" s="91"/>
      <c r="BHB83" s="91"/>
      <c r="BHC83" s="91"/>
      <c r="BHD83" s="91"/>
      <c r="BHE83" s="91"/>
      <c r="BHF83" s="91"/>
      <c r="BHG83" s="91"/>
      <c r="BHH83" s="91"/>
      <c r="BHI83" s="91"/>
      <c r="BHJ83" s="91"/>
      <c r="BHK83" s="91"/>
      <c r="BHL83" s="91"/>
      <c r="BHM83" s="91"/>
      <c r="BHN83" s="91"/>
      <c r="BHO83" s="91"/>
      <c r="BHP83" s="91"/>
      <c r="BHQ83" s="91"/>
      <c r="BHR83" s="91"/>
      <c r="BHS83" s="91"/>
      <c r="BHT83" s="91"/>
      <c r="BHU83" s="91"/>
      <c r="BHV83" s="91"/>
      <c r="BHW83" s="91"/>
      <c r="BHX83" s="91"/>
      <c r="BHY83" s="91"/>
      <c r="BHZ83" s="91"/>
      <c r="BIA83" s="91"/>
      <c r="BIB83" s="91"/>
      <c r="BIC83" s="91"/>
      <c r="BID83" s="91"/>
      <c r="BIE83" s="91"/>
      <c r="BIF83" s="91"/>
      <c r="BIG83" s="91"/>
      <c r="BIH83" s="91"/>
      <c r="BII83" s="91"/>
      <c r="BIJ83" s="91"/>
      <c r="BIK83" s="91"/>
      <c r="BIL83" s="91"/>
      <c r="BIM83" s="91"/>
      <c r="BIN83" s="91"/>
      <c r="BIO83" s="91"/>
      <c r="BIP83" s="91"/>
      <c r="BIQ83" s="91"/>
      <c r="BIR83" s="91"/>
      <c r="BIS83" s="91"/>
      <c r="BIT83" s="91"/>
      <c r="BIU83" s="91"/>
      <c r="BIV83" s="91"/>
      <c r="BIW83" s="91"/>
      <c r="BIX83" s="91"/>
      <c r="BIY83" s="91"/>
      <c r="BIZ83" s="91"/>
      <c r="BJA83" s="91"/>
      <c r="BJB83" s="91"/>
      <c r="BJC83" s="91"/>
      <c r="BJD83" s="91"/>
      <c r="BJE83" s="91"/>
      <c r="BJF83" s="91"/>
      <c r="BJG83" s="91"/>
      <c r="BJH83" s="91"/>
      <c r="BJI83" s="91"/>
      <c r="BJJ83" s="91"/>
      <c r="BJK83" s="91"/>
      <c r="BJL83" s="91"/>
      <c r="BJM83" s="91"/>
      <c r="BJN83" s="91"/>
      <c r="BJO83" s="91"/>
      <c r="BJP83" s="91"/>
      <c r="BJQ83" s="91"/>
      <c r="BJR83" s="91"/>
      <c r="BJS83" s="91"/>
      <c r="BJT83" s="91"/>
      <c r="BJU83" s="91"/>
      <c r="BJV83" s="91"/>
      <c r="BJW83" s="91"/>
      <c r="BJX83" s="91"/>
      <c r="BJY83" s="91"/>
      <c r="BJZ83" s="91"/>
      <c r="BKA83" s="91"/>
      <c r="BKB83" s="91"/>
      <c r="BKC83" s="91"/>
      <c r="BKD83" s="91"/>
      <c r="BKE83" s="91"/>
      <c r="BKF83" s="91"/>
      <c r="BKG83" s="91"/>
      <c r="BKH83" s="91"/>
      <c r="BKI83" s="91"/>
      <c r="BKJ83" s="91"/>
      <c r="BKK83" s="91"/>
      <c r="BKL83" s="91"/>
      <c r="BKM83" s="91"/>
      <c r="BKN83" s="91"/>
      <c r="BKO83" s="91"/>
      <c r="BKP83" s="91"/>
      <c r="BKQ83" s="91"/>
      <c r="BKR83" s="91"/>
      <c r="BKS83" s="91"/>
      <c r="BKT83" s="91"/>
      <c r="BKU83" s="91"/>
      <c r="BKV83" s="91"/>
      <c r="BKW83" s="91"/>
      <c r="BKX83" s="91"/>
      <c r="BKY83" s="91"/>
      <c r="BKZ83" s="91"/>
      <c r="BLA83" s="91"/>
      <c r="BLB83" s="91"/>
      <c r="BLC83" s="91"/>
      <c r="BLD83" s="91"/>
      <c r="BLE83" s="91"/>
      <c r="BLF83" s="91"/>
      <c r="BLG83" s="91"/>
      <c r="BLH83" s="91"/>
      <c r="BLI83" s="91"/>
      <c r="BLJ83" s="91"/>
      <c r="BLK83" s="91"/>
      <c r="BLL83" s="91"/>
      <c r="BLM83" s="91"/>
      <c r="BLN83" s="91"/>
      <c r="BLO83" s="91"/>
      <c r="BLP83" s="91"/>
      <c r="BLQ83" s="91"/>
      <c r="BLR83" s="91"/>
      <c r="BLS83" s="91"/>
      <c r="BLT83" s="91"/>
      <c r="BLU83" s="91"/>
      <c r="BLV83" s="91"/>
      <c r="BLW83" s="91"/>
      <c r="BLX83" s="91"/>
      <c r="BLY83" s="91"/>
      <c r="BLZ83" s="91"/>
      <c r="BMA83" s="91"/>
      <c r="BMB83" s="91"/>
      <c r="BMC83" s="91"/>
      <c r="BMD83" s="91"/>
      <c r="BME83" s="91"/>
      <c r="BMF83" s="91"/>
      <c r="BMG83" s="91"/>
      <c r="BMH83" s="91"/>
      <c r="BMI83" s="91"/>
      <c r="BMJ83" s="91"/>
      <c r="BMK83" s="91"/>
      <c r="BML83" s="91"/>
      <c r="BMM83" s="91"/>
      <c r="BMN83" s="91"/>
      <c r="BMO83" s="91"/>
      <c r="BMP83" s="91"/>
      <c r="BMQ83" s="91"/>
      <c r="BMR83" s="91"/>
      <c r="BMS83" s="91"/>
      <c r="BMT83" s="91"/>
      <c r="BMU83" s="91"/>
      <c r="BMV83" s="91"/>
      <c r="BMW83" s="91"/>
      <c r="BMX83" s="91"/>
      <c r="BMY83" s="91"/>
      <c r="BMZ83" s="91"/>
      <c r="BNA83" s="91"/>
      <c r="BNB83" s="91"/>
      <c r="BNC83" s="91"/>
      <c r="BND83" s="91"/>
      <c r="BNE83" s="91"/>
      <c r="BNF83" s="91"/>
      <c r="BNG83" s="91"/>
      <c r="BNH83" s="91"/>
      <c r="BNI83" s="91"/>
      <c r="BNJ83" s="91"/>
      <c r="BNK83" s="91"/>
      <c r="BNL83" s="91"/>
      <c r="BNM83" s="91"/>
      <c r="BNN83" s="91"/>
      <c r="BNO83" s="91"/>
      <c r="BNP83" s="91"/>
      <c r="BNQ83" s="91"/>
      <c r="BNR83" s="91"/>
      <c r="BNS83" s="91"/>
      <c r="BNT83" s="91"/>
      <c r="BNU83" s="91"/>
      <c r="BNV83" s="91"/>
      <c r="BNW83" s="91"/>
      <c r="BNX83" s="91"/>
      <c r="BNY83" s="91"/>
      <c r="BNZ83" s="91"/>
      <c r="BOA83" s="91"/>
      <c r="BOB83" s="91"/>
      <c r="BOC83" s="91"/>
      <c r="BOD83" s="91"/>
      <c r="BOE83" s="91"/>
      <c r="BOF83" s="91"/>
      <c r="BOG83" s="91"/>
      <c r="BOH83" s="91"/>
      <c r="BOI83" s="91"/>
      <c r="BOJ83" s="91"/>
      <c r="BOK83" s="91"/>
      <c r="BOL83" s="91"/>
      <c r="BOM83" s="91"/>
      <c r="BON83" s="91"/>
      <c r="BOO83" s="91"/>
      <c r="BOP83" s="91"/>
      <c r="BOQ83" s="91"/>
      <c r="BOR83" s="91"/>
      <c r="BOS83" s="91"/>
      <c r="BOT83" s="91"/>
      <c r="BOU83" s="91"/>
      <c r="BOV83" s="91"/>
      <c r="BOW83" s="91"/>
      <c r="BOX83" s="91"/>
      <c r="BOY83" s="91"/>
      <c r="BOZ83" s="91"/>
      <c r="BPA83" s="91"/>
      <c r="BPB83" s="91"/>
      <c r="BPC83" s="91"/>
      <c r="BPD83" s="91"/>
      <c r="BPE83" s="91"/>
      <c r="BPF83" s="91"/>
      <c r="BPG83" s="91"/>
      <c r="BPH83" s="91"/>
      <c r="BPI83" s="91"/>
      <c r="BPJ83" s="91"/>
      <c r="BPK83" s="91"/>
      <c r="BPL83" s="91"/>
      <c r="BPM83" s="91"/>
      <c r="BPN83" s="91"/>
      <c r="BPO83" s="91"/>
      <c r="BPP83" s="91"/>
      <c r="BPQ83" s="91"/>
      <c r="BPR83" s="91"/>
      <c r="BPS83" s="91"/>
      <c r="BPT83" s="91"/>
      <c r="BPU83" s="91"/>
      <c r="BPV83" s="91"/>
      <c r="BPW83" s="91"/>
      <c r="BPX83" s="91"/>
      <c r="BPY83" s="91"/>
      <c r="BPZ83" s="91"/>
      <c r="BQA83" s="91"/>
      <c r="BQB83" s="91"/>
      <c r="BQC83" s="91"/>
      <c r="BQD83" s="91"/>
      <c r="BQE83" s="91"/>
      <c r="BQF83" s="91"/>
      <c r="BQG83" s="91"/>
      <c r="BQH83" s="91"/>
      <c r="BQI83" s="91"/>
      <c r="BQJ83" s="91"/>
      <c r="BQK83" s="91"/>
      <c r="BQL83" s="91"/>
      <c r="BQM83" s="91"/>
      <c r="BQN83" s="91"/>
      <c r="BQO83" s="91"/>
      <c r="BQP83" s="91"/>
      <c r="BQQ83" s="91"/>
      <c r="BQR83" s="91"/>
      <c r="BQS83" s="91"/>
      <c r="BQT83" s="91"/>
      <c r="BQU83" s="91"/>
      <c r="BQV83" s="91"/>
      <c r="BQW83" s="91"/>
      <c r="BQX83" s="91"/>
      <c r="BQY83" s="91"/>
      <c r="BQZ83" s="91"/>
      <c r="BRA83" s="91"/>
      <c r="BRB83" s="91"/>
      <c r="BRC83" s="91"/>
      <c r="BRD83" s="91"/>
      <c r="BRE83" s="91"/>
      <c r="BRF83" s="91"/>
      <c r="BRG83" s="91"/>
      <c r="BRH83" s="91"/>
      <c r="BRI83" s="91"/>
      <c r="BRJ83" s="91"/>
      <c r="BRK83" s="91"/>
      <c r="BRL83" s="91"/>
      <c r="BRM83" s="91"/>
      <c r="BRN83" s="91"/>
      <c r="BRO83" s="91"/>
      <c r="BRP83" s="91"/>
      <c r="BRQ83" s="91"/>
      <c r="BRR83" s="91"/>
      <c r="BRS83" s="91"/>
      <c r="BRT83" s="91"/>
      <c r="BRU83" s="91"/>
      <c r="BRV83" s="91"/>
      <c r="BRW83" s="91"/>
      <c r="BRX83" s="91"/>
      <c r="BRY83" s="91"/>
      <c r="BRZ83" s="91"/>
      <c r="BSA83" s="91"/>
      <c r="BSB83" s="91"/>
      <c r="BSC83" s="91"/>
      <c r="BSD83" s="91"/>
      <c r="BSE83" s="91"/>
      <c r="BSF83" s="91"/>
      <c r="BSG83" s="91"/>
      <c r="BSH83" s="91"/>
      <c r="BSI83" s="91"/>
      <c r="BSJ83" s="91"/>
      <c r="BSK83" s="91"/>
      <c r="BSL83" s="91"/>
      <c r="BSM83" s="91"/>
      <c r="BSN83" s="91"/>
      <c r="BSO83" s="91"/>
      <c r="BSP83" s="91"/>
      <c r="BSQ83" s="91"/>
      <c r="BSR83" s="91"/>
      <c r="BSS83" s="91"/>
      <c r="BST83" s="91"/>
      <c r="BSU83" s="91"/>
      <c r="BSV83" s="91"/>
      <c r="BSW83" s="91"/>
      <c r="BSX83" s="91"/>
      <c r="BSY83" s="91"/>
      <c r="BSZ83" s="91"/>
      <c r="BTA83" s="91"/>
      <c r="BTB83" s="91"/>
      <c r="BTC83" s="91"/>
      <c r="BTD83" s="91"/>
      <c r="BTE83" s="91"/>
      <c r="BTF83" s="91"/>
      <c r="BTG83" s="91"/>
      <c r="BTH83" s="91"/>
      <c r="BTI83" s="91"/>
      <c r="BTJ83" s="91"/>
      <c r="BTK83" s="91"/>
      <c r="BTL83" s="91"/>
      <c r="BTM83" s="91"/>
      <c r="BTN83" s="91"/>
      <c r="BTO83" s="91"/>
      <c r="BTP83" s="91"/>
      <c r="BTQ83" s="91"/>
      <c r="BTR83" s="91"/>
      <c r="BTS83" s="91"/>
      <c r="BTT83" s="91"/>
      <c r="BTU83" s="91"/>
      <c r="BTV83" s="91"/>
      <c r="BTW83" s="91"/>
      <c r="BTX83" s="91"/>
      <c r="BTY83" s="91"/>
      <c r="BTZ83" s="91"/>
      <c r="BUA83" s="91"/>
      <c r="BUB83" s="91"/>
      <c r="BUC83" s="91"/>
      <c r="BUD83" s="91"/>
      <c r="BUE83" s="91"/>
      <c r="BUF83" s="91"/>
      <c r="BUG83" s="91"/>
      <c r="BUH83" s="91"/>
      <c r="BUI83" s="91"/>
      <c r="BUJ83" s="91"/>
      <c r="BUK83" s="91"/>
      <c r="BUL83" s="91"/>
      <c r="BUM83" s="91"/>
      <c r="BUN83" s="91"/>
      <c r="BUO83" s="91"/>
      <c r="BUP83" s="91"/>
      <c r="BUQ83" s="91"/>
      <c r="BUR83" s="91"/>
      <c r="BUS83" s="91"/>
      <c r="BUT83" s="91"/>
      <c r="BUU83" s="91"/>
      <c r="BUV83" s="91"/>
      <c r="BUW83" s="91"/>
      <c r="BUX83" s="91"/>
      <c r="BUY83" s="91"/>
      <c r="BUZ83" s="91"/>
      <c r="BVA83" s="91"/>
      <c r="BVB83" s="91"/>
      <c r="BVC83" s="91"/>
      <c r="BVD83" s="91"/>
      <c r="BVE83" s="91"/>
      <c r="BVF83" s="91"/>
      <c r="BVG83" s="91"/>
      <c r="BVH83" s="91"/>
      <c r="BVI83" s="91"/>
      <c r="BVJ83" s="91"/>
      <c r="BVK83" s="91"/>
      <c r="BVL83" s="91"/>
      <c r="BVM83" s="91"/>
      <c r="BVN83" s="91"/>
      <c r="BVO83" s="91"/>
      <c r="BVP83" s="91"/>
      <c r="BVQ83" s="91"/>
      <c r="BVR83" s="91"/>
      <c r="BVS83" s="91"/>
      <c r="BVT83" s="91"/>
      <c r="BVU83" s="91"/>
      <c r="BVV83" s="91"/>
      <c r="BVW83" s="91"/>
      <c r="BVX83" s="91"/>
      <c r="BVY83" s="91"/>
      <c r="BVZ83" s="91"/>
      <c r="BWA83" s="91"/>
      <c r="BWB83" s="91"/>
      <c r="BWC83" s="91"/>
      <c r="BWD83" s="91"/>
      <c r="BWE83" s="91"/>
      <c r="BWF83" s="91"/>
      <c r="BWG83" s="91"/>
      <c r="BWH83" s="91"/>
      <c r="BWI83" s="91"/>
      <c r="BWJ83" s="91"/>
      <c r="BWK83" s="91"/>
      <c r="BWL83" s="91"/>
      <c r="BWM83" s="91"/>
      <c r="BWN83" s="91"/>
      <c r="BWO83" s="91"/>
      <c r="BWP83" s="91"/>
      <c r="BWQ83" s="91"/>
      <c r="BWR83" s="91"/>
      <c r="BWS83" s="91"/>
      <c r="BWT83" s="91"/>
      <c r="BWU83" s="91"/>
      <c r="BWV83" s="91"/>
      <c r="BWW83" s="91"/>
      <c r="BWX83" s="91"/>
      <c r="BWY83" s="91"/>
      <c r="BWZ83" s="91"/>
      <c r="BXA83" s="91"/>
      <c r="BXB83" s="91"/>
      <c r="BXC83" s="91"/>
      <c r="BXD83" s="91"/>
      <c r="BXE83" s="91"/>
      <c r="BXF83" s="91"/>
      <c r="BXG83" s="91"/>
      <c r="BXH83" s="91"/>
      <c r="BXI83" s="91"/>
      <c r="BXJ83" s="91"/>
      <c r="BXK83" s="91"/>
      <c r="BXL83" s="91"/>
      <c r="BXM83" s="91"/>
      <c r="BXN83" s="91"/>
      <c r="BXO83" s="91"/>
      <c r="BXP83" s="91"/>
      <c r="BXQ83" s="91"/>
      <c r="BXR83" s="91"/>
      <c r="BXS83" s="91"/>
      <c r="BXT83" s="91"/>
      <c r="BXU83" s="91"/>
      <c r="BXV83" s="91"/>
      <c r="BXW83" s="91"/>
      <c r="BXX83" s="91"/>
      <c r="BXY83" s="91"/>
      <c r="BXZ83" s="91"/>
      <c r="BYA83" s="91"/>
      <c r="BYB83" s="91"/>
      <c r="BYC83" s="91"/>
      <c r="BYD83" s="91"/>
      <c r="BYE83" s="91"/>
      <c r="BYF83" s="91"/>
      <c r="BYG83" s="91"/>
      <c r="BYH83" s="91"/>
      <c r="BYI83" s="91"/>
      <c r="BYJ83" s="91"/>
      <c r="BYK83" s="91"/>
      <c r="BYL83" s="91"/>
      <c r="BYM83" s="91"/>
      <c r="BYN83" s="91"/>
      <c r="BYO83" s="91"/>
      <c r="BYP83" s="91"/>
      <c r="BYQ83" s="91"/>
      <c r="BYR83" s="91"/>
      <c r="BYS83" s="91"/>
      <c r="BYT83" s="91"/>
      <c r="BYU83" s="91"/>
      <c r="BYV83" s="91"/>
      <c r="BYW83" s="91"/>
      <c r="BYX83" s="91"/>
      <c r="BYY83" s="91"/>
      <c r="BYZ83" s="91"/>
      <c r="BZA83" s="91"/>
      <c r="BZB83" s="91"/>
      <c r="BZC83" s="91"/>
      <c r="BZD83" s="91"/>
      <c r="BZE83" s="91"/>
      <c r="BZF83" s="91"/>
      <c r="BZG83" s="91"/>
      <c r="BZH83" s="91"/>
      <c r="BZI83" s="91"/>
      <c r="BZJ83" s="91"/>
      <c r="BZK83" s="91"/>
      <c r="BZL83" s="91"/>
      <c r="BZM83" s="91"/>
      <c r="BZN83" s="91"/>
      <c r="BZO83" s="91"/>
      <c r="BZP83" s="91"/>
      <c r="BZQ83" s="91"/>
      <c r="BZR83" s="91"/>
      <c r="BZS83" s="91"/>
      <c r="BZT83" s="91"/>
      <c r="BZU83" s="91"/>
      <c r="BZV83" s="91"/>
      <c r="BZW83" s="91"/>
      <c r="BZX83" s="91"/>
      <c r="BZY83" s="91"/>
      <c r="BZZ83" s="91"/>
      <c r="CAA83" s="91"/>
      <c r="CAB83" s="91"/>
      <c r="CAC83" s="91"/>
      <c r="CAD83" s="91"/>
      <c r="CAE83" s="91"/>
      <c r="CAF83" s="91"/>
      <c r="CAG83" s="91"/>
      <c r="CAH83" s="91"/>
      <c r="CAI83" s="91"/>
      <c r="CAJ83" s="91"/>
      <c r="CAK83" s="91"/>
      <c r="CAL83" s="91"/>
      <c r="CAM83" s="91"/>
      <c r="CAN83" s="91"/>
      <c r="CAO83" s="91"/>
      <c r="CAP83" s="91"/>
      <c r="CAQ83" s="91"/>
      <c r="CAR83" s="91"/>
      <c r="CAS83" s="91"/>
      <c r="CAT83" s="91"/>
      <c r="CAU83" s="91"/>
      <c r="CAV83" s="91"/>
      <c r="CAW83" s="91"/>
      <c r="CAX83" s="91"/>
      <c r="CAY83" s="91"/>
      <c r="CAZ83" s="91"/>
      <c r="CBA83" s="91"/>
      <c r="CBB83" s="91"/>
      <c r="CBC83" s="91"/>
      <c r="CBD83" s="91"/>
      <c r="CBE83" s="91"/>
      <c r="CBF83" s="91"/>
      <c r="CBG83" s="91"/>
      <c r="CBH83" s="91"/>
      <c r="CBI83" s="91"/>
      <c r="CBJ83" s="91"/>
      <c r="CBK83" s="91"/>
      <c r="CBL83" s="91"/>
      <c r="CBM83" s="91"/>
      <c r="CBN83" s="91"/>
      <c r="CBO83" s="91"/>
      <c r="CBP83" s="91"/>
      <c r="CBQ83" s="91"/>
      <c r="CBR83" s="91"/>
      <c r="CBS83" s="91"/>
      <c r="CBT83" s="91"/>
      <c r="CBU83" s="91"/>
      <c r="CBV83" s="91"/>
      <c r="CBW83" s="91"/>
      <c r="CBX83" s="91"/>
      <c r="CBY83" s="91"/>
      <c r="CBZ83" s="91"/>
      <c r="CCA83" s="91"/>
      <c r="CCB83" s="91"/>
      <c r="CCC83" s="91"/>
      <c r="CCD83" s="91"/>
      <c r="CCE83" s="91"/>
      <c r="CCF83" s="91"/>
      <c r="CCG83" s="91"/>
      <c r="CCH83" s="91"/>
      <c r="CCI83" s="91"/>
      <c r="CCJ83" s="91"/>
      <c r="CCK83" s="91"/>
      <c r="CCL83" s="91"/>
      <c r="CCM83" s="91"/>
      <c r="CCN83" s="91"/>
      <c r="CCO83" s="91"/>
      <c r="CCP83" s="91"/>
      <c r="CCQ83" s="91"/>
      <c r="CCR83" s="91"/>
      <c r="CCS83" s="91"/>
      <c r="CCT83" s="91"/>
      <c r="CCU83" s="91"/>
      <c r="CCV83" s="91"/>
      <c r="CCW83" s="91"/>
      <c r="CCX83" s="91"/>
      <c r="CCY83" s="91"/>
      <c r="CCZ83" s="91"/>
      <c r="CDA83" s="91"/>
      <c r="CDB83" s="91"/>
      <c r="CDC83" s="91"/>
      <c r="CDD83" s="91"/>
      <c r="CDE83" s="91"/>
      <c r="CDF83" s="91"/>
      <c r="CDG83" s="91"/>
      <c r="CDH83" s="91"/>
      <c r="CDI83" s="91"/>
      <c r="CDJ83" s="91"/>
      <c r="CDK83" s="91"/>
      <c r="CDL83" s="91"/>
      <c r="CDM83" s="91"/>
      <c r="CDN83" s="91"/>
      <c r="CDO83" s="91"/>
      <c r="CDP83" s="91"/>
      <c r="CDQ83" s="91"/>
      <c r="CDR83" s="91"/>
      <c r="CDS83" s="91"/>
      <c r="CDT83" s="91"/>
      <c r="CDU83" s="91"/>
      <c r="CDV83" s="91"/>
      <c r="CDW83" s="91"/>
      <c r="CDX83" s="91"/>
      <c r="CDY83" s="91"/>
      <c r="CDZ83" s="91"/>
      <c r="CEA83" s="91"/>
      <c r="CEB83" s="91"/>
      <c r="CEC83" s="91"/>
      <c r="CED83" s="91"/>
      <c r="CEE83" s="91"/>
      <c r="CEF83" s="91"/>
      <c r="CEG83" s="91"/>
      <c r="CEH83" s="91"/>
      <c r="CEI83" s="91"/>
      <c r="CEJ83" s="91"/>
      <c r="CEK83" s="91"/>
      <c r="CEL83" s="91"/>
      <c r="CEM83" s="91"/>
      <c r="CEN83" s="91"/>
      <c r="CEO83" s="91"/>
      <c r="CEP83" s="91"/>
      <c r="CEQ83" s="91"/>
      <c r="CER83" s="91"/>
      <c r="CES83" s="91"/>
      <c r="CET83" s="91"/>
      <c r="CEU83" s="91"/>
      <c r="CEV83" s="91"/>
      <c r="CEW83" s="91"/>
      <c r="CEX83" s="91"/>
      <c r="CEY83" s="91"/>
      <c r="CEZ83" s="91"/>
      <c r="CFA83" s="91"/>
      <c r="CFB83" s="91"/>
      <c r="CFC83" s="91"/>
      <c r="CFD83" s="91"/>
      <c r="CFE83" s="91"/>
      <c r="CFF83" s="91"/>
      <c r="CFG83" s="91"/>
      <c r="CFH83" s="91"/>
      <c r="CFI83" s="91"/>
      <c r="CFJ83" s="91"/>
      <c r="CFK83" s="91"/>
      <c r="CFL83" s="91"/>
      <c r="CFM83" s="91"/>
      <c r="CFN83" s="91"/>
      <c r="CFO83" s="91"/>
      <c r="CFP83" s="91"/>
      <c r="CFQ83" s="91"/>
      <c r="CFR83" s="91"/>
      <c r="CFS83" s="91"/>
      <c r="CFT83" s="91"/>
      <c r="CFU83" s="91"/>
      <c r="CFV83" s="91"/>
      <c r="CFW83" s="91"/>
      <c r="CFX83" s="91"/>
      <c r="CFY83" s="91"/>
      <c r="CFZ83" s="91"/>
      <c r="CGA83" s="91"/>
      <c r="CGB83" s="91"/>
      <c r="CGC83" s="91"/>
      <c r="CGD83" s="91"/>
      <c r="CGE83" s="91"/>
      <c r="CGF83" s="91"/>
      <c r="CGG83" s="91"/>
      <c r="CGH83" s="91"/>
      <c r="CGI83" s="91"/>
      <c r="CGJ83" s="91"/>
      <c r="CGK83" s="91"/>
      <c r="CGL83" s="91"/>
      <c r="CGM83" s="91"/>
      <c r="CGN83" s="91"/>
      <c r="CGO83" s="91"/>
      <c r="CGP83" s="91"/>
      <c r="CGQ83" s="91"/>
      <c r="CGR83" s="91"/>
      <c r="CGS83" s="91"/>
      <c r="CGT83" s="91"/>
      <c r="CGU83" s="91"/>
      <c r="CGV83" s="91"/>
      <c r="CGW83" s="91"/>
      <c r="CGX83" s="91"/>
      <c r="CGY83" s="91"/>
      <c r="CGZ83" s="91"/>
      <c r="CHA83" s="91"/>
      <c r="CHB83" s="91"/>
      <c r="CHC83" s="91"/>
      <c r="CHD83" s="91"/>
      <c r="CHE83" s="91"/>
      <c r="CHF83" s="91"/>
      <c r="CHG83" s="91"/>
      <c r="CHH83" s="91"/>
      <c r="CHI83" s="91"/>
      <c r="CHJ83" s="91"/>
      <c r="CHK83" s="91"/>
      <c r="CHL83" s="91"/>
      <c r="CHM83" s="91"/>
      <c r="CHN83" s="91"/>
      <c r="CHO83" s="91"/>
      <c r="CHP83" s="91"/>
      <c r="CHQ83" s="91"/>
      <c r="CHR83" s="91"/>
      <c r="CHS83" s="91"/>
      <c r="CHT83" s="91"/>
      <c r="CHU83" s="91"/>
      <c r="CHV83" s="91"/>
      <c r="CHW83" s="91"/>
      <c r="CHX83" s="91"/>
      <c r="CHY83" s="91"/>
      <c r="CHZ83" s="91"/>
      <c r="CIA83" s="91"/>
      <c r="CIB83" s="91"/>
      <c r="CIC83" s="91"/>
      <c r="CID83" s="91"/>
      <c r="CIE83" s="91"/>
      <c r="CIF83" s="91"/>
      <c r="CIG83" s="91"/>
      <c r="CIH83" s="91"/>
      <c r="CII83" s="91"/>
      <c r="CIJ83" s="91"/>
      <c r="CIK83" s="91"/>
      <c r="CIL83" s="91"/>
      <c r="CIM83" s="91"/>
      <c r="CIN83" s="91"/>
      <c r="CIO83" s="91"/>
      <c r="CIP83" s="91"/>
      <c r="CIQ83" s="91"/>
      <c r="CIR83" s="91"/>
      <c r="CIS83" s="91"/>
      <c r="CIT83" s="91"/>
      <c r="CIU83" s="91"/>
      <c r="CIV83" s="91"/>
      <c r="CIW83" s="91"/>
      <c r="CIX83" s="91"/>
      <c r="CIY83" s="91"/>
      <c r="CIZ83" s="91"/>
      <c r="CJA83" s="91"/>
      <c r="CJB83" s="91"/>
      <c r="CJC83" s="91"/>
      <c r="CJD83" s="91"/>
      <c r="CJE83" s="91"/>
      <c r="CJF83" s="91"/>
      <c r="CJG83" s="91"/>
      <c r="CJH83" s="91"/>
      <c r="CJI83" s="91"/>
      <c r="CJJ83" s="91"/>
      <c r="CJK83" s="91"/>
      <c r="CJL83" s="91"/>
      <c r="CJM83" s="91"/>
      <c r="CJN83" s="91"/>
      <c r="CJO83" s="91"/>
      <c r="CJP83" s="91"/>
      <c r="CJQ83" s="91"/>
      <c r="CJR83" s="91"/>
      <c r="CJS83" s="91"/>
      <c r="CJT83" s="91"/>
      <c r="CJU83" s="91"/>
      <c r="CJV83" s="91"/>
      <c r="CJW83" s="91"/>
      <c r="CJX83" s="91"/>
      <c r="CJY83" s="91"/>
      <c r="CJZ83" s="91"/>
      <c r="CKA83" s="91"/>
      <c r="CKB83" s="91"/>
      <c r="CKC83" s="91"/>
      <c r="CKD83" s="91"/>
      <c r="CKE83" s="91"/>
      <c r="CKF83" s="91"/>
      <c r="CKG83" s="91"/>
      <c r="CKH83" s="91"/>
      <c r="CKI83" s="91"/>
      <c r="CKJ83" s="91"/>
      <c r="CKK83" s="91"/>
      <c r="CKL83" s="91"/>
      <c r="CKM83" s="91"/>
      <c r="CKN83" s="91"/>
      <c r="CKO83" s="91"/>
      <c r="CKP83" s="91"/>
      <c r="CKQ83" s="91"/>
      <c r="CKR83" s="91"/>
      <c r="CKS83" s="91"/>
      <c r="CKT83" s="91"/>
      <c r="CKU83" s="91"/>
      <c r="CKV83" s="91"/>
      <c r="CKW83" s="91"/>
      <c r="CKX83" s="91"/>
      <c r="CKY83" s="91"/>
      <c r="CKZ83" s="91"/>
      <c r="CLA83" s="91"/>
      <c r="CLB83" s="91"/>
      <c r="CLC83" s="91"/>
      <c r="CLD83" s="91"/>
      <c r="CLE83" s="91"/>
      <c r="CLF83" s="91"/>
      <c r="CLG83" s="91"/>
      <c r="CLH83" s="91"/>
      <c r="CLI83" s="91"/>
      <c r="CLJ83" s="91"/>
      <c r="CLK83" s="91"/>
      <c r="CLL83" s="91"/>
      <c r="CLM83" s="91"/>
      <c r="CLN83" s="91"/>
      <c r="CLO83" s="91"/>
      <c r="CLP83" s="91"/>
      <c r="CLQ83" s="91"/>
      <c r="CLR83" s="91"/>
      <c r="CLS83" s="91"/>
      <c r="CLT83" s="91"/>
      <c r="CLU83" s="91"/>
      <c r="CLV83" s="91"/>
      <c r="CLW83" s="91"/>
      <c r="CLX83" s="91"/>
      <c r="CLY83" s="91"/>
      <c r="CLZ83" s="91"/>
      <c r="CMA83" s="91"/>
      <c r="CMB83" s="91"/>
      <c r="CMC83" s="91"/>
      <c r="CMD83" s="91"/>
      <c r="CME83" s="91"/>
      <c r="CMF83" s="91"/>
      <c r="CMG83" s="91"/>
      <c r="CMH83" s="91"/>
      <c r="CMI83" s="91"/>
      <c r="CMJ83" s="91"/>
      <c r="CMK83" s="91"/>
      <c r="CML83" s="91"/>
      <c r="CMM83" s="91"/>
      <c r="CMN83" s="91"/>
      <c r="CMO83" s="91"/>
      <c r="CMP83" s="91"/>
      <c r="CMQ83" s="91"/>
      <c r="CMR83" s="91"/>
      <c r="CMS83" s="91"/>
      <c r="CMT83" s="91"/>
      <c r="CMU83" s="91"/>
      <c r="CMV83" s="91"/>
      <c r="CMW83" s="91"/>
      <c r="CMX83" s="91"/>
      <c r="CMY83" s="91"/>
      <c r="CMZ83" s="91"/>
      <c r="CNA83" s="91"/>
      <c r="CNB83" s="91"/>
      <c r="CNC83" s="91"/>
      <c r="CND83" s="91"/>
      <c r="CNE83" s="91"/>
      <c r="CNF83" s="91"/>
      <c r="CNG83" s="91"/>
      <c r="CNH83" s="91"/>
      <c r="CNI83" s="91"/>
      <c r="CNJ83" s="91"/>
      <c r="CNK83" s="91"/>
      <c r="CNL83" s="91"/>
      <c r="CNM83" s="91"/>
      <c r="CNN83" s="91"/>
      <c r="CNO83" s="91"/>
      <c r="CNP83" s="91"/>
      <c r="CNQ83" s="91"/>
      <c r="CNR83" s="91"/>
      <c r="CNS83" s="91"/>
      <c r="CNT83" s="91"/>
      <c r="CNU83" s="91"/>
      <c r="CNV83" s="91"/>
      <c r="CNW83" s="91"/>
      <c r="CNX83" s="91"/>
      <c r="CNY83" s="91"/>
      <c r="CNZ83" s="91"/>
      <c r="COA83" s="91"/>
      <c r="COB83" s="91"/>
      <c r="COC83" s="91"/>
      <c r="COD83" s="91"/>
      <c r="COE83" s="91"/>
      <c r="COF83" s="91"/>
      <c r="COG83" s="91"/>
      <c r="COH83" s="91"/>
      <c r="COI83" s="91"/>
      <c r="COJ83" s="91"/>
      <c r="COK83" s="91"/>
      <c r="COL83" s="91"/>
      <c r="COM83" s="91"/>
      <c r="CON83" s="91"/>
      <c r="COO83" s="91"/>
      <c r="COP83" s="91"/>
      <c r="COQ83" s="91"/>
      <c r="COR83" s="91"/>
      <c r="COS83" s="91"/>
      <c r="COT83" s="91"/>
      <c r="COU83" s="91"/>
      <c r="COV83" s="91"/>
      <c r="COW83" s="91"/>
      <c r="COX83" s="91"/>
      <c r="COY83" s="91"/>
      <c r="COZ83" s="91"/>
      <c r="CPA83" s="91"/>
      <c r="CPB83" s="91"/>
      <c r="CPC83" s="91"/>
      <c r="CPD83" s="91"/>
      <c r="CPE83" s="91"/>
      <c r="CPF83" s="91"/>
      <c r="CPG83" s="91"/>
      <c r="CPH83" s="91"/>
      <c r="CPI83" s="91"/>
      <c r="CPJ83" s="91"/>
      <c r="CPK83" s="91"/>
      <c r="CPL83" s="91"/>
      <c r="CPM83" s="91"/>
      <c r="CPN83" s="91"/>
      <c r="CPO83" s="91"/>
      <c r="CPP83" s="91"/>
      <c r="CPQ83" s="91"/>
      <c r="CPR83" s="91"/>
      <c r="CPS83" s="91"/>
      <c r="CPT83" s="91"/>
      <c r="CPU83" s="91"/>
      <c r="CPV83" s="91"/>
      <c r="CPW83" s="91"/>
      <c r="CPX83" s="91"/>
      <c r="CPY83" s="91"/>
      <c r="CPZ83" s="91"/>
      <c r="CQA83" s="91"/>
      <c r="CQB83" s="91"/>
      <c r="CQC83" s="91"/>
      <c r="CQD83" s="91"/>
      <c r="CQE83" s="91"/>
      <c r="CQF83" s="91"/>
      <c r="CQG83" s="91"/>
      <c r="CQH83" s="91"/>
      <c r="CQI83" s="91"/>
      <c r="CQJ83" s="91"/>
      <c r="CQK83" s="91"/>
      <c r="CQL83" s="91"/>
      <c r="CQM83" s="91"/>
      <c r="CQN83" s="91"/>
      <c r="CQO83" s="91"/>
      <c r="CQP83" s="91"/>
      <c r="CQQ83" s="91"/>
      <c r="CQR83" s="91"/>
      <c r="CQS83" s="91"/>
      <c r="CQT83" s="91"/>
      <c r="CQU83" s="91"/>
      <c r="CQV83" s="91"/>
      <c r="CQW83" s="91"/>
      <c r="CQX83" s="91"/>
      <c r="CQY83" s="91"/>
      <c r="CQZ83" s="91"/>
      <c r="CRA83" s="91"/>
      <c r="CRB83" s="91"/>
      <c r="CRC83" s="91"/>
      <c r="CRD83" s="91"/>
      <c r="CRE83" s="91"/>
      <c r="CRF83" s="91"/>
      <c r="CRG83" s="91"/>
      <c r="CRH83" s="91"/>
      <c r="CRI83" s="91"/>
      <c r="CRJ83" s="91"/>
      <c r="CRK83" s="91"/>
      <c r="CRL83" s="91"/>
      <c r="CRM83" s="91"/>
      <c r="CRN83" s="91"/>
      <c r="CRO83" s="91"/>
      <c r="CRP83" s="91"/>
      <c r="CRQ83" s="91"/>
      <c r="CRR83" s="91"/>
      <c r="CRS83" s="91"/>
      <c r="CRT83" s="91"/>
      <c r="CRU83" s="91"/>
      <c r="CRV83" s="91"/>
      <c r="CRW83" s="91"/>
      <c r="CRX83" s="91"/>
      <c r="CRY83" s="91"/>
      <c r="CRZ83" s="91"/>
      <c r="CSA83" s="91"/>
      <c r="CSB83" s="91"/>
      <c r="CSC83" s="91"/>
      <c r="CSD83" s="91"/>
      <c r="CSE83" s="91"/>
      <c r="CSF83" s="91"/>
      <c r="CSG83" s="91"/>
      <c r="CSH83" s="91"/>
      <c r="CSI83" s="91"/>
      <c r="CSJ83" s="91"/>
      <c r="CSK83" s="91"/>
      <c r="CSL83" s="91"/>
      <c r="CSM83" s="91"/>
      <c r="CSN83" s="91"/>
      <c r="CSO83" s="91"/>
      <c r="CSP83" s="91"/>
      <c r="CSQ83" s="91"/>
      <c r="CSR83" s="91"/>
      <c r="CSS83" s="91"/>
      <c r="CST83" s="91"/>
      <c r="CSU83" s="91"/>
      <c r="CSV83" s="91"/>
      <c r="CSW83" s="91"/>
      <c r="CSX83" s="91"/>
      <c r="CSY83" s="91"/>
      <c r="CSZ83" s="91"/>
      <c r="CTA83" s="91"/>
      <c r="CTB83" s="91"/>
      <c r="CTC83" s="91"/>
      <c r="CTD83" s="91"/>
      <c r="CTE83" s="91"/>
      <c r="CTF83" s="91"/>
      <c r="CTG83" s="91"/>
      <c r="CTH83" s="91"/>
      <c r="CTI83" s="91"/>
      <c r="CTJ83" s="91"/>
      <c r="CTK83" s="91"/>
      <c r="CTL83" s="91"/>
      <c r="CTM83" s="91"/>
      <c r="CTN83" s="91"/>
      <c r="CTO83" s="91"/>
      <c r="CTP83" s="91"/>
      <c r="CTQ83" s="91"/>
      <c r="CTR83" s="91"/>
      <c r="CTS83" s="91"/>
      <c r="CTT83" s="91"/>
      <c r="CTU83" s="91"/>
      <c r="CTV83" s="91"/>
      <c r="CTW83" s="91"/>
      <c r="CTX83" s="91"/>
      <c r="CTY83" s="91"/>
      <c r="CTZ83" s="91"/>
      <c r="CUA83" s="91"/>
      <c r="CUB83" s="91"/>
      <c r="CUC83" s="91"/>
      <c r="CUD83" s="91"/>
      <c r="CUE83" s="91"/>
      <c r="CUF83" s="91"/>
      <c r="CUG83" s="91"/>
      <c r="CUH83" s="91"/>
      <c r="CUI83" s="91"/>
      <c r="CUJ83" s="91"/>
      <c r="CUK83" s="91"/>
      <c r="CUL83" s="91"/>
      <c r="CUM83" s="91"/>
      <c r="CUN83" s="91"/>
      <c r="CUO83" s="91"/>
      <c r="CUP83" s="91"/>
      <c r="CUQ83" s="91"/>
      <c r="CUR83" s="91"/>
      <c r="CUS83" s="91"/>
      <c r="CUT83" s="91"/>
      <c r="CUU83" s="91"/>
      <c r="CUV83" s="91"/>
      <c r="CUW83" s="91"/>
      <c r="CUX83" s="91"/>
      <c r="CUY83" s="91"/>
      <c r="CUZ83" s="91"/>
      <c r="CVA83" s="91"/>
      <c r="CVB83" s="91"/>
      <c r="CVC83" s="91"/>
      <c r="CVD83" s="91"/>
      <c r="CVE83" s="91"/>
      <c r="CVF83" s="91"/>
      <c r="CVG83" s="91"/>
      <c r="CVH83" s="91"/>
      <c r="CVI83" s="91"/>
      <c r="CVJ83" s="91"/>
      <c r="CVK83" s="91"/>
      <c r="CVL83" s="91"/>
      <c r="CVM83" s="91"/>
      <c r="CVN83" s="91"/>
      <c r="CVO83" s="91"/>
      <c r="CVP83" s="91"/>
      <c r="CVQ83" s="91"/>
      <c r="CVR83" s="91"/>
      <c r="CVS83" s="91"/>
      <c r="CVT83" s="91"/>
      <c r="CVU83" s="91"/>
      <c r="CVV83" s="91"/>
      <c r="CVW83" s="91"/>
      <c r="CVX83" s="91"/>
      <c r="CVY83" s="91"/>
      <c r="CVZ83" s="91"/>
      <c r="CWA83" s="91"/>
      <c r="CWB83" s="91"/>
      <c r="CWC83" s="91"/>
      <c r="CWD83" s="91"/>
      <c r="CWE83" s="91"/>
      <c r="CWF83" s="91"/>
      <c r="CWG83" s="91"/>
      <c r="CWH83" s="91"/>
      <c r="CWI83" s="91"/>
      <c r="CWJ83" s="91"/>
      <c r="CWK83" s="91"/>
      <c r="CWL83" s="91"/>
      <c r="CWM83" s="91"/>
      <c r="CWN83" s="91"/>
      <c r="CWO83" s="91"/>
      <c r="CWP83" s="91"/>
      <c r="CWQ83" s="91"/>
      <c r="CWR83" s="91"/>
      <c r="CWS83" s="91"/>
      <c r="CWT83" s="91"/>
      <c r="CWU83" s="91"/>
      <c r="CWV83" s="91"/>
      <c r="CWW83" s="91"/>
      <c r="CWX83" s="91"/>
      <c r="CWY83" s="91"/>
      <c r="CWZ83" s="91"/>
      <c r="CXA83" s="91"/>
      <c r="CXB83" s="91"/>
      <c r="CXC83" s="91"/>
      <c r="CXD83" s="91"/>
      <c r="CXE83" s="91"/>
      <c r="CXF83" s="91"/>
      <c r="CXG83" s="91"/>
      <c r="CXH83" s="91"/>
      <c r="CXI83" s="91"/>
      <c r="CXJ83" s="91"/>
      <c r="CXK83" s="91"/>
      <c r="CXL83" s="91"/>
      <c r="CXM83" s="91"/>
      <c r="CXN83" s="91"/>
      <c r="CXO83" s="91"/>
      <c r="CXP83" s="91"/>
      <c r="CXQ83" s="91"/>
      <c r="CXR83" s="91"/>
      <c r="CXS83" s="91"/>
      <c r="CXT83" s="91"/>
      <c r="CXU83" s="91"/>
      <c r="CXV83" s="91"/>
      <c r="CXW83" s="91"/>
      <c r="CXX83" s="91"/>
      <c r="CXY83" s="91"/>
      <c r="CXZ83" s="91"/>
      <c r="CYA83" s="91"/>
      <c r="CYB83" s="91"/>
      <c r="CYC83" s="91"/>
      <c r="CYD83" s="91"/>
      <c r="CYE83" s="91"/>
      <c r="CYF83" s="91"/>
      <c r="CYG83" s="91"/>
      <c r="CYH83" s="91"/>
      <c r="CYI83" s="91"/>
      <c r="CYJ83" s="91"/>
      <c r="CYK83" s="91"/>
      <c r="CYL83" s="91"/>
      <c r="CYM83" s="91"/>
      <c r="CYN83" s="91"/>
      <c r="CYO83" s="91"/>
      <c r="CYP83" s="91"/>
      <c r="CYQ83" s="91"/>
      <c r="CYR83" s="91"/>
      <c r="CYS83" s="91"/>
      <c r="CYT83" s="91"/>
      <c r="CYU83" s="91"/>
      <c r="CYV83" s="91"/>
      <c r="CYW83" s="91"/>
      <c r="CYX83" s="91"/>
      <c r="CYY83" s="91"/>
      <c r="CYZ83" s="91"/>
      <c r="CZA83" s="91"/>
      <c r="CZB83" s="91"/>
      <c r="CZC83" s="91"/>
      <c r="CZD83" s="91"/>
      <c r="CZE83" s="91"/>
      <c r="CZF83" s="91"/>
      <c r="CZG83" s="91"/>
      <c r="CZH83" s="91"/>
      <c r="CZI83" s="91"/>
      <c r="CZJ83" s="91"/>
      <c r="CZK83" s="91"/>
      <c r="CZL83" s="91"/>
      <c r="CZM83" s="91"/>
      <c r="CZN83" s="91"/>
      <c r="CZO83" s="91"/>
      <c r="CZP83" s="91"/>
      <c r="CZQ83" s="91"/>
      <c r="CZR83" s="91"/>
      <c r="CZS83" s="91"/>
      <c r="CZT83" s="91"/>
      <c r="CZU83" s="91"/>
      <c r="CZV83" s="91"/>
      <c r="CZW83" s="91"/>
      <c r="CZX83" s="91"/>
      <c r="CZY83" s="91"/>
      <c r="CZZ83" s="91"/>
      <c r="DAA83" s="91"/>
      <c r="DAB83" s="91"/>
      <c r="DAC83" s="91"/>
      <c r="DAD83" s="91"/>
      <c r="DAE83" s="91"/>
      <c r="DAF83" s="91"/>
      <c r="DAG83" s="91"/>
      <c r="DAH83" s="91"/>
      <c r="DAI83" s="91"/>
      <c r="DAJ83" s="91"/>
      <c r="DAK83" s="91"/>
      <c r="DAL83" s="91"/>
      <c r="DAM83" s="91"/>
      <c r="DAN83" s="91"/>
      <c r="DAO83" s="91"/>
      <c r="DAP83" s="91"/>
      <c r="DAQ83" s="91"/>
      <c r="DAR83" s="91"/>
      <c r="DAS83" s="91"/>
      <c r="DAT83" s="91"/>
      <c r="DAU83" s="91"/>
      <c r="DAV83" s="91"/>
      <c r="DAW83" s="91"/>
      <c r="DAX83" s="91"/>
      <c r="DAY83" s="91"/>
      <c r="DAZ83" s="91"/>
      <c r="DBA83" s="91"/>
      <c r="DBB83" s="91"/>
      <c r="DBC83" s="91"/>
      <c r="DBD83" s="91"/>
      <c r="DBE83" s="91"/>
      <c r="DBF83" s="91"/>
      <c r="DBG83" s="91"/>
      <c r="DBH83" s="91"/>
      <c r="DBI83" s="91"/>
      <c r="DBJ83" s="91"/>
      <c r="DBK83" s="91"/>
      <c r="DBL83" s="91"/>
      <c r="DBM83" s="91"/>
      <c r="DBN83" s="91"/>
      <c r="DBO83" s="91"/>
      <c r="DBP83" s="91"/>
      <c r="DBQ83" s="91"/>
      <c r="DBR83" s="91"/>
      <c r="DBS83" s="91"/>
      <c r="DBT83" s="91"/>
      <c r="DBU83" s="91"/>
      <c r="DBV83" s="91"/>
      <c r="DBW83" s="91"/>
      <c r="DBX83" s="91"/>
      <c r="DBY83" s="91"/>
      <c r="DBZ83" s="91"/>
      <c r="DCA83" s="91"/>
      <c r="DCB83" s="91"/>
      <c r="DCC83" s="91"/>
      <c r="DCD83" s="91"/>
      <c r="DCE83" s="91"/>
      <c r="DCF83" s="91"/>
      <c r="DCG83" s="91"/>
      <c r="DCH83" s="91"/>
      <c r="DCI83" s="91"/>
      <c r="DCJ83" s="91"/>
      <c r="DCK83" s="91"/>
      <c r="DCL83" s="91"/>
      <c r="DCM83" s="91"/>
      <c r="DCN83" s="91"/>
      <c r="DCO83" s="91"/>
      <c r="DCP83" s="91"/>
      <c r="DCQ83" s="91"/>
      <c r="DCR83" s="91"/>
      <c r="DCS83" s="91"/>
      <c r="DCT83" s="91"/>
      <c r="DCU83" s="91"/>
      <c r="DCV83" s="91"/>
      <c r="DCW83" s="91"/>
      <c r="DCX83" s="91"/>
      <c r="DCY83" s="91"/>
      <c r="DCZ83" s="91"/>
      <c r="DDA83" s="91"/>
      <c r="DDB83" s="91"/>
      <c r="DDC83" s="91"/>
      <c r="DDD83" s="91"/>
      <c r="DDE83" s="91"/>
      <c r="DDF83" s="91"/>
      <c r="DDG83" s="91"/>
      <c r="DDH83" s="91"/>
      <c r="DDI83" s="91"/>
      <c r="DDJ83" s="91"/>
      <c r="DDK83" s="91"/>
      <c r="DDL83" s="91"/>
      <c r="DDM83" s="91"/>
      <c r="DDN83" s="91"/>
      <c r="DDO83" s="91"/>
      <c r="DDP83" s="91"/>
      <c r="DDQ83" s="91"/>
      <c r="DDR83" s="91"/>
      <c r="DDS83" s="91"/>
      <c r="DDT83" s="91"/>
      <c r="DDU83" s="91"/>
      <c r="DDV83" s="91"/>
      <c r="DDW83" s="91"/>
      <c r="DDX83" s="91"/>
      <c r="DDY83" s="91"/>
      <c r="DDZ83" s="91"/>
      <c r="DEA83" s="91"/>
      <c r="DEB83" s="91"/>
      <c r="DEC83" s="91"/>
      <c r="DED83" s="91"/>
      <c r="DEE83" s="91"/>
      <c r="DEF83" s="91"/>
      <c r="DEG83" s="91"/>
      <c r="DEH83" s="91"/>
      <c r="DEI83" s="91"/>
      <c r="DEJ83" s="91"/>
      <c r="DEK83" s="91"/>
      <c r="DEL83" s="91"/>
      <c r="DEM83" s="91"/>
      <c r="DEN83" s="91"/>
      <c r="DEO83" s="91"/>
      <c r="DEP83" s="91"/>
      <c r="DEQ83" s="91"/>
      <c r="DER83" s="91"/>
      <c r="DES83" s="91"/>
      <c r="DET83" s="91"/>
      <c r="DEU83" s="91"/>
      <c r="DEV83" s="91"/>
      <c r="DEW83" s="91"/>
      <c r="DEX83" s="91"/>
      <c r="DEY83" s="91"/>
      <c r="DEZ83" s="91"/>
      <c r="DFA83" s="91"/>
      <c r="DFB83" s="91"/>
      <c r="DFC83" s="91"/>
      <c r="DFD83" s="91"/>
      <c r="DFE83" s="91"/>
      <c r="DFF83" s="91"/>
      <c r="DFG83" s="91"/>
      <c r="DFH83" s="91"/>
      <c r="DFI83" s="91"/>
      <c r="DFJ83" s="91"/>
      <c r="DFK83" s="91"/>
      <c r="DFL83" s="91"/>
      <c r="DFM83" s="91"/>
      <c r="DFN83" s="91"/>
      <c r="DFO83" s="91"/>
      <c r="DFP83" s="91"/>
      <c r="DFQ83" s="91"/>
      <c r="DFR83" s="91"/>
      <c r="DFS83" s="91"/>
      <c r="DFT83" s="91"/>
      <c r="DFU83" s="91"/>
      <c r="DFV83" s="91"/>
      <c r="DFW83" s="91"/>
      <c r="DFX83" s="91"/>
      <c r="DFY83" s="91"/>
      <c r="DFZ83" s="91"/>
      <c r="DGA83" s="91"/>
      <c r="DGB83" s="91"/>
      <c r="DGC83" s="91"/>
      <c r="DGD83" s="91"/>
      <c r="DGE83" s="91"/>
      <c r="DGF83" s="91"/>
      <c r="DGG83" s="91"/>
      <c r="DGH83" s="91"/>
      <c r="DGI83" s="91"/>
      <c r="DGJ83" s="91"/>
      <c r="DGK83" s="91"/>
      <c r="DGL83" s="91"/>
      <c r="DGM83" s="91"/>
      <c r="DGN83" s="91"/>
      <c r="DGO83" s="91"/>
      <c r="DGP83" s="91"/>
      <c r="DGQ83" s="91"/>
      <c r="DGR83" s="91"/>
      <c r="DGS83" s="91"/>
      <c r="DGT83" s="91"/>
      <c r="DGU83" s="91"/>
      <c r="DGV83" s="91"/>
      <c r="DGW83" s="91"/>
      <c r="DGX83" s="91"/>
      <c r="DGY83" s="91"/>
      <c r="DGZ83" s="91"/>
      <c r="DHA83" s="91"/>
      <c r="DHB83" s="91"/>
      <c r="DHC83" s="91"/>
      <c r="DHD83" s="91"/>
      <c r="DHE83" s="91"/>
      <c r="DHF83" s="91"/>
      <c r="DHG83" s="91"/>
      <c r="DHH83" s="91"/>
      <c r="DHI83" s="91"/>
      <c r="DHJ83" s="91"/>
      <c r="DHK83" s="91"/>
      <c r="DHL83" s="91"/>
      <c r="DHM83" s="91"/>
      <c r="DHN83" s="91"/>
      <c r="DHO83" s="91"/>
      <c r="DHP83" s="91"/>
      <c r="DHQ83" s="91"/>
      <c r="DHR83" s="91"/>
      <c r="DHS83" s="91"/>
      <c r="DHT83" s="91"/>
      <c r="DHU83" s="91"/>
      <c r="DHV83" s="91"/>
      <c r="DHW83" s="91"/>
      <c r="DHX83" s="91"/>
      <c r="DHY83" s="91"/>
      <c r="DHZ83" s="91"/>
      <c r="DIA83" s="91"/>
      <c r="DIB83" s="91"/>
      <c r="DIC83" s="91"/>
      <c r="DID83" s="91"/>
      <c r="DIE83" s="91"/>
      <c r="DIF83" s="91"/>
      <c r="DIG83" s="91"/>
      <c r="DIH83" s="91"/>
      <c r="DII83" s="91"/>
      <c r="DIJ83" s="91"/>
      <c r="DIK83" s="91"/>
      <c r="DIL83" s="91"/>
      <c r="DIM83" s="91"/>
      <c r="DIN83" s="91"/>
      <c r="DIO83" s="91"/>
      <c r="DIP83" s="91"/>
      <c r="DIQ83" s="91"/>
      <c r="DIR83" s="91"/>
      <c r="DIS83" s="91"/>
      <c r="DIT83" s="91"/>
      <c r="DIU83" s="91"/>
      <c r="DIV83" s="91"/>
      <c r="DIW83" s="91"/>
      <c r="DIX83" s="91"/>
      <c r="DIY83" s="91"/>
      <c r="DIZ83" s="91"/>
      <c r="DJA83" s="91"/>
      <c r="DJB83" s="91"/>
      <c r="DJC83" s="91"/>
      <c r="DJD83" s="91"/>
      <c r="DJE83" s="91"/>
      <c r="DJF83" s="91"/>
      <c r="DJG83" s="91"/>
      <c r="DJH83" s="91"/>
      <c r="DJI83" s="91"/>
      <c r="DJJ83" s="91"/>
      <c r="DJK83" s="91"/>
      <c r="DJL83" s="91"/>
      <c r="DJM83" s="91"/>
      <c r="DJN83" s="91"/>
      <c r="DJO83" s="91"/>
      <c r="DJP83" s="91"/>
      <c r="DJQ83" s="91"/>
      <c r="DJR83" s="91"/>
      <c r="DJS83" s="91"/>
      <c r="DJT83" s="91"/>
      <c r="DJU83" s="91"/>
      <c r="DJV83" s="91"/>
      <c r="DJW83" s="91"/>
      <c r="DJX83" s="91"/>
      <c r="DJY83" s="91"/>
      <c r="DJZ83" s="91"/>
      <c r="DKA83" s="91"/>
      <c r="DKB83" s="91"/>
      <c r="DKC83" s="91"/>
      <c r="DKD83" s="91"/>
      <c r="DKE83" s="91"/>
      <c r="DKF83" s="91"/>
      <c r="DKG83" s="91"/>
      <c r="DKH83" s="91"/>
      <c r="DKI83" s="91"/>
      <c r="DKJ83" s="91"/>
      <c r="DKK83" s="91"/>
      <c r="DKL83" s="91"/>
      <c r="DKM83" s="91"/>
      <c r="DKN83" s="91"/>
      <c r="DKO83" s="91"/>
      <c r="DKP83" s="91"/>
      <c r="DKQ83" s="91"/>
      <c r="DKR83" s="91"/>
      <c r="DKS83" s="91"/>
      <c r="DKT83" s="91"/>
      <c r="DKU83" s="91"/>
      <c r="DKV83" s="91"/>
      <c r="DKW83" s="91"/>
      <c r="DKX83" s="91"/>
      <c r="DKY83" s="91"/>
      <c r="DKZ83" s="91"/>
      <c r="DLA83" s="91"/>
      <c r="DLB83" s="91"/>
      <c r="DLC83" s="91"/>
      <c r="DLD83" s="91"/>
      <c r="DLE83" s="91"/>
      <c r="DLF83" s="91"/>
      <c r="DLG83" s="91"/>
      <c r="DLH83" s="91"/>
      <c r="DLI83" s="91"/>
      <c r="DLJ83" s="91"/>
      <c r="DLK83" s="91"/>
      <c r="DLL83" s="91"/>
      <c r="DLM83" s="91"/>
      <c r="DLN83" s="91"/>
      <c r="DLO83" s="91"/>
      <c r="DLP83" s="91"/>
      <c r="DLQ83" s="91"/>
      <c r="DLR83" s="91"/>
      <c r="DLS83" s="91"/>
      <c r="DLT83" s="91"/>
      <c r="DLU83" s="91"/>
      <c r="DLV83" s="91"/>
      <c r="DLW83" s="91"/>
      <c r="DLX83" s="91"/>
      <c r="DLY83" s="91"/>
      <c r="DLZ83" s="91"/>
      <c r="DMA83" s="91"/>
      <c r="DMB83" s="91"/>
      <c r="DMC83" s="91"/>
      <c r="DMD83" s="91"/>
      <c r="DME83" s="91"/>
      <c r="DMF83" s="91"/>
      <c r="DMG83" s="91"/>
      <c r="DMH83" s="91"/>
      <c r="DMI83" s="91"/>
      <c r="DMJ83" s="91"/>
      <c r="DMK83" s="91"/>
      <c r="DML83" s="91"/>
      <c r="DMM83" s="91"/>
      <c r="DMN83" s="91"/>
      <c r="DMO83" s="91"/>
      <c r="DMP83" s="91"/>
      <c r="DMQ83" s="91"/>
      <c r="DMR83" s="91"/>
      <c r="DMS83" s="91"/>
      <c r="DMT83" s="91"/>
      <c r="DMU83" s="91"/>
      <c r="DMV83" s="91"/>
      <c r="DMW83" s="91"/>
      <c r="DMX83" s="91"/>
      <c r="DMY83" s="91"/>
      <c r="DMZ83" s="91"/>
      <c r="DNA83" s="91"/>
      <c r="DNB83" s="91"/>
      <c r="DNC83" s="91"/>
      <c r="DND83" s="91"/>
      <c r="DNE83" s="91"/>
      <c r="DNF83" s="91"/>
      <c r="DNG83" s="91"/>
      <c r="DNH83" s="91"/>
      <c r="DNI83" s="91"/>
      <c r="DNJ83" s="91"/>
      <c r="DNK83" s="91"/>
      <c r="DNL83" s="91"/>
      <c r="DNM83" s="91"/>
      <c r="DNN83" s="91"/>
      <c r="DNO83" s="91"/>
      <c r="DNP83" s="91"/>
      <c r="DNQ83" s="91"/>
      <c r="DNR83" s="91"/>
      <c r="DNS83" s="91"/>
      <c r="DNT83" s="91"/>
      <c r="DNU83" s="91"/>
      <c r="DNV83" s="91"/>
      <c r="DNW83" s="91"/>
      <c r="DNX83" s="91"/>
      <c r="DNY83" s="91"/>
      <c r="DNZ83" s="91"/>
      <c r="DOA83" s="91"/>
      <c r="DOB83" s="91"/>
      <c r="DOC83" s="91"/>
      <c r="DOD83" s="91"/>
      <c r="DOE83" s="91"/>
      <c r="DOF83" s="91"/>
      <c r="DOG83" s="91"/>
      <c r="DOH83" s="91"/>
      <c r="DOI83" s="91"/>
      <c r="DOJ83" s="91"/>
      <c r="DOK83" s="91"/>
      <c r="DOL83" s="91"/>
      <c r="DOM83" s="91"/>
      <c r="DON83" s="91"/>
      <c r="DOO83" s="91"/>
      <c r="DOP83" s="91"/>
      <c r="DOQ83" s="91"/>
      <c r="DOR83" s="91"/>
      <c r="DOS83" s="91"/>
      <c r="DOT83" s="91"/>
      <c r="DOU83" s="91"/>
      <c r="DOV83" s="91"/>
      <c r="DOW83" s="91"/>
      <c r="DOX83" s="91"/>
      <c r="DOY83" s="91"/>
      <c r="DOZ83" s="91"/>
      <c r="DPA83" s="91"/>
      <c r="DPB83" s="91"/>
      <c r="DPC83" s="91"/>
      <c r="DPD83" s="91"/>
      <c r="DPE83" s="91"/>
      <c r="DPF83" s="91"/>
      <c r="DPG83" s="91"/>
      <c r="DPH83" s="91"/>
      <c r="DPI83" s="91"/>
      <c r="DPJ83" s="91"/>
      <c r="DPK83" s="91"/>
      <c r="DPL83" s="91"/>
      <c r="DPM83" s="91"/>
      <c r="DPN83" s="91"/>
      <c r="DPO83" s="91"/>
      <c r="DPP83" s="91"/>
      <c r="DPQ83" s="91"/>
      <c r="DPR83" s="91"/>
      <c r="DPS83" s="91"/>
      <c r="DPT83" s="91"/>
      <c r="DPU83" s="91"/>
      <c r="DPV83" s="91"/>
      <c r="DPW83" s="91"/>
      <c r="DPX83" s="91"/>
      <c r="DPY83" s="91"/>
      <c r="DPZ83" s="91"/>
      <c r="DQA83" s="91"/>
      <c r="DQB83" s="91"/>
      <c r="DQC83" s="91"/>
      <c r="DQD83" s="91"/>
      <c r="DQE83" s="91"/>
      <c r="DQF83" s="91"/>
      <c r="DQG83" s="91"/>
      <c r="DQH83" s="91"/>
      <c r="DQI83" s="91"/>
      <c r="DQJ83" s="91"/>
      <c r="DQK83" s="91"/>
      <c r="DQL83" s="91"/>
      <c r="DQM83" s="91"/>
      <c r="DQN83" s="91"/>
      <c r="DQO83" s="91"/>
      <c r="DQP83" s="91"/>
      <c r="DQQ83" s="91"/>
      <c r="DQR83" s="91"/>
      <c r="DQS83" s="91"/>
      <c r="DQT83" s="91"/>
      <c r="DQU83" s="91"/>
      <c r="DQV83" s="91"/>
      <c r="DQW83" s="91"/>
      <c r="DQX83" s="91"/>
      <c r="DQY83" s="91"/>
      <c r="DQZ83" s="91"/>
      <c r="DRA83" s="91"/>
      <c r="DRB83" s="91"/>
      <c r="DRC83" s="91"/>
      <c r="DRD83" s="91"/>
      <c r="DRE83" s="91"/>
      <c r="DRF83" s="91"/>
      <c r="DRG83" s="91"/>
      <c r="DRH83" s="91"/>
      <c r="DRI83" s="91"/>
      <c r="DRJ83" s="91"/>
      <c r="DRK83" s="91"/>
      <c r="DRL83" s="91"/>
      <c r="DRM83" s="91"/>
      <c r="DRN83" s="91"/>
      <c r="DRO83" s="91"/>
      <c r="DRP83" s="91"/>
      <c r="DRQ83" s="91"/>
      <c r="DRR83" s="91"/>
      <c r="DRS83" s="91"/>
      <c r="DRT83" s="91"/>
      <c r="DRU83" s="91"/>
      <c r="DRV83" s="91"/>
      <c r="DRW83" s="91"/>
      <c r="DRX83" s="91"/>
      <c r="DRY83" s="91"/>
      <c r="DRZ83" s="91"/>
      <c r="DSA83" s="91"/>
      <c r="DSB83" s="91"/>
      <c r="DSC83" s="91"/>
      <c r="DSD83" s="91"/>
      <c r="DSE83" s="91"/>
      <c r="DSF83" s="91"/>
      <c r="DSG83" s="91"/>
      <c r="DSH83" s="91"/>
      <c r="DSI83" s="91"/>
      <c r="DSJ83" s="91"/>
      <c r="DSK83" s="91"/>
      <c r="DSL83" s="91"/>
      <c r="DSM83" s="91"/>
      <c r="DSN83" s="91"/>
      <c r="DSO83" s="91"/>
      <c r="DSP83" s="91"/>
      <c r="DSQ83" s="91"/>
      <c r="DSR83" s="91"/>
      <c r="DSS83" s="91"/>
      <c r="DST83" s="91"/>
      <c r="DSU83" s="91"/>
      <c r="DSV83" s="91"/>
      <c r="DSW83" s="91"/>
      <c r="DSX83" s="91"/>
      <c r="DSY83" s="91"/>
      <c r="DSZ83" s="91"/>
      <c r="DTA83" s="91"/>
      <c r="DTB83" s="91"/>
      <c r="DTC83" s="91"/>
      <c r="DTD83" s="91"/>
      <c r="DTE83" s="91"/>
      <c r="DTF83" s="91"/>
      <c r="DTG83" s="91"/>
      <c r="DTH83" s="91"/>
      <c r="DTI83" s="91"/>
      <c r="DTJ83" s="91"/>
      <c r="DTK83" s="91"/>
      <c r="DTL83" s="91"/>
      <c r="DTM83" s="91"/>
      <c r="DTN83" s="91"/>
      <c r="DTO83" s="91"/>
      <c r="DTP83" s="91"/>
      <c r="DTQ83" s="91"/>
      <c r="DTR83" s="91"/>
      <c r="DTS83" s="91"/>
      <c r="DTT83" s="91"/>
      <c r="DTU83" s="91"/>
      <c r="DTV83" s="91"/>
      <c r="DTW83" s="91"/>
      <c r="DTX83" s="91"/>
      <c r="DTY83" s="91"/>
      <c r="DTZ83" s="91"/>
      <c r="DUA83" s="91"/>
      <c r="DUB83" s="91"/>
      <c r="DUC83" s="91"/>
      <c r="DUD83" s="91"/>
      <c r="DUE83" s="91"/>
      <c r="DUF83" s="91"/>
      <c r="DUG83" s="91"/>
      <c r="DUH83" s="91"/>
      <c r="DUI83" s="91"/>
      <c r="DUJ83" s="91"/>
      <c r="DUK83" s="91"/>
      <c r="DUL83" s="91"/>
      <c r="DUM83" s="91"/>
      <c r="DUN83" s="91"/>
      <c r="DUO83" s="91"/>
      <c r="DUP83" s="91"/>
      <c r="DUQ83" s="91"/>
      <c r="DUR83" s="91"/>
      <c r="DUS83" s="91"/>
      <c r="DUT83" s="91"/>
      <c r="DUU83" s="91"/>
      <c r="DUV83" s="91"/>
      <c r="DUW83" s="91"/>
      <c r="DUX83" s="91"/>
      <c r="DUY83" s="91"/>
      <c r="DUZ83" s="91"/>
      <c r="DVA83" s="91"/>
      <c r="DVB83" s="91"/>
      <c r="DVC83" s="91"/>
      <c r="DVD83" s="91"/>
      <c r="DVE83" s="91"/>
      <c r="DVF83" s="91"/>
      <c r="DVG83" s="91"/>
      <c r="DVH83" s="91"/>
      <c r="DVI83" s="91"/>
      <c r="DVJ83" s="91"/>
      <c r="DVK83" s="91"/>
      <c r="DVL83" s="91"/>
      <c r="DVM83" s="91"/>
      <c r="DVN83" s="91"/>
      <c r="DVO83" s="91"/>
      <c r="DVP83" s="91"/>
      <c r="DVQ83" s="91"/>
      <c r="DVR83" s="91"/>
      <c r="DVS83" s="91"/>
      <c r="DVT83" s="91"/>
      <c r="DVU83" s="91"/>
      <c r="DVV83" s="91"/>
      <c r="DVW83" s="91"/>
      <c r="DVX83" s="91"/>
      <c r="DVY83" s="91"/>
      <c r="DVZ83" s="91"/>
      <c r="DWA83" s="91"/>
      <c r="DWB83" s="91"/>
      <c r="DWC83" s="91"/>
      <c r="DWD83" s="91"/>
      <c r="DWE83" s="91"/>
      <c r="DWF83" s="91"/>
      <c r="DWG83" s="91"/>
      <c r="DWH83" s="91"/>
      <c r="DWI83" s="91"/>
      <c r="DWJ83" s="91"/>
      <c r="DWK83" s="91"/>
      <c r="DWL83" s="91"/>
      <c r="DWM83" s="91"/>
      <c r="DWN83" s="91"/>
      <c r="DWO83" s="91"/>
      <c r="DWP83" s="91"/>
      <c r="DWQ83" s="91"/>
      <c r="DWR83" s="91"/>
      <c r="DWS83" s="91"/>
      <c r="DWT83" s="91"/>
      <c r="DWU83" s="91"/>
      <c r="DWV83" s="91"/>
      <c r="DWW83" s="91"/>
      <c r="DWX83" s="91"/>
      <c r="DWY83" s="91"/>
      <c r="DWZ83" s="91"/>
      <c r="DXA83" s="91"/>
      <c r="DXB83" s="91"/>
      <c r="DXC83" s="91"/>
      <c r="DXD83" s="91"/>
      <c r="DXE83" s="91"/>
      <c r="DXF83" s="91"/>
      <c r="DXG83" s="91"/>
      <c r="DXH83" s="91"/>
      <c r="DXI83" s="91"/>
      <c r="DXJ83" s="91"/>
      <c r="DXK83" s="91"/>
      <c r="DXL83" s="91"/>
      <c r="DXM83" s="91"/>
      <c r="DXN83" s="91"/>
      <c r="DXO83" s="91"/>
      <c r="DXP83" s="91"/>
      <c r="DXQ83" s="91"/>
      <c r="DXR83" s="91"/>
      <c r="DXS83" s="91"/>
      <c r="DXT83" s="91"/>
      <c r="DXU83" s="91"/>
      <c r="DXV83" s="91"/>
      <c r="DXW83" s="91"/>
      <c r="DXX83" s="91"/>
      <c r="DXY83" s="91"/>
      <c r="DXZ83" s="91"/>
      <c r="DYA83" s="91"/>
      <c r="DYB83" s="91"/>
      <c r="DYC83" s="91"/>
      <c r="DYD83" s="91"/>
      <c r="DYE83" s="91"/>
      <c r="DYF83" s="91"/>
      <c r="DYG83" s="91"/>
      <c r="DYH83" s="91"/>
      <c r="DYI83" s="91"/>
      <c r="DYJ83" s="91"/>
      <c r="DYK83" s="91"/>
      <c r="DYL83" s="91"/>
      <c r="DYM83" s="91"/>
      <c r="DYN83" s="91"/>
      <c r="DYO83" s="91"/>
      <c r="DYP83" s="91"/>
      <c r="DYQ83" s="91"/>
      <c r="DYR83" s="91"/>
      <c r="DYS83" s="91"/>
      <c r="DYT83" s="91"/>
      <c r="DYU83" s="91"/>
      <c r="DYV83" s="91"/>
      <c r="DYW83" s="91"/>
      <c r="DYX83" s="91"/>
      <c r="DYY83" s="91"/>
      <c r="DYZ83" s="91"/>
      <c r="DZA83" s="91"/>
      <c r="DZB83" s="91"/>
      <c r="DZC83" s="91"/>
      <c r="DZD83" s="91"/>
      <c r="DZE83" s="91"/>
      <c r="DZF83" s="91"/>
      <c r="DZG83" s="91"/>
      <c r="DZH83" s="91"/>
      <c r="DZI83" s="91"/>
      <c r="DZJ83" s="91"/>
      <c r="DZK83" s="91"/>
      <c r="DZL83" s="91"/>
      <c r="DZM83" s="91"/>
      <c r="DZN83" s="91"/>
      <c r="DZO83" s="91"/>
      <c r="DZP83" s="91"/>
      <c r="DZQ83" s="91"/>
      <c r="DZR83" s="91"/>
      <c r="DZS83" s="91"/>
      <c r="DZT83" s="91"/>
      <c r="DZU83" s="91"/>
      <c r="DZV83" s="91"/>
      <c r="DZW83" s="91"/>
      <c r="DZX83" s="91"/>
      <c r="DZY83" s="91"/>
      <c r="DZZ83" s="91"/>
      <c r="EAA83" s="91"/>
      <c r="EAB83" s="91"/>
      <c r="EAC83" s="91"/>
      <c r="EAD83" s="91"/>
      <c r="EAE83" s="91"/>
      <c r="EAF83" s="91"/>
      <c r="EAG83" s="91"/>
      <c r="EAH83" s="91"/>
      <c r="EAI83" s="91"/>
      <c r="EAJ83" s="91"/>
      <c r="EAK83" s="91"/>
      <c r="EAL83" s="91"/>
      <c r="EAM83" s="91"/>
      <c r="EAN83" s="91"/>
      <c r="EAO83" s="91"/>
      <c r="EAP83" s="91"/>
      <c r="EAQ83" s="91"/>
      <c r="EAR83" s="91"/>
      <c r="EAS83" s="91"/>
      <c r="EAT83" s="91"/>
      <c r="EAU83" s="91"/>
      <c r="EAV83" s="91"/>
      <c r="EAW83" s="91"/>
      <c r="EAX83" s="91"/>
      <c r="EAY83" s="91"/>
      <c r="EAZ83" s="91"/>
      <c r="EBA83" s="91"/>
      <c r="EBB83" s="91"/>
      <c r="EBC83" s="91"/>
      <c r="EBD83" s="91"/>
      <c r="EBE83" s="91"/>
      <c r="EBF83" s="91"/>
      <c r="EBG83" s="91"/>
      <c r="EBH83" s="91"/>
      <c r="EBI83" s="91"/>
      <c r="EBJ83" s="91"/>
      <c r="EBK83" s="91"/>
      <c r="EBL83" s="91"/>
      <c r="EBM83" s="91"/>
      <c r="EBN83" s="91"/>
      <c r="EBO83" s="91"/>
      <c r="EBP83" s="91"/>
      <c r="EBQ83" s="91"/>
      <c r="EBR83" s="91"/>
      <c r="EBS83" s="91"/>
      <c r="EBT83" s="91"/>
      <c r="EBU83" s="91"/>
      <c r="EBV83" s="91"/>
      <c r="EBW83" s="91"/>
      <c r="EBX83" s="91"/>
      <c r="EBY83" s="91"/>
      <c r="EBZ83" s="91"/>
      <c r="ECA83" s="91"/>
      <c r="ECB83" s="91"/>
      <c r="ECC83" s="91"/>
      <c r="ECD83" s="91"/>
      <c r="ECE83" s="91"/>
      <c r="ECF83" s="91"/>
      <c r="ECG83" s="91"/>
      <c r="ECH83" s="91"/>
      <c r="ECI83" s="91"/>
      <c r="ECJ83" s="91"/>
      <c r="ECK83" s="91"/>
      <c r="ECL83" s="91"/>
      <c r="ECM83" s="91"/>
      <c r="ECN83" s="91"/>
      <c r="ECO83" s="91"/>
      <c r="ECP83" s="91"/>
      <c r="ECQ83" s="91"/>
      <c r="ECR83" s="91"/>
      <c r="ECS83" s="91"/>
      <c r="ECT83" s="91"/>
      <c r="ECU83" s="91"/>
      <c r="ECV83" s="91"/>
      <c r="ECW83" s="91"/>
      <c r="ECX83" s="91"/>
      <c r="ECY83" s="91"/>
      <c r="ECZ83" s="91"/>
      <c r="EDA83" s="91"/>
      <c r="EDB83" s="91"/>
      <c r="EDC83" s="91"/>
      <c r="EDD83" s="91"/>
      <c r="EDE83" s="91"/>
      <c r="EDF83" s="91"/>
      <c r="EDG83" s="91"/>
      <c r="EDH83" s="91"/>
      <c r="EDI83" s="91"/>
      <c r="EDJ83" s="91"/>
      <c r="EDK83" s="91"/>
      <c r="EDL83" s="91"/>
      <c r="EDM83" s="91"/>
      <c r="EDN83" s="91"/>
      <c r="EDO83" s="91"/>
      <c r="EDP83" s="91"/>
      <c r="EDQ83" s="91"/>
      <c r="EDR83" s="91"/>
      <c r="EDS83" s="91"/>
      <c r="EDT83" s="91"/>
      <c r="EDU83" s="91"/>
      <c r="EDV83" s="91"/>
      <c r="EDW83" s="91"/>
      <c r="EDX83" s="91"/>
      <c r="EDY83" s="91"/>
      <c r="EDZ83" s="91"/>
      <c r="EEA83" s="91"/>
      <c r="EEB83" s="91"/>
      <c r="EEC83" s="91"/>
      <c r="EED83" s="91"/>
      <c r="EEE83" s="91"/>
      <c r="EEF83" s="91"/>
      <c r="EEG83" s="91"/>
      <c r="EEH83" s="91"/>
      <c r="EEI83" s="91"/>
      <c r="EEJ83" s="91"/>
      <c r="EEK83" s="91"/>
      <c r="EEL83" s="91"/>
      <c r="EEM83" s="91"/>
      <c r="EEN83" s="91"/>
      <c r="EEO83" s="91"/>
      <c r="EEP83" s="91"/>
      <c r="EEQ83" s="91"/>
      <c r="EER83" s="91"/>
      <c r="EES83" s="91"/>
      <c r="EET83" s="91"/>
      <c r="EEU83" s="91"/>
      <c r="EEV83" s="91"/>
      <c r="EEW83" s="91"/>
      <c r="EEX83" s="91"/>
      <c r="EEY83" s="91"/>
      <c r="EEZ83" s="91"/>
      <c r="EFA83" s="91"/>
      <c r="EFB83" s="91"/>
      <c r="EFC83" s="91"/>
      <c r="EFD83" s="91"/>
      <c r="EFE83" s="91"/>
      <c r="EFF83" s="91"/>
      <c r="EFG83" s="91"/>
      <c r="EFH83" s="91"/>
      <c r="EFI83" s="91"/>
      <c r="EFJ83" s="91"/>
      <c r="EFK83" s="91"/>
      <c r="EFL83" s="91"/>
      <c r="EFM83" s="91"/>
      <c r="EFN83" s="91"/>
      <c r="EFO83" s="91"/>
      <c r="EFP83" s="91"/>
      <c r="EFQ83" s="91"/>
      <c r="EFR83" s="91"/>
      <c r="EFS83" s="91"/>
      <c r="EFT83" s="91"/>
      <c r="EFU83" s="91"/>
      <c r="EFV83" s="91"/>
      <c r="EFW83" s="91"/>
      <c r="EFX83" s="91"/>
      <c r="EFY83" s="91"/>
      <c r="EFZ83" s="91"/>
      <c r="EGA83" s="91"/>
      <c r="EGB83" s="91"/>
      <c r="EGC83" s="91"/>
      <c r="EGD83" s="91"/>
      <c r="EGE83" s="91"/>
      <c r="EGF83" s="91"/>
      <c r="EGG83" s="91"/>
      <c r="EGH83" s="91"/>
      <c r="EGI83" s="91"/>
      <c r="EGJ83" s="91"/>
      <c r="EGK83" s="91"/>
      <c r="EGL83" s="91"/>
      <c r="EGM83" s="91"/>
      <c r="EGN83" s="91"/>
      <c r="EGO83" s="91"/>
      <c r="EGP83" s="91"/>
      <c r="EGQ83" s="91"/>
      <c r="EGR83" s="91"/>
      <c r="EGS83" s="91"/>
      <c r="EGT83" s="91"/>
      <c r="EGU83" s="91"/>
      <c r="EGV83" s="91"/>
      <c r="EGW83" s="91"/>
      <c r="EGX83" s="91"/>
      <c r="EGY83" s="91"/>
      <c r="EGZ83" s="91"/>
      <c r="EHA83" s="91"/>
      <c r="EHB83" s="91"/>
      <c r="EHC83" s="91"/>
      <c r="EHD83" s="91"/>
      <c r="EHE83" s="91"/>
      <c r="EHF83" s="91"/>
      <c r="EHG83" s="91"/>
      <c r="EHH83" s="91"/>
      <c r="EHI83" s="91"/>
      <c r="EHJ83" s="91"/>
      <c r="EHK83" s="91"/>
      <c r="EHL83" s="91"/>
      <c r="EHM83" s="91"/>
      <c r="EHN83" s="91"/>
      <c r="EHO83" s="91"/>
      <c r="EHP83" s="91"/>
      <c r="EHQ83" s="91"/>
      <c r="EHR83" s="91"/>
      <c r="EHS83" s="91"/>
      <c r="EHT83" s="91"/>
      <c r="EHU83" s="91"/>
      <c r="EHV83" s="91"/>
      <c r="EHW83" s="91"/>
      <c r="EHX83" s="91"/>
      <c r="EHY83" s="91"/>
      <c r="EHZ83" s="91"/>
      <c r="EIA83" s="91"/>
      <c r="EIB83" s="91"/>
      <c r="EIC83" s="91"/>
      <c r="EID83" s="91"/>
      <c r="EIE83" s="91"/>
      <c r="EIF83" s="91"/>
      <c r="EIG83" s="91"/>
      <c r="EIH83" s="91"/>
      <c r="EII83" s="91"/>
      <c r="EIJ83" s="91"/>
      <c r="EIK83" s="91"/>
      <c r="EIL83" s="91"/>
      <c r="EIM83" s="91"/>
      <c r="EIN83" s="91"/>
      <c r="EIO83" s="91"/>
      <c r="EIP83" s="91"/>
      <c r="EIQ83" s="91"/>
      <c r="EIR83" s="91"/>
      <c r="EIS83" s="91"/>
      <c r="EIT83" s="91"/>
      <c r="EIU83" s="91"/>
      <c r="EIV83" s="91"/>
      <c r="EIW83" s="91"/>
      <c r="EIX83" s="91"/>
      <c r="EIY83" s="91"/>
      <c r="EIZ83" s="91"/>
      <c r="EJA83" s="91"/>
      <c r="EJB83" s="91"/>
      <c r="EJC83" s="91"/>
      <c r="EJD83" s="91"/>
      <c r="EJE83" s="91"/>
      <c r="EJF83" s="91"/>
      <c r="EJG83" s="91"/>
      <c r="EJH83" s="91"/>
      <c r="EJI83" s="91"/>
      <c r="EJJ83" s="91"/>
      <c r="EJK83" s="91"/>
      <c r="EJL83" s="91"/>
      <c r="EJM83" s="91"/>
      <c r="EJN83" s="91"/>
      <c r="EJO83" s="91"/>
      <c r="EJP83" s="91"/>
      <c r="EJQ83" s="91"/>
      <c r="EJR83" s="91"/>
      <c r="EJS83" s="91"/>
      <c r="EJT83" s="91"/>
      <c r="EJU83" s="91"/>
      <c r="EJV83" s="91"/>
      <c r="EJW83" s="91"/>
      <c r="EJX83" s="91"/>
      <c r="EJY83" s="91"/>
      <c r="EJZ83" s="91"/>
      <c r="EKA83" s="91"/>
      <c r="EKB83" s="91"/>
      <c r="EKC83" s="91"/>
      <c r="EKD83" s="91"/>
      <c r="EKE83" s="91"/>
      <c r="EKF83" s="91"/>
      <c r="EKG83" s="91"/>
      <c r="EKH83" s="91"/>
      <c r="EKI83" s="91"/>
      <c r="EKJ83" s="91"/>
      <c r="EKK83" s="91"/>
      <c r="EKL83" s="91"/>
      <c r="EKM83" s="91"/>
      <c r="EKN83" s="91"/>
      <c r="EKO83" s="91"/>
      <c r="EKP83" s="91"/>
      <c r="EKQ83" s="91"/>
      <c r="EKR83" s="91"/>
      <c r="EKS83" s="91"/>
      <c r="EKT83" s="91"/>
      <c r="EKU83" s="91"/>
      <c r="EKV83" s="91"/>
      <c r="EKW83" s="91"/>
      <c r="EKX83" s="91"/>
      <c r="EKY83" s="91"/>
      <c r="EKZ83" s="91"/>
      <c r="ELA83" s="91"/>
      <c r="ELB83" s="91"/>
      <c r="ELC83" s="91"/>
      <c r="ELD83" s="91"/>
      <c r="ELE83" s="91"/>
      <c r="ELF83" s="91"/>
      <c r="ELG83" s="91"/>
      <c r="ELH83" s="91"/>
      <c r="ELI83" s="91"/>
      <c r="ELJ83" s="91"/>
      <c r="ELK83" s="91"/>
      <c r="ELL83" s="91"/>
      <c r="ELM83" s="91"/>
      <c r="ELN83" s="91"/>
      <c r="ELO83" s="91"/>
      <c r="ELP83" s="91"/>
      <c r="ELQ83" s="91"/>
      <c r="ELR83" s="91"/>
      <c r="ELS83" s="91"/>
      <c r="ELT83" s="91"/>
      <c r="ELU83" s="91"/>
      <c r="ELV83" s="91"/>
      <c r="ELW83" s="91"/>
      <c r="ELX83" s="91"/>
      <c r="ELY83" s="91"/>
      <c r="ELZ83" s="91"/>
      <c r="EMA83" s="91"/>
      <c r="EMB83" s="91"/>
      <c r="EMC83" s="91"/>
      <c r="EMD83" s="91"/>
      <c r="EME83" s="91"/>
      <c r="EMF83" s="91"/>
      <c r="EMG83" s="91"/>
      <c r="EMH83" s="91"/>
      <c r="EMI83" s="91"/>
      <c r="EMJ83" s="91"/>
      <c r="EMK83" s="91"/>
      <c r="EML83" s="91"/>
      <c r="EMM83" s="91"/>
      <c r="EMN83" s="91"/>
      <c r="EMO83" s="91"/>
      <c r="EMP83" s="91"/>
      <c r="EMQ83" s="91"/>
      <c r="EMR83" s="91"/>
      <c r="EMS83" s="91"/>
      <c r="EMT83" s="91"/>
      <c r="EMU83" s="91"/>
      <c r="EMV83" s="91"/>
      <c r="EMW83" s="91"/>
      <c r="EMX83" s="91"/>
      <c r="EMY83" s="91"/>
      <c r="EMZ83" s="91"/>
      <c r="ENA83" s="91"/>
      <c r="ENB83" s="91"/>
      <c r="ENC83" s="91"/>
      <c r="END83" s="91"/>
      <c r="ENE83" s="91"/>
      <c r="ENF83" s="91"/>
      <c r="ENG83" s="91"/>
      <c r="ENH83" s="91"/>
      <c r="ENI83" s="91"/>
      <c r="ENJ83" s="91"/>
      <c r="ENK83" s="91"/>
      <c r="ENL83" s="91"/>
      <c r="ENM83" s="91"/>
      <c r="ENN83" s="91"/>
      <c r="ENO83" s="91"/>
      <c r="ENP83" s="91"/>
      <c r="ENQ83" s="91"/>
      <c r="ENR83" s="91"/>
      <c r="ENS83" s="91"/>
      <c r="ENT83" s="91"/>
      <c r="ENU83" s="91"/>
      <c r="ENV83" s="91"/>
      <c r="ENW83" s="91"/>
      <c r="ENX83" s="91"/>
      <c r="ENY83" s="91"/>
      <c r="ENZ83" s="91"/>
      <c r="EOA83" s="91"/>
      <c r="EOB83" s="91"/>
      <c r="EOC83" s="91"/>
      <c r="EOD83" s="91"/>
      <c r="EOE83" s="91"/>
      <c r="EOF83" s="91"/>
      <c r="EOG83" s="91"/>
      <c r="EOH83" s="91"/>
      <c r="EOI83" s="91"/>
      <c r="EOJ83" s="91"/>
      <c r="EOK83" s="91"/>
      <c r="EOL83" s="91"/>
      <c r="EOM83" s="91"/>
      <c r="EON83" s="91"/>
      <c r="EOO83" s="91"/>
      <c r="EOP83" s="91"/>
      <c r="EOQ83" s="91"/>
      <c r="EOR83" s="91"/>
      <c r="EOS83" s="91"/>
      <c r="EOT83" s="91"/>
      <c r="EOU83" s="91"/>
      <c r="EOV83" s="91"/>
      <c r="EOW83" s="91"/>
      <c r="EOX83" s="91"/>
      <c r="EOY83" s="91"/>
      <c r="EOZ83" s="91"/>
      <c r="EPA83" s="91"/>
      <c r="EPB83" s="91"/>
      <c r="EPC83" s="91"/>
      <c r="EPD83" s="91"/>
      <c r="EPE83" s="91"/>
      <c r="EPF83" s="91"/>
      <c r="EPG83" s="91"/>
      <c r="EPH83" s="91"/>
      <c r="EPI83" s="91"/>
      <c r="EPJ83" s="91"/>
      <c r="EPK83" s="91"/>
      <c r="EPL83" s="91"/>
      <c r="EPM83" s="91"/>
      <c r="EPN83" s="91"/>
      <c r="EPO83" s="91"/>
      <c r="EPP83" s="91"/>
      <c r="EPQ83" s="91"/>
      <c r="EPR83" s="91"/>
      <c r="EPS83" s="91"/>
      <c r="EPT83" s="91"/>
      <c r="EPU83" s="91"/>
      <c r="EPV83" s="91"/>
      <c r="EPW83" s="91"/>
      <c r="EPX83" s="91"/>
      <c r="EPY83" s="91"/>
      <c r="EPZ83" s="91"/>
      <c r="EQA83" s="91"/>
      <c r="EQB83" s="91"/>
      <c r="EQC83" s="91"/>
      <c r="EQD83" s="91"/>
      <c r="EQE83" s="91"/>
      <c r="EQF83" s="91"/>
      <c r="EQG83" s="91"/>
      <c r="EQH83" s="91"/>
      <c r="EQI83" s="91"/>
      <c r="EQJ83" s="91"/>
      <c r="EQK83" s="91"/>
      <c r="EQL83" s="91"/>
      <c r="EQM83" s="91"/>
      <c r="EQN83" s="91"/>
      <c r="EQO83" s="91"/>
      <c r="EQP83" s="91"/>
      <c r="EQQ83" s="91"/>
      <c r="EQR83" s="91"/>
      <c r="EQS83" s="91"/>
      <c r="EQT83" s="91"/>
      <c r="EQU83" s="91"/>
      <c r="EQV83" s="91"/>
      <c r="EQW83" s="91"/>
      <c r="EQX83" s="91"/>
      <c r="EQY83" s="91"/>
      <c r="EQZ83" s="91"/>
      <c r="ERA83" s="91"/>
      <c r="ERB83" s="91"/>
      <c r="ERC83" s="91"/>
      <c r="ERD83" s="91"/>
      <c r="ERE83" s="91"/>
      <c r="ERF83" s="91"/>
      <c r="ERG83" s="91"/>
      <c r="ERH83" s="91"/>
      <c r="ERI83" s="91"/>
      <c r="ERJ83" s="91"/>
      <c r="ERK83" s="91"/>
      <c r="ERL83" s="91"/>
      <c r="ERM83" s="91"/>
      <c r="ERN83" s="91"/>
      <c r="ERO83" s="91"/>
      <c r="ERP83" s="91"/>
      <c r="ERQ83" s="91"/>
      <c r="ERR83" s="91"/>
      <c r="ERS83" s="91"/>
      <c r="ERT83" s="91"/>
      <c r="ERU83" s="91"/>
      <c r="ERV83" s="91"/>
      <c r="ERW83" s="91"/>
      <c r="ERX83" s="91"/>
      <c r="ERY83" s="91"/>
      <c r="ERZ83" s="91"/>
      <c r="ESA83" s="91"/>
      <c r="ESB83" s="91"/>
      <c r="ESC83" s="91"/>
      <c r="ESD83" s="91"/>
      <c r="ESE83" s="91"/>
      <c r="ESF83" s="91"/>
      <c r="ESG83" s="91"/>
      <c r="ESH83" s="91"/>
      <c r="ESI83" s="91"/>
      <c r="ESJ83" s="91"/>
      <c r="ESK83" s="91"/>
      <c r="ESL83" s="91"/>
      <c r="ESM83" s="91"/>
      <c r="ESN83" s="91"/>
      <c r="ESO83" s="91"/>
      <c r="ESP83" s="91"/>
      <c r="ESQ83" s="91"/>
      <c r="ESR83" s="91"/>
      <c r="ESS83" s="91"/>
      <c r="EST83" s="91"/>
      <c r="ESU83" s="91"/>
      <c r="ESV83" s="91"/>
      <c r="ESW83" s="91"/>
      <c r="ESX83" s="91"/>
      <c r="ESY83" s="91"/>
      <c r="ESZ83" s="91"/>
      <c r="ETA83" s="91"/>
      <c r="ETB83" s="91"/>
      <c r="ETC83" s="91"/>
      <c r="ETD83" s="91"/>
      <c r="ETE83" s="91"/>
      <c r="ETF83" s="91"/>
      <c r="ETG83" s="91"/>
      <c r="ETH83" s="91"/>
      <c r="ETI83" s="91"/>
      <c r="ETJ83" s="91"/>
      <c r="ETK83" s="91"/>
      <c r="ETL83" s="91"/>
      <c r="ETM83" s="91"/>
      <c r="ETN83" s="91"/>
      <c r="ETO83" s="91"/>
      <c r="ETP83" s="91"/>
      <c r="ETQ83" s="91"/>
      <c r="ETR83" s="91"/>
      <c r="ETS83" s="91"/>
      <c r="ETT83" s="91"/>
      <c r="ETU83" s="91"/>
      <c r="ETV83" s="91"/>
      <c r="ETW83" s="91"/>
      <c r="ETX83" s="91"/>
      <c r="ETY83" s="91"/>
      <c r="ETZ83" s="91"/>
      <c r="EUA83" s="91"/>
      <c r="EUB83" s="91"/>
      <c r="EUC83" s="91"/>
      <c r="EUD83" s="91"/>
      <c r="EUE83" s="91"/>
      <c r="EUF83" s="91"/>
      <c r="EUG83" s="91"/>
      <c r="EUH83" s="91"/>
      <c r="EUI83" s="91"/>
      <c r="EUJ83" s="91"/>
      <c r="EUK83" s="91"/>
      <c r="EUL83" s="91"/>
      <c r="EUM83" s="91"/>
      <c r="EUN83" s="91"/>
      <c r="EUO83" s="91"/>
      <c r="EUP83" s="91"/>
      <c r="EUQ83" s="91"/>
      <c r="EUR83" s="91"/>
      <c r="EUS83" s="91"/>
      <c r="EUT83" s="91"/>
      <c r="EUU83" s="91"/>
      <c r="EUV83" s="91"/>
      <c r="EUW83" s="91"/>
      <c r="EUX83" s="91"/>
      <c r="EUY83" s="91"/>
      <c r="EUZ83" s="91"/>
      <c r="EVA83" s="91"/>
      <c r="EVB83" s="91"/>
      <c r="EVC83" s="91"/>
      <c r="EVD83" s="91"/>
      <c r="EVE83" s="91"/>
      <c r="EVF83" s="91"/>
      <c r="EVG83" s="91"/>
      <c r="EVH83" s="91"/>
      <c r="EVI83" s="91"/>
      <c r="EVJ83" s="91"/>
      <c r="EVK83" s="91"/>
      <c r="EVL83" s="91"/>
      <c r="EVM83" s="91"/>
      <c r="EVN83" s="91"/>
      <c r="EVO83" s="91"/>
      <c r="EVP83" s="91"/>
      <c r="EVQ83" s="91"/>
      <c r="EVR83" s="91"/>
      <c r="EVS83" s="91"/>
      <c r="EVT83" s="91"/>
      <c r="EVU83" s="91"/>
      <c r="EVV83" s="91"/>
      <c r="EVW83" s="91"/>
      <c r="EVX83" s="91"/>
      <c r="EVY83" s="91"/>
      <c r="EVZ83" s="91"/>
      <c r="EWA83" s="91"/>
      <c r="EWB83" s="91"/>
      <c r="EWC83" s="91"/>
      <c r="EWD83" s="91"/>
      <c r="EWE83" s="91"/>
      <c r="EWF83" s="91"/>
      <c r="EWG83" s="91"/>
      <c r="EWH83" s="91"/>
      <c r="EWI83" s="91"/>
      <c r="EWJ83" s="91"/>
      <c r="EWK83" s="91"/>
      <c r="EWL83" s="91"/>
      <c r="EWM83" s="91"/>
      <c r="EWN83" s="91"/>
      <c r="EWO83" s="91"/>
      <c r="EWP83" s="91"/>
      <c r="EWQ83" s="91"/>
      <c r="EWR83" s="91"/>
      <c r="EWS83" s="91"/>
      <c r="EWT83" s="91"/>
      <c r="EWU83" s="91"/>
      <c r="EWV83" s="91"/>
      <c r="EWW83" s="91"/>
      <c r="EWX83" s="91"/>
      <c r="EWY83" s="91"/>
      <c r="EWZ83" s="91"/>
      <c r="EXA83" s="91"/>
      <c r="EXB83" s="91"/>
      <c r="EXC83" s="91"/>
      <c r="EXD83" s="91"/>
      <c r="EXE83" s="91"/>
      <c r="EXF83" s="91"/>
      <c r="EXG83" s="91"/>
      <c r="EXH83" s="91"/>
      <c r="EXI83" s="91"/>
      <c r="EXJ83" s="91"/>
      <c r="EXK83" s="91"/>
      <c r="EXL83" s="91"/>
      <c r="EXM83" s="91"/>
      <c r="EXN83" s="91"/>
      <c r="EXO83" s="91"/>
      <c r="EXP83" s="91"/>
      <c r="EXQ83" s="91"/>
      <c r="EXR83" s="91"/>
      <c r="EXS83" s="91"/>
      <c r="EXT83" s="91"/>
      <c r="EXU83" s="91"/>
      <c r="EXV83" s="91"/>
      <c r="EXW83" s="91"/>
      <c r="EXX83" s="91"/>
      <c r="EXY83" s="91"/>
      <c r="EXZ83" s="91"/>
      <c r="EYA83" s="91"/>
      <c r="EYB83" s="91"/>
      <c r="EYC83" s="91"/>
      <c r="EYD83" s="91"/>
      <c r="EYE83" s="91"/>
      <c r="EYF83" s="91"/>
      <c r="EYG83" s="91"/>
      <c r="EYH83" s="91"/>
      <c r="EYI83" s="91"/>
      <c r="EYJ83" s="91"/>
      <c r="EYK83" s="91"/>
      <c r="EYL83" s="91"/>
      <c r="EYM83" s="91"/>
      <c r="EYN83" s="91"/>
      <c r="EYO83" s="91"/>
      <c r="EYP83" s="91"/>
      <c r="EYQ83" s="91"/>
      <c r="EYR83" s="91"/>
      <c r="EYS83" s="91"/>
      <c r="EYT83" s="91"/>
      <c r="EYU83" s="91"/>
      <c r="EYV83" s="91"/>
      <c r="EYW83" s="91"/>
      <c r="EYX83" s="91"/>
      <c r="EYY83" s="91"/>
      <c r="EYZ83" s="91"/>
      <c r="EZA83" s="91"/>
      <c r="EZB83" s="91"/>
      <c r="EZC83" s="91"/>
      <c r="EZD83" s="91"/>
      <c r="EZE83" s="91"/>
      <c r="EZF83" s="91"/>
      <c r="EZG83" s="91"/>
      <c r="EZH83" s="91"/>
      <c r="EZI83" s="91"/>
      <c r="EZJ83" s="91"/>
      <c r="EZK83" s="91"/>
      <c r="EZL83" s="91"/>
      <c r="EZM83" s="91"/>
      <c r="EZN83" s="91"/>
      <c r="EZO83" s="91"/>
      <c r="EZP83" s="91"/>
      <c r="EZQ83" s="91"/>
      <c r="EZR83" s="91"/>
      <c r="EZS83" s="91"/>
      <c r="EZT83" s="91"/>
      <c r="EZU83" s="91"/>
      <c r="EZV83" s="91"/>
      <c r="EZW83" s="91"/>
      <c r="EZX83" s="91"/>
      <c r="EZY83" s="91"/>
      <c r="EZZ83" s="91"/>
      <c r="FAA83" s="91"/>
      <c r="FAB83" s="91"/>
      <c r="FAC83" s="91"/>
      <c r="FAD83" s="91"/>
      <c r="FAE83" s="91"/>
      <c r="FAF83" s="91"/>
      <c r="FAG83" s="91"/>
      <c r="FAH83" s="91"/>
      <c r="FAI83" s="91"/>
      <c r="FAJ83" s="91"/>
      <c r="FAK83" s="91"/>
      <c r="FAL83" s="91"/>
      <c r="FAM83" s="91"/>
      <c r="FAN83" s="91"/>
      <c r="FAO83" s="91"/>
      <c r="FAP83" s="91"/>
      <c r="FAQ83" s="91"/>
      <c r="FAR83" s="91"/>
      <c r="FAS83" s="91"/>
      <c r="FAT83" s="91"/>
      <c r="FAU83" s="91"/>
      <c r="FAV83" s="91"/>
      <c r="FAW83" s="91"/>
      <c r="FAX83" s="91"/>
      <c r="FAY83" s="91"/>
      <c r="FAZ83" s="91"/>
      <c r="FBA83" s="91"/>
      <c r="FBB83" s="91"/>
      <c r="FBC83" s="91"/>
      <c r="FBD83" s="91"/>
      <c r="FBE83" s="91"/>
      <c r="FBF83" s="91"/>
      <c r="FBG83" s="91"/>
      <c r="FBH83" s="91"/>
      <c r="FBI83" s="91"/>
      <c r="FBJ83" s="91"/>
      <c r="FBK83" s="91"/>
      <c r="FBL83" s="91"/>
      <c r="FBM83" s="91"/>
      <c r="FBN83" s="91"/>
      <c r="FBO83" s="91"/>
      <c r="FBP83" s="91"/>
      <c r="FBQ83" s="91"/>
      <c r="FBR83" s="91"/>
      <c r="FBS83" s="91"/>
      <c r="FBT83" s="91"/>
      <c r="FBU83" s="91"/>
      <c r="FBV83" s="91"/>
      <c r="FBW83" s="91"/>
      <c r="FBX83" s="91"/>
      <c r="FBY83" s="91"/>
      <c r="FBZ83" s="91"/>
      <c r="FCA83" s="91"/>
      <c r="FCB83" s="91"/>
      <c r="FCC83" s="91"/>
      <c r="FCD83" s="91"/>
      <c r="FCE83" s="91"/>
      <c r="FCF83" s="91"/>
      <c r="FCG83" s="91"/>
      <c r="FCH83" s="91"/>
      <c r="FCI83" s="91"/>
      <c r="FCJ83" s="91"/>
      <c r="FCK83" s="91"/>
      <c r="FCL83" s="91"/>
      <c r="FCM83" s="91"/>
      <c r="FCN83" s="91"/>
      <c r="FCO83" s="91"/>
      <c r="FCP83" s="91"/>
      <c r="FCQ83" s="91"/>
      <c r="FCR83" s="91"/>
      <c r="FCS83" s="91"/>
      <c r="FCT83" s="91"/>
      <c r="FCU83" s="91"/>
      <c r="FCV83" s="91"/>
      <c r="FCW83" s="91"/>
      <c r="FCX83" s="91"/>
      <c r="FCY83" s="91"/>
      <c r="FCZ83" s="91"/>
      <c r="FDA83" s="91"/>
      <c r="FDB83" s="91"/>
      <c r="FDC83" s="91"/>
      <c r="FDD83" s="91"/>
      <c r="FDE83" s="91"/>
      <c r="FDF83" s="91"/>
      <c r="FDG83" s="91"/>
      <c r="FDH83" s="91"/>
      <c r="FDI83" s="91"/>
      <c r="FDJ83" s="91"/>
      <c r="FDK83" s="91"/>
      <c r="FDL83" s="91"/>
      <c r="FDM83" s="91"/>
      <c r="FDN83" s="91"/>
      <c r="FDO83" s="91"/>
      <c r="FDP83" s="91"/>
      <c r="FDQ83" s="91"/>
      <c r="FDR83" s="91"/>
      <c r="FDS83" s="91"/>
      <c r="FDT83" s="91"/>
      <c r="FDU83" s="91"/>
      <c r="FDV83" s="91"/>
      <c r="FDW83" s="91"/>
      <c r="FDX83" s="91"/>
      <c r="FDY83" s="91"/>
      <c r="FDZ83" s="91"/>
      <c r="FEA83" s="91"/>
      <c r="FEB83" s="91"/>
      <c r="FEC83" s="91"/>
      <c r="FED83" s="91"/>
      <c r="FEE83" s="91"/>
      <c r="FEF83" s="91"/>
      <c r="FEG83" s="91"/>
      <c r="FEH83" s="91"/>
      <c r="FEI83" s="91"/>
      <c r="FEJ83" s="91"/>
      <c r="FEK83" s="91"/>
      <c r="FEL83" s="91"/>
      <c r="FEM83" s="91"/>
      <c r="FEN83" s="91"/>
      <c r="FEO83" s="91"/>
      <c r="FEP83" s="91"/>
      <c r="FEQ83" s="91"/>
      <c r="FER83" s="91"/>
      <c r="FES83" s="91"/>
      <c r="FET83" s="91"/>
      <c r="FEU83" s="91"/>
      <c r="FEV83" s="91"/>
      <c r="FEW83" s="91"/>
      <c r="FEX83" s="91"/>
      <c r="FEY83" s="91"/>
      <c r="FEZ83" s="91"/>
      <c r="FFA83" s="91"/>
      <c r="FFB83" s="91"/>
      <c r="FFC83" s="91"/>
      <c r="FFD83" s="91"/>
      <c r="FFE83" s="91"/>
      <c r="FFF83" s="91"/>
      <c r="FFG83" s="91"/>
      <c r="FFH83" s="91"/>
      <c r="FFI83" s="91"/>
      <c r="FFJ83" s="91"/>
      <c r="FFK83" s="91"/>
      <c r="FFL83" s="91"/>
      <c r="FFM83" s="91"/>
      <c r="FFN83" s="91"/>
      <c r="FFO83" s="91"/>
      <c r="FFP83" s="91"/>
      <c r="FFQ83" s="91"/>
      <c r="FFR83" s="91"/>
      <c r="FFS83" s="91"/>
      <c r="FFT83" s="91"/>
      <c r="FFU83" s="91"/>
      <c r="FFV83" s="91"/>
      <c r="FFW83" s="91"/>
      <c r="FFX83" s="91"/>
      <c r="FFY83" s="91"/>
      <c r="FFZ83" s="91"/>
      <c r="FGA83" s="91"/>
      <c r="FGB83" s="91"/>
      <c r="FGC83" s="91"/>
      <c r="FGD83" s="91"/>
      <c r="FGE83" s="91"/>
      <c r="FGF83" s="91"/>
      <c r="FGG83" s="91"/>
      <c r="FGH83" s="91"/>
      <c r="FGI83" s="91"/>
      <c r="FGJ83" s="91"/>
      <c r="FGK83" s="91"/>
      <c r="FGL83" s="91"/>
      <c r="FGM83" s="91"/>
      <c r="FGN83" s="91"/>
      <c r="FGO83" s="91"/>
      <c r="FGP83" s="91"/>
      <c r="FGQ83" s="91"/>
      <c r="FGR83" s="91"/>
      <c r="FGS83" s="91"/>
      <c r="FGT83" s="91"/>
      <c r="FGU83" s="91"/>
      <c r="FGV83" s="91"/>
      <c r="FGW83" s="91"/>
      <c r="FGX83" s="91"/>
      <c r="FGY83" s="91"/>
      <c r="FGZ83" s="91"/>
      <c r="FHA83" s="91"/>
      <c r="FHB83" s="91"/>
      <c r="FHC83" s="91"/>
      <c r="FHD83" s="91"/>
      <c r="FHE83" s="91"/>
      <c r="FHF83" s="91"/>
      <c r="FHG83" s="91"/>
      <c r="FHH83" s="91"/>
      <c r="FHI83" s="91"/>
      <c r="FHJ83" s="91"/>
      <c r="FHK83" s="91"/>
      <c r="FHL83" s="91"/>
      <c r="FHM83" s="91"/>
      <c r="FHN83" s="91"/>
      <c r="FHO83" s="91"/>
      <c r="FHP83" s="91"/>
      <c r="FHQ83" s="91"/>
      <c r="FHR83" s="91"/>
      <c r="FHS83" s="91"/>
      <c r="FHT83" s="91"/>
      <c r="FHU83" s="91"/>
      <c r="FHV83" s="91"/>
      <c r="FHW83" s="91"/>
      <c r="FHX83" s="91"/>
      <c r="FHY83" s="91"/>
      <c r="FHZ83" s="91"/>
      <c r="FIA83" s="91"/>
      <c r="FIB83" s="91"/>
      <c r="FIC83" s="91"/>
      <c r="FID83" s="91"/>
      <c r="FIE83" s="91"/>
      <c r="FIF83" s="91"/>
      <c r="FIG83" s="91"/>
      <c r="FIH83" s="91"/>
      <c r="FII83" s="91"/>
      <c r="FIJ83" s="91"/>
      <c r="FIK83" s="91"/>
      <c r="FIL83" s="91"/>
      <c r="FIM83" s="91"/>
      <c r="FIN83" s="91"/>
      <c r="FIO83" s="91"/>
      <c r="FIP83" s="91"/>
      <c r="FIQ83" s="91"/>
      <c r="FIR83" s="91"/>
      <c r="FIS83" s="91"/>
      <c r="FIT83" s="91"/>
      <c r="FIU83" s="91"/>
      <c r="FIV83" s="91"/>
      <c r="FIW83" s="91"/>
      <c r="FIX83" s="91"/>
      <c r="FIY83" s="91"/>
      <c r="FIZ83" s="91"/>
      <c r="FJA83" s="91"/>
      <c r="FJB83" s="91"/>
      <c r="FJC83" s="91"/>
      <c r="FJD83" s="91"/>
      <c r="FJE83" s="91"/>
      <c r="FJF83" s="91"/>
      <c r="FJG83" s="91"/>
      <c r="FJH83" s="91"/>
      <c r="FJI83" s="91"/>
      <c r="FJJ83" s="91"/>
      <c r="FJK83" s="91"/>
      <c r="FJL83" s="91"/>
      <c r="FJM83" s="91"/>
      <c r="FJN83" s="91"/>
      <c r="FJO83" s="91"/>
      <c r="FJP83" s="91"/>
      <c r="FJQ83" s="91"/>
      <c r="FJR83" s="91"/>
      <c r="FJS83" s="91"/>
      <c r="FJT83" s="91"/>
      <c r="FJU83" s="91"/>
      <c r="FJV83" s="91"/>
      <c r="FJW83" s="91"/>
      <c r="FJX83" s="91"/>
      <c r="FJY83" s="91"/>
      <c r="FJZ83" s="91"/>
      <c r="FKA83" s="91"/>
      <c r="FKB83" s="91"/>
      <c r="FKC83" s="91"/>
      <c r="FKD83" s="91"/>
      <c r="FKE83" s="91"/>
      <c r="FKF83" s="91"/>
      <c r="FKG83" s="91"/>
      <c r="FKH83" s="91"/>
      <c r="FKI83" s="91"/>
      <c r="FKJ83" s="91"/>
      <c r="FKK83" s="91"/>
      <c r="FKL83" s="91"/>
      <c r="FKM83" s="91"/>
      <c r="FKN83" s="91"/>
      <c r="FKO83" s="91"/>
      <c r="FKP83" s="91"/>
      <c r="FKQ83" s="91"/>
      <c r="FKR83" s="91"/>
      <c r="FKS83" s="91"/>
      <c r="FKT83" s="91"/>
      <c r="FKU83" s="91"/>
      <c r="FKV83" s="91"/>
      <c r="FKW83" s="91"/>
      <c r="FKX83" s="91"/>
      <c r="FKY83" s="91"/>
      <c r="FKZ83" s="91"/>
      <c r="FLA83" s="91"/>
      <c r="FLB83" s="91"/>
      <c r="FLC83" s="91"/>
      <c r="FLD83" s="91"/>
      <c r="FLE83" s="91"/>
      <c r="FLF83" s="91"/>
      <c r="FLG83" s="91"/>
      <c r="FLH83" s="91"/>
      <c r="FLI83" s="91"/>
      <c r="FLJ83" s="91"/>
      <c r="FLK83" s="91"/>
      <c r="FLL83" s="91"/>
      <c r="FLM83" s="91"/>
      <c r="FLN83" s="91"/>
      <c r="FLO83" s="91"/>
      <c r="FLP83" s="91"/>
      <c r="FLQ83" s="91"/>
      <c r="FLR83" s="91"/>
      <c r="FLS83" s="91"/>
      <c r="FLT83" s="91"/>
      <c r="FLU83" s="91"/>
      <c r="FLV83" s="91"/>
      <c r="FLW83" s="91"/>
      <c r="FLX83" s="91"/>
      <c r="FLY83" s="91"/>
      <c r="FLZ83" s="91"/>
      <c r="FMA83" s="91"/>
      <c r="FMB83" s="91"/>
      <c r="FMC83" s="91"/>
      <c r="FMD83" s="91"/>
      <c r="FME83" s="91"/>
      <c r="FMF83" s="91"/>
      <c r="FMG83" s="91"/>
      <c r="FMH83" s="91"/>
      <c r="FMI83" s="91"/>
      <c r="FMJ83" s="91"/>
      <c r="FMK83" s="91"/>
      <c r="FML83" s="91"/>
      <c r="FMM83" s="91"/>
      <c r="FMN83" s="91"/>
      <c r="FMO83" s="91"/>
      <c r="FMP83" s="91"/>
      <c r="FMQ83" s="91"/>
      <c r="FMR83" s="91"/>
      <c r="FMS83" s="91"/>
      <c r="FMT83" s="91"/>
      <c r="FMU83" s="91"/>
      <c r="FMV83" s="91"/>
      <c r="FMW83" s="91"/>
      <c r="FMX83" s="91"/>
      <c r="FMY83" s="91"/>
      <c r="FMZ83" s="91"/>
      <c r="FNA83" s="91"/>
      <c r="FNB83" s="91"/>
      <c r="FNC83" s="91"/>
      <c r="FND83" s="91"/>
      <c r="FNE83" s="91"/>
      <c r="FNF83" s="91"/>
      <c r="FNG83" s="91"/>
      <c r="FNH83" s="91"/>
      <c r="FNI83" s="91"/>
      <c r="FNJ83" s="91"/>
      <c r="FNK83" s="91"/>
      <c r="FNL83" s="91"/>
      <c r="FNM83" s="91"/>
      <c r="FNN83" s="91"/>
      <c r="FNO83" s="91"/>
      <c r="FNP83" s="91"/>
      <c r="FNQ83" s="91"/>
      <c r="FNR83" s="91"/>
      <c r="FNS83" s="91"/>
      <c r="FNT83" s="91"/>
      <c r="FNU83" s="91"/>
      <c r="FNV83" s="91"/>
      <c r="FNW83" s="91"/>
      <c r="FNX83" s="91"/>
      <c r="FNY83" s="91"/>
      <c r="FNZ83" s="91"/>
      <c r="FOA83" s="91"/>
      <c r="FOB83" s="91"/>
      <c r="FOC83" s="91"/>
      <c r="FOD83" s="91"/>
      <c r="FOE83" s="91"/>
      <c r="FOF83" s="91"/>
      <c r="FOG83" s="91"/>
      <c r="FOH83" s="91"/>
      <c r="FOI83" s="91"/>
      <c r="FOJ83" s="91"/>
      <c r="FOK83" s="91"/>
      <c r="FOL83" s="91"/>
      <c r="FOM83" s="91"/>
      <c r="FON83" s="91"/>
      <c r="FOO83" s="91"/>
      <c r="FOP83" s="91"/>
      <c r="FOQ83" s="91"/>
      <c r="FOR83" s="91"/>
      <c r="FOS83" s="91"/>
      <c r="FOT83" s="91"/>
      <c r="FOU83" s="91"/>
      <c r="FOV83" s="91"/>
      <c r="FOW83" s="91"/>
      <c r="FOX83" s="91"/>
      <c r="FOY83" s="91"/>
      <c r="FOZ83" s="91"/>
      <c r="FPA83" s="91"/>
      <c r="FPB83" s="91"/>
      <c r="FPC83" s="91"/>
      <c r="FPD83" s="91"/>
      <c r="FPE83" s="91"/>
      <c r="FPF83" s="91"/>
      <c r="FPG83" s="91"/>
      <c r="FPH83" s="91"/>
      <c r="FPI83" s="91"/>
      <c r="FPJ83" s="91"/>
      <c r="FPK83" s="91"/>
      <c r="FPL83" s="91"/>
      <c r="FPM83" s="91"/>
      <c r="FPN83" s="91"/>
      <c r="FPO83" s="91"/>
      <c r="FPP83" s="91"/>
      <c r="FPQ83" s="91"/>
      <c r="FPR83" s="91"/>
      <c r="FPS83" s="91"/>
      <c r="FPT83" s="91"/>
      <c r="FPU83" s="91"/>
      <c r="FPV83" s="91"/>
      <c r="FPW83" s="91"/>
      <c r="FPX83" s="91"/>
      <c r="FPY83" s="91"/>
      <c r="FPZ83" s="91"/>
      <c r="FQA83" s="91"/>
      <c r="FQB83" s="91"/>
      <c r="FQC83" s="91"/>
      <c r="FQD83" s="91"/>
      <c r="FQE83" s="91"/>
      <c r="FQF83" s="91"/>
      <c r="FQG83" s="91"/>
      <c r="FQH83" s="91"/>
      <c r="FQI83" s="91"/>
      <c r="FQJ83" s="91"/>
      <c r="FQK83" s="91"/>
      <c r="FQL83" s="91"/>
      <c r="FQM83" s="91"/>
      <c r="FQN83" s="91"/>
      <c r="FQO83" s="91"/>
      <c r="FQP83" s="91"/>
      <c r="FQQ83" s="91"/>
      <c r="FQR83" s="91"/>
      <c r="FQS83" s="91"/>
      <c r="FQT83" s="91"/>
      <c r="FQU83" s="91"/>
      <c r="FQV83" s="91"/>
      <c r="FQW83" s="91"/>
      <c r="FQX83" s="91"/>
      <c r="FQY83" s="91"/>
      <c r="FQZ83" s="91"/>
      <c r="FRA83" s="91"/>
      <c r="FRB83" s="91"/>
      <c r="FRC83" s="91"/>
      <c r="FRD83" s="91"/>
      <c r="FRE83" s="91"/>
      <c r="FRF83" s="91"/>
      <c r="FRG83" s="91"/>
      <c r="FRH83" s="91"/>
      <c r="FRI83" s="91"/>
      <c r="FRJ83" s="91"/>
      <c r="FRK83" s="91"/>
      <c r="FRL83" s="91"/>
      <c r="FRM83" s="91"/>
      <c r="FRN83" s="91"/>
      <c r="FRO83" s="91"/>
      <c r="FRP83" s="91"/>
      <c r="FRQ83" s="91"/>
      <c r="FRR83" s="91"/>
      <c r="FRS83" s="91"/>
      <c r="FRT83" s="91"/>
      <c r="FRU83" s="91"/>
      <c r="FRV83" s="91"/>
      <c r="FRW83" s="91"/>
      <c r="FRX83" s="91"/>
      <c r="FRY83" s="91"/>
      <c r="FRZ83" s="91"/>
      <c r="FSA83" s="91"/>
      <c r="FSB83" s="91"/>
      <c r="FSC83" s="91"/>
      <c r="FSD83" s="91"/>
      <c r="FSE83" s="91"/>
      <c r="FSF83" s="91"/>
      <c r="FSG83" s="91"/>
      <c r="FSH83" s="91"/>
      <c r="FSI83" s="91"/>
      <c r="FSJ83" s="91"/>
      <c r="FSK83" s="91"/>
      <c r="FSL83" s="91"/>
      <c r="FSM83" s="91"/>
      <c r="FSN83" s="91"/>
      <c r="FSO83" s="91"/>
      <c r="FSP83" s="91"/>
      <c r="FSQ83" s="91"/>
      <c r="FSR83" s="91"/>
      <c r="FSS83" s="91"/>
      <c r="FST83" s="91"/>
      <c r="FSU83" s="91"/>
      <c r="FSV83" s="91"/>
      <c r="FSW83" s="91"/>
      <c r="FSX83" s="91"/>
      <c r="FSY83" s="91"/>
      <c r="FSZ83" s="91"/>
      <c r="FTA83" s="91"/>
      <c r="FTB83" s="91"/>
      <c r="FTC83" s="91"/>
      <c r="FTD83" s="91"/>
      <c r="FTE83" s="91"/>
      <c r="FTF83" s="91"/>
      <c r="FTG83" s="91"/>
      <c r="FTH83" s="91"/>
      <c r="FTI83" s="91"/>
      <c r="FTJ83" s="91"/>
      <c r="FTK83" s="91"/>
      <c r="FTL83" s="91"/>
      <c r="FTM83" s="91"/>
      <c r="FTN83" s="91"/>
      <c r="FTO83" s="91"/>
      <c r="FTP83" s="91"/>
      <c r="FTQ83" s="91"/>
      <c r="FTR83" s="91"/>
      <c r="FTS83" s="91"/>
      <c r="FTT83" s="91"/>
      <c r="FTU83" s="91"/>
      <c r="FTV83" s="91"/>
      <c r="FTW83" s="91"/>
      <c r="FTX83" s="91"/>
      <c r="FTY83" s="91"/>
      <c r="FTZ83" s="91"/>
      <c r="FUA83" s="91"/>
      <c r="FUB83" s="91"/>
      <c r="FUC83" s="91"/>
      <c r="FUD83" s="91"/>
      <c r="FUE83" s="91"/>
      <c r="FUF83" s="91"/>
      <c r="FUG83" s="91"/>
      <c r="FUH83" s="91"/>
      <c r="FUI83" s="91"/>
      <c r="FUJ83" s="91"/>
      <c r="FUK83" s="91"/>
      <c r="FUL83" s="91"/>
      <c r="FUM83" s="91"/>
      <c r="FUN83" s="91"/>
      <c r="FUO83" s="91"/>
      <c r="FUP83" s="91"/>
      <c r="FUQ83" s="91"/>
      <c r="FUR83" s="91"/>
      <c r="FUS83" s="91"/>
      <c r="FUT83" s="91"/>
      <c r="FUU83" s="91"/>
      <c r="FUV83" s="91"/>
      <c r="FUW83" s="91"/>
      <c r="FUX83" s="91"/>
      <c r="FUY83" s="91"/>
      <c r="FUZ83" s="91"/>
      <c r="FVA83" s="91"/>
      <c r="FVB83" s="91"/>
      <c r="FVC83" s="91"/>
      <c r="FVD83" s="91"/>
      <c r="FVE83" s="91"/>
      <c r="FVF83" s="91"/>
      <c r="FVG83" s="91"/>
      <c r="FVH83" s="91"/>
      <c r="FVI83" s="91"/>
      <c r="FVJ83" s="91"/>
      <c r="FVK83" s="91"/>
      <c r="FVL83" s="91"/>
      <c r="FVM83" s="91"/>
      <c r="FVN83" s="91"/>
      <c r="FVO83" s="91"/>
      <c r="FVP83" s="91"/>
      <c r="FVQ83" s="91"/>
      <c r="FVR83" s="91"/>
      <c r="FVS83" s="91"/>
      <c r="FVT83" s="91"/>
      <c r="FVU83" s="91"/>
      <c r="FVV83" s="91"/>
      <c r="FVW83" s="91"/>
      <c r="FVX83" s="91"/>
      <c r="FVY83" s="91"/>
      <c r="FVZ83" s="91"/>
      <c r="FWA83" s="91"/>
      <c r="FWB83" s="91"/>
      <c r="FWC83" s="91"/>
      <c r="FWD83" s="91"/>
      <c r="FWE83" s="91"/>
      <c r="FWF83" s="91"/>
      <c r="FWG83" s="91"/>
      <c r="FWH83" s="91"/>
      <c r="FWI83" s="91"/>
      <c r="FWJ83" s="91"/>
      <c r="FWK83" s="91"/>
      <c r="FWL83" s="91"/>
      <c r="FWM83" s="91"/>
      <c r="FWN83" s="91"/>
      <c r="FWO83" s="91"/>
      <c r="FWP83" s="91"/>
      <c r="FWQ83" s="91"/>
      <c r="FWR83" s="91"/>
      <c r="FWS83" s="91"/>
      <c r="FWT83" s="91"/>
      <c r="FWU83" s="91"/>
      <c r="FWV83" s="91"/>
      <c r="FWW83" s="91"/>
      <c r="FWX83" s="91"/>
      <c r="FWY83" s="91"/>
      <c r="FWZ83" s="91"/>
      <c r="FXA83" s="91"/>
      <c r="FXB83" s="91"/>
      <c r="FXC83" s="91"/>
      <c r="FXD83" s="91"/>
      <c r="FXE83" s="91"/>
      <c r="FXF83" s="91"/>
      <c r="FXG83" s="91"/>
      <c r="FXH83" s="91"/>
      <c r="FXI83" s="91"/>
      <c r="FXJ83" s="91"/>
      <c r="FXK83" s="91"/>
      <c r="FXL83" s="91"/>
      <c r="FXM83" s="91"/>
      <c r="FXN83" s="91"/>
      <c r="FXO83" s="91"/>
      <c r="FXP83" s="91"/>
      <c r="FXQ83" s="91"/>
      <c r="FXR83" s="91"/>
      <c r="FXS83" s="91"/>
      <c r="FXT83" s="91"/>
      <c r="FXU83" s="91"/>
      <c r="FXV83" s="91"/>
      <c r="FXW83" s="91"/>
      <c r="FXX83" s="91"/>
      <c r="FXY83" s="91"/>
      <c r="FXZ83" s="91"/>
      <c r="FYA83" s="91"/>
      <c r="FYB83" s="91"/>
      <c r="FYC83" s="91"/>
      <c r="FYD83" s="91"/>
      <c r="FYE83" s="91"/>
      <c r="FYF83" s="91"/>
      <c r="FYG83" s="91"/>
      <c r="FYH83" s="91"/>
      <c r="FYI83" s="91"/>
      <c r="FYJ83" s="91"/>
      <c r="FYK83" s="91"/>
      <c r="FYL83" s="91"/>
      <c r="FYM83" s="91"/>
      <c r="FYN83" s="91"/>
      <c r="FYO83" s="91"/>
      <c r="FYP83" s="91"/>
      <c r="FYQ83" s="91"/>
      <c r="FYR83" s="91"/>
      <c r="FYS83" s="91"/>
      <c r="FYT83" s="91"/>
      <c r="FYU83" s="91"/>
      <c r="FYV83" s="91"/>
      <c r="FYW83" s="91"/>
      <c r="FYX83" s="91"/>
      <c r="FYY83" s="91"/>
      <c r="FYZ83" s="91"/>
      <c r="FZA83" s="91"/>
      <c r="FZB83" s="91"/>
      <c r="FZC83" s="91"/>
      <c r="FZD83" s="91"/>
      <c r="FZE83" s="91"/>
      <c r="FZF83" s="91"/>
      <c r="FZG83" s="91"/>
      <c r="FZH83" s="91"/>
      <c r="FZI83" s="91"/>
      <c r="FZJ83" s="91"/>
      <c r="FZK83" s="91"/>
      <c r="FZL83" s="91"/>
      <c r="FZM83" s="91"/>
      <c r="FZN83" s="91"/>
      <c r="FZO83" s="91"/>
      <c r="FZP83" s="91"/>
      <c r="FZQ83" s="91"/>
      <c r="FZR83" s="91"/>
      <c r="FZS83" s="91"/>
      <c r="FZT83" s="91"/>
      <c r="FZU83" s="91"/>
      <c r="FZV83" s="91"/>
      <c r="FZW83" s="91"/>
      <c r="FZX83" s="91"/>
      <c r="FZY83" s="91"/>
      <c r="FZZ83" s="91"/>
      <c r="GAA83" s="91"/>
      <c r="GAB83" s="91"/>
      <c r="GAC83" s="91"/>
      <c r="GAD83" s="91"/>
      <c r="GAE83" s="91"/>
      <c r="GAF83" s="91"/>
      <c r="GAG83" s="91"/>
      <c r="GAH83" s="91"/>
      <c r="GAI83" s="91"/>
      <c r="GAJ83" s="91"/>
      <c r="GAK83" s="91"/>
      <c r="GAL83" s="91"/>
      <c r="GAM83" s="91"/>
      <c r="GAN83" s="91"/>
      <c r="GAO83" s="91"/>
      <c r="GAP83" s="91"/>
      <c r="GAQ83" s="91"/>
      <c r="GAR83" s="91"/>
      <c r="GAS83" s="91"/>
      <c r="GAT83" s="91"/>
      <c r="GAU83" s="91"/>
      <c r="GAV83" s="91"/>
      <c r="GAW83" s="91"/>
      <c r="GAX83" s="91"/>
      <c r="GAY83" s="91"/>
      <c r="GAZ83" s="91"/>
      <c r="GBA83" s="91"/>
      <c r="GBB83" s="91"/>
      <c r="GBC83" s="91"/>
      <c r="GBD83" s="91"/>
      <c r="GBE83" s="91"/>
      <c r="GBF83" s="91"/>
      <c r="GBG83" s="91"/>
      <c r="GBH83" s="91"/>
      <c r="GBI83" s="91"/>
      <c r="GBJ83" s="91"/>
      <c r="GBK83" s="91"/>
      <c r="GBL83" s="91"/>
      <c r="GBM83" s="91"/>
      <c r="GBN83" s="91"/>
      <c r="GBO83" s="91"/>
      <c r="GBP83" s="91"/>
      <c r="GBQ83" s="91"/>
      <c r="GBR83" s="91"/>
      <c r="GBS83" s="91"/>
      <c r="GBT83" s="91"/>
      <c r="GBU83" s="91"/>
      <c r="GBV83" s="91"/>
      <c r="GBW83" s="91"/>
      <c r="GBX83" s="91"/>
      <c r="GBY83" s="91"/>
      <c r="GBZ83" s="91"/>
      <c r="GCA83" s="91"/>
      <c r="GCB83" s="91"/>
      <c r="GCC83" s="91"/>
      <c r="GCD83" s="91"/>
      <c r="GCE83" s="91"/>
      <c r="GCF83" s="91"/>
      <c r="GCG83" s="91"/>
      <c r="GCH83" s="91"/>
      <c r="GCI83" s="91"/>
      <c r="GCJ83" s="91"/>
      <c r="GCK83" s="91"/>
      <c r="GCL83" s="91"/>
      <c r="GCM83" s="91"/>
      <c r="GCN83" s="91"/>
      <c r="GCO83" s="91"/>
      <c r="GCP83" s="91"/>
      <c r="GCQ83" s="91"/>
      <c r="GCR83" s="91"/>
      <c r="GCS83" s="91"/>
      <c r="GCT83" s="91"/>
      <c r="GCU83" s="91"/>
      <c r="GCV83" s="91"/>
      <c r="GCW83" s="91"/>
      <c r="GCX83" s="91"/>
      <c r="GCY83" s="91"/>
      <c r="GCZ83" s="91"/>
      <c r="GDA83" s="91"/>
      <c r="GDB83" s="91"/>
      <c r="GDC83" s="91"/>
      <c r="GDD83" s="91"/>
      <c r="GDE83" s="91"/>
      <c r="GDF83" s="91"/>
      <c r="GDG83" s="91"/>
      <c r="GDH83" s="91"/>
      <c r="GDI83" s="91"/>
      <c r="GDJ83" s="91"/>
      <c r="GDK83" s="91"/>
      <c r="GDL83" s="91"/>
      <c r="GDM83" s="91"/>
      <c r="GDN83" s="91"/>
      <c r="GDO83" s="91"/>
      <c r="GDP83" s="91"/>
      <c r="GDQ83" s="91"/>
      <c r="GDR83" s="91"/>
      <c r="GDS83" s="91"/>
      <c r="GDT83" s="91"/>
      <c r="GDU83" s="91"/>
      <c r="GDV83" s="91"/>
      <c r="GDW83" s="91"/>
      <c r="GDX83" s="91"/>
      <c r="GDY83" s="91"/>
      <c r="GDZ83" s="91"/>
      <c r="GEA83" s="91"/>
      <c r="GEB83" s="91"/>
      <c r="GEC83" s="91"/>
      <c r="GED83" s="91"/>
      <c r="GEE83" s="91"/>
      <c r="GEF83" s="91"/>
      <c r="GEG83" s="91"/>
      <c r="GEH83" s="91"/>
      <c r="GEI83" s="91"/>
      <c r="GEJ83" s="91"/>
      <c r="GEK83" s="91"/>
      <c r="GEL83" s="91"/>
      <c r="GEM83" s="91"/>
      <c r="GEN83" s="91"/>
      <c r="GEO83" s="91"/>
      <c r="GEP83" s="91"/>
      <c r="GEQ83" s="91"/>
      <c r="GER83" s="91"/>
      <c r="GES83" s="91"/>
      <c r="GET83" s="91"/>
      <c r="GEU83" s="91"/>
      <c r="GEV83" s="91"/>
      <c r="GEW83" s="91"/>
      <c r="GEX83" s="91"/>
      <c r="GEY83" s="91"/>
      <c r="GEZ83" s="91"/>
      <c r="GFA83" s="91"/>
      <c r="GFB83" s="91"/>
      <c r="GFC83" s="91"/>
      <c r="GFD83" s="91"/>
      <c r="GFE83" s="91"/>
      <c r="GFF83" s="91"/>
      <c r="GFG83" s="91"/>
      <c r="GFH83" s="91"/>
      <c r="GFI83" s="91"/>
      <c r="GFJ83" s="91"/>
      <c r="GFK83" s="91"/>
      <c r="GFL83" s="91"/>
      <c r="GFM83" s="91"/>
      <c r="GFN83" s="91"/>
      <c r="GFO83" s="91"/>
      <c r="GFP83" s="91"/>
      <c r="GFQ83" s="91"/>
      <c r="GFR83" s="91"/>
      <c r="GFS83" s="91"/>
      <c r="GFT83" s="91"/>
      <c r="GFU83" s="91"/>
      <c r="GFV83" s="91"/>
      <c r="GFW83" s="91"/>
      <c r="GFX83" s="91"/>
      <c r="GFY83" s="91"/>
      <c r="GFZ83" s="91"/>
      <c r="GGA83" s="91"/>
      <c r="GGB83" s="91"/>
      <c r="GGC83" s="91"/>
      <c r="GGD83" s="91"/>
      <c r="GGE83" s="91"/>
      <c r="GGF83" s="91"/>
      <c r="GGG83" s="91"/>
      <c r="GGH83" s="91"/>
      <c r="GGI83" s="91"/>
      <c r="GGJ83" s="91"/>
      <c r="GGK83" s="91"/>
      <c r="GGL83" s="91"/>
      <c r="GGM83" s="91"/>
      <c r="GGN83" s="91"/>
      <c r="GGO83" s="91"/>
      <c r="GGP83" s="91"/>
      <c r="GGQ83" s="91"/>
      <c r="GGR83" s="91"/>
      <c r="GGS83" s="91"/>
      <c r="GGT83" s="91"/>
      <c r="GGU83" s="91"/>
      <c r="GGV83" s="91"/>
      <c r="GGW83" s="91"/>
      <c r="GGX83" s="91"/>
      <c r="GGY83" s="91"/>
      <c r="GGZ83" s="91"/>
      <c r="GHA83" s="91"/>
      <c r="GHB83" s="91"/>
      <c r="GHC83" s="91"/>
      <c r="GHD83" s="91"/>
      <c r="GHE83" s="91"/>
      <c r="GHF83" s="91"/>
      <c r="GHG83" s="91"/>
      <c r="GHH83" s="91"/>
      <c r="GHI83" s="91"/>
      <c r="GHJ83" s="91"/>
      <c r="GHK83" s="91"/>
      <c r="GHL83" s="91"/>
      <c r="GHM83" s="91"/>
      <c r="GHN83" s="91"/>
      <c r="GHO83" s="91"/>
      <c r="GHP83" s="91"/>
      <c r="GHQ83" s="91"/>
      <c r="GHR83" s="91"/>
      <c r="GHS83" s="91"/>
      <c r="GHT83" s="91"/>
      <c r="GHU83" s="91"/>
      <c r="GHV83" s="91"/>
      <c r="GHW83" s="91"/>
      <c r="GHX83" s="91"/>
      <c r="GHY83" s="91"/>
      <c r="GHZ83" s="91"/>
      <c r="GIA83" s="91"/>
      <c r="GIB83" s="91"/>
      <c r="GIC83" s="91"/>
      <c r="GID83" s="91"/>
      <c r="GIE83" s="91"/>
      <c r="GIF83" s="91"/>
      <c r="GIG83" s="91"/>
      <c r="GIH83" s="91"/>
      <c r="GII83" s="91"/>
      <c r="GIJ83" s="91"/>
      <c r="GIK83" s="91"/>
      <c r="GIL83" s="91"/>
      <c r="GIM83" s="91"/>
      <c r="GIN83" s="91"/>
      <c r="GIO83" s="91"/>
      <c r="GIP83" s="91"/>
      <c r="GIQ83" s="91"/>
      <c r="GIR83" s="91"/>
      <c r="GIS83" s="91"/>
      <c r="GIT83" s="91"/>
      <c r="GIU83" s="91"/>
      <c r="GIV83" s="91"/>
      <c r="GIW83" s="91"/>
      <c r="GIX83" s="91"/>
      <c r="GIY83" s="91"/>
      <c r="GIZ83" s="91"/>
      <c r="GJA83" s="91"/>
      <c r="GJB83" s="91"/>
      <c r="GJC83" s="91"/>
      <c r="GJD83" s="91"/>
      <c r="GJE83" s="91"/>
      <c r="GJF83" s="91"/>
      <c r="GJG83" s="91"/>
      <c r="GJH83" s="91"/>
      <c r="GJI83" s="91"/>
      <c r="GJJ83" s="91"/>
      <c r="GJK83" s="91"/>
      <c r="GJL83" s="91"/>
      <c r="GJM83" s="91"/>
      <c r="GJN83" s="91"/>
      <c r="GJO83" s="91"/>
      <c r="GJP83" s="91"/>
      <c r="GJQ83" s="91"/>
      <c r="GJR83" s="91"/>
      <c r="GJS83" s="91"/>
      <c r="GJT83" s="91"/>
      <c r="GJU83" s="91"/>
      <c r="GJV83" s="91"/>
      <c r="GJW83" s="91"/>
      <c r="GJX83" s="91"/>
      <c r="GJY83" s="91"/>
      <c r="GJZ83" s="91"/>
      <c r="GKA83" s="91"/>
      <c r="GKB83" s="91"/>
      <c r="GKC83" s="91"/>
      <c r="GKD83" s="91"/>
      <c r="GKE83" s="91"/>
      <c r="GKF83" s="91"/>
      <c r="GKG83" s="91"/>
      <c r="GKH83" s="91"/>
      <c r="GKI83" s="91"/>
      <c r="GKJ83" s="91"/>
      <c r="GKK83" s="91"/>
      <c r="GKL83" s="91"/>
      <c r="GKM83" s="91"/>
      <c r="GKN83" s="91"/>
      <c r="GKO83" s="91"/>
      <c r="GKP83" s="91"/>
      <c r="GKQ83" s="91"/>
      <c r="GKR83" s="91"/>
      <c r="GKS83" s="91"/>
      <c r="GKT83" s="91"/>
      <c r="GKU83" s="91"/>
      <c r="GKV83" s="91"/>
      <c r="GKW83" s="91"/>
      <c r="GKX83" s="91"/>
      <c r="GKY83" s="91"/>
      <c r="GKZ83" s="91"/>
      <c r="GLA83" s="91"/>
      <c r="GLB83" s="91"/>
      <c r="GLC83" s="91"/>
      <c r="GLD83" s="91"/>
      <c r="GLE83" s="91"/>
      <c r="GLF83" s="91"/>
      <c r="GLG83" s="91"/>
      <c r="GLH83" s="91"/>
      <c r="GLI83" s="91"/>
      <c r="GLJ83" s="91"/>
      <c r="GLK83" s="91"/>
      <c r="GLL83" s="91"/>
      <c r="GLM83" s="91"/>
      <c r="GLN83" s="91"/>
      <c r="GLO83" s="91"/>
      <c r="GLP83" s="91"/>
      <c r="GLQ83" s="91"/>
      <c r="GLR83" s="91"/>
      <c r="GLS83" s="91"/>
      <c r="GLT83" s="91"/>
      <c r="GLU83" s="91"/>
      <c r="GLV83" s="91"/>
      <c r="GLW83" s="91"/>
      <c r="GLX83" s="91"/>
      <c r="GLY83" s="91"/>
      <c r="GLZ83" s="91"/>
      <c r="GMA83" s="91"/>
      <c r="GMB83" s="91"/>
      <c r="GMC83" s="91"/>
      <c r="GMD83" s="91"/>
      <c r="GME83" s="91"/>
      <c r="GMF83" s="91"/>
      <c r="GMG83" s="91"/>
      <c r="GMH83" s="91"/>
      <c r="GMI83" s="91"/>
      <c r="GMJ83" s="91"/>
      <c r="GMK83" s="91"/>
      <c r="GML83" s="91"/>
      <c r="GMM83" s="91"/>
      <c r="GMN83" s="91"/>
      <c r="GMO83" s="91"/>
      <c r="GMP83" s="91"/>
      <c r="GMQ83" s="91"/>
      <c r="GMR83" s="91"/>
      <c r="GMS83" s="91"/>
      <c r="GMT83" s="91"/>
      <c r="GMU83" s="91"/>
      <c r="GMV83" s="91"/>
      <c r="GMW83" s="91"/>
      <c r="GMX83" s="91"/>
      <c r="GMY83" s="91"/>
      <c r="GMZ83" s="91"/>
      <c r="GNA83" s="91"/>
      <c r="GNB83" s="91"/>
      <c r="GNC83" s="91"/>
      <c r="GND83" s="91"/>
      <c r="GNE83" s="91"/>
      <c r="GNF83" s="91"/>
      <c r="GNG83" s="91"/>
      <c r="GNH83" s="91"/>
      <c r="GNI83" s="91"/>
      <c r="GNJ83" s="91"/>
      <c r="GNK83" s="91"/>
      <c r="GNL83" s="91"/>
      <c r="GNM83" s="91"/>
      <c r="GNN83" s="91"/>
      <c r="GNO83" s="91"/>
      <c r="GNP83" s="91"/>
      <c r="GNQ83" s="91"/>
      <c r="GNR83" s="91"/>
      <c r="GNS83" s="91"/>
      <c r="GNT83" s="91"/>
      <c r="GNU83" s="91"/>
      <c r="GNV83" s="91"/>
      <c r="GNW83" s="91"/>
      <c r="GNX83" s="91"/>
      <c r="GNY83" s="91"/>
      <c r="GNZ83" s="91"/>
      <c r="GOA83" s="91"/>
      <c r="GOB83" s="91"/>
      <c r="GOC83" s="91"/>
      <c r="GOD83" s="91"/>
      <c r="GOE83" s="91"/>
      <c r="GOF83" s="91"/>
      <c r="GOG83" s="91"/>
      <c r="GOH83" s="91"/>
      <c r="GOI83" s="91"/>
      <c r="GOJ83" s="91"/>
      <c r="GOK83" s="91"/>
      <c r="GOL83" s="91"/>
      <c r="GOM83" s="91"/>
      <c r="GON83" s="91"/>
      <c r="GOO83" s="91"/>
      <c r="GOP83" s="91"/>
      <c r="GOQ83" s="91"/>
      <c r="GOR83" s="91"/>
      <c r="GOS83" s="91"/>
      <c r="GOT83" s="91"/>
      <c r="GOU83" s="91"/>
      <c r="GOV83" s="91"/>
      <c r="GOW83" s="91"/>
      <c r="GOX83" s="91"/>
      <c r="GOY83" s="91"/>
      <c r="GOZ83" s="91"/>
      <c r="GPA83" s="91"/>
      <c r="GPB83" s="91"/>
      <c r="GPC83" s="91"/>
      <c r="GPD83" s="91"/>
      <c r="GPE83" s="91"/>
      <c r="GPF83" s="91"/>
      <c r="GPG83" s="91"/>
      <c r="GPH83" s="91"/>
      <c r="GPI83" s="91"/>
      <c r="GPJ83" s="91"/>
      <c r="GPK83" s="91"/>
      <c r="GPL83" s="91"/>
      <c r="GPM83" s="91"/>
      <c r="GPN83" s="91"/>
      <c r="GPO83" s="91"/>
      <c r="GPP83" s="91"/>
      <c r="GPQ83" s="91"/>
      <c r="GPR83" s="91"/>
      <c r="GPS83" s="91"/>
      <c r="GPT83" s="91"/>
      <c r="GPU83" s="91"/>
      <c r="GPV83" s="91"/>
      <c r="GPW83" s="91"/>
      <c r="GPX83" s="91"/>
      <c r="GPY83" s="91"/>
      <c r="GPZ83" s="91"/>
      <c r="GQA83" s="91"/>
      <c r="GQB83" s="91"/>
      <c r="GQC83" s="91"/>
      <c r="GQD83" s="91"/>
      <c r="GQE83" s="91"/>
      <c r="GQF83" s="91"/>
      <c r="GQG83" s="91"/>
      <c r="GQH83" s="91"/>
      <c r="GQI83" s="91"/>
      <c r="GQJ83" s="91"/>
      <c r="GQK83" s="91"/>
      <c r="GQL83" s="91"/>
      <c r="GQM83" s="91"/>
      <c r="GQN83" s="91"/>
      <c r="GQO83" s="91"/>
      <c r="GQP83" s="91"/>
      <c r="GQQ83" s="91"/>
      <c r="GQR83" s="91"/>
      <c r="GQS83" s="91"/>
      <c r="GQT83" s="91"/>
      <c r="GQU83" s="91"/>
      <c r="GQV83" s="91"/>
      <c r="GQW83" s="91"/>
      <c r="GQX83" s="91"/>
      <c r="GQY83" s="91"/>
      <c r="GQZ83" s="91"/>
      <c r="GRA83" s="91"/>
      <c r="GRB83" s="91"/>
      <c r="GRC83" s="91"/>
      <c r="GRD83" s="91"/>
      <c r="GRE83" s="91"/>
      <c r="GRF83" s="91"/>
      <c r="GRG83" s="91"/>
      <c r="GRH83" s="91"/>
      <c r="GRI83" s="91"/>
      <c r="GRJ83" s="91"/>
      <c r="GRK83" s="91"/>
      <c r="GRL83" s="91"/>
      <c r="GRM83" s="91"/>
      <c r="GRN83" s="91"/>
      <c r="GRO83" s="91"/>
      <c r="GRP83" s="91"/>
      <c r="GRQ83" s="91"/>
      <c r="GRR83" s="91"/>
      <c r="GRS83" s="91"/>
      <c r="GRT83" s="91"/>
      <c r="GRU83" s="91"/>
      <c r="GRV83" s="91"/>
      <c r="GRW83" s="91"/>
      <c r="GRX83" s="91"/>
      <c r="GRY83" s="91"/>
      <c r="GRZ83" s="91"/>
      <c r="GSA83" s="91"/>
      <c r="GSB83" s="91"/>
      <c r="GSC83" s="91"/>
      <c r="GSD83" s="91"/>
      <c r="GSE83" s="91"/>
      <c r="GSF83" s="91"/>
      <c r="GSG83" s="91"/>
      <c r="GSH83" s="91"/>
      <c r="GSI83" s="91"/>
      <c r="GSJ83" s="91"/>
      <c r="GSK83" s="91"/>
      <c r="GSL83" s="91"/>
      <c r="GSM83" s="91"/>
      <c r="GSN83" s="91"/>
      <c r="GSO83" s="91"/>
      <c r="GSP83" s="91"/>
      <c r="GSQ83" s="91"/>
      <c r="GSR83" s="91"/>
      <c r="GSS83" s="91"/>
      <c r="GST83" s="91"/>
      <c r="GSU83" s="91"/>
      <c r="GSV83" s="91"/>
      <c r="GSW83" s="91"/>
      <c r="GSX83" s="91"/>
      <c r="GSY83" s="91"/>
      <c r="GSZ83" s="91"/>
      <c r="GTA83" s="91"/>
      <c r="GTB83" s="91"/>
      <c r="GTC83" s="91"/>
      <c r="GTD83" s="91"/>
      <c r="GTE83" s="91"/>
      <c r="GTF83" s="91"/>
      <c r="GTG83" s="91"/>
      <c r="GTH83" s="91"/>
      <c r="GTI83" s="91"/>
      <c r="GTJ83" s="91"/>
      <c r="GTK83" s="91"/>
      <c r="GTL83" s="91"/>
      <c r="GTM83" s="91"/>
      <c r="GTN83" s="91"/>
      <c r="GTO83" s="91"/>
      <c r="GTP83" s="91"/>
      <c r="GTQ83" s="91"/>
      <c r="GTR83" s="91"/>
      <c r="GTS83" s="91"/>
      <c r="GTT83" s="91"/>
      <c r="GTU83" s="91"/>
      <c r="GTV83" s="91"/>
      <c r="GTW83" s="91"/>
      <c r="GTX83" s="91"/>
      <c r="GTY83" s="91"/>
      <c r="GTZ83" s="91"/>
      <c r="GUA83" s="91"/>
      <c r="GUB83" s="91"/>
      <c r="GUC83" s="91"/>
      <c r="GUD83" s="91"/>
      <c r="GUE83" s="91"/>
      <c r="GUF83" s="91"/>
      <c r="GUG83" s="91"/>
      <c r="GUH83" s="91"/>
      <c r="GUI83" s="91"/>
      <c r="GUJ83" s="91"/>
      <c r="GUK83" s="91"/>
      <c r="GUL83" s="91"/>
      <c r="GUM83" s="91"/>
      <c r="GUN83" s="91"/>
      <c r="GUO83" s="91"/>
      <c r="GUP83" s="91"/>
      <c r="GUQ83" s="91"/>
      <c r="GUR83" s="91"/>
      <c r="GUS83" s="91"/>
      <c r="GUT83" s="91"/>
      <c r="GUU83" s="91"/>
      <c r="GUV83" s="91"/>
      <c r="GUW83" s="91"/>
      <c r="GUX83" s="91"/>
      <c r="GUY83" s="91"/>
      <c r="GUZ83" s="91"/>
      <c r="GVA83" s="91"/>
      <c r="GVB83" s="91"/>
      <c r="GVC83" s="91"/>
      <c r="GVD83" s="91"/>
      <c r="GVE83" s="91"/>
      <c r="GVF83" s="91"/>
      <c r="GVG83" s="91"/>
      <c r="GVH83" s="91"/>
      <c r="GVI83" s="91"/>
      <c r="GVJ83" s="91"/>
      <c r="GVK83" s="91"/>
      <c r="GVL83" s="91"/>
      <c r="GVM83" s="91"/>
      <c r="GVN83" s="91"/>
      <c r="GVO83" s="91"/>
      <c r="GVP83" s="91"/>
      <c r="GVQ83" s="91"/>
      <c r="GVR83" s="91"/>
      <c r="GVS83" s="91"/>
      <c r="GVT83" s="91"/>
      <c r="GVU83" s="91"/>
      <c r="GVV83" s="91"/>
      <c r="GVW83" s="91"/>
      <c r="GVX83" s="91"/>
      <c r="GVY83" s="91"/>
      <c r="GVZ83" s="91"/>
      <c r="GWA83" s="91"/>
      <c r="GWB83" s="91"/>
      <c r="GWC83" s="91"/>
      <c r="GWD83" s="91"/>
      <c r="GWE83" s="91"/>
      <c r="GWF83" s="91"/>
      <c r="GWG83" s="91"/>
      <c r="GWH83" s="91"/>
      <c r="GWI83" s="91"/>
      <c r="GWJ83" s="91"/>
      <c r="GWK83" s="91"/>
      <c r="GWL83" s="91"/>
      <c r="GWM83" s="91"/>
      <c r="GWN83" s="91"/>
      <c r="GWO83" s="91"/>
      <c r="GWP83" s="91"/>
      <c r="GWQ83" s="91"/>
      <c r="GWR83" s="91"/>
      <c r="GWS83" s="91"/>
      <c r="GWT83" s="91"/>
      <c r="GWU83" s="91"/>
      <c r="GWV83" s="91"/>
      <c r="GWW83" s="91"/>
      <c r="GWX83" s="91"/>
      <c r="GWY83" s="91"/>
      <c r="GWZ83" s="91"/>
      <c r="GXA83" s="91"/>
      <c r="GXB83" s="91"/>
      <c r="GXC83" s="91"/>
      <c r="GXD83" s="91"/>
      <c r="GXE83" s="91"/>
      <c r="GXF83" s="91"/>
      <c r="GXG83" s="91"/>
      <c r="GXH83" s="91"/>
      <c r="GXI83" s="91"/>
      <c r="GXJ83" s="91"/>
      <c r="GXK83" s="91"/>
      <c r="GXL83" s="91"/>
      <c r="GXM83" s="91"/>
      <c r="GXN83" s="91"/>
      <c r="GXO83" s="91"/>
      <c r="GXP83" s="91"/>
      <c r="GXQ83" s="91"/>
      <c r="GXR83" s="91"/>
      <c r="GXS83" s="91"/>
      <c r="GXT83" s="91"/>
      <c r="GXU83" s="91"/>
      <c r="GXV83" s="91"/>
      <c r="GXW83" s="91"/>
      <c r="GXX83" s="91"/>
      <c r="GXY83" s="91"/>
      <c r="GXZ83" s="91"/>
      <c r="GYA83" s="91"/>
      <c r="GYB83" s="91"/>
      <c r="GYC83" s="91"/>
      <c r="GYD83" s="91"/>
      <c r="GYE83" s="91"/>
      <c r="GYF83" s="91"/>
      <c r="GYG83" s="91"/>
      <c r="GYH83" s="91"/>
      <c r="GYI83" s="91"/>
      <c r="GYJ83" s="91"/>
      <c r="GYK83" s="91"/>
      <c r="GYL83" s="91"/>
      <c r="GYM83" s="91"/>
      <c r="GYN83" s="91"/>
      <c r="GYO83" s="91"/>
      <c r="GYP83" s="91"/>
      <c r="GYQ83" s="91"/>
      <c r="GYR83" s="91"/>
      <c r="GYS83" s="91"/>
      <c r="GYT83" s="91"/>
      <c r="GYU83" s="91"/>
      <c r="GYV83" s="91"/>
      <c r="GYW83" s="91"/>
      <c r="GYX83" s="91"/>
      <c r="GYY83" s="91"/>
      <c r="GYZ83" s="91"/>
      <c r="GZA83" s="91"/>
      <c r="GZB83" s="91"/>
      <c r="GZC83" s="91"/>
      <c r="GZD83" s="91"/>
      <c r="GZE83" s="91"/>
      <c r="GZF83" s="91"/>
      <c r="GZG83" s="91"/>
      <c r="GZH83" s="91"/>
      <c r="GZI83" s="91"/>
      <c r="GZJ83" s="91"/>
      <c r="GZK83" s="91"/>
      <c r="GZL83" s="91"/>
      <c r="GZM83" s="91"/>
      <c r="GZN83" s="91"/>
      <c r="GZO83" s="91"/>
      <c r="GZP83" s="91"/>
      <c r="GZQ83" s="91"/>
      <c r="GZR83" s="91"/>
      <c r="GZS83" s="91"/>
      <c r="GZT83" s="91"/>
      <c r="GZU83" s="91"/>
      <c r="GZV83" s="91"/>
      <c r="GZW83" s="91"/>
      <c r="GZX83" s="91"/>
      <c r="GZY83" s="91"/>
      <c r="GZZ83" s="91"/>
      <c r="HAA83" s="91"/>
      <c r="HAB83" s="91"/>
      <c r="HAC83" s="91"/>
      <c r="HAD83" s="91"/>
      <c r="HAE83" s="91"/>
      <c r="HAF83" s="91"/>
      <c r="HAG83" s="91"/>
      <c r="HAH83" s="91"/>
      <c r="HAI83" s="91"/>
      <c r="HAJ83" s="91"/>
      <c r="HAK83" s="91"/>
      <c r="HAL83" s="91"/>
      <c r="HAM83" s="91"/>
      <c r="HAN83" s="91"/>
      <c r="HAO83" s="91"/>
      <c r="HAP83" s="91"/>
      <c r="HAQ83" s="91"/>
      <c r="HAR83" s="91"/>
      <c r="HAS83" s="91"/>
      <c r="HAT83" s="91"/>
      <c r="HAU83" s="91"/>
      <c r="HAV83" s="91"/>
      <c r="HAW83" s="91"/>
      <c r="HAX83" s="91"/>
      <c r="HAY83" s="91"/>
      <c r="HAZ83" s="91"/>
      <c r="HBA83" s="91"/>
      <c r="HBB83" s="91"/>
      <c r="HBC83" s="91"/>
      <c r="HBD83" s="91"/>
      <c r="HBE83" s="91"/>
      <c r="HBF83" s="91"/>
      <c r="HBG83" s="91"/>
      <c r="HBH83" s="91"/>
      <c r="HBI83" s="91"/>
      <c r="HBJ83" s="91"/>
      <c r="HBK83" s="91"/>
      <c r="HBL83" s="91"/>
      <c r="HBM83" s="91"/>
      <c r="HBN83" s="91"/>
      <c r="HBO83" s="91"/>
      <c r="HBP83" s="91"/>
      <c r="HBQ83" s="91"/>
      <c r="HBR83" s="91"/>
      <c r="HBS83" s="91"/>
      <c r="HBT83" s="91"/>
      <c r="HBU83" s="91"/>
      <c r="HBV83" s="91"/>
      <c r="HBW83" s="91"/>
      <c r="HBX83" s="91"/>
      <c r="HBY83" s="91"/>
      <c r="HBZ83" s="91"/>
      <c r="HCA83" s="91"/>
      <c r="HCB83" s="91"/>
      <c r="HCC83" s="91"/>
      <c r="HCD83" s="91"/>
      <c r="HCE83" s="91"/>
      <c r="HCF83" s="91"/>
      <c r="HCG83" s="91"/>
      <c r="HCH83" s="91"/>
      <c r="HCI83" s="91"/>
      <c r="HCJ83" s="91"/>
      <c r="HCK83" s="91"/>
      <c r="HCL83" s="91"/>
      <c r="HCM83" s="91"/>
      <c r="HCN83" s="91"/>
      <c r="HCO83" s="91"/>
      <c r="HCP83" s="91"/>
      <c r="HCQ83" s="91"/>
      <c r="HCR83" s="91"/>
      <c r="HCS83" s="91"/>
      <c r="HCT83" s="91"/>
      <c r="HCU83" s="91"/>
      <c r="HCV83" s="91"/>
      <c r="HCW83" s="91"/>
      <c r="HCX83" s="91"/>
      <c r="HCY83" s="91"/>
      <c r="HCZ83" s="91"/>
      <c r="HDA83" s="91"/>
      <c r="HDB83" s="91"/>
      <c r="HDC83" s="91"/>
      <c r="HDD83" s="91"/>
      <c r="HDE83" s="91"/>
      <c r="HDF83" s="91"/>
      <c r="HDG83" s="91"/>
      <c r="HDH83" s="91"/>
      <c r="HDI83" s="91"/>
      <c r="HDJ83" s="91"/>
      <c r="HDK83" s="91"/>
      <c r="HDL83" s="91"/>
      <c r="HDM83" s="91"/>
      <c r="HDN83" s="91"/>
      <c r="HDO83" s="91"/>
      <c r="HDP83" s="91"/>
      <c r="HDQ83" s="91"/>
      <c r="HDR83" s="91"/>
      <c r="HDS83" s="91"/>
      <c r="HDT83" s="91"/>
      <c r="HDU83" s="91"/>
      <c r="HDV83" s="91"/>
      <c r="HDW83" s="91"/>
      <c r="HDX83" s="91"/>
      <c r="HDY83" s="91"/>
      <c r="HDZ83" s="91"/>
      <c r="HEA83" s="91"/>
      <c r="HEB83" s="91"/>
      <c r="HEC83" s="91"/>
      <c r="HED83" s="91"/>
      <c r="HEE83" s="91"/>
      <c r="HEF83" s="91"/>
      <c r="HEG83" s="91"/>
      <c r="HEH83" s="91"/>
      <c r="HEI83" s="91"/>
      <c r="HEJ83" s="91"/>
      <c r="HEK83" s="91"/>
      <c r="HEL83" s="91"/>
      <c r="HEM83" s="91"/>
      <c r="HEN83" s="91"/>
      <c r="HEO83" s="91"/>
      <c r="HEP83" s="91"/>
      <c r="HEQ83" s="91"/>
      <c r="HER83" s="91"/>
      <c r="HES83" s="91"/>
      <c r="HET83" s="91"/>
      <c r="HEU83" s="91"/>
      <c r="HEV83" s="91"/>
      <c r="HEW83" s="91"/>
      <c r="HEX83" s="91"/>
      <c r="HEY83" s="91"/>
      <c r="HEZ83" s="91"/>
      <c r="HFA83" s="91"/>
      <c r="HFB83" s="91"/>
      <c r="HFC83" s="91"/>
      <c r="HFD83" s="91"/>
      <c r="HFE83" s="91"/>
      <c r="HFF83" s="91"/>
      <c r="HFG83" s="91"/>
      <c r="HFH83" s="91"/>
      <c r="HFI83" s="91"/>
      <c r="HFJ83" s="91"/>
      <c r="HFK83" s="91"/>
      <c r="HFL83" s="91"/>
      <c r="HFM83" s="91"/>
      <c r="HFN83" s="91"/>
      <c r="HFO83" s="91"/>
      <c r="HFP83" s="91"/>
      <c r="HFQ83" s="91"/>
      <c r="HFR83" s="91"/>
      <c r="HFS83" s="91"/>
      <c r="HFT83" s="91"/>
      <c r="HFU83" s="91"/>
      <c r="HFV83" s="91"/>
      <c r="HFW83" s="91"/>
      <c r="HFX83" s="91"/>
      <c r="HFY83" s="91"/>
      <c r="HFZ83" s="91"/>
      <c r="HGA83" s="91"/>
      <c r="HGB83" s="91"/>
      <c r="HGC83" s="91"/>
      <c r="HGD83" s="91"/>
      <c r="HGE83" s="91"/>
      <c r="HGF83" s="91"/>
      <c r="HGG83" s="91"/>
      <c r="HGH83" s="91"/>
      <c r="HGI83" s="91"/>
      <c r="HGJ83" s="91"/>
      <c r="HGK83" s="91"/>
      <c r="HGL83" s="91"/>
      <c r="HGM83" s="91"/>
      <c r="HGN83" s="91"/>
      <c r="HGO83" s="91"/>
      <c r="HGP83" s="91"/>
      <c r="HGQ83" s="91"/>
      <c r="HGR83" s="91"/>
      <c r="HGS83" s="91"/>
      <c r="HGT83" s="91"/>
      <c r="HGU83" s="91"/>
      <c r="HGV83" s="91"/>
      <c r="HGW83" s="91"/>
      <c r="HGX83" s="91"/>
      <c r="HGY83" s="91"/>
      <c r="HGZ83" s="91"/>
      <c r="HHA83" s="91"/>
      <c r="HHB83" s="91"/>
      <c r="HHC83" s="91"/>
      <c r="HHD83" s="91"/>
      <c r="HHE83" s="91"/>
      <c r="HHF83" s="91"/>
      <c r="HHG83" s="91"/>
      <c r="HHH83" s="91"/>
      <c r="HHI83" s="91"/>
      <c r="HHJ83" s="91"/>
      <c r="HHK83" s="91"/>
      <c r="HHL83" s="91"/>
      <c r="HHM83" s="91"/>
      <c r="HHN83" s="91"/>
      <c r="HHO83" s="91"/>
      <c r="HHP83" s="91"/>
      <c r="HHQ83" s="91"/>
      <c r="HHR83" s="91"/>
      <c r="HHS83" s="91"/>
      <c r="HHT83" s="91"/>
      <c r="HHU83" s="91"/>
      <c r="HHV83" s="91"/>
      <c r="HHW83" s="91"/>
      <c r="HHX83" s="91"/>
      <c r="HHY83" s="91"/>
      <c r="HHZ83" s="91"/>
      <c r="HIA83" s="91"/>
      <c r="HIB83" s="91"/>
      <c r="HIC83" s="91"/>
      <c r="HID83" s="91"/>
      <c r="HIE83" s="91"/>
      <c r="HIF83" s="91"/>
      <c r="HIG83" s="91"/>
      <c r="HIH83" s="91"/>
      <c r="HII83" s="91"/>
      <c r="HIJ83" s="91"/>
      <c r="HIK83" s="91"/>
      <c r="HIL83" s="91"/>
      <c r="HIM83" s="91"/>
      <c r="HIN83" s="91"/>
      <c r="HIO83" s="91"/>
      <c r="HIP83" s="91"/>
      <c r="HIQ83" s="91"/>
      <c r="HIR83" s="91"/>
      <c r="HIS83" s="91"/>
      <c r="HIT83" s="91"/>
      <c r="HIU83" s="91"/>
      <c r="HIV83" s="91"/>
      <c r="HIW83" s="91"/>
      <c r="HIX83" s="91"/>
      <c r="HIY83" s="91"/>
      <c r="HIZ83" s="91"/>
      <c r="HJA83" s="91"/>
      <c r="HJB83" s="91"/>
      <c r="HJC83" s="91"/>
      <c r="HJD83" s="91"/>
      <c r="HJE83" s="91"/>
      <c r="HJF83" s="91"/>
      <c r="HJG83" s="91"/>
      <c r="HJH83" s="91"/>
      <c r="HJI83" s="91"/>
      <c r="HJJ83" s="91"/>
      <c r="HJK83" s="91"/>
      <c r="HJL83" s="91"/>
      <c r="HJM83" s="91"/>
      <c r="HJN83" s="91"/>
      <c r="HJO83" s="91"/>
      <c r="HJP83" s="91"/>
      <c r="HJQ83" s="91"/>
      <c r="HJR83" s="91"/>
      <c r="HJS83" s="91"/>
      <c r="HJT83" s="91"/>
      <c r="HJU83" s="91"/>
      <c r="HJV83" s="91"/>
      <c r="HJW83" s="91"/>
      <c r="HJX83" s="91"/>
      <c r="HJY83" s="91"/>
      <c r="HJZ83" s="91"/>
      <c r="HKA83" s="91"/>
      <c r="HKB83" s="91"/>
      <c r="HKC83" s="91"/>
      <c r="HKD83" s="91"/>
      <c r="HKE83" s="91"/>
      <c r="HKF83" s="91"/>
      <c r="HKG83" s="91"/>
      <c r="HKH83" s="91"/>
      <c r="HKI83" s="91"/>
      <c r="HKJ83" s="91"/>
      <c r="HKK83" s="91"/>
      <c r="HKL83" s="91"/>
      <c r="HKM83" s="91"/>
      <c r="HKN83" s="91"/>
      <c r="HKO83" s="91"/>
      <c r="HKP83" s="91"/>
      <c r="HKQ83" s="91"/>
      <c r="HKR83" s="91"/>
      <c r="HKS83" s="91"/>
      <c r="HKT83" s="91"/>
      <c r="HKU83" s="91"/>
      <c r="HKV83" s="91"/>
      <c r="HKW83" s="91"/>
      <c r="HKX83" s="91"/>
      <c r="HKY83" s="91"/>
      <c r="HKZ83" s="91"/>
      <c r="HLA83" s="91"/>
      <c r="HLB83" s="91"/>
      <c r="HLC83" s="91"/>
      <c r="HLD83" s="91"/>
      <c r="HLE83" s="91"/>
      <c r="HLF83" s="91"/>
      <c r="HLG83" s="91"/>
      <c r="HLH83" s="91"/>
      <c r="HLI83" s="91"/>
      <c r="HLJ83" s="91"/>
      <c r="HLK83" s="91"/>
      <c r="HLL83" s="91"/>
      <c r="HLM83" s="91"/>
      <c r="HLN83" s="91"/>
      <c r="HLO83" s="91"/>
      <c r="HLP83" s="91"/>
      <c r="HLQ83" s="91"/>
      <c r="HLR83" s="91"/>
      <c r="HLS83" s="91"/>
      <c r="HLT83" s="91"/>
      <c r="HLU83" s="91"/>
      <c r="HLV83" s="91"/>
      <c r="HLW83" s="91"/>
      <c r="HLX83" s="91"/>
      <c r="HLY83" s="91"/>
      <c r="HLZ83" s="91"/>
      <c r="HMA83" s="91"/>
      <c r="HMB83" s="91"/>
      <c r="HMC83" s="91"/>
      <c r="HMD83" s="91"/>
      <c r="HME83" s="91"/>
      <c r="HMF83" s="91"/>
      <c r="HMG83" s="91"/>
      <c r="HMH83" s="91"/>
      <c r="HMI83" s="91"/>
      <c r="HMJ83" s="91"/>
      <c r="HMK83" s="91"/>
      <c r="HML83" s="91"/>
      <c r="HMM83" s="91"/>
      <c r="HMN83" s="91"/>
      <c r="HMO83" s="91"/>
      <c r="HMP83" s="91"/>
      <c r="HMQ83" s="91"/>
      <c r="HMR83" s="91"/>
      <c r="HMS83" s="91"/>
      <c r="HMT83" s="91"/>
      <c r="HMU83" s="91"/>
      <c r="HMV83" s="91"/>
      <c r="HMW83" s="91"/>
      <c r="HMX83" s="91"/>
      <c r="HMY83" s="91"/>
      <c r="HMZ83" s="91"/>
      <c r="HNA83" s="91"/>
      <c r="HNB83" s="91"/>
      <c r="HNC83" s="91"/>
      <c r="HND83" s="91"/>
      <c r="HNE83" s="91"/>
      <c r="HNF83" s="91"/>
      <c r="HNG83" s="91"/>
      <c r="HNH83" s="91"/>
      <c r="HNI83" s="91"/>
      <c r="HNJ83" s="91"/>
      <c r="HNK83" s="91"/>
      <c r="HNL83" s="91"/>
      <c r="HNM83" s="91"/>
      <c r="HNN83" s="91"/>
      <c r="HNO83" s="91"/>
      <c r="HNP83" s="91"/>
      <c r="HNQ83" s="91"/>
      <c r="HNR83" s="91"/>
      <c r="HNS83" s="91"/>
      <c r="HNT83" s="91"/>
      <c r="HNU83" s="91"/>
      <c r="HNV83" s="91"/>
      <c r="HNW83" s="91"/>
      <c r="HNX83" s="91"/>
      <c r="HNY83" s="91"/>
      <c r="HNZ83" s="91"/>
      <c r="HOA83" s="91"/>
      <c r="HOB83" s="91"/>
      <c r="HOC83" s="91"/>
      <c r="HOD83" s="91"/>
      <c r="HOE83" s="91"/>
      <c r="HOF83" s="91"/>
      <c r="HOG83" s="91"/>
      <c r="HOH83" s="91"/>
      <c r="HOI83" s="91"/>
      <c r="HOJ83" s="91"/>
      <c r="HOK83" s="91"/>
      <c r="HOL83" s="91"/>
      <c r="HOM83" s="91"/>
      <c r="HON83" s="91"/>
      <c r="HOO83" s="91"/>
      <c r="HOP83" s="91"/>
      <c r="HOQ83" s="91"/>
      <c r="HOR83" s="91"/>
      <c r="HOS83" s="91"/>
      <c r="HOT83" s="91"/>
      <c r="HOU83" s="91"/>
      <c r="HOV83" s="91"/>
      <c r="HOW83" s="91"/>
      <c r="HOX83" s="91"/>
      <c r="HOY83" s="91"/>
      <c r="HOZ83" s="91"/>
      <c r="HPA83" s="91"/>
      <c r="HPB83" s="91"/>
      <c r="HPC83" s="91"/>
      <c r="HPD83" s="91"/>
      <c r="HPE83" s="91"/>
      <c r="HPF83" s="91"/>
      <c r="HPG83" s="91"/>
      <c r="HPH83" s="91"/>
      <c r="HPI83" s="91"/>
      <c r="HPJ83" s="91"/>
      <c r="HPK83" s="91"/>
      <c r="HPL83" s="91"/>
      <c r="HPM83" s="91"/>
      <c r="HPN83" s="91"/>
      <c r="HPO83" s="91"/>
      <c r="HPP83" s="91"/>
      <c r="HPQ83" s="91"/>
      <c r="HPR83" s="91"/>
      <c r="HPS83" s="91"/>
      <c r="HPT83" s="91"/>
      <c r="HPU83" s="91"/>
      <c r="HPV83" s="91"/>
      <c r="HPW83" s="91"/>
      <c r="HPX83" s="91"/>
      <c r="HPY83" s="91"/>
      <c r="HPZ83" s="91"/>
      <c r="HQA83" s="91"/>
      <c r="HQB83" s="91"/>
      <c r="HQC83" s="91"/>
      <c r="HQD83" s="91"/>
      <c r="HQE83" s="91"/>
      <c r="HQF83" s="91"/>
      <c r="HQG83" s="91"/>
      <c r="HQH83" s="91"/>
      <c r="HQI83" s="91"/>
      <c r="HQJ83" s="91"/>
      <c r="HQK83" s="91"/>
      <c r="HQL83" s="91"/>
      <c r="HQM83" s="91"/>
      <c r="HQN83" s="91"/>
      <c r="HQO83" s="91"/>
      <c r="HQP83" s="91"/>
      <c r="HQQ83" s="91"/>
      <c r="HQR83" s="91"/>
      <c r="HQS83" s="91"/>
      <c r="HQT83" s="91"/>
      <c r="HQU83" s="91"/>
      <c r="HQV83" s="91"/>
      <c r="HQW83" s="91"/>
      <c r="HQX83" s="91"/>
      <c r="HQY83" s="91"/>
      <c r="HQZ83" s="91"/>
      <c r="HRA83" s="91"/>
      <c r="HRB83" s="91"/>
      <c r="HRC83" s="91"/>
      <c r="HRD83" s="91"/>
      <c r="HRE83" s="91"/>
      <c r="HRF83" s="91"/>
      <c r="HRG83" s="91"/>
      <c r="HRH83" s="91"/>
      <c r="HRI83" s="91"/>
      <c r="HRJ83" s="91"/>
      <c r="HRK83" s="91"/>
      <c r="HRL83" s="91"/>
      <c r="HRM83" s="91"/>
      <c r="HRN83" s="91"/>
      <c r="HRO83" s="91"/>
      <c r="HRP83" s="91"/>
      <c r="HRQ83" s="91"/>
      <c r="HRR83" s="91"/>
      <c r="HRS83" s="91"/>
      <c r="HRT83" s="91"/>
      <c r="HRU83" s="91"/>
      <c r="HRV83" s="91"/>
      <c r="HRW83" s="91"/>
      <c r="HRX83" s="91"/>
      <c r="HRY83" s="91"/>
      <c r="HRZ83" s="91"/>
      <c r="HSA83" s="91"/>
      <c r="HSB83" s="91"/>
      <c r="HSC83" s="91"/>
      <c r="HSD83" s="91"/>
      <c r="HSE83" s="91"/>
      <c r="HSF83" s="91"/>
      <c r="HSG83" s="91"/>
      <c r="HSH83" s="91"/>
      <c r="HSI83" s="91"/>
      <c r="HSJ83" s="91"/>
      <c r="HSK83" s="91"/>
      <c r="HSL83" s="91"/>
      <c r="HSM83" s="91"/>
      <c r="HSN83" s="91"/>
      <c r="HSO83" s="91"/>
      <c r="HSP83" s="91"/>
      <c r="HSQ83" s="91"/>
      <c r="HSR83" s="91"/>
      <c r="HSS83" s="91"/>
      <c r="HST83" s="91"/>
      <c r="HSU83" s="91"/>
      <c r="HSV83" s="91"/>
      <c r="HSW83" s="91"/>
      <c r="HSX83" s="91"/>
      <c r="HSY83" s="91"/>
      <c r="HSZ83" s="91"/>
      <c r="HTA83" s="91"/>
      <c r="HTB83" s="91"/>
      <c r="HTC83" s="91"/>
      <c r="HTD83" s="91"/>
      <c r="HTE83" s="91"/>
      <c r="HTF83" s="91"/>
      <c r="HTG83" s="91"/>
      <c r="HTH83" s="91"/>
      <c r="HTI83" s="91"/>
      <c r="HTJ83" s="91"/>
      <c r="HTK83" s="91"/>
      <c r="HTL83" s="91"/>
      <c r="HTM83" s="91"/>
      <c r="HTN83" s="91"/>
      <c r="HTO83" s="91"/>
      <c r="HTP83" s="91"/>
      <c r="HTQ83" s="91"/>
      <c r="HTR83" s="91"/>
      <c r="HTS83" s="91"/>
      <c r="HTT83" s="91"/>
      <c r="HTU83" s="91"/>
      <c r="HTV83" s="91"/>
      <c r="HTW83" s="91"/>
      <c r="HTX83" s="91"/>
      <c r="HTY83" s="91"/>
      <c r="HTZ83" s="91"/>
      <c r="HUA83" s="91"/>
      <c r="HUB83" s="91"/>
      <c r="HUC83" s="91"/>
      <c r="HUD83" s="91"/>
      <c r="HUE83" s="91"/>
      <c r="HUF83" s="91"/>
      <c r="HUG83" s="91"/>
      <c r="HUH83" s="91"/>
      <c r="HUI83" s="91"/>
      <c r="HUJ83" s="91"/>
      <c r="HUK83" s="91"/>
      <c r="HUL83" s="91"/>
      <c r="HUM83" s="91"/>
      <c r="HUN83" s="91"/>
      <c r="HUO83" s="91"/>
      <c r="HUP83" s="91"/>
      <c r="HUQ83" s="91"/>
      <c r="HUR83" s="91"/>
      <c r="HUS83" s="91"/>
      <c r="HUT83" s="91"/>
      <c r="HUU83" s="91"/>
      <c r="HUV83" s="91"/>
      <c r="HUW83" s="91"/>
      <c r="HUX83" s="91"/>
      <c r="HUY83" s="91"/>
      <c r="HUZ83" s="91"/>
      <c r="HVA83" s="91"/>
      <c r="HVB83" s="91"/>
      <c r="HVC83" s="91"/>
      <c r="HVD83" s="91"/>
      <c r="HVE83" s="91"/>
      <c r="HVF83" s="91"/>
      <c r="HVG83" s="91"/>
      <c r="HVH83" s="91"/>
      <c r="HVI83" s="91"/>
      <c r="HVJ83" s="91"/>
      <c r="HVK83" s="91"/>
      <c r="HVL83" s="91"/>
      <c r="HVM83" s="91"/>
      <c r="HVN83" s="91"/>
      <c r="HVO83" s="91"/>
      <c r="HVP83" s="91"/>
      <c r="HVQ83" s="91"/>
      <c r="HVR83" s="91"/>
      <c r="HVS83" s="91"/>
      <c r="HVT83" s="91"/>
      <c r="HVU83" s="91"/>
      <c r="HVV83" s="91"/>
      <c r="HVW83" s="91"/>
      <c r="HVX83" s="91"/>
      <c r="HVY83" s="91"/>
      <c r="HVZ83" s="91"/>
      <c r="HWA83" s="91"/>
      <c r="HWB83" s="91"/>
      <c r="HWC83" s="91"/>
      <c r="HWD83" s="91"/>
      <c r="HWE83" s="91"/>
      <c r="HWF83" s="91"/>
      <c r="HWG83" s="91"/>
      <c r="HWH83" s="91"/>
      <c r="HWI83" s="91"/>
      <c r="HWJ83" s="91"/>
      <c r="HWK83" s="91"/>
      <c r="HWL83" s="91"/>
      <c r="HWM83" s="91"/>
      <c r="HWN83" s="91"/>
      <c r="HWO83" s="91"/>
      <c r="HWP83" s="91"/>
      <c r="HWQ83" s="91"/>
      <c r="HWR83" s="91"/>
      <c r="HWS83" s="91"/>
      <c r="HWT83" s="91"/>
      <c r="HWU83" s="91"/>
      <c r="HWV83" s="91"/>
      <c r="HWW83" s="91"/>
      <c r="HWX83" s="91"/>
      <c r="HWY83" s="91"/>
      <c r="HWZ83" s="91"/>
      <c r="HXA83" s="91"/>
      <c r="HXB83" s="91"/>
      <c r="HXC83" s="91"/>
      <c r="HXD83" s="91"/>
      <c r="HXE83" s="91"/>
      <c r="HXF83" s="91"/>
      <c r="HXG83" s="91"/>
      <c r="HXH83" s="91"/>
      <c r="HXI83" s="91"/>
      <c r="HXJ83" s="91"/>
      <c r="HXK83" s="91"/>
      <c r="HXL83" s="91"/>
      <c r="HXM83" s="91"/>
      <c r="HXN83" s="91"/>
      <c r="HXO83" s="91"/>
      <c r="HXP83" s="91"/>
      <c r="HXQ83" s="91"/>
      <c r="HXR83" s="91"/>
      <c r="HXS83" s="91"/>
      <c r="HXT83" s="91"/>
      <c r="HXU83" s="91"/>
      <c r="HXV83" s="91"/>
      <c r="HXW83" s="91"/>
      <c r="HXX83" s="91"/>
      <c r="HXY83" s="91"/>
      <c r="HXZ83" s="91"/>
      <c r="HYA83" s="91"/>
      <c r="HYB83" s="91"/>
      <c r="HYC83" s="91"/>
      <c r="HYD83" s="91"/>
      <c r="HYE83" s="91"/>
      <c r="HYF83" s="91"/>
      <c r="HYG83" s="91"/>
      <c r="HYH83" s="91"/>
      <c r="HYI83" s="91"/>
      <c r="HYJ83" s="91"/>
      <c r="HYK83" s="91"/>
      <c r="HYL83" s="91"/>
      <c r="HYM83" s="91"/>
      <c r="HYN83" s="91"/>
      <c r="HYO83" s="91"/>
      <c r="HYP83" s="91"/>
      <c r="HYQ83" s="91"/>
      <c r="HYR83" s="91"/>
      <c r="HYS83" s="91"/>
      <c r="HYT83" s="91"/>
      <c r="HYU83" s="91"/>
      <c r="HYV83" s="91"/>
      <c r="HYW83" s="91"/>
      <c r="HYX83" s="91"/>
      <c r="HYY83" s="91"/>
      <c r="HYZ83" s="91"/>
      <c r="HZA83" s="91"/>
      <c r="HZB83" s="91"/>
      <c r="HZC83" s="91"/>
      <c r="HZD83" s="91"/>
      <c r="HZE83" s="91"/>
      <c r="HZF83" s="91"/>
      <c r="HZG83" s="91"/>
      <c r="HZH83" s="91"/>
      <c r="HZI83" s="91"/>
      <c r="HZJ83" s="91"/>
      <c r="HZK83" s="91"/>
      <c r="HZL83" s="91"/>
      <c r="HZM83" s="91"/>
      <c r="HZN83" s="91"/>
      <c r="HZO83" s="91"/>
      <c r="HZP83" s="91"/>
      <c r="HZQ83" s="91"/>
      <c r="HZR83" s="91"/>
      <c r="HZS83" s="91"/>
      <c r="HZT83" s="91"/>
      <c r="HZU83" s="91"/>
      <c r="HZV83" s="91"/>
      <c r="HZW83" s="91"/>
      <c r="HZX83" s="91"/>
      <c r="HZY83" s="91"/>
      <c r="HZZ83" s="91"/>
      <c r="IAA83" s="91"/>
      <c r="IAB83" s="91"/>
      <c r="IAC83" s="91"/>
      <c r="IAD83" s="91"/>
      <c r="IAE83" s="91"/>
      <c r="IAF83" s="91"/>
      <c r="IAG83" s="91"/>
      <c r="IAH83" s="91"/>
      <c r="IAI83" s="91"/>
      <c r="IAJ83" s="91"/>
      <c r="IAK83" s="91"/>
      <c r="IAL83" s="91"/>
      <c r="IAM83" s="91"/>
      <c r="IAN83" s="91"/>
      <c r="IAO83" s="91"/>
      <c r="IAP83" s="91"/>
      <c r="IAQ83" s="91"/>
      <c r="IAR83" s="91"/>
      <c r="IAS83" s="91"/>
      <c r="IAT83" s="91"/>
      <c r="IAU83" s="91"/>
      <c r="IAV83" s="91"/>
      <c r="IAW83" s="91"/>
      <c r="IAX83" s="91"/>
      <c r="IAY83" s="91"/>
      <c r="IAZ83" s="91"/>
      <c r="IBA83" s="91"/>
      <c r="IBB83" s="91"/>
      <c r="IBC83" s="91"/>
      <c r="IBD83" s="91"/>
      <c r="IBE83" s="91"/>
      <c r="IBF83" s="91"/>
      <c r="IBG83" s="91"/>
      <c r="IBH83" s="91"/>
      <c r="IBI83" s="91"/>
      <c r="IBJ83" s="91"/>
      <c r="IBK83" s="91"/>
      <c r="IBL83" s="91"/>
      <c r="IBM83" s="91"/>
      <c r="IBN83" s="91"/>
      <c r="IBO83" s="91"/>
      <c r="IBP83" s="91"/>
      <c r="IBQ83" s="91"/>
      <c r="IBR83" s="91"/>
      <c r="IBS83" s="91"/>
      <c r="IBT83" s="91"/>
      <c r="IBU83" s="91"/>
      <c r="IBV83" s="91"/>
      <c r="IBW83" s="91"/>
      <c r="IBX83" s="91"/>
      <c r="IBY83" s="91"/>
      <c r="IBZ83" s="91"/>
      <c r="ICA83" s="91"/>
      <c r="ICB83" s="91"/>
      <c r="ICC83" s="91"/>
      <c r="ICD83" s="91"/>
      <c r="ICE83" s="91"/>
      <c r="ICF83" s="91"/>
      <c r="ICG83" s="91"/>
      <c r="ICH83" s="91"/>
      <c r="ICI83" s="91"/>
      <c r="ICJ83" s="91"/>
      <c r="ICK83" s="91"/>
      <c r="ICL83" s="91"/>
      <c r="ICM83" s="91"/>
      <c r="ICN83" s="91"/>
      <c r="ICO83" s="91"/>
      <c r="ICP83" s="91"/>
      <c r="ICQ83" s="91"/>
      <c r="ICR83" s="91"/>
      <c r="ICS83" s="91"/>
      <c r="ICT83" s="91"/>
      <c r="ICU83" s="91"/>
      <c r="ICV83" s="91"/>
      <c r="ICW83" s="91"/>
      <c r="ICX83" s="91"/>
      <c r="ICY83" s="91"/>
      <c r="ICZ83" s="91"/>
      <c r="IDA83" s="91"/>
      <c r="IDB83" s="91"/>
      <c r="IDC83" s="91"/>
      <c r="IDD83" s="91"/>
      <c r="IDE83" s="91"/>
      <c r="IDF83" s="91"/>
      <c r="IDG83" s="91"/>
      <c r="IDH83" s="91"/>
      <c r="IDI83" s="91"/>
      <c r="IDJ83" s="91"/>
      <c r="IDK83" s="91"/>
      <c r="IDL83" s="91"/>
      <c r="IDM83" s="91"/>
      <c r="IDN83" s="91"/>
      <c r="IDO83" s="91"/>
      <c r="IDP83" s="91"/>
      <c r="IDQ83" s="91"/>
      <c r="IDR83" s="91"/>
      <c r="IDS83" s="91"/>
      <c r="IDT83" s="91"/>
      <c r="IDU83" s="91"/>
      <c r="IDV83" s="91"/>
      <c r="IDW83" s="91"/>
      <c r="IDX83" s="91"/>
      <c r="IDY83" s="91"/>
      <c r="IDZ83" s="91"/>
      <c r="IEA83" s="91"/>
      <c r="IEB83" s="91"/>
      <c r="IEC83" s="91"/>
      <c r="IED83" s="91"/>
      <c r="IEE83" s="91"/>
      <c r="IEF83" s="91"/>
      <c r="IEG83" s="91"/>
      <c r="IEH83" s="91"/>
      <c r="IEI83" s="91"/>
      <c r="IEJ83" s="91"/>
      <c r="IEK83" s="91"/>
      <c r="IEL83" s="91"/>
      <c r="IEM83" s="91"/>
      <c r="IEN83" s="91"/>
      <c r="IEO83" s="91"/>
      <c r="IEP83" s="91"/>
      <c r="IEQ83" s="91"/>
      <c r="IER83" s="91"/>
      <c r="IES83" s="91"/>
      <c r="IET83" s="91"/>
      <c r="IEU83" s="91"/>
      <c r="IEV83" s="91"/>
      <c r="IEW83" s="91"/>
      <c r="IEX83" s="91"/>
      <c r="IEY83" s="91"/>
      <c r="IEZ83" s="91"/>
      <c r="IFA83" s="91"/>
      <c r="IFB83" s="91"/>
      <c r="IFC83" s="91"/>
      <c r="IFD83" s="91"/>
      <c r="IFE83" s="91"/>
      <c r="IFF83" s="91"/>
      <c r="IFG83" s="91"/>
      <c r="IFH83" s="91"/>
      <c r="IFI83" s="91"/>
      <c r="IFJ83" s="91"/>
      <c r="IFK83" s="91"/>
      <c r="IFL83" s="91"/>
      <c r="IFM83" s="91"/>
      <c r="IFN83" s="91"/>
      <c r="IFO83" s="91"/>
      <c r="IFP83" s="91"/>
      <c r="IFQ83" s="91"/>
      <c r="IFR83" s="91"/>
      <c r="IFS83" s="91"/>
      <c r="IFT83" s="91"/>
      <c r="IFU83" s="91"/>
      <c r="IFV83" s="91"/>
      <c r="IFW83" s="91"/>
      <c r="IFX83" s="91"/>
      <c r="IFY83" s="91"/>
      <c r="IFZ83" s="91"/>
      <c r="IGA83" s="91"/>
      <c r="IGB83" s="91"/>
      <c r="IGC83" s="91"/>
      <c r="IGD83" s="91"/>
      <c r="IGE83" s="91"/>
      <c r="IGF83" s="91"/>
      <c r="IGG83" s="91"/>
      <c r="IGH83" s="91"/>
      <c r="IGI83" s="91"/>
      <c r="IGJ83" s="91"/>
      <c r="IGK83" s="91"/>
      <c r="IGL83" s="91"/>
      <c r="IGM83" s="91"/>
      <c r="IGN83" s="91"/>
      <c r="IGO83" s="91"/>
      <c r="IGP83" s="91"/>
      <c r="IGQ83" s="91"/>
      <c r="IGR83" s="91"/>
      <c r="IGS83" s="91"/>
      <c r="IGT83" s="91"/>
      <c r="IGU83" s="91"/>
      <c r="IGV83" s="91"/>
      <c r="IGW83" s="91"/>
      <c r="IGX83" s="91"/>
      <c r="IGY83" s="91"/>
      <c r="IGZ83" s="91"/>
      <c r="IHA83" s="91"/>
      <c r="IHB83" s="91"/>
      <c r="IHC83" s="91"/>
      <c r="IHD83" s="91"/>
      <c r="IHE83" s="91"/>
      <c r="IHF83" s="91"/>
      <c r="IHG83" s="91"/>
      <c r="IHH83" s="91"/>
      <c r="IHI83" s="91"/>
      <c r="IHJ83" s="91"/>
      <c r="IHK83" s="91"/>
      <c r="IHL83" s="91"/>
      <c r="IHM83" s="91"/>
      <c r="IHN83" s="91"/>
      <c r="IHO83" s="91"/>
      <c r="IHP83" s="91"/>
      <c r="IHQ83" s="91"/>
      <c r="IHR83" s="91"/>
      <c r="IHS83" s="91"/>
      <c r="IHT83" s="91"/>
      <c r="IHU83" s="91"/>
      <c r="IHV83" s="91"/>
      <c r="IHW83" s="91"/>
      <c r="IHX83" s="91"/>
      <c r="IHY83" s="91"/>
      <c r="IHZ83" s="91"/>
      <c r="IIA83" s="91"/>
      <c r="IIB83" s="91"/>
      <c r="IIC83" s="91"/>
      <c r="IID83" s="91"/>
      <c r="IIE83" s="91"/>
      <c r="IIF83" s="91"/>
      <c r="IIG83" s="91"/>
      <c r="IIH83" s="91"/>
      <c r="III83" s="91"/>
      <c r="IIJ83" s="91"/>
      <c r="IIK83" s="91"/>
      <c r="IIL83" s="91"/>
      <c r="IIM83" s="91"/>
      <c r="IIN83" s="91"/>
      <c r="IIO83" s="91"/>
      <c r="IIP83" s="91"/>
      <c r="IIQ83" s="91"/>
      <c r="IIR83" s="91"/>
      <c r="IIS83" s="91"/>
      <c r="IIT83" s="91"/>
      <c r="IIU83" s="91"/>
      <c r="IIV83" s="91"/>
      <c r="IIW83" s="91"/>
      <c r="IIX83" s="91"/>
      <c r="IIY83" s="91"/>
      <c r="IIZ83" s="91"/>
      <c r="IJA83" s="91"/>
      <c r="IJB83" s="91"/>
      <c r="IJC83" s="91"/>
      <c r="IJD83" s="91"/>
      <c r="IJE83" s="91"/>
      <c r="IJF83" s="91"/>
      <c r="IJG83" s="91"/>
      <c r="IJH83" s="91"/>
      <c r="IJI83" s="91"/>
      <c r="IJJ83" s="91"/>
      <c r="IJK83" s="91"/>
      <c r="IJL83" s="91"/>
      <c r="IJM83" s="91"/>
      <c r="IJN83" s="91"/>
      <c r="IJO83" s="91"/>
      <c r="IJP83" s="91"/>
      <c r="IJQ83" s="91"/>
      <c r="IJR83" s="91"/>
      <c r="IJS83" s="91"/>
      <c r="IJT83" s="91"/>
      <c r="IJU83" s="91"/>
      <c r="IJV83" s="91"/>
      <c r="IJW83" s="91"/>
      <c r="IJX83" s="91"/>
      <c r="IJY83" s="91"/>
      <c r="IJZ83" s="91"/>
      <c r="IKA83" s="91"/>
      <c r="IKB83" s="91"/>
      <c r="IKC83" s="91"/>
      <c r="IKD83" s="91"/>
      <c r="IKE83" s="91"/>
      <c r="IKF83" s="91"/>
      <c r="IKG83" s="91"/>
      <c r="IKH83" s="91"/>
      <c r="IKI83" s="91"/>
      <c r="IKJ83" s="91"/>
      <c r="IKK83" s="91"/>
      <c r="IKL83" s="91"/>
      <c r="IKM83" s="91"/>
      <c r="IKN83" s="91"/>
      <c r="IKO83" s="91"/>
      <c r="IKP83" s="91"/>
      <c r="IKQ83" s="91"/>
      <c r="IKR83" s="91"/>
      <c r="IKS83" s="91"/>
      <c r="IKT83" s="91"/>
      <c r="IKU83" s="91"/>
      <c r="IKV83" s="91"/>
      <c r="IKW83" s="91"/>
      <c r="IKX83" s="91"/>
      <c r="IKY83" s="91"/>
      <c r="IKZ83" s="91"/>
      <c r="ILA83" s="91"/>
      <c r="ILB83" s="91"/>
      <c r="ILC83" s="91"/>
      <c r="ILD83" s="91"/>
      <c r="ILE83" s="91"/>
      <c r="ILF83" s="91"/>
      <c r="ILG83" s="91"/>
      <c r="ILH83" s="91"/>
      <c r="ILI83" s="91"/>
      <c r="ILJ83" s="91"/>
      <c r="ILK83" s="91"/>
      <c r="ILL83" s="91"/>
      <c r="ILM83" s="91"/>
      <c r="ILN83" s="91"/>
      <c r="ILO83" s="91"/>
      <c r="ILP83" s="91"/>
      <c r="ILQ83" s="91"/>
      <c r="ILR83" s="91"/>
      <c r="ILS83" s="91"/>
      <c r="ILT83" s="91"/>
      <c r="ILU83" s="91"/>
      <c r="ILV83" s="91"/>
      <c r="ILW83" s="91"/>
      <c r="ILX83" s="91"/>
      <c r="ILY83" s="91"/>
      <c r="ILZ83" s="91"/>
      <c r="IMA83" s="91"/>
      <c r="IMB83" s="91"/>
      <c r="IMC83" s="91"/>
      <c r="IMD83" s="91"/>
      <c r="IME83" s="91"/>
      <c r="IMF83" s="91"/>
      <c r="IMG83" s="91"/>
      <c r="IMH83" s="91"/>
      <c r="IMI83" s="91"/>
      <c r="IMJ83" s="91"/>
      <c r="IMK83" s="91"/>
      <c r="IML83" s="91"/>
      <c r="IMM83" s="91"/>
      <c r="IMN83" s="91"/>
      <c r="IMO83" s="91"/>
      <c r="IMP83" s="91"/>
      <c r="IMQ83" s="91"/>
      <c r="IMR83" s="91"/>
      <c r="IMS83" s="91"/>
      <c r="IMT83" s="91"/>
      <c r="IMU83" s="91"/>
      <c r="IMV83" s="91"/>
      <c r="IMW83" s="91"/>
      <c r="IMX83" s="91"/>
      <c r="IMY83" s="91"/>
      <c r="IMZ83" s="91"/>
      <c r="INA83" s="91"/>
      <c r="INB83" s="91"/>
      <c r="INC83" s="91"/>
      <c r="IND83" s="91"/>
      <c r="INE83" s="91"/>
      <c r="INF83" s="91"/>
      <c r="ING83" s="91"/>
      <c r="INH83" s="91"/>
      <c r="INI83" s="91"/>
      <c r="INJ83" s="91"/>
      <c r="INK83" s="91"/>
      <c r="INL83" s="91"/>
      <c r="INM83" s="91"/>
      <c r="INN83" s="91"/>
      <c r="INO83" s="91"/>
      <c r="INP83" s="91"/>
      <c r="INQ83" s="91"/>
      <c r="INR83" s="91"/>
      <c r="INS83" s="91"/>
      <c r="INT83" s="91"/>
      <c r="INU83" s="91"/>
      <c r="INV83" s="91"/>
      <c r="INW83" s="91"/>
      <c r="INX83" s="91"/>
      <c r="INY83" s="91"/>
      <c r="INZ83" s="91"/>
      <c r="IOA83" s="91"/>
      <c r="IOB83" s="91"/>
      <c r="IOC83" s="91"/>
      <c r="IOD83" s="91"/>
      <c r="IOE83" s="91"/>
      <c r="IOF83" s="91"/>
      <c r="IOG83" s="91"/>
      <c r="IOH83" s="91"/>
      <c r="IOI83" s="91"/>
      <c r="IOJ83" s="91"/>
      <c r="IOK83" s="91"/>
      <c r="IOL83" s="91"/>
      <c r="IOM83" s="91"/>
      <c r="ION83" s="91"/>
      <c r="IOO83" s="91"/>
      <c r="IOP83" s="91"/>
      <c r="IOQ83" s="91"/>
      <c r="IOR83" s="91"/>
      <c r="IOS83" s="91"/>
      <c r="IOT83" s="91"/>
      <c r="IOU83" s="91"/>
      <c r="IOV83" s="91"/>
      <c r="IOW83" s="91"/>
      <c r="IOX83" s="91"/>
      <c r="IOY83" s="91"/>
      <c r="IOZ83" s="91"/>
      <c r="IPA83" s="91"/>
      <c r="IPB83" s="91"/>
      <c r="IPC83" s="91"/>
      <c r="IPD83" s="91"/>
      <c r="IPE83" s="91"/>
      <c r="IPF83" s="91"/>
      <c r="IPG83" s="91"/>
      <c r="IPH83" s="91"/>
      <c r="IPI83" s="91"/>
      <c r="IPJ83" s="91"/>
      <c r="IPK83" s="91"/>
      <c r="IPL83" s="91"/>
      <c r="IPM83" s="91"/>
      <c r="IPN83" s="91"/>
      <c r="IPO83" s="91"/>
      <c r="IPP83" s="91"/>
      <c r="IPQ83" s="91"/>
      <c r="IPR83" s="91"/>
      <c r="IPS83" s="91"/>
      <c r="IPT83" s="91"/>
      <c r="IPU83" s="91"/>
      <c r="IPV83" s="91"/>
      <c r="IPW83" s="91"/>
      <c r="IPX83" s="91"/>
      <c r="IPY83" s="91"/>
      <c r="IPZ83" s="91"/>
      <c r="IQA83" s="91"/>
      <c r="IQB83" s="91"/>
      <c r="IQC83" s="91"/>
      <c r="IQD83" s="91"/>
      <c r="IQE83" s="91"/>
      <c r="IQF83" s="91"/>
      <c r="IQG83" s="91"/>
      <c r="IQH83" s="91"/>
      <c r="IQI83" s="91"/>
      <c r="IQJ83" s="91"/>
      <c r="IQK83" s="91"/>
      <c r="IQL83" s="91"/>
      <c r="IQM83" s="91"/>
      <c r="IQN83" s="91"/>
      <c r="IQO83" s="91"/>
      <c r="IQP83" s="91"/>
      <c r="IQQ83" s="91"/>
      <c r="IQR83" s="91"/>
      <c r="IQS83" s="91"/>
      <c r="IQT83" s="91"/>
      <c r="IQU83" s="91"/>
      <c r="IQV83" s="91"/>
      <c r="IQW83" s="91"/>
      <c r="IQX83" s="91"/>
      <c r="IQY83" s="91"/>
      <c r="IQZ83" s="91"/>
      <c r="IRA83" s="91"/>
      <c r="IRB83" s="91"/>
      <c r="IRC83" s="91"/>
      <c r="IRD83" s="91"/>
      <c r="IRE83" s="91"/>
      <c r="IRF83" s="91"/>
      <c r="IRG83" s="91"/>
      <c r="IRH83" s="91"/>
      <c r="IRI83" s="91"/>
      <c r="IRJ83" s="91"/>
      <c r="IRK83" s="91"/>
      <c r="IRL83" s="91"/>
      <c r="IRM83" s="91"/>
      <c r="IRN83" s="91"/>
      <c r="IRO83" s="91"/>
      <c r="IRP83" s="91"/>
      <c r="IRQ83" s="91"/>
      <c r="IRR83" s="91"/>
      <c r="IRS83" s="91"/>
      <c r="IRT83" s="91"/>
      <c r="IRU83" s="91"/>
      <c r="IRV83" s="91"/>
      <c r="IRW83" s="91"/>
      <c r="IRX83" s="91"/>
      <c r="IRY83" s="91"/>
      <c r="IRZ83" s="91"/>
      <c r="ISA83" s="91"/>
      <c r="ISB83" s="91"/>
      <c r="ISC83" s="91"/>
      <c r="ISD83" s="91"/>
      <c r="ISE83" s="91"/>
      <c r="ISF83" s="91"/>
      <c r="ISG83" s="91"/>
      <c r="ISH83" s="91"/>
      <c r="ISI83" s="91"/>
      <c r="ISJ83" s="91"/>
      <c r="ISK83" s="91"/>
      <c r="ISL83" s="91"/>
      <c r="ISM83" s="91"/>
      <c r="ISN83" s="91"/>
      <c r="ISO83" s="91"/>
      <c r="ISP83" s="91"/>
      <c r="ISQ83" s="91"/>
      <c r="ISR83" s="91"/>
      <c r="ISS83" s="91"/>
      <c r="IST83" s="91"/>
      <c r="ISU83" s="91"/>
      <c r="ISV83" s="91"/>
      <c r="ISW83" s="91"/>
      <c r="ISX83" s="91"/>
      <c r="ISY83" s="91"/>
      <c r="ISZ83" s="91"/>
      <c r="ITA83" s="91"/>
      <c r="ITB83" s="91"/>
      <c r="ITC83" s="91"/>
      <c r="ITD83" s="91"/>
      <c r="ITE83" s="91"/>
      <c r="ITF83" s="91"/>
      <c r="ITG83" s="91"/>
      <c r="ITH83" s="91"/>
      <c r="ITI83" s="91"/>
      <c r="ITJ83" s="91"/>
      <c r="ITK83" s="91"/>
      <c r="ITL83" s="91"/>
      <c r="ITM83" s="91"/>
      <c r="ITN83" s="91"/>
      <c r="ITO83" s="91"/>
      <c r="ITP83" s="91"/>
      <c r="ITQ83" s="91"/>
      <c r="ITR83" s="91"/>
      <c r="ITS83" s="91"/>
      <c r="ITT83" s="91"/>
      <c r="ITU83" s="91"/>
      <c r="ITV83" s="91"/>
      <c r="ITW83" s="91"/>
      <c r="ITX83" s="91"/>
      <c r="ITY83" s="91"/>
      <c r="ITZ83" s="91"/>
      <c r="IUA83" s="91"/>
      <c r="IUB83" s="91"/>
      <c r="IUC83" s="91"/>
      <c r="IUD83" s="91"/>
      <c r="IUE83" s="91"/>
      <c r="IUF83" s="91"/>
      <c r="IUG83" s="91"/>
      <c r="IUH83" s="91"/>
      <c r="IUI83" s="91"/>
      <c r="IUJ83" s="91"/>
      <c r="IUK83" s="91"/>
      <c r="IUL83" s="91"/>
      <c r="IUM83" s="91"/>
      <c r="IUN83" s="91"/>
      <c r="IUO83" s="91"/>
      <c r="IUP83" s="91"/>
      <c r="IUQ83" s="91"/>
      <c r="IUR83" s="91"/>
      <c r="IUS83" s="91"/>
      <c r="IUT83" s="91"/>
      <c r="IUU83" s="91"/>
      <c r="IUV83" s="91"/>
      <c r="IUW83" s="91"/>
      <c r="IUX83" s="91"/>
      <c r="IUY83" s="91"/>
      <c r="IUZ83" s="91"/>
      <c r="IVA83" s="91"/>
      <c r="IVB83" s="91"/>
      <c r="IVC83" s="91"/>
      <c r="IVD83" s="91"/>
      <c r="IVE83" s="91"/>
      <c r="IVF83" s="91"/>
      <c r="IVG83" s="91"/>
      <c r="IVH83" s="91"/>
      <c r="IVI83" s="91"/>
      <c r="IVJ83" s="91"/>
      <c r="IVK83" s="91"/>
      <c r="IVL83" s="91"/>
      <c r="IVM83" s="91"/>
      <c r="IVN83" s="91"/>
      <c r="IVO83" s="91"/>
      <c r="IVP83" s="91"/>
      <c r="IVQ83" s="91"/>
      <c r="IVR83" s="91"/>
      <c r="IVS83" s="91"/>
      <c r="IVT83" s="91"/>
      <c r="IVU83" s="91"/>
      <c r="IVV83" s="91"/>
      <c r="IVW83" s="91"/>
      <c r="IVX83" s="91"/>
      <c r="IVY83" s="91"/>
      <c r="IVZ83" s="91"/>
      <c r="IWA83" s="91"/>
      <c r="IWB83" s="91"/>
      <c r="IWC83" s="91"/>
      <c r="IWD83" s="91"/>
      <c r="IWE83" s="91"/>
      <c r="IWF83" s="91"/>
      <c r="IWG83" s="91"/>
      <c r="IWH83" s="91"/>
      <c r="IWI83" s="91"/>
      <c r="IWJ83" s="91"/>
      <c r="IWK83" s="91"/>
      <c r="IWL83" s="91"/>
      <c r="IWM83" s="91"/>
      <c r="IWN83" s="91"/>
      <c r="IWO83" s="91"/>
      <c r="IWP83" s="91"/>
      <c r="IWQ83" s="91"/>
      <c r="IWR83" s="91"/>
      <c r="IWS83" s="91"/>
      <c r="IWT83" s="91"/>
      <c r="IWU83" s="91"/>
      <c r="IWV83" s="91"/>
      <c r="IWW83" s="91"/>
      <c r="IWX83" s="91"/>
      <c r="IWY83" s="91"/>
      <c r="IWZ83" s="91"/>
      <c r="IXA83" s="91"/>
      <c r="IXB83" s="91"/>
      <c r="IXC83" s="91"/>
      <c r="IXD83" s="91"/>
      <c r="IXE83" s="91"/>
      <c r="IXF83" s="91"/>
      <c r="IXG83" s="91"/>
      <c r="IXH83" s="91"/>
      <c r="IXI83" s="91"/>
      <c r="IXJ83" s="91"/>
      <c r="IXK83" s="91"/>
      <c r="IXL83" s="91"/>
      <c r="IXM83" s="91"/>
      <c r="IXN83" s="91"/>
      <c r="IXO83" s="91"/>
      <c r="IXP83" s="91"/>
      <c r="IXQ83" s="91"/>
      <c r="IXR83" s="91"/>
      <c r="IXS83" s="91"/>
      <c r="IXT83" s="91"/>
      <c r="IXU83" s="91"/>
      <c r="IXV83" s="91"/>
      <c r="IXW83" s="91"/>
      <c r="IXX83" s="91"/>
      <c r="IXY83" s="91"/>
      <c r="IXZ83" s="91"/>
      <c r="IYA83" s="91"/>
      <c r="IYB83" s="91"/>
      <c r="IYC83" s="91"/>
      <c r="IYD83" s="91"/>
      <c r="IYE83" s="91"/>
      <c r="IYF83" s="91"/>
      <c r="IYG83" s="91"/>
      <c r="IYH83" s="91"/>
      <c r="IYI83" s="91"/>
      <c r="IYJ83" s="91"/>
      <c r="IYK83" s="91"/>
      <c r="IYL83" s="91"/>
      <c r="IYM83" s="91"/>
      <c r="IYN83" s="91"/>
      <c r="IYO83" s="91"/>
      <c r="IYP83" s="91"/>
      <c r="IYQ83" s="91"/>
      <c r="IYR83" s="91"/>
      <c r="IYS83" s="91"/>
      <c r="IYT83" s="91"/>
      <c r="IYU83" s="91"/>
      <c r="IYV83" s="91"/>
      <c r="IYW83" s="91"/>
      <c r="IYX83" s="91"/>
      <c r="IYY83" s="91"/>
      <c r="IYZ83" s="91"/>
      <c r="IZA83" s="91"/>
      <c r="IZB83" s="91"/>
      <c r="IZC83" s="91"/>
      <c r="IZD83" s="91"/>
      <c r="IZE83" s="91"/>
      <c r="IZF83" s="91"/>
      <c r="IZG83" s="91"/>
      <c r="IZH83" s="91"/>
      <c r="IZI83" s="91"/>
      <c r="IZJ83" s="91"/>
      <c r="IZK83" s="91"/>
      <c r="IZL83" s="91"/>
      <c r="IZM83" s="91"/>
      <c r="IZN83" s="91"/>
      <c r="IZO83" s="91"/>
      <c r="IZP83" s="91"/>
      <c r="IZQ83" s="91"/>
      <c r="IZR83" s="91"/>
      <c r="IZS83" s="91"/>
      <c r="IZT83" s="91"/>
      <c r="IZU83" s="91"/>
      <c r="IZV83" s="91"/>
      <c r="IZW83" s="91"/>
      <c r="IZX83" s="91"/>
      <c r="IZY83" s="91"/>
      <c r="IZZ83" s="91"/>
      <c r="JAA83" s="91"/>
      <c r="JAB83" s="91"/>
      <c r="JAC83" s="91"/>
      <c r="JAD83" s="91"/>
      <c r="JAE83" s="91"/>
      <c r="JAF83" s="91"/>
      <c r="JAG83" s="91"/>
      <c r="JAH83" s="91"/>
      <c r="JAI83" s="91"/>
      <c r="JAJ83" s="91"/>
      <c r="JAK83" s="91"/>
      <c r="JAL83" s="91"/>
      <c r="JAM83" s="91"/>
      <c r="JAN83" s="91"/>
      <c r="JAO83" s="91"/>
      <c r="JAP83" s="91"/>
      <c r="JAQ83" s="91"/>
      <c r="JAR83" s="91"/>
      <c r="JAS83" s="91"/>
      <c r="JAT83" s="91"/>
      <c r="JAU83" s="91"/>
      <c r="JAV83" s="91"/>
      <c r="JAW83" s="91"/>
      <c r="JAX83" s="91"/>
      <c r="JAY83" s="91"/>
      <c r="JAZ83" s="91"/>
      <c r="JBA83" s="91"/>
      <c r="JBB83" s="91"/>
      <c r="JBC83" s="91"/>
      <c r="JBD83" s="91"/>
      <c r="JBE83" s="91"/>
      <c r="JBF83" s="91"/>
      <c r="JBG83" s="91"/>
      <c r="JBH83" s="91"/>
      <c r="JBI83" s="91"/>
      <c r="JBJ83" s="91"/>
      <c r="JBK83" s="91"/>
      <c r="JBL83" s="91"/>
      <c r="JBM83" s="91"/>
      <c r="JBN83" s="91"/>
      <c r="JBO83" s="91"/>
      <c r="JBP83" s="91"/>
      <c r="JBQ83" s="91"/>
      <c r="JBR83" s="91"/>
      <c r="JBS83" s="91"/>
      <c r="JBT83" s="91"/>
      <c r="JBU83" s="91"/>
      <c r="JBV83" s="91"/>
      <c r="JBW83" s="91"/>
      <c r="JBX83" s="91"/>
      <c r="JBY83" s="91"/>
      <c r="JBZ83" s="91"/>
      <c r="JCA83" s="91"/>
      <c r="JCB83" s="91"/>
      <c r="JCC83" s="91"/>
      <c r="JCD83" s="91"/>
      <c r="JCE83" s="91"/>
      <c r="JCF83" s="91"/>
      <c r="JCG83" s="91"/>
      <c r="JCH83" s="91"/>
      <c r="JCI83" s="91"/>
      <c r="JCJ83" s="91"/>
      <c r="JCK83" s="91"/>
      <c r="JCL83" s="91"/>
      <c r="JCM83" s="91"/>
      <c r="JCN83" s="91"/>
      <c r="JCO83" s="91"/>
      <c r="JCP83" s="91"/>
      <c r="JCQ83" s="91"/>
      <c r="JCR83" s="91"/>
      <c r="JCS83" s="91"/>
      <c r="JCT83" s="91"/>
      <c r="JCU83" s="91"/>
      <c r="JCV83" s="91"/>
      <c r="JCW83" s="91"/>
      <c r="JCX83" s="91"/>
      <c r="JCY83" s="91"/>
      <c r="JCZ83" s="91"/>
      <c r="JDA83" s="91"/>
      <c r="JDB83" s="91"/>
      <c r="JDC83" s="91"/>
      <c r="JDD83" s="91"/>
      <c r="JDE83" s="91"/>
      <c r="JDF83" s="91"/>
      <c r="JDG83" s="91"/>
      <c r="JDH83" s="91"/>
      <c r="JDI83" s="91"/>
      <c r="JDJ83" s="91"/>
      <c r="JDK83" s="91"/>
      <c r="JDL83" s="91"/>
      <c r="JDM83" s="91"/>
      <c r="JDN83" s="91"/>
      <c r="JDO83" s="91"/>
      <c r="JDP83" s="91"/>
      <c r="JDQ83" s="91"/>
      <c r="JDR83" s="91"/>
      <c r="JDS83" s="91"/>
      <c r="JDT83" s="91"/>
      <c r="JDU83" s="91"/>
      <c r="JDV83" s="91"/>
      <c r="JDW83" s="91"/>
      <c r="JDX83" s="91"/>
      <c r="JDY83" s="91"/>
      <c r="JDZ83" s="91"/>
      <c r="JEA83" s="91"/>
      <c r="JEB83" s="91"/>
      <c r="JEC83" s="91"/>
      <c r="JED83" s="91"/>
      <c r="JEE83" s="91"/>
      <c r="JEF83" s="91"/>
      <c r="JEG83" s="91"/>
      <c r="JEH83" s="91"/>
      <c r="JEI83" s="91"/>
      <c r="JEJ83" s="91"/>
      <c r="JEK83" s="91"/>
      <c r="JEL83" s="91"/>
      <c r="JEM83" s="91"/>
      <c r="JEN83" s="91"/>
      <c r="JEO83" s="91"/>
      <c r="JEP83" s="91"/>
      <c r="JEQ83" s="91"/>
      <c r="JER83" s="91"/>
      <c r="JES83" s="91"/>
      <c r="JET83" s="91"/>
      <c r="JEU83" s="91"/>
      <c r="JEV83" s="91"/>
      <c r="JEW83" s="91"/>
      <c r="JEX83" s="91"/>
      <c r="JEY83" s="91"/>
      <c r="JEZ83" s="91"/>
      <c r="JFA83" s="91"/>
      <c r="JFB83" s="91"/>
      <c r="JFC83" s="91"/>
      <c r="JFD83" s="91"/>
      <c r="JFE83" s="91"/>
      <c r="JFF83" s="91"/>
      <c r="JFG83" s="91"/>
      <c r="JFH83" s="91"/>
      <c r="JFI83" s="91"/>
      <c r="JFJ83" s="91"/>
      <c r="JFK83" s="91"/>
      <c r="JFL83" s="91"/>
      <c r="JFM83" s="91"/>
      <c r="JFN83" s="91"/>
      <c r="JFO83" s="91"/>
      <c r="JFP83" s="91"/>
      <c r="JFQ83" s="91"/>
      <c r="JFR83" s="91"/>
      <c r="JFS83" s="91"/>
      <c r="JFT83" s="91"/>
      <c r="JFU83" s="91"/>
      <c r="JFV83" s="91"/>
      <c r="JFW83" s="91"/>
      <c r="JFX83" s="91"/>
      <c r="JFY83" s="91"/>
      <c r="JFZ83" s="91"/>
      <c r="JGA83" s="91"/>
      <c r="JGB83" s="91"/>
      <c r="JGC83" s="91"/>
      <c r="JGD83" s="91"/>
      <c r="JGE83" s="91"/>
      <c r="JGF83" s="91"/>
      <c r="JGG83" s="91"/>
      <c r="JGH83" s="91"/>
      <c r="JGI83" s="91"/>
      <c r="JGJ83" s="91"/>
      <c r="JGK83" s="91"/>
      <c r="JGL83" s="91"/>
      <c r="JGM83" s="91"/>
      <c r="JGN83" s="91"/>
      <c r="JGO83" s="91"/>
      <c r="JGP83" s="91"/>
      <c r="JGQ83" s="91"/>
      <c r="JGR83" s="91"/>
      <c r="JGS83" s="91"/>
      <c r="JGT83" s="91"/>
      <c r="JGU83" s="91"/>
      <c r="JGV83" s="91"/>
      <c r="JGW83" s="91"/>
      <c r="JGX83" s="91"/>
      <c r="JGY83" s="91"/>
      <c r="JGZ83" s="91"/>
      <c r="JHA83" s="91"/>
      <c r="JHB83" s="91"/>
      <c r="JHC83" s="91"/>
      <c r="JHD83" s="91"/>
      <c r="JHE83" s="91"/>
      <c r="JHF83" s="91"/>
      <c r="JHG83" s="91"/>
      <c r="JHH83" s="91"/>
      <c r="JHI83" s="91"/>
      <c r="JHJ83" s="91"/>
      <c r="JHK83" s="91"/>
      <c r="JHL83" s="91"/>
      <c r="JHM83" s="91"/>
      <c r="JHN83" s="91"/>
      <c r="JHO83" s="91"/>
      <c r="JHP83" s="91"/>
      <c r="JHQ83" s="91"/>
      <c r="JHR83" s="91"/>
      <c r="JHS83" s="91"/>
      <c r="JHT83" s="91"/>
      <c r="JHU83" s="91"/>
      <c r="JHV83" s="91"/>
      <c r="JHW83" s="91"/>
      <c r="JHX83" s="91"/>
      <c r="JHY83" s="91"/>
      <c r="JHZ83" s="91"/>
      <c r="JIA83" s="91"/>
      <c r="JIB83" s="91"/>
      <c r="JIC83" s="91"/>
      <c r="JID83" s="91"/>
      <c r="JIE83" s="91"/>
      <c r="JIF83" s="91"/>
      <c r="JIG83" s="91"/>
      <c r="JIH83" s="91"/>
      <c r="JII83" s="91"/>
      <c r="JIJ83" s="91"/>
      <c r="JIK83" s="91"/>
      <c r="JIL83" s="91"/>
      <c r="JIM83" s="91"/>
      <c r="JIN83" s="91"/>
      <c r="JIO83" s="91"/>
      <c r="JIP83" s="91"/>
      <c r="JIQ83" s="91"/>
      <c r="JIR83" s="91"/>
      <c r="JIS83" s="91"/>
      <c r="JIT83" s="91"/>
      <c r="JIU83" s="91"/>
      <c r="JIV83" s="91"/>
      <c r="JIW83" s="91"/>
      <c r="JIX83" s="91"/>
      <c r="JIY83" s="91"/>
      <c r="JIZ83" s="91"/>
      <c r="JJA83" s="91"/>
      <c r="JJB83" s="91"/>
      <c r="JJC83" s="91"/>
      <c r="JJD83" s="91"/>
      <c r="JJE83" s="91"/>
      <c r="JJF83" s="91"/>
      <c r="JJG83" s="91"/>
      <c r="JJH83" s="91"/>
      <c r="JJI83" s="91"/>
      <c r="JJJ83" s="91"/>
      <c r="JJK83" s="91"/>
      <c r="JJL83" s="91"/>
      <c r="JJM83" s="91"/>
      <c r="JJN83" s="91"/>
      <c r="JJO83" s="91"/>
      <c r="JJP83" s="91"/>
      <c r="JJQ83" s="91"/>
      <c r="JJR83" s="91"/>
      <c r="JJS83" s="91"/>
      <c r="JJT83" s="91"/>
      <c r="JJU83" s="91"/>
      <c r="JJV83" s="91"/>
      <c r="JJW83" s="91"/>
      <c r="JJX83" s="91"/>
      <c r="JJY83" s="91"/>
      <c r="JJZ83" s="91"/>
      <c r="JKA83" s="91"/>
      <c r="JKB83" s="91"/>
      <c r="JKC83" s="91"/>
      <c r="JKD83" s="91"/>
      <c r="JKE83" s="91"/>
      <c r="JKF83" s="91"/>
      <c r="JKG83" s="91"/>
      <c r="JKH83" s="91"/>
      <c r="JKI83" s="91"/>
      <c r="JKJ83" s="91"/>
      <c r="JKK83" s="91"/>
      <c r="JKL83" s="91"/>
      <c r="JKM83" s="91"/>
      <c r="JKN83" s="91"/>
      <c r="JKO83" s="91"/>
      <c r="JKP83" s="91"/>
      <c r="JKQ83" s="91"/>
      <c r="JKR83" s="91"/>
      <c r="JKS83" s="91"/>
      <c r="JKT83" s="91"/>
      <c r="JKU83" s="91"/>
      <c r="JKV83" s="91"/>
      <c r="JKW83" s="91"/>
      <c r="JKX83" s="91"/>
      <c r="JKY83" s="91"/>
      <c r="JKZ83" s="91"/>
      <c r="JLA83" s="91"/>
      <c r="JLB83" s="91"/>
      <c r="JLC83" s="91"/>
      <c r="JLD83" s="91"/>
      <c r="JLE83" s="91"/>
      <c r="JLF83" s="91"/>
      <c r="JLG83" s="91"/>
      <c r="JLH83" s="91"/>
      <c r="JLI83" s="91"/>
      <c r="JLJ83" s="91"/>
      <c r="JLK83" s="91"/>
      <c r="JLL83" s="91"/>
      <c r="JLM83" s="91"/>
      <c r="JLN83" s="91"/>
      <c r="JLO83" s="91"/>
      <c r="JLP83" s="91"/>
      <c r="JLQ83" s="91"/>
      <c r="JLR83" s="91"/>
      <c r="JLS83" s="91"/>
      <c r="JLT83" s="91"/>
      <c r="JLU83" s="91"/>
      <c r="JLV83" s="91"/>
      <c r="JLW83" s="91"/>
      <c r="JLX83" s="91"/>
      <c r="JLY83" s="91"/>
      <c r="JLZ83" s="91"/>
      <c r="JMA83" s="91"/>
      <c r="JMB83" s="91"/>
      <c r="JMC83" s="91"/>
      <c r="JMD83" s="91"/>
      <c r="JME83" s="91"/>
      <c r="JMF83" s="91"/>
      <c r="JMG83" s="91"/>
      <c r="JMH83" s="91"/>
      <c r="JMI83" s="91"/>
      <c r="JMJ83" s="91"/>
      <c r="JMK83" s="91"/>
      <c r="JML83" s="91"/>
      <c r="JMM83" s="91"/>
      <c r="JMN83" s="91"/>
      <c r="JMO83" s="91"/>
      <c r="JMP83" s="91"/>
      <c r="JMQ83" s="91"/>
      <c r="JMR83" s="91"/>
      <c r="JMS83" s="91"/>
      <c r="JMT83" s="91"/>
      <c r="JMU83" s="91"/>
      <c r="JMV83" s="91"/>
      <c r="JMW83" s="91"/>
      <c r="JMX83" s="91"/>
      <c r="JMY83" s="91"/>
      <c r="JMZ83" s="91"/>
      <c r="JNA83" s="91"/>
      <c r="JNB83" s="91"/>
      <c r="JNC83" s="91"/>
      <c r="JND83" s="91"/>
      <c r="JNE83" s="91"/>
      <c r="JNF83" s="91"/>
      <c r="JNG83" s="91"/>
      <c r="JNH83" s="91"/>
      <c r="JNI83" s="91"/>
      <c r="JNJ83" s="91"/>
      <c r="JNK83" s="91"/>
      <c r="JNL83" s="91"/>
      <c r="JNM83" s="91"/>
      <c r="JNN83" s="91"/>
      <c r="JNO83" s="91"/>
      <c r="JNP83" s="91"/>
      <c r="JNQ83" s="91"/>
      <c r="JNR83" s="91"/>
      <c r="JNS83" s="91"/>
      <c r="JNT83" s="91"/>
      <c r="JNU83" s="91"/>
      <c r="JNV83" s="91"/>
      <c r="JNW83" s="91"/>
      <c r="JNX83" s="91"/>
      <c r="JNY83" s="91"/>
      <c r="JNZ83" s="91"/>
      <c r="JOA83" s="91"/>
      <c r="JOB83" s="91"/>
      <c r="JOC83" s="91"/>
      <c r="JOD83" s="91"/>
      <c r="JOE83" s="91"/>
      <c r="JOF83" s="91"/>
      <c r="JOG83" s="91"/>
      <c r="JOH83" s="91"/>
      <c r="JOI83" s="91"/>
      <c r="JOJ83" s="91"/>
      <c r="JOK83" s="91"/>
      <c r="JOL83" s="91"/>
      <c r="JOM83" s="91"/>
      <c r="JON83" s="91"/>
      <c r="JOO83" s="91"/>
      <c r="JOP83" s="91"/>
      <c r="JOQ83" s="91"/>
      <c r="JOR83" s="91"/>
      <c r="JOS83" s="91"/>
      <c r="JOT83" s="91"/>
      <c r="JOU83" s="91"/>
      <c r="JOV83" s="91"/>
      <c r="JOW83" s="91"/>
      <c r="JOX83" s="91"/>
      <c r="JOY83" s="91"/>
      <c r="JOZ83" s="91"/>
      <c r="JPA83" s="91"/>
      <c r="JPB83" s="91"/>
      <c r="JPC83" s="91"/>
      <c r="JPD83" s="91"/>
      <c r="JPE83" s="91"/>
      <c r="JPF83" s="91"/>
      <c r="JPG83" s="91"/>
      <c r="JPH83" s="91"/>
      <c r="JPI83" s="91"/>
      <c r="JPJ83" s="91"/>
      <c r="JPK83" s="91"/>
      <c r="JPL83" s="91"/>
      <c r="JPM83" s="91"/>
      <c r="JPN83" s="91"/>
      <c r="JPO83" s="91"/>
      <c r="JPP83" s="91"/>
      <c r="JPQ83" s="91"/>
      <c r="JPR83" s="91"/>
      <c r="JPS83" s="91"/>
      <c r="JPT83" s="91"/>
      <c r="JPU83" s="91"/>
      <c r="JPV83" s="91"/>
      <c r="JPW83" s="91"/>
      <c r="JPX83" s="91"/>
      <c r="JPY83" s="91"/>
      <c r="JPZ83" s="91"/>
      <c r="JQA83" s="91"/>
      <c r="JQB83" s="91"/>
      <c r="JQC83" s="91"/>
      <c r="JQD83" s="91"/>
      <c r="JQE83" s="91"/>
      <c r="JQF83" s="91"/>
      <c r="JQG83" s="91"/>
      <c r="JQH83" s="91"/>
      <c r="JQI83" s="91"/>
      <c r="JQJ83" s="91"/>
      <c r="JQK83" s="91"/>
      <c r="JQL83" s="91"/>
      <c r="JQM83" s="91"/>
      <c r="JQN83" s="91"/>
      <c r="JQO83" s="91"/>
      <c r="JQP83" s="91"/>
      <c r="JQQ83" s="91"/>
      <c r="JQR83" s="91"/>
      <c r="JQS83" s="91"/>
      <c r="JQT83" s="91"/>
      <c r="JQU83" s="91"/>
      <c r="JQV83" s="91"/>
      <c r="JQW83" s="91"/>
      <c r="JQX83" s="91"/>
      <c r="JQY83" s="91"/>
      <c r="JQZ83" s="91"/>
      <c r="JRA83" s="91"/>
      <c r="JRB83" s="91"/>
      <c r="JRC83" s="91"/>
      <c r="JRD83" s="91"/>
      <c r="JRE83" s="91"/>
      <c r="JRF83" s="91"/>
      <c r="JRG83" s="91"/>
      <c r="JRH83" s="91"/>
      <c r="JRI83" s="91"/>
      <c r="JRJ83" s="91"/>
      <c r="JRK83" s="91"/>
      <c r="JRL83" s="91"/>
      <c r="JRM83" s="91"/>
      <c r="JRN83" s="91"/>
      <c r="JRO83" s="91"/>
      <c r="JRP83" s="91"/>
      <c r="JRQ83" s="91"/>
      <c r="JRR83" s="91"/>
      <c r="JRS83" s="91"/>
      <c r="JRT83" s="91"/>
      <c r="JRU83" s="91"/>
      <c r="JRV83" s="91"/>
      <c r="JRW83" s="91"/>
      <c r="JRX83" s="91"/>
      <c r="JRY83" s="91"/>
      <c r="JRZ83" s="91"/>
      <c r="JSA83" s="91"/>
      <c r="JSB83" s="91"/>
      <c r="JSC83" s="91"/>
      <c r="JSD83" s="91"/>
      <c r="JSE83" s="91"/>
      <c r="JSF83" s="91"/>
      <c r="JSG83" s="91"/>
      <c r="JSH83" s="91"/>
      <c r="JSI83" s="91"/>
      <c r="JSJ83" s="91"/>
      <c r="JSK83" s="91"/>
      <c r="JSL83" s="91"/>
      <c r="JSM83" s="91"/>
      <c r="JSN83" s="91"/>
      <c r="JSO83" s="91"/>
      <c r="JSP83" s="91"/>
      <c r="JSQ83" s="91"/>
      <c r="JSR83" s="91"/>
      <c r="JSS83" s="91"/>
      <c r="JST83" s="91"/>
      <c r="JSU83" s="91"/>
      <c r="JSV83" s="91"/>
      <c r="JSW83" s="91"/>
      <c r="JSX83" s="91"/>
      <c r="JSY83" s="91"/>
      <c r="JSZ83" s="91"/>
      <c r="JTA83" s="91"/>
      <c r="JTB83" s="91"/>
      <c r="JTC83" s="91"/>
      <c r="JTD83" s="91"/>
      <c r="JTE83" s="91"/>
      <c r="JTF83" s="91"/>
      <c r="JTG83" s="91"/>
      <c r="JTH83" s="91"/>
      <c r="JTI83" s="91"/>
      <c r="JTJ83" s="91"/>
      <c r="JTK83" s="91"/>
      <c r="JTL83" s="91"/>
      <c r="JTM83" s="91"/>
      <c r="JTN83" s="91"/>
      <c r="JTO83" s="91"/>
      <c r="JTP83" s="91"/>
      <c r="JTQ83" s="91"/>
      <c r="JTR83" s="91"/>
      <c r="JTS83" s="91"/>
      <c r="JTT83" s="91"/>
      <c r="JTU83" s="91"/>
      <c r="JTV83" s="91"/>
      <c r="JTW83" s="91"/>
      <c r="JTX83" s="91"/>
      <c r="JTY83" s="91"/>
      <c r="JTZ83" s="91"/>
      <c r="JUA83" s="91"/>
      <c r="JUB83" s="91"/>
      <c r="JUC83" s="91"/>
      <c r="JUD83" s="91"/>
      <c r="JUE83" s="91"/>
      <c r="JUF83" s="91"/>
      <c r="JUG83" s="91"/>
      <c r="JUH83" s="91"/>
      <c r="JUI83" s="91"/>
      <c r="JUJ83" s="91"/>
      <c r="JUK83" s="91"/>
      <c r="JUL83" s="91"/>
      <c r="JUM83" s="91"/>
      <c r="JUN83" s="91"/>
      <c r="JUO83" s="91"/>
      <c r="JUP83" s="91"/>
      <c r="JUQ83" s="91"/>
      <c r="JUR83" s="91"/>
      <c r="JUS83" s="91"/>
      <c r="JUT83" s="91"/>
      <c r="JUU83" s="91"/>
      <c r="JUV83" s="91"/>
      <c r="JUW83" s="91"/>
      <c r="JUX83" s="91"/>
      <c r="JUY83" s="91"/>
      <c r="JUZ83" s="91"/>
      <c r="JVA83" s="91"/>
      <c r="JVB83" s="91"/>
      <c r="JVC83" s="91"/>
      <c r="JVD83" s="91"/>
      <c r="JVE83" s="91"/>
      <c r="JVF83" s="91"/>
      <c r="JVG83" s="91"/>
      <c r="JVH83" s="91"/>
      <c r="JVI83" s="91"/>
      <c r="JVJ83" s="91"/>
      <c r="JVK83" s="91"/>
      <c r="JVL83" s="91"/>
      <c r="JVM83" s="91"/>
      <c r="JVN83" s="91"/>
      <c r="JVO83" s="91"/>
      <c r="JVP83" s="91"/>
      <c r="JVQ83" s="91"/>
      <c r="JVR83" s="91"/>
      <c r="JVS83" s="91"/>
      <c r="JVT83" s="91"/>
      <c r="JVU83" s="91"/>
      <c r="JVV83" s="91"/>
      <c r="JVW83" s="91"/>
      <c r="JVX83" s="91"/>
      <c r="JVY83" s="91"/>
      <c r="JVZ83" s="91"/>
      <c r="JWA83" s="91"/>
      <c r="JWB83" s="91"/>
      <c r="JWC83" s="91"/>
      <c r="JWD83" s="91"/>
      <c r="JWE83" s="91"/>
      <c r="JWF83" s="91"/>
      <c r="JWG83" s="91"/>
      <c r="JWH83" s="91"/>
      <c r="JWI83" s="91"/>
      <c r="JWJ83" s="91"/>
      <c r="JWK83" s="91"/>
      <c r="JWL83" s="91"/>
      <c r="JWM83" s="91"/>
      <c r="JWN83" s="91"/>
      <c r="JWO83" s="91"/>
      <c r="JWP83" s="91"/>
      <c r="JWQ83" s="91"/>
      <c r="JWR83" s="91"/>
      <c r="JWS83" s="91"/>
      <c r="JWT83" s="91"/>
      <c r="JWU83" s="91"/>
      <c r="JWV83" s="91"/>
      <c r="JWW83" s="91"/>
      <c r="JWX83" s="91"/>
      <c r="JWY83" s="91"/>
      <c r="JWZ83" s="91"/>
      <c r="JXA83" s="91"/>
      <c r="JXB83" s="91"/>
      <c r="JXC83" s="91"/>
      <c r="JXD83" s="91"/>
      <c r="JXE83" s="91"/>
      <c r="JXF83" s="91"/>
      <c r="JXG83" s="91"/>
      <c r="JXH83" s="91"/>
      <c r="JXI83" s="91"/>
      <c r="JXJ83" s="91"/>
      <c r="JXK83" s="91"/>
      <c r="JXL83" s="91"/>
      <c r="JXM83" s="91"/>
      <c r="JXN83" s="91"/>
      <c r="JXO83" s="91"/>
      <c r="JXP83" s="91"/>
      <c r="JXQ83" s="91"/>
      <c r="JXR83" s="91"/>
      <c r="JXS83" s="91"/>
      <c r="JXT83" s="91"/>
      <c r="JXU83" s="91"/>
      <c r="JXV83" s="91"/>
      <c r="JXW83" s="91"/>
      <c r="JXX83" s="91"/>
      <c r="JXY83" s="91"/>
      <c r="JXZ83" s="91"/>
      <c r="JYA83" s="91"/>
      <c r="JYB83" s="91"/>
      <c r="JYC83" s="91"/>
      <c r="JYD83" s="91"/>
      <c r="JYE83" s="91"/>
      <c r="JYF83" s="91"/>
      <c r="JYG83" s="91"/>
      <c r="JYH83" s="91"/>
      <c r="JYI83" s="91"/>
      <c r="JYJ83" s="91"/>
      <c r="JYK83" s="91"/>
      <c r="JYL83" s="91"/>
      <c r="JYM83" s="91"/>
      <c r="JYN83" s="91"/>
      <c r="JYO83" s="91"/>
      <c r="JYP83" s="91"/>
      <c r="JYQ83" s="91"/>
      <c r="JYR83" s="91"/>
      <c r="JYS83" s="91"/>
      <c r="JYT83" s="91"/>
      <c r="JYU83" s="91"/>
      <c r="JYV83" s="91"/>
      <c r="JYW83" s="91"/>
      <c r="JYX83" s="91"/>
      <c r="JYY83" s="91"/>
      <c r="JYZ83" s="91"/>
      <c r="JZA83" s="91"/>
      <c r="JZB83" s="91"/>
      <c r="JZC83" s="91"/>
      <c r="JZD83" s="91"/>
      <c r="JZE83" s="91"/>
      <c r="JZF83" s="91"/>
      <c r="JZG83" s="91"/>
      <c r="JZH83" s="91"/>
      <c r="JZI83" s="91"/>
      <c r="JZJ83" s="91"/>
      <c r="JZK83" s="91"/>
      <c r="JZL83" s="91"/>
      <c r="JZM83" s="91"/>
      <c r="JZN83" s="91"/>
      <c r="JZO83" s="91"/>
      <c r="JZP83" s="91"/>
      <c r="JZQ83" s="91"/>
      <c r="JZR83" s="91"/>
      <c r="JZS83" s="91"/>
      <c r="JZT83" s="91"/>
      <c r="JZU83" s="91"/>
      <c r="JZV83" s="91"/>
      <c r="JZW83" s="91"/>
      <c r="JZX83" s="91"/>
      <c r="JZY83" s="91"/>
      <c r="JZZ83" s="91"/>
      <c r="KAA83" s="91"/>
      <c r="KAB83" s="91"/>
      <c r="KAC83" s="91"/>
      <c r="KAD83" s="91"/>
      <c r="KAE83" s="91"/>
      <c r="KAF83" s="91"/>
      <c r="KAG83" s="91"/>
      <c r="KAH83" s="91"/>
      <c r="KAI83" s="91"/>
      <c r="KAJ83" s="91"/>
      <c r="KAK83" s="91"/>
      <c r="KAL83" s="91"/>
      <c r="KAM83" s="91"/>
      <c r="KAN83" s="91"/>
      <c r="KAO83" s="91"/>
      <c r="KAP83" s="91"/>
      <c r="KAQ83" s="91"/>
      <c r="KAR83" s="91"/>
      <c r="KAS83" s="91"/>
      <c r="KAT83" s="91"/>
      <c r="KAU83" s="91"/>
      <c r="KAV83" s="91"/>
      <c r="KAW83" s="91"/>
      <c r="KAX83" s="91"/>
      <c r="KAY83" s="91"/>
      <c r="KAZ83" s="91"/>
      <c r="KBA83" s="91"/>
      <c r="KBB83" s="91"/>
      <c r="KBC83" s="91"/>
      <c r="KBD83" s="91"/>
      <c r="KBE83" s="91"/>
      <c r="KBF83" s="91"/>
      <c r="KBG83" s="91"/>
      <c r="KBH83" s="91"/>
      <c r="KBI83" s="91"/>
      <c r="KBJ83" s="91"/>
      <c r="KBK83" s="91"/>
      <c r="KBL83" s="91"/>
      <c r="KBM83" s="91"/>
      <c r="KBN83" s="91"/>
      <c r="KBO83" s="91"/>
      <c r="KBP83" s="91"/>
      <c r="KBQ83" s="91"/>
      <c r="KBR83" s="91"/>
      <c r="KBS83" s="91"/>
      <c r="KBT83" s="91"/>
      <c r="KBU83" s="91"/>
      <c r="KBV83" s="91"/>
      <c r="KBW83" s="91"/>
      <c r="KBX83" s="91"/>
      <c r="KBY83" s="91"/>
      <c r="KBZ83" s="91"/>
      <c r="KCA83" s="91"/>
      <c r="KCB83" s="91"/>
      <c r="KCC83" s="91"/>
      <c r="KCD83" s="91"/>
      <c r="KCE83" s="91"/>
      <c r="KCF83" s="91"/>
      <c r="KCG83" s="91"/>
      <c r="KCH83" s="91"/>
      <c r="KCI83" s="91"/>
      <c r="KCJ83" s="91"/>
      <c r="KCK83" s="91"/>
      <c r="KCL83" s="91"/>
      <c r="KCM83" s="91"/>
      <c r="KCN83" s="91"/>
      <c r="KCO83" s="91"/>
      <c r="KCP83" s="91"/>
      <c r="KCQ83" s="91"/>
      <c r="KCR83" s="91"/>
      <c r="KCS83" s="91"/>
      <c r="KCT83" s="91"/>
      <c r="KCU83" s="91"/>
      <c r="KCV83" s="91"/>
      <c r="KCW83" s="91"/>
      <c r="KCX83" s="91"/>
      <c r="KCY83" s="91"/>
      <c r="KCZ83" s="91"/>
      <c r="KDA83" s="91"/>
      <c r="KDB83" s="91"/>
      <c r="KDC83" s="91"/>
      <c r="KDD83" s="91"/>
      <c r="KDE83" s="91"/>
      <c r="KDF83" s="91"/>
      <c r="KDG83" s="91"/>
      <c r="KDH83" s="91"/>
      <c r="KDI83" s="91"/>
      <c r="KDJ83" s="91"/>
      <c r="KDK83" s="91"/>
      <c r="KDL83" s="91"/>
      <c r="KDM83" s="91"/>
      <c r="KDN83" s="91"/>
      <c r="KDO83" s="91"/>
      <c r="KDP83" s="91"/>
      <c r="KDQ83" s="91"/>
      <c r="KDR83" s="91"/>
      <c r="KDS83" s="91"/>
      <c r="KDT83" s="91"/>
      <c r="KDU83" s="91"/>
      <c r="KDV83" s="91"/>
      <c r="KDW83" s="91"/>
      <c r="KDX83" s="91"/>
      <c r="KDY83" s="91"/>
      <c r="KDZ83" s="91"/>
      <c r="KEA83" s="91"/>
      <c r="KEB83" s="91"/>
      <c r="KEC83" s="91"/>
      <c r="KED83" s="91"/>
      <c r="KEE83" s="91"/>
      <c r="KEF83" s="91"/>
      <c r="KEG83" s="91"/>
      <c r="KEH83" s="91"/>
      <c r="KEI83" s="91"/>
      <c r="KEJ83" s="91"/>
      <c r="KEK83" s="91"/>
      <c r="KEL83" s="91"/>
      <c r="KEM83" s="91"/>
      <c r="KEN83" s="91"/>
      <c r="KEO83" s="91"/>
      <c r="KEP83" s="91"/>
      <c r="KEQ83" s="91"/>
      <c r="KER83" s="91"/>
      <c r="KES83" s="91"/>
      <c r="KET83" s="91"/>
      <c r="KEU83" s="91"/>
      <c r="KEV83" s="91"/>
      <c r="KEW83" s="91"/>
      <c r="KEX83" s="91"/>
      <c r="KEY83" s="91"/>
      <c r="KEZ83" s="91"/>
      <c r="KFA83" s="91"/>
      <c r="KFB83" s="91"/>
      <c r="KFC83" s="91"/>
      <c r="KFD83" s="91"/>
      <c r="KFE83" s="91"/>
      <c r="KFF83" s="91"/>
      <c r="KFG83" s="91"/>
      <c r="KFH83" s="91"/>
      <c r="KFI83" s="91"/>
      <c r="KFJ83" s="91"/>
      <c r="KFK83" s="91"/>
      <c r="KFL83" s="91"/>
      <c r="KFM83" s="91"/>
      <c r="KFN83" s="91"/>
      <c r="KFO83" s="91"/>
      <c r="KFP83" s="91"/>
      <c r="KFQ83" s="91"/>
      <c r="KFR83" s="91"/>
      <c r="KFS83" s="91"/>
      <c r="KFT83" s="91"/>
      <c r="KFU83" s="91"/>
      <c r="KFV83" s="91"/>
      <c r="KFW83" s="91"/>
      <c r="KFX83" s="91"/>
      <c r="KFY83" s="91"/>
      <c r="KFZ83" s="91"/>
      <c r="KGA83" s="91"/>
      <c r="KGB83" s="91"/>
      <c r="KGC83" s="91"/>
      <c r="KGD83" s="91"/>
      <c r="KGE83" s="91"/>
      <c r="KGF83" s="91"/>
      <c r="KGG83" s="91"/>
      <c r="KGH83" s="91"/>
      <c r="KGI83" s="91"/>
      <c r="KGJ83" s="91"/>
      <c r="KGK83" s="91"/>
      <c r="KGL83" s="91"/>
      <c r="KGM83" s="91"/>
      <c r="KGN83" s="91"/>
      <c r="KGO83" s="91"/>
      <c r="KGP83" s="91"/>
      <c r="KGQ83" s="91"/>
      <c r="KGR83" s="91"/>
      <c r="KGS83" s="91"/>
      <c r="KGT83" s="91"/>
      <c r="KGU83" s="91"/>
      <c r="KGV83" s="91"/>
      <c r="KGW83" s="91"/>
      <c r="KGX83" s="91"/>
      <c r="KGY83" s="91"/>
      <c r="KGZ83" s="91"/>
      <c r="KHA83" s="91"/>
      <c r="KHB83" s="91"/>
      <c r="KHC83" s="91"/>
      <c r="KHD83" s="91"/>
      <c r="KHE83" s="91"/>
      <c r="KHF83" s="91"/>
      <c r="KHG83" s="91"/>
      <c r="KHH83" s="91"/>
      <c r="KHI83" s="91"/>
      <c r="KHJ83" s="91"/>
      <c r="KHK83" s="91"/>
      <c r="KHL83" s="91"/>
      <c r="KHM83" s="91"/>
      <c r="KHN83" s="91"/>
      <c r="KHO83" s="91"/>
      <c r="KHP83" s="91"/>
      <c r="KHQ83" s="91"/>
      <c r="KHR83" s="91"/>
      <c r="KHS83" s="91"/>
      <c r="KHT83" s="91"/>
      <c r="KHU83" s="91"/>
      <c r="KHV83" s="91"/>
      <c r="KHW83" s="91"/>
      <c r="KHX83" s="91"/>
      <c r="KHY83" s="91"/>
      <c r="KHZ83" s="91"/>
      <c r="KIA83" s="91"/>
      <c r="KIB83" s="91"/>
      <c r="KIC83" s="91"/>
      <c r="KID83" s="91"/>
      <c r="KIE83" s="91"/>
      <c r="KIF83" s="91"/>
      <c r="KIG83" s="91"/>
      <c r="KIH83" s="91"/>
      <c r="KII83" s="91"/>
      <c r="KIJ83" s="91"/>
      <c r="KIK83" s="91"/>
      <c r="KIL83" s="91"/>
      <c r="KIM83" s="91"/>
      <c r="KIN83" s="91"/>
      <c r="KIO83" s="91"/>
      <c r="KIP83" s="91"/>
      <c r="KIQ83" s="91"/>
      <c r="KIR83" s="91"/>
      <c r="KIS83" s="91"/>
      <c r="KIT83" s="91"/>
      <c r="KIU83" s="91"/>
      <c r="KIV83" s="91"/>
      <c r="KIW83" s="91"/>
      <c r="KIX83" s="91"/>
      <c r="KIY83" s="91"/>
      <c r="KIZ83" s="91"/>
      <c r="KJA83" s="91"/>
      <c r="KJB83" s="91"/>
      <c r="KJC83" s="91"/>
      <c r="KJD83" s="91"/>
      <c r="KJE83" s="91"/>
      <c r="KJF83" s="91"/>
      <c r="KJG83" s="91"/>
      <c r="KJH83" s="91"/>
      <c r="KJI83" s="91"/>
      <c r="KJJ83" s="91"/>
      <c r="KJK83" s="91"/>
      <c r="KJL83" s="91"/>
      <c r="KJM83" s="91"/>
      <c r="KJN83" s="91"/>
      <c r="KJO83" s="91"/>
      <c r="KJP83" s="91"/>
      <c r="KJQ83" s="91"/>
      <c r="KJR83" s="91"/>
      <c r="KJS83" s="91"/>
      <c r="KJT83" s="91"/>
      <c r="KJU83" s="91"/>
      <c r="KJV83" s="91"/>
      <c r="KJW83" s="91"/>
      <c r="KJX83" s="91"/>
      <c r="KJY83" s="91"/>
      <c r="KJZ83" s="91"/>
      <c r="KKA83" s="91"/>
      <c r="KKB83" s="91"/>
      <c r="KKC83" s="91"/>
      <c r="KKD83" s="91"/>
      <c r="KKE83" s="91"/>
      <c r="KKF83" s="91"/>
      <c r="KKG83" s="91"/>
      <c r="KKH83" s="91"/>
      <c r="KKI83" s="91"/>
      <c r="KKJ83" s="91"/>
      <c r="KKK83" s="91"/>
      <c r="KKL83" s="91"/>
      <c r="KKM83" s="91"/>
      <c r="KKN83" s="91"/>
      <c r="KKO83" s="91"/>
      <c r="KKP83" s="91"/>
      <c r="KKQ83" s="91"/>
      <c r="KKR83" s="91"/>
      <c r="KKS83" s="91"/>
      <c r="KKT83" s="91"/>
      <c r="KKU83" s="91"/>
      <c r="KKV83" s="91"/>
      <c r="KKW83" s="91"/>
      <c r="KKX83" s="91"/>
      <c r="KKY83" s="91"/>
      <c r="KKZ83" s="91"/>
      <c r="KLA83" s="91"/>
      <c r="KLB83" s="91"/>
      <c r="KLC83" s="91"/>
      <c r="KLD83" s="91"/>
      <c r="KLE83" s="91"/>
      <c r="KLF83" s="91"/>
      <c r="KLG83" s="91"/>
      <c r="KLH83" s="91"/>
      <c r="KLI83" s="91"/>
      <c r="KLJ83" s="91"/>
      <c r="KLK83" s="91"/>
      <c r="KLL83" s="91"/>
      <c r="KLM83" s="91"/>
      <c r="KLN83" s="91"/>
      <c r="KLO83" s="91"/>
      <c r="KLP83" s="91"/>
      <c r="KLQ83" s="91"/>
      <c r="KLR83" s="91"/>
      <c r="KLS83" s="91"/>
      <c r="KLT83" s="91"/>
      <c r="KLU83" s="91"/>
      <c r="KLV83" s="91"/>
      <c r="KLW83" s="91"/>
      <c r="KLX83" s="91"/>
      <c r="KLY83" s="91"/>
      <c r="KLZ83" s="91"/>
      <c r="KMA83" s="91"/>
      <c r="KMB83" s="91"/>
      <c r="KMC83" s="91"/>
      <c r="KMD83" s="91"/>
      <c r="KME83" s="91"/>
      <c r="KMF83" s="91"/>
      <c r="KMG83" s="91"/>
      <c r="KMH83" s="91"/>
      <c r="KMI83" s="91"/>
      <c r="KMJ83" s="91"/>
      <c r="KMK83" s="91"/>
      <c r="KML83" s="91"/>
      <c r="KMM83" s="91"/>
      <c r="KMN83" s="91"/>
      <c r="KMO83" s="91"/>
      <c r="KMP83" s="91"/>
      <c r="KMQ83" s="91"/>
      <c r="KMR83" s="91"/>
      <c r="KMS83" s="91"/>
      <c r="KMT83" s="91"/>
      <c r="KMU83" s="91"/>
      <c r="KMV83" s="91"/>
      <c r="KMW83" s="91"/>
      <c r="KMX83" s="91"/>
      <c r="KMY83" s="91"/>
      <c r="KMZ83" s="91"/>
      <c r="KNA83" s="91"/>
      <c r="KNB83" s="91"/>
      <c r="KNC83" s="91"/>
      <c r="KND83" s="91"/>
      <c r="KNE83" s="91"/>
      <c r="KNF83" s="91"/>
      <c r="KNG83" s="91"/>
      <c r="KNH83" s="91"/>
      <c r="KNI83" s="91"/>
      <c r="KNJ83" s="91"/>
      <c r="KNK83" s="91"/>
      <c r="KNL83" s="91"/>
      <c r="KNM83" s="91"/>
      <c r="KNN83" s="91"/>
      <c r="KNO83" s="91"/>
      <c r="KNP83" s="91"/>
      <c r="KNQ83" s="91"/>
      <c r="KNR83" s="91"/>
      <c r="KNS83" s="91"/>
      <c r="KNT83" s="91"/>
      <c r="KNU83" s="91"/>
      <c r="KNV83" s="91"/>
      <c r="KNW83" s="91"/>
      <c r="KNX83" s="91"/>
      <c r="KNY83" s="91"/>
      <c r="KNZ83" s="91"/>
      <c r="KOA83" s="91"/>
      <c r="KOB83" s="91"/>
      <c r="KOC83" s="91"/>
      <c r="KOD83" s="91"/>
      <c r="KOE83" s="91"/>
      <c r="KOF83" s="91"/>
      <c r="KOG83" s="91"/>
      <c r="KOH83" s="91"/>
      <c r="KOI83" s="91"/>
      <c r="KOJ83" s="91"/>
      <c r="KOK83" s="91"/>
      <c r="KOL83" s="91"/>
      <c r="KOM83" s="91"/>
      <c r="KON83" s="91"/>
      <c r="KOO83" s="91"/>
      <c r="KOP83" s="91"/>
      <c r="KOQ83" s="91"/>
      <c r="KOR83" s="91"/>
      <c r="KOS83" s="91"/>
      <c r="KOT83" s="91"/>
      <c r="KOU83" s="91"/>
      <c r="KOV83" s="91"/>
      <c r="KOW83" s="91"/>
      <c r="KOX83" s="91"/>
      <c r="KOY83" s="91"/>
      <c r="KOZ83" s="91"/>
      <c r="KPA83" s="91"/>
      <c r="KPB83" s="91"/>
      <c r="KPC83" s="91"/>
      <c r="KPD83" s="91"/>
      <c r="KPE83" s="91"/>
      <c r="KPF83" s="91"/>
      <c r="KPG83" s="91"/>
      <c r="KPH83" s="91"/>
      <c r="KPI83" s="91"/>
      <c r="KPJ83" s="91"/>
      <c r="KPK83" s="91"/>
      <c r="KPL83" s="91"/>
      <c r="KPM83" s="91"/>
      <c r="KPN83" s="91"/>
      <c r="KPO83" s="91"/>
      <c r="KPP83" s="91"/>
      <c r="KPQ83" s="91"/>
      <c r="KPR83" s="91"/>
      <c r="KPS83" s="91"/>
      <c r="KPT83" s="91"/>
      <c r="KPU83" s="91"/>
      <c r="KPV83" s="91"/>
      <c r="KPW83" s="91"/>
      <c r="KPX83" s="91"/>
      <c r="KPY83" s="91"/>
      <c r="KPZ83" s="91"/>
      <c r="KQA83" s="91"/>
      <c r="KQB83" s="91"/>
      <c r="KQC83" s="91"/>
      <c r="KQD83" s="91"/>
      <c r="KQE83" s="91"/>
      <c r="KQF83" s="91"/>
      <c r="KQG83" s="91"/>
      <c r="KQH83" s="91"/>
      <c r="KQI83" s="91"/>
      <c r="KQJ83" s="91"/>
      <c r="KQK83" s="91"/>
      <c r="KQL83" s="91"/>
      <c r="KQM83" s="91"/>
      <c r="KQN83" s="91"/>
      <c r="KQO83" s="91"/>
      <c r="KQP83" s="91"/>
      <c r="KQQ83" s="91"/>
      <c r="KQR83" s="91"/>
      <c r="KQS83" s="91"/>
      <c r="KQT83" s="91"/>
      <c r="KQU83" s="91"/>
      <c r="KQV83" s="91"/>
      <c r="KQW83" s="91"/>
      <c r="KQX83" s="91"/>
      <c r="KQY83" s="91"/>
      <c r="KQZ83" s="91"/>
      <c r="KRA83" s="91"/>
      <c r="KRB83" s="91"/>
      <c r="KRC83" s="91"/>
      <c r="KRD83" s="91"/>
      <c r="KRE83" s="91"/>
      <c r="KRF83" s="91"/>
      <c r="KRG83" s="91"/>
      <c r="KRH83" s="91"/>
      <c r="KRI83" s="91"/>
      <c r="KRJ83" s="91"/>
      <c r="KRK83" s="91"/>
      <c r="KRL83" s="91"/>
      <c r="KRM83" s="91"/>
      <c r="KRN83" s="91"/>
      <c r="KRO83" s="91"/>
      <c r="KRP83" s="91"/>
      <c r="KRQ83" s="91"/>
      <c r="KRR83" s="91"/>
      <c r="KRS83" s="91"/>
      <c r="KRT83" s="91"/>
      <c r="KRU83" s="91"/>
      <c r="KRV83" s="91"/>
      <c r="KRW83" s="91"/>
      <c r="KRX83" s="91"/>
      <c r="KRY83" s="91"/>
      <c r="KRZ83" s="91"/>
      <c r="KSA83" s="91"/>
      <c r="KSB83" s="91"/>
      <c r="KSC83" s="91"/>
      <c r="KSD83" s="91"/>
      <c r="KSE83" s="91"/>
      <c r="KSF83" s="91"/>
      <c r="KSG83" s="91"/>
      <c r="KSH83" s="91"/>
      <c r="KSI83" s="91"/>
      <c r="KSJ83" s="91"/>
      <c r="KSK83" s="91"/>
      <c r="KSL83" s="91"/>
      <c r="KSM83" s="91"/>
      <c r="KSN83" s="91"/>
      <c r="KSO83" s="91"/>
      <c r="KSP83" s="91"/>
      <c r="KSQ83" s="91"/>
      <c r="KSR83" s="91"/>
      <c r="KSS83" s="91"/>
      <c r="KST83" s="91"/>
      <c r="KSU83" s="91"/>
      <c r="KSV83" s="91"/>
      <c r="KSW83" s="91"/>
      <c r="KSX83" s="91"/>
      <c r="KSY83" s="91"/>
      <c r="KSZ83" s="91"/>
      <c r="KTA83" s="91"/>
      <c r="KTB83" s="91"/>
      <c r="KTC83" s="91"/>
      <c r="KTD83" s="91"/>
      <c r="KTE83" s="91"/>
      <c r="KTF83" s="91"/>
      <c r="KTG83" s="91"/>
      <c r="KTH83" s="91"/>
      <c r="KTI83" s="91"/>
      <c r="KTJ83" s="91"/>
      <c r="KTK83" s="91"/>
      <c r="KTL83" s="91"/>
      <c r="KTM83" s="91"/>
      <c r="KTN83" s="91"/>
      <c r="KTO83" s="91"/>
      <c r="KTP83" s="91"/>
      <c r="KTQ83" s="91"/>
      <c r="KTR83" s="91"/>
      <c r="KTS83" s="91"/>
      <c r="KTT83" s="91"/>
      <c r="KTU83" s="91"/>
      <c r="KTV83" s="91"/>
      <c r="KTW83" s="91"/>
      <c r="KTX83" s="91"/>
      <c r="KTY83" s="91"/>
      <c r="KTZ83" s="91"/>
      <c r="KUA83" s="91"/>
      <c r="KUB83" s="91"/>
      <c r="KUC83" s="91"/>
      <c r="KUD83" s="91"/>
      <c r="KUE83" s="91"/>
      <c r="KUF83" s="91"/>
      <c r="KUG83" s="91"/>
      <c r="KUH83" s="91"/>
      <c r="KUI83" s="91"/>
      <c r="KUJ83" s="91"/>
      <c r="KUK83" s="91"/>
      <c r="KUL83" s="91"/>
      <c r="KUM83" s="91"/>
      <c r="KUN83" s="91"/>
      <c r="KUO83" s="91"/>
      <c r="KUP83" s="91"/>
      <c r="KUQ83" s="91"/>
      <c r="KUR83" s="91"/>
      <c r="KUS83" s="91"/>
      <c r="KUT83" s="91"/>
      <c r="KUU83" s="91"/>
      <c r="KUV83" s="91"/>
      <c r="KUW83" s="91"/>
      <c r="KUX83" s="91"/>
      <c r="KUY83" s="91"/>
      <c r="KUZ83" s="91"/>
      <c r="KVA83" s="91"/>
      <c r="KVB83" s="91"/>
      <c r="KVC83" s="91"/>
      <c r="KVD83" s="91"/>
      <c r="KVE83" s="91"/>
      <c r="KVF83" s="91"/>
      <c r="KVG83" s="91"/>
      <c r="KVH83" s="91"/>
      <c r="KVI83" s="91"/>
      <c r="KVJ83" s="91"/>
      <c r="KVK83" s="91"/>
      <c r="KVL83" s="91"/>
      <c r="KVM83" s="91"/>
      <c r="KVN83" s="91"/>
      <c r="KVO83" s="91"/>
      <c r="KVP83" s="91"/>
      <c r="KVQ83" s="91"/>
      <c r="KVR83" s="91"/>
      <c r="KVS83" s="91"/>
      <c r="KVT83" s="91"/>
      <c r="KVU83" s="91"/>
      <c r="KVV83" s="91"/>
      <c r="KVW83" s="91"/>
      <c r="KVX83" s="91"/>
      <c r="KVY83" s="91"/>
      <c r="KVZ83" s="91"/>
      <c r="KWA83" s="91"/>
      <c r="KWB83" s="91"/>
      <c r="KWC83" s="91"/>
      <c r="KWD83" s="91"/>
      <c r="KWE83" s="91"/>
      <c r="KWF83" s="91"/>
      <c r="KWG83" s="91"/>
      <c r="KWH83" s="91"/>
      <c r="KWI83" s="91"/>
      <c r="KWJ83" s="91"/>
      <c r="KWK83" s="91"/>
      <c r="KWL83" s="91"/>
      <c r="KWM83" s="91"/>
      <c r="KWN83" s="91"/>
      <c r="KWO83" s="91"/>
      <c r="KWP83" s="91"/>
      <c r="KWQ83" s="91"/>
      <c r="KWR83" s="91"/>
      <c r="KWS83" s="91"/>
      <c r="KWT83" s="91"/>
      <c r="KWU83" s="91"/>
      <c r="KWV83" s="91"/>
      <c r="KWW83" s="91"/>
      <c r="KWX83" s="91"/>
      <c r="KWY83" s="91"/>
      <c r="KWZ83" s="91"/>
      <c r="KXA83" s="91"/>
      <c r="KXB83" s="91"/>
      <c r="KXC83" s="91"/>
      <c r="KXD83" s="91"/>
      <c r="KXE83" s="91"/>
      <c r="KXF83" s="91"/>
      <c r="KXG83" s="91"/>
      <c r="KXH83" s="91"/>
      <c r="KXI83" s="91"/>
      <c r="KXJ83" s="91"/>
      <c r="KXK83" s="91"/>
      <c r="KXL83" s="91"/>
      <c r="KXM83" s="91"/>
      <c r="KXN83" s="91"/>
      <c r="KXO83" s="91"/>
      <c r="KXP83" s="91"/>
      <c r="KXQ83" s="91"/>
      <c r="KXR83" s="91"/>
      <c r="KXS83" s="91"/>
      <c r="KXT83" s="91"/>
      <c r="KXU83" s="91"/>
      <c r="KXV83" s="91"/>
      <c r="KXW83" s="91"/>
      <c r="KXX83" s="91"/>
      <c r="KXY83" s="91"/>
      <c r="KXZ83" s="91"/>
      <c r="KYA83" s="91"/>
      <c r="KYB83" s="91"/>
      <c r="KYC83" s="91"/>
      <c r="KYD83" s="91"/>
      <c r="KYE83" s="91"/>
      <c r="KYF83" s="91"/>
      <c r="KYG83" s="91"/>
      <c r="KYH83" s="91"/>
      <c r="KYI83" s="91"/>
      <c r="KYJ83" s="91"/>
      <c r="KYK83" s="91"/>
      <c r="KYL83" s="91"/>
      <c r="KYM83" s="91"/>
      <c r="KYN83" s="91"/>
      <c r="KYO83" s="91"/>
      <c r="KYP83" s="91"/>
      <c r="KYQ83" s="91"/>
      <c r="KYR83" s="91"/>
      <c r="KYS83" s="91"/>
      <c r="KYT83" s="91"/>
      <c r="KYU83" s="91"/>
      <c r="KYV83" s="91"/>
      <c r="KYW83" s="91"/>
      <c r="KYX83" s="91"/>
      <c r="KYY83" s="91"/>
      <c r="KYZ83" s="91"/>
      <c r="KZA83" s="91"/>
      <c r="KZB83" s="91"/>
      <c r="KZC83" s="91"/>
      <c r="KZD83" s="91"/>
      <c r="KZE83" s="91"/>
      <c r="KZF83" s="91"/>
      <c r="KZG83" s="91"/>
      <c r="KZH83" s="91"/>
      <c r="KZI83" s="91"/>
      <c r="KZJ83" s="91"/>
      <c r="KZK83" s="91"/>
      <c r="KZL83" s="91"/>
      <c r="KZM83" s="91"/>
      <c r="KZN83" s="91"/>
      <c r="KZO83" s="91"/>
      <c r="KZP83" s="91"/>
      <c r="KZQ83" s="91"/>
      <c r="KZR83" s="91"/>
      <c r="KZS83" s="91"/>
      <c r="KZT83" s="91"/>
      <c r="KZU83" s="91"/>
      <c r="KZV83" s="91"/>
      <c r="KZW83" s="91"/>
      <c r="KZX83" s="91"/>
      <c r="KZY83" s="91"/>
      <c r="KZZ83" s="91"/>
      <c r="LAA83" s="91"/>
      <c r="LAB83" s="91"/>
      <c r="LAC83" s="91"/>
      <c r="LAD83" s="91"/>
      <c r="LAE83" s="91"/>
      <c r="LAF83" s="91"/>
      <c r="LAG83" s="91"/>
      <c r="LAH83" s="91"/>
      <c r="LAI83" s="91"/>
      <c r="LAJ83" s="91"/>
      <c r="LAK83" s="91"/>
      <c r="LAL83" s="91"/>
      <c r="LAM83" s="91"/>
      <c r="LAN83" s="91"/>
      <c r="LAO83" s="91"/>
      <c r="LAP83" s="91"/>
      <c r="LAQ83" s="91"/>
      <c r="LAR83" s="91"/>
      <c r="LAS83" s="91"/>
      <c r="LAT83" s="91"/>
      <c r="LAU83" s="91"/>
      <c r="LAV83" s="91"/>
      <c r="LAW83" s="91"/>
      <c r="LAX83" s="91"/>
      <c r="LAY83" s="91"/>
      <c r="LAZ83" s="91"/>
      <c r="LBA83" s="91"/>
      <c r="LBB83" s="91"/>
      <c r="LBC83" s="91"/>
      <c r="LBD83" s="91"/>
      <c r="LBE83" s="91"/>
      <c r="LBF83" s="91"/>
      <c r="LBG83" s="91"/>
      <c r="LBH83" s="91"/>
      <c r="LBI83" s="91"/>
      <c r="LBJ83" s="91"/>
      <c r="LBK83" s="91"/>
      <c r="LBL83" s="91"/>
      <c r="LBM83" s="91"/>
      <c r="LBN83" s="91"/>
      <c r="LBO83" s="91"/>
      <c r="LBP83" s="91"/>
      <c r="LBQ83" s="91"/>
      <c r="LBR83" s="91"/>
      <c r="LBS83" s="91"/>
      <c r="LBT83" s="91"/>
      <c r="LBU83" s="91"/>
      <c r="LBV83" s="91"/>
      <c r="LBW83" s="91"/>
      <c r="LBX83" s="91"/>
      <c r="LBY83" s="91"/>
      <c r="LBZ83" s="91"/>
      <c r="LCA83" s="91"/>
      <c r="LCB83" s="91"/>
      <c r="LCC83" s="91"/>
      <c r="LCD83" s="91"/>
      <c r="LCE83" s="91"/>
      <c r="LCF83" s="91"/>
      <c r="LCG83" s="91"/>
      <c r="LCH83" s="91"/>
      <c r="LCI83" s="91"/>
      <c r="LCJ83" s="91"/>
      <c r="LCK83" s="91"/>
      <c r="LCL83" s="91"/>
      <c r="LCM83" s="91"/>
      <c r="LCN83" s="91"/>
      <c r="LCO83" s="91"/>
      <c r="LCP83" s="91"/>
      <c r="LCQ83" s="91"/>
      <c r="LCR83" s="91"/>
      <c r="LCS83" s="91"/>
      <c r="LCT83" s="91"/>
      <c r="LCU83" s="91"/>
      <c r="LCV83" s="91"/>
      <c r="LCW83" s="91"/>
      <c r="LCX83" s="91"/>
      <c r="LCY83" s="91"/>
      <c r="LCZ83" s="91"/>
      <c r="LDA83" s="91"/>
      <c r="LDB83" s="91"/>
      <c r="LDC83" s="91"/>
      <c r="LDD83" s="91"/>
      <c r="LDE83" s="91"/>
      <c r="LDF83" s="91"/>
      <c r="LDG83" s="91"/>
      <c r="LDH83" s="91"/>
      <c r="LDI83" s="91"/>
      <c r="LDJ83" s="91"/>
      <c r="LDK83" s="91"/>
      <c r="LDL83" s="91"/>
      <c r="LDM83" s="91"/>
      <c r="LDN83" s="91"/>
      <c r="LDO83" s="91"/>
      <c r="LDP83" s="91"/>
      <c r="LDQ83" s="91"/>
      <c r="LDR83" s="91"/>
      <c r="LDS83" s="91"/>
      <c r="LDT83" s="91"/>
      <c r="LDU83" s="91"/>
      <c r="LDV83" s="91"/>
      <c r="LDW83" s="91"/>
      <c r="LDX83" s="91"/>
      <c r="LDY83" s="91"/>
      <c r="LDZ83" s="91"/>
      <c r="LEA83" s="91"/>
      <c r="LEB83" s="91"/>
      <c r="LEC83" s="91"/>
      <c r="LED83" s="91"/>
      <c r="LEE83" s="91"/>
      <c r="LEF83" s="91"/>
      <c r="LEG83" s="91"/>
      <c r="LEH83" s="91"/>
      <c r="LEI83" s="91"/>
      <c r="LEJ83" s="91"/>
      <c r="LEK83" s="91"/>
      <c r="LEL83" s="91"/>
      <c r="LEM83" s="91"/>
      <c r="LEN83" s="91"/>
      <c r="LEO83" s="91"/>
      <c r="LEP83" s="91"/>
      <c r="LEQ83" s="91"/>
      <c r="LER83" s="91"/>
      <c r="LES83" s="91"/>
      <c r="LET83" s="91"/>
      <c r="LEU83" s="91"/>
      <c r="LEV83" s="91"/>
      <c r="LEW83" s="91"/>
      <c r="LEX83" s="91"/>
      <c r="LEY83" s="91"/>
      <c r="LEZ83" s="91"/>
      <c r="LFA83" s="91"/>
      <c r="LFB83" s="91"/>
      <c r="LFC83" s="91"/>
      <c r="LFD83" s="91"/>
      <c r="LFE83" s="91"/>
      <c r="LFF83" s="91"/>
      <c r="LFG83" s="91"/>
      <c r="LFH83" s="91"/>
      <c r="LFI83" s="91"/>
      <c r="LFJ83" s="91"/>
      <c r="LFK83" s="91"/>
      <c r="LFL83" s="91"/>
      <c r="LFM83" s="91"/>
      <c r="LFN83" s="91"/>
      <c r="LFO83" s="91"/>
      <c r="LFP83" s="91"/>
      <c r="LFQ83" s="91"/>
      <c r="LFR83" s="91"/>
      <c r="LFS83" s="91"/>
      <c r="LFT83" s="91"/>
      <c r="LFU83" s="91"/>
      <c r="LFV83" s="91"/>
      <c r="LFW83" s="91"/>
      <c r="LFX83" s="91"/>
      <c r="LFY83" s="91"/>
      <c r="LFZ83" s="91"/>
      <c r="LGA83" s="91"/>
      <c r="LGB83" s="91"/>
      <c r="LGC83" s="91"/>
      <c r="LGD83" s="91"/>
      <c r="LGE83" s="91"/>
      <c r="LGF83" s="91"/>
      <c r="LGG83" s="91"/>
      <c r="LGH83" s="91"/>
      <c r="LGI83" s="91"/>
      <c r="LGJ83" s="91"/>
      <c r="LGK83" s="91"/>
      <c r="LGL83" s="91"/>
      <c r="LGM83" s="91"/>
      <c r="LGN83" s="91"/>
      <c r="LGO83" s="91"/>
      <c r="LGP83" s="91"/>
      <c r="LGQ83" s="91"/>
      <c r="LGR83" s="91"/>
      <c r="LGS83" s="91"/>
      <c r="LGT83" s="91"/>
      <c r="LGU83" s="91"/>
      <c r="LGV83" s="91"/>
      <c r="LGW83" s="91"/>
      <c r="LGX83" s="91"/>
      <c r="LGY83" s="91"/>
      <c r="LGZ83" s="91"/>
      <c r="LHA83" s="91"/>
      <c r="LHB83" s="91"/>
      <c r="LHC83" s="91"/>
      <c r="LHD83" s="91"/>
      <c r="LHE83" s="91"/>
      <c r="LHF83" s="91"/>
      <c r="LHG83" s="91"/>
      <c r="LHH83" s="91"/>
      <c r="LHI83" s="91"/>
      <c r="LHJ83" s="91"/>
      <c r="LHK83" s="91"/>
      <c r="LHL83" s="91"/>
      <c r="LHM83" s="91"/>
      <c r="LHN83" s="91"/>
      <c r="LHO83" s="91"/>
      <c r="LHP83" s="91"/>
      <c r="LHQ83" s="91"/>
      <c r="LHR83" s="91"/>
      <c r="LHS83" s="91"/>
      <c r="LHT83" s="91"/>
      <c r="LHU83" s="91"/>
      <c r="LHV83" s="91"/>
      <c r="LHW83" s="91"/>
      <c r="LHX83" s="91"/>
      <c r="LHY83" s="91"/>
      <c r="LHZ83" s="91"/>
      <c r="LIA83" s="91"/>
      <c r="LIB83" s="91"/>
      <c r="LIC83" s="91"/>
      <c r="LID83" s="91"/>
      <c r="LIE83" s="91"/>
      <c r="LIF83" s="91"/>
      <c r="LIG83" s="91"/>
      <c r="LIH83" s="91"/>
      <c r="LII83" s="91"/>
      <c r="LIJ83" s="91"/>
      <c r="LIK83" s="91"/>
      <c r="LIL83" s="91"/>
      <c r="LIM83" s="91"/>
      <c r="LIN83" s="91"/>
      <c r="LIO83" s="91"/>
      <c r="LIP83" s="91"/>
      <c r="LIQ83" s="91"/>
      <c r="LIR83" s="91"/>
      <c r="LIS83" s="91"/>
      <c r="LIT83" s="91"/>
      <c r="LIU83" s="91"/>
      <c r="LIV83" s="91"/>
      <c r="LIW83" s="91"/>
      <c r="LIX83" s="91"/>
      <c r="LIY83" s="91"/>
      <c r="LIZ83" s="91"/>
      <c r="LJA83" s="91"/>
      <c r="LJB83" s="91"/>
      <c r="LJC83" s="91"/>
      <c r="LJD83" s="91"/>
      <c r="LJE83" s="91"/>
      <c r="LJF83" s="91"/>
      <c r="LJG83" s="91"/>
      <c r="LJH83" s="91"/>
      <c r="LJI83" s="91"/>
      <c r="LJJ83" s="91"/>
      <c r="LJK83" s="91"/>
      <c r="LJL83" s="91"/>
      <c r="LJM83" s="91"/>
      <c r="LJN83" s="91"/>
      <c r="LJO83" s="91"/>
      <c r="LJP83" s="91"/>
      <c r="LJQ83" s="91"/>
      <c r="LJR83" s="91"/>
      <c r="LJS83" s="91"/>
      <c r="LJT83" s="91"/>
      <c r="LJU83" s="91"/>
      <c r="LJV83" s="91"/>
      <c r="LJW83" s="91"/>
      <c r="LJX83" s="91"/>
      <c r="LJY83" s="91"/>
      <c r="LJZ83" s="91"/>
      <c r="LKA83" s="91"/>
      <c r="LKB83" s="91"/>
      <c r="LKC83" s="91"/>
      <c r="LKD83" s="91"/>
      <c r="LKE83" s="91"/>
      <c r="LKF83" s="91"/>
      <c r="LKG83" s="91"/>
      <c r="LKH83" s="91"/>
      <c r="LKI83" s="91"/>
      <c r="LKJ83" s="91"/>
      <c r="LKK83" s="91"/>
      <c r="LKL83" s="91"/>
      <c r="LKM83" s="91"/>
      <c r="LKN83" s="91"/>
      <c r="LKO83" s="91"/>
      <c r="LKP83" s="91"/>
      <c r="LKQ83" s="91"/>
      <c r="LKR83" s="91"/>
      <c r="LKS83" s="91"/>
      <c r="LKT83" s="91"/>
      <c r="LKU83" s="91"/>
      <c r="LKV83" s="91"/>
      <c r="LKW83" s="91"/>
      <c r="LKX83" s="91"/>
      <c r="LKY83" s="91"/>
      <c r="LKZ83" s="91"/>
      <c r="LLA83" s="91"/>
      <c r="LLB83" s="91"/>
      <c r="LLC83" s="91"/>
      <c r="LLD83" s="91"/>
      <c r="LLE83" s="91"/>
      <c r="LLF83" s="91"/>
      <c r="LLG83" s="91"/>
      <c r="LLH83" s="91"/>
      <c r="LLI83" s="91"/>
      <c r="LLJ83" s="91"/>
      <c r="LLK83" s="91"/>
      <c r="LLL83" s="91"/>
      <c r="LLM83" s="91"/>
      <c r="LLN83" s="91"/>
      <c r="LLO83" s="91"/>
      <c r="LLP83" s="91"/>
      <c r="LLQ83" s="91"/>
      <c r="LLR83" s="91"/>
      <c r="LLS83" s="91"/>
      <c r="LLT83" s="91"/>
      <c r="LLU83" s="91"/>
      <c r="LLV83" s="91"/>
      <c r="LLW83" s="91"/>
      <c r="LLX83" s="91"/>
      <c r="LLY83" s="91"/>
      <c r="LLZ83" s="91"/>
      <c r="LMA83" s="91"/>
      <c r="LMB83" s="91"/>
      <c r="LMC83" s="91"/>
      <c r="LMD83" s="91"/>
      <c r="LME83" s="91"/>
      <c r="LMF83" s="91"/>
      <c r="LMG83" s="91"/>
      <c r="LMH83" s="91"/>
      <c r="LMI83" s="91"/>
      <c r="LMJ83" s="91"/>
      <c r="LMK83" s="91"/>
      <c r="LML83" s="91"/>
      <c r="LMM83" s="91"/>
      <c r="LMN83" s="91"/>
      <c r="LMO83" s="91"/>
      <c r="LMP83" s="91"/>
      <c r="LMQ83" s="91"/>
      <c r="LMR83" s="91"/>
      <c r="LMS83" s="91"/>
      <c r="LMT83" s="91"/>
      <c r="LMU83" s="91"/>
      <c r="LMV83" s="91"/>
      <c r="LMW83" s="91"/>
      <c r="LMX83" s="91"/>
      <c r="LMY83" s="91"/>
      <c r="LMZ83" s="91"/>
      <c r="LNA83" s="91"/>
      <c r="LNB83" s="91"/>
      <c r="LNC83" s="91"/>
      <c r="LND83" s="91"/>
      <c r="LNE83" s="91"/>
      <c r="LNF83" s="91"/>
      <c r="LNG83" s="91"/>
      <c r="LNH83" s="91"/>
      <c r="LNI83" s="91"/>
      <c r="LNJ83" s="91"/>
      <c r="LNK83" s="91"/>
      <c r="LNL83" s="91"/>
      <c r="LNM83" s="91"/>
      <c r="LNN83" s="91"/>
      <c r="LNO83" s="91"/>
      <c r="LNP83" s="91"/>
      <c r="LNQ83" s="91"/>
      <c r="LNR83" s="91"/>
      <c r="LNS83" s="91"/>
      <c r="LNT83" s="91"/>
      <c r="LNU83" s="91"/>
      <c r="LNV83" s="91"/>
      <c r="LNW83" s="91"/>
      <c r="LNX83" s="91"/>
      <c r="LNY83" s="91"/>
      <c r="LNZ83" s="91"/>
      <c r="LOA83" s="91"/>
      <c r="LOB83" s="91"/>
      <c r="LOC83" s="91"/>
      <c r="LOD83" s="91"/>
      <c r="LOE83" s="91"/>
      <c r="LOF83" s="91"/>
      <c r="LOG83" s="91"/>
      <c r="LOH83" s="91"/>
      <c r="LOI83" s="91"/>
      <c r="LOJ83" s="91"/>
      <c r="LOK83" s="91"/>
      <c r="LOL83" s="91"/>
      <c r="LOM83" s="91"/>
      <c r="LON83" s="91"/>
      <c r="LOO83" s="91"/>
      <c r="LOP83" s="91"/>
      <c r="LOQ83" s="91"/>
      <c r="LOR83" s="91"/>
      <c r="LOS83" s="91"/>
      <c r="LOT83" s="91"/>
      <c r="LOU83" s="91"/>
      <c r="LOV83" s="91"/>
      <c r="LOW83" s="91"/>
      <c r="LOX83" s="91"/>
      <c r="LOY83" s="91"/>
      <c r="LOZ83" s="91"/>
      <c r="LPA83" s="91"/>
      <c r="LPB83" s="91"/>
      <c r="LPC83" s="91"/>
      <c r="LPD83" s="91"/>
      <c r="LPE83" s="91"/>
      <c r="LPF83" s="91"/>
      <c r="LPG83" s="91"/>
      <c r="LPH83" s="91"/>
      <c r="LPI83" s="91"/>
      <c r="LPJ83" s="91"/>
      <c r="LPK83" s="91"/>
      <c r="LPL83" s="91"/>
      <c r="LPM83" s="91"/>
      <c r="LPN83" s="91"/>
      <c r="LPO83" s="91"/>
      <c r="LPP83" s="91"/>
      <c r="LPQ83" s="91"/>
      <c r="LPR83" s="91"/>
      <c r="LPS83" s="91"/>
      <c r="LPT83" s="91"/>
      <c r="LPU83" s="91"/>
      <c r="LPV83" s="91"/>
      <c r="LPW83" s="91"/>
      <c r="LPX83" s="91"/>
      <c r="LPY83" s="91"/>
      <c r="LPZ83" s="91"/>
      <c r="LQA83" s="91"/>
      <c r="LQB83" s="91"/>
      <c r="LQC83" s="91"/>
      <c r="LQD83" s="91"/>
      <c r="LQE83" s="91"/>
      <c r="LQF83" s="91"/>
      <c r="LQG83" s="91"/>
      <c r="LQH83" s="91"/>
      <c r="LQI83" s="91"/>
      <c r="LQJ83" s="91"/>
      <c r="LQK83" s="91"/>
      <c r="LQL83" s="91"/>
      <c r="LQM83" s="91"/>
      <c r="LQN83" s="91"/>
      <c r="LQO83" s="91"/>
      <c r="LQP83" s="91"/>
      <c r="LQQ83" s="91"/>
      <c r="LQR83" s="91"/>
      <c r="LQS83" s="91"/>
      <c r="LQT83" s="91"/>
      <c r="LQU83" s="91"/>
      <c r="LQV83" s="91"/>
      <c r="LQW83" s="91"/>
      <c r="LQX83" s="91"/>
      <c r="LQY83" s="91"/>
      <c r="LQZ83" s="91"/>
      <c r="LRA83" s="91"/>
      <c r="LRB83" s="91"/>
      <c r="LRC83" s="91"/>
      <c r="LRD83" s="91"/>
      <c r="LRE83" s="91"/>
      <c r="LRF83" s="91"/>
      <c r="LRG83" s="91"/>
      <c r="LRH83" s="91"/>
      <c r="LRI83" s="91"/>
      <c r="LRJ83" s="91"/>
      <c r="LRK83" s="91"/>
      <c r="LRL83" s="91"/>
      <c r="LRM83" s="91"/>
      <c r="LRN83" s="91"/>
      <c r="LRO83" s="91"/>
      <c r="LRP83" s="91"/>
      <c r="LRQ83" s="91"/>
      <c r="LRR83" s="91"/>
      <c r="LRS83" s="91"/>
      <c r="LRT83" s="91"/>
      <c r="LRU83" s="91"/>
      <c r="LRV83" s="91"/>
      <c r="LRW83" s="91"/>
      <c r="LRX83" s="91"/>
      <c r="LRY83" s="91"/>
      <c r="LRZ83" s="91"/>
      <c r="LSA83" s="91"/>
      <c r="LSB83" s="91"/>
      <c r="LSC83" s="91"/>
      <c r="LSD83" s="91"/>
      <c r="LSE83" s="91"/>
      <c r="LSF83" s="91"/>
      <c r="LSG83" s="91"/>
      <c r="LSH83" s="91"/>
      <c r="LSI83" s="91"/>
      <c r="LSJ83" s="91"/>
      <c r="LSK83" s="91"/>
      <c r="LSL83" s="91"/>
      <c r="LSM83" s="91"/>
      <c r="LSN83" s="91"/>
      <c r="LSO83" s="91"/>
      <c r="LSP83" s="91"/>
      <c r="LSQ83" s="91"/>
      <c r="LSR83" s="91"/>
      <c r="LSS83" s="91"/>
      <c r="LST83" s="91"/>
      <c r="LSU83" s="91"/>
      <c r="LSV83" s="91"/>
      <c r="LSW83" s="91"/>
      <c r="LSX83" s="91"/>
      <c r="LSY83" s="91"/>
      <c r="LSZ83" s="91"/>
      <c r="LTA83" s="91"/>
      <c r="LTB83" s="91"/>
      <c r="LTC83" s="91"/>
      <c r="LTD83" s="91"/>
      <c r="LTE83" s="91"/>
      <c r="LTF83" s="91"/>
      <c r="LTG83" s="91"/>
      <c r="LTH83" s="91"/>
      <c r="LTI83" s="91"/>
      <c r="LTJ83" s="91"/>
      <c r="LTK83" s="91"/>
      <c r="LTL83" s="91"/>
      <c r="LTM83" s="91"/>
      <c r="LTN83" s="91"/>
      <c r="LTO83" s="91"/>
      <c r="LTP83" s="91"/>
      <c r="LTQ83" s="91"/>
      <c r="LTR83" s="91"/>
      <c r="LTS83" s="91"/>
      <c r="LTT83" s="91"/>
      <c r="LTU83" s="91"/>
      <c r="LTV83" s="91"/>
      <c r="LTW83" s="91"/>
      <c r="LTX83" s="91"/>
      <c r="LTY83" s="91"/>
      <c r="LTZ83" s="91"/>
      <c r="LUA83" s="91"/>
      <c r="LUB83" s="91"/>
      <c r="LUC83" s="91"/>
      <c r="LUD83" s="91"/>
      <c r="LUE83" s="91"/>
      <c r="LUF83" s="91"/>
      <c r="LUG83" s="91"/>
      <c r="LUH83" s="91"/>
      <c r="LUI83" s="91"/>
      <c r="LUJ83" s="91"/>
      <c r="LUK83" s="91"/>
      <c r="LUL83" s="91"/>
      <c r="LUM83" s="91"/>
      <c r="LUN83" s="91"/>
      <c r="LUO83" s="91"/>
      <c r="LUP83" s="91"/>
      <c r="LUQ83" s="91"/>
      <c r="LUR83" s="91"/>
      <c r="LUS83" s="91"/>
      <c r="LUT83" s="91"/>
      <c r="LUU83" s="91"/>
      <c r="LUV83" s="91"/>
      <c r="LUW83" s="91"/>
      <c r="LUX83" s="91"/>
      <c r="LUY83" s="91"/>
      <c r="LUZ83" s="91"/>
      <c r="LVA83" s="91"/>
      <c r="LVB83" s="91"/>
      <c r="LVC83" s="91"/>
      <c r="LVD83" s="91"/>
      <c r="LVE83" s="91"/>
      <c r="LVF83" s="91"/>
      <c r="LVG83" s="91"/>
      <c r="LVH83" s="91"/>
      <c r="LVI83" s="91"/>
      <c r="LVJ83" s="91"/>
      <c r="LVK83" s="91"/>
      <c r="LVL83" s="91"/>
      <c r="LVM83" s="91"/>
      <c r="LVN83" s="91"/>
      <c r="LVO83" s="91"/>
      <c r="LVP83" s="91"/>
      <c r="LVQ83" s="91"/>
      <c r="LVR83" s="91"/>
      <c r="LVS83" s="91"/>
      <c r="LVT83" s="91"/>
      <c r="LVU83" s="91"/>
      <c r="LVV83" s="91"/>
      <c r="LVW83" s="91"/>
      <c r="LVX83" s="91"/>
      <c r="LVY83" s="91"/>
      <c r="LVZ83" s="91"/>
      <c r="LWA83" s="91"/>
      <c r="LWB83" s="91"/>
      <c r="LWC83" s="91"/>
      <c r="LWD83" s="91"/>
      <c r="LWE83" s="91"/>
      <c r="LWF83" s="91"/>
      <c r="LWG83" s="91"/>
      <c r="LWH83" s="91"/>
      <c r="LWI83" s="91"/>
      <c r="LWJ83" s="91"/>
      <c r="LWK83" s="91"/>
      <c r="LWL83" s="91"/>
      <c r="LWM83" s="91"/>
      <c r="LWN83" s="91"/>
      <c r="LWO83" s="91"/>
      <c r="LWP83" s="91"/>
      <c r="LWQ83" s="91"/>
      <c r="LWR83" s="91"/>
      <c r="LWS83" s="91"/>
      <c r="LWT83" s="91"/>
      <c r="LWU83" s="91"/>
      <c r="LWV83" s="91"/>
      <c r="LWW83" s="91"/>
      <c r="LWX83" s="91"/>
      <c r="LWY83" s="91"/>
      <c r="LWZ83" s="91"/>
      <c r="LXA83" s="91"/>
      <c r="LXB83" s="91"/>
      <c r="LXC83" s="91"/>
      <c r="LXD83" s="91"/>
      <c r="LXE83" s="91"/>
      <c r="LXF83" s="91"/>
      <c r="LXG83" s="91"/>
      <c r="LXH83" s="91"/>
      <c r="LXI83" s="91"/>
      <c r="LXJ83" s="91"/>
      <c r="LXK83" s="91"/>
      <c r="LXL83" s="91"/>
      <c r="LXM83" s="91"/>
      <c r="LXN83" s="91"/>
      <c r="LXO83" s="91"/>
      <c r="LXP83" s="91"/>
      <c r="LXQ83" s="91"/>
      <c r="LXR83" s="91"/>
      <c r="LXS83" s="91"/>
      <c r="LXT83" s="91"/>
      <c r="LXU83" s="91"/>
      <c r="LXV83" s="91"/>
      <c r="LXW83" s="91"/>
      <c r="LXX83" s="91"/>
      <c r="LXY83" s="91"/>
      <c r="LXZ83" s="91"/>
      <c r="LYA83" s="91"/>
      <c r="LYB83" s="91"/>
      <c r="LYC83" s="91"/>
      <c r="LYD83" s="91"/>
      <c r="LYE83" s="91"/>
      <c r="LYF83" s="91"/>
      <c r="LYG83" s="91"/>
      <c r="LYH83" s="91"/>
      <c r="LYI83" s="91"/>
      <c r="LYJ83" s="91"/>
      <c r="LYK83" s="91"/>
      <c r="LYL83" s="91"/>
      <c r="LYM83" s="91"/>
      <c r="LYN83" s="91"/>
      <c r="LYO83" s="91"/>
      <c r="LYP83" s="91"/>
      <c r="LYQ83" s="91"/>
      <c r="LYR83" s="91"/>
      <c r="LYS83" s="91"/>
      <c r="LYT83" s="91"/>
      <c r="LYU83" s="91"/>
      <c r="LYV83" s="91"/>
      <c r="LYW83" s="91"/>
      <c r="LYX83" s="91"/>
      <c r="LYY83" s="91"/>
      <c r="LYZ83" s="91"/>
      <c r="LZA83" s="91"/>
      <c r="LZB83" s="91"/>
      <c r="LZC83" s="91"/>
      <c r="LZD83" s="91"/>
      <c r="LZE83" s="91"/>
      <c r="LZF83" s="91"/>
      <c r="LZG83" s="91"/>
      <c r="LZH83" s="91"/>
      <c r="LZI83" s="91"/>
      <c r="LZJ83" s="91"/>
      <c r="LZK83" s="91"/>
      <c r="LZL83" s="91"/>
      <c r="LZM83" s="91"/>
      <c r="LZN83" s="91"/>
      <c r="LZO83" s="91"/>
      <c r="LZP83" s="91"/>
      <c r="LZQ83" s="91"/>
      <c r="LZR83" s="91"/>
      <c r="LZS83" s="91"/>
      <c r="LZT83" s="91"/>
      <c r="LZU83" s="91"/>
      <c r="LZV83" s="91"/>
      <c r="LZW83" s="91"/>
      <c r="LZX83" s="91"/>
      <c r="LZY83" s="91"/>
      <c r="LZZ83" s="91"/>
      <c r="MAA83" s="91"/>
      <c r="MAB83" s="91"/>
      <c r="MAC83" s="91"/>
      <c r="MAD83" s="91"/>
      <c r="MAE83" s="91"/>
      <c r="MAF83" s="91"/>
      <c r="MAG83" s="91"/>
      <c r="MAH83" s="91"/>
      <c r="MAI83" s="91"/>
      <c r="MAJ83" s="91"/>
      <c r="MAK83" s="91"/>
      <c r="MAL83" s="91"/>
      <c r="MAM83" s="91"/>
      <c r="MAN83" s="91"/>
      <c r="MAO83" s="91"/>
      <c r="MAP83" s="91"/>
      <c r="MAQ83" s="91"/>
      <c r="MAR83" s="91"/>
      <c r="MAS83" s="91"/>
      <c r="MAT83" s="91"/>
      <c r="MAU83" s="91"/>
      <c r="MAV83" s="91"/>
      <c r="MAW83" s="91"/>
      <c r="MAX83" s="91"/>
      <c r="MAY83" s="91"/>
      <c r="MAZ83" s="91"/>
      <c r="MBA83" s="91"/>
      <c r="MBB83" s="91"/>
      <c r="MBC83" s="91"/>
      <c r="MBD83" s="91"/>
      <c r="MBE83" s="91"/>
      <c r="MBF83" s="91"/>
      <c r="MBG83" s="91"/>
      <c r="MBH83" s="91"/>
      <c r="MBI83" s="91"/>
      <c r="MBJ83" s="91"/>
      <c r="MBK83" s="91"/>
      <c r="MBL83" s="91"/>
      <c r="MBM83" s="91"/>
      <c r="MBN83" s="91"/>
      <c r="MBO83" s="91"/>
      <c r="MBP83" s="91"/>
      <c r="MBQ83" s="91"/>
      <c r="MBR83" s="91"/>
      <c r="MBS83" s="91"/>
      <c r="MBT83" s="91"/>
      <c r="MBU83" s="91"/>
      <c r="MBV83" s="91"/>
      <c r="MBW83" s="91"/>
      <c r="MBX83" s="91"/>
      <c r="MBY83" s="91"/>
      <c r="MBZ83" s="91"/>
      <c r="MCA83" s="91"/>
      <c r="MCB83" s="91"/>
      <c r="MCC83" s="91"/>
      <c r="MCD83" s="91"/>
      <c r="MCE83" s="91"/>
      <c r="MCF83" s="91"/>
      <c r="MCG83" s="91"/>
      <c r="MCH83" s="91"/>
      <c r="MCI83" s="91"/>
      <c r="MCJ83" s="91"/>
      <c r="MCK83" s="91"/>
      <c r="MCL83" s="91"/>
      <c r="MCM83" s="91"/>
      <c r="MCN83" s="91"/>
      <c r="MCO83" s="91"/>
      <c r="MCP83" s="91"/>
      <c r="MCQ83" s="91"/>
      <c r="MCR83" s="91"/>
      <c r="MCS83" s="91"/>
      <c r="MCT83" s="91"/>
      <c r="MCU83" s="91"/>
      <c r="MCV83" s="91"/>
      <c r="MCW83" s="91"/>
      <c r="MCX83" s="91"/>
      <c r="MCY83" s="91"/>
      <c r="MCZ83" s="91"/>
      <c r="MDA83" s="91"/>
      <c r="MDB83" s="91"/>
      <c r="MDC83" s="91"/>
      <c r="MDD83" s="91"/>
      <c r="MDE83" s="91"/>
      <c r="MDF83" s="91"/>
      <c r="MDG83" s="91"/>
      <c r="MDH83" s="91"/>
      <c r="MDI83" s="91"/>
      <c r="MDJ83" s="91"/>
      <c r="MDK83" s="91"/>
      <c r="MDL83" s="91"/>
      <c r="MDM83" s="91"/>
      <c r="MDN83" s="91"/>
      <c r="MDO83" s="91"/>
      <c r="MDP83" s="91"/>
      <c r="MDQ83" s="91"/>
      <c r="MDR83" s="91"/>
      <c r="MDS83" s="91"/>
      <c r="MDT83" s="91"/>
      <c r="MDU83" s="91"/>
      <c r="MDV83" s="91"/>
      <c r="MDW83" s="91"/>
      <c r="MDX83" s="91"/>
      <c r="MDY83" s="91"/>
      <c r="MDZ83" s="91"/>
      <c r="MEA83" s="91"/>
      <c r="MEB83" s="91"/>
      <c r="MEC83" s="91"/>
      <c r="MED83" s="91"/>
      <c r="MEE83" s="91"/>
      <c r="MEF83" s="91"/>
      <c r="MEG83" s="91"/>
      <c r="MEH83" s="91"/>
      <c r="MEI83" s="91"/>
      <c r="MEJ83" s="91"/>
      <c r="MEK83" s="91"/>
      <c r="MEL83" s="91"/>
      <c r="MEM83" s="91"/>
      <c r="MEN83" s="91"/>
      <c r="MEO83" s="91"/>
      <c r="MEP83" s="91"/>
      <c r="MEQ83" s="91"/>
      <c r="MER83" s="91"/>
      <c r="MES83" s="91"/>
      <c r="MET83" s="91"/>
      <c r="MEU83" s="91"/>
      <c r="MEV83" s="91"/>
      <c r="MEW83" s="91"/>
      <c r="MEX83" s="91"/>
      <c r="MEY83" s="91"/>
      <c r="MEZ83" s="91"/>
      <c r="MFA83" s="91"/>
      <c r="MFB83" s="91"/>
      <c r="MFC83" s="91"/>
      <c r="MFD83" s="91"/>
      <c r="MFE83" s="91"/>
      <c r="MFF83" s="91"/>
      <c r="MFG83" s="91"/>
      <c r="MFH83" s="91"/>
      <c r="MFI83" s="91"/>
      <c r="MFJ83" s="91"/>
      <c r="MFK83" s="91"/>
      <c r="MFL83" s="91"/>
      <c r="MFM83" s="91"/>
      <c r="MFN83" s="91"/>
      <c r="MFO83" s="91"/>
      <c r="MFP83" s="91"/>
      <c r="MFQ83" s="91"/>
      <c r="MFR83" s="91"/>
      <c r="MFS83" s="91"/>
      <c r="MFT83" s="91"/>
      <c r="MFU83" s="91"/>
      <c r="MFV83" s="91"/>
      <c r="MFW83" s="91"/>
      <c r="MFX83" s="91"/>
      <c r="MFY83" s="91"/>
      <c r="MFZ83" s="91"/>
      <c r="MGA83" s="91"/>
      <c r="MGB83" s="91"/>
      <c r="MGC83" s="91"/>
      <c r="MGD83" s="91"/>
      <c r="MGE83" s="91"/>
      <c r="MGF83" s="91"/>
      <c r="MGG83" s="91"/>
      <c r="MGH83" s="91"/>
      <c r="MGI83" s="91"/>
      <c r="MGJ83" s="91"/>
      <c r="MGK83" s="91"/>
      <c r="MGL83" s="91"/>
      <c r="MGM83" s="91"/>
      <c r="MGN83" s="91"/>
      <c r="MGO83" s="91"/>
      <c r="MGP83" s="91"/>
      <c r="MGQ83" s="91"/>
      <c r="MGR83" s="91"/>
      <c r="MGS83" s="91"/>
      <c r="MGT83" s="91"/>
      <c r="MGU83" s="91"/>
      <c r="MGV83" s="91"/>
      <c r="MGW83" s="91"/>
      <c r="MGX83" s="91"/>
      <c r="MGY83" s="91"/>
      <c r="MGZ83" s="91"/>
      <c r="MHA83" s="91"/>
      <c r="MHB83" s="91"/>
      <c r="MHC83" s="91"/>
      <c r="MHD83" s="91"/>
      <c r="MHE83" s="91"/>
      <c r="MHF83" s="91"/>
      <c r="MHG83" s="91"/>
      <c r="MHH83" s="91"/>
      <c r="MHI83" s="91"/>
      <c r="MHJ83" s="91"/>
      <c r="MHK83" s="91"/>
      <c r="MHL83" s="91"/>
      <c r="MHM83" s="91"/>
      <c r="MHN83" s="91"/>
      <c r="MHO83" s="91"/>
      <c r="MHP83" s="91"/>
      <c r="MHQ83" s="91"/>
      <c r="MHR83" s="91"/>
      <c r="MHS83" s="91"/>
      <c r="MHT83" s="91"/>
      <c r="MHU83" s="91"/>
      <c r="MHV83" s="91"/>
      <c r="MHW83" s="91"/>
      <c r="MHX83" s="91"/>
      <c r="MHY83" s="91"/>
      <c r="MHZ83" s="91"/>
      <c r="MIA83" s="91"/>
      <c r="MIB83" s="91"/>
      <c r="MIC83" s="91"/>
      <c r="MID83" s="91"/>
      <c r="MIE83" s="91"/>
      <c r="MIF83" s="91"/>
      <c r="MIG83" s="91"/>
      <c r="MIH83" s="91"/>
      <c r="MII83" s="91"/>
      <c r="MIJ83" s="91"/>
      <c r="MIK83" s="91"/>
      <c r="MIL83" s="91"/>
      <c r="MIM83" s="91"/>
      <c r="MIN83" s="91"/>
      <c r="MIO83" s="91"/>
      <c r="MIP83" s="91"/>
      <c r="MIQ83" s="91"/>
      <c r="MIR83" s="91"/>
      <c r="MIS83" s="91"/>
      <c r="MIT83" s="91"/>
      <c r="MIU83" s="91"/>
      <c r="MIV83" s="91"/>
      <c r="MIW83" s="91"/>
      <c r="MIX83" s="91"/>
      <c r="MIY83" s="91"/>
      <c r="MIZ83" s="91"/>
      <c r="MJA83" s="91"/>
      <c r="MJB83" s="91"/>
      <c r="MJC83" s="91"/>
      <c r="MJD83" s="91"/>
      <c r="MJE83" s="91"/>
      <c r="MJF83" s="91"/>
      <c r="MJG83" s="91"/>
      <c r="MJH83" s="91"/>
      <c r="MJI83" s="91"/>
      <c r="MJJ83" s="91"/>
      <c r="MJK83" s="91"/>
      <c r="MJL83" s="91"/>
      <c r="MJM83" s="91"/>
      <c r="MJN83" s="91"/>
      <c r="MJO83" s="91"/>
      <c r="MJP83" s="91"/>
      <c r="MJQ83" s="91"/>
      <c r="MJR83" s="91"/>
      <c r="MJS83" s="91"/>
      <c r="MJT83" s="91"/>
      <c r="MJU83" s="91"/>
      <c r="MJV83" s="91"/>
      <c r="MJW83" s="91"/>
      <c r="MJX83" s="91"/>
      <c r="MJY83" s="91"/>
      <c r="MJZ83" s="91"/>
      <c r="MKA83" s="91"/>
      <c r="MKB83" s="91"/>
      <c r="MKC83" s="91"/>
      <c r="MKD83" s="91"/>
      <c r="MKE83" s="91"/>
      <c r="MKF83" s="91"/>
      <c r="MKG83" s="91"/>
      <c r="MKH83" s="91"/>
      <c r="MKI83" s="91"/>
      <c r="MKJ83" s="91"/>
      <c r="MKK83" s="91"/>
      <c r="MKL83" s="91"/>
      <c r="MKM83" s="91"/>
      <c r="MKN83" s="91"/>
      <c r="MKO83" s="91"/>
      <c r="MKP83" s="91"/>
      <c r="MKQ83" s="91"/>
      <c r="MKR83" s="91"/>
      <c r="MKS83" s="91"/>
      <c r="MKT83" s="91"/>
      <c r="MKU83" s="91"/>
      <c r="MKV83" s="91"/>
      <c r="MKW83" s="91"/>
      <c r="MKX83" s="91"/>
      <c r="MKY83" s="91"/>
      <c r="MKZ83" s="91"/>
      <c r="MLA83" s="91"/>
      <c r="MLB83" s="91"/>
      <c r="MLC83" s="91"/>
      <c r="MLD83" s="91"/>
      <c r="MLE83" s="91"/>
      <c r="MLF83" s="91"/>
      <c r="MLG83" s="91"/>
      <c r="MLH83" s="91"/>
      <c r="MLI83" s="91"/>
      <c r="MLJ83" s="91"/>
      <c r="MLK83" s="91"/>
      <c r="MLL83" s="91"/>
      <c r="MLM83" s="91"/>
      <c r="MLN83" s="91"/>
      <c r="MLO83" s="91"/>
      <c r="MLP83" s="91"/>
      <c r="MLQ83" s="91"/>
      <c r="MLR83" s="91"/>
      <c r="MLS83" s="91"/>
      <c r="MLT83" s="91"/>
      <c r="MLU83" s="91"/>
      <c r="MLV83" s="91"/>
      <c r="MLW83" s="91"/>
      <c r="MLX83" s="91"/>
      <c r="MLY83" s="91"/>
      <c r="MLZ83" s="91"/>
      <c r="MMA83" s="91"/>
      <c r="MMB83" s="91"/>
      <c r="MMC83" s="91"/>
      <c r="MMD83" s="91"/>
      <c r="MME83" s="91"/>
      <c r="MMF83" s="91"/>
      <c r="MMG83" s="91"/>
      <c r="MMH83" s="91"/>
      <c r="MMI83" s="91"/>
      <c r="MMJ83" s="91"/>
      <c r="MMK83" s="91"/>
      <c r="MML83" s="91"/>
      <c r="MMM83" s="91"/>
      <c r="MMN83" s="91"/>
      <c r="MMO83" s="91"/>
      <c r="MMP83" s="91"/>
      <c r="MMQ83" s="91"/>
      <c r="MMR83" s="91"/>
      <c r="MMS83" s="91"/>
      <c r="MMT83" s="91"/>
      <c r="MMU83" s="91"/>
      <c r="MMV83" s="91"/>
      <c r="MMW83" s="91"/>
      <c r="MMX83" s="91"/>
      <c r="MMY83" s="91"/>
      <c r="MMZ83" s="91"/>
      <c r="MNA83" s="91"/>
      <c r="MNB83" s="91"/>
      <c r="MNC83" s="91"/>
      <c r="MND83" s="91"/>
      <c r="MNE83" s="91"/>
      <c r="MNF83" s="91"/>
      <c r="MNG83" s="91"/>
      <c r="MNH83" s="91"/>
      <c r="MNI83" s="91"/>
      <c r="MNJ83" s="91"/>
      <c r="MNK83" s="91"/>
      <c r="MNL83" s="91"/>
      <c r="MNM83" s="91"/>
      <c r="MNN83" s="91"/>
      <c r="MNO83" s="91"/>
      <c r="MNP83" s="91"/>
      <c r="MNQ83" s="91"/>
      <c r="MNR83" s="91"/>
      <c r="MNS83" s="91"/>
      <c r="MNT83" s="91"/>
      <c r="MNU83" s="91"/>
      <c r="MNV83" s="91"/>
      <c r="MNW83" s="91"/>
      <c r="MNX83" s="91"/>
      <c r="MNY83" s="91"/>
      <c r="MNZ83" s="91"/>
      <c r="MOA83" s="91"/>
      <c r="MOB83" s="91"/>
      <c r="MOC83" s="91"/>
      <c r="MOD83" s="91"/>
      <c r="MOE83" s="91"/>
      <c r="MOF83" s="91"/>
      <c r="MOG83" s="91"/>
      <c r="MOH83" s="91"/>
      <c r="MOI83" s="91"/>
      <c r="MOJ83" s="91"/>
      <c r="MOK83" s="91"/>
      <c r="MOL83" s="91"/>
      <c r="MOM83" s="91"/>
      <c r="MON83" s="91"/>
      <c r="MOO83" s="91"/>
      <c r="MOP83" s="91"/>
      <c r="MOQ83" s="91"/>
      <c r="MOR83" s="91"/>
      <c r="MOS83" s="91"/>
      <c r="MOT83" s="91"/>
      <c r="MOU83" s="91"/>
      <c r="MOV83" s="91"/>
      <c r="MOW83" s="91"/>
      <c r="MOX83" s="91"/>
      <c r="MOY83" s="91"/>
      <c r="MOZ83" s="91"/>
      <c r="MPA83" s="91"/>
      <c r="MPB83" s="91"/>
      <c r="MPC83" s="91"/>
      <c r="MPD83" s="91"/>
      <c r="MPE83" s="91"/>
      <c r="MPF83" s="91"/>
      <c r="MPG83" s="91"/>
      <c r="MPH83" s="91"/>
      <c r="MPI83" s="91"/>
      <c r="MPJ83" s="91"/>
      <c r="MPK83" s="91"/>
      <c r="MPL83" s="91"/>
      <c r="MPM83" s="91"/>
      <c r="MPN83" s="91"/>
      <c r="MPO83" s="91"/>
      <c r="MPP83" s="91"/>
      <c r="MPQ83" s="91"/>
      <c r="MPR83" s="91"/>
      <c r="MPS83" s="91"/>
      <c r="MPT83" s="91"/>
      <c r="MPU83" s="91"/>
      <c r="MPV83" s="91"/>
      <c r="MPW83" s="91"/>
      <c r="MPX83" s="91"/>
      <c r="MPY83" s="91"/>
      <c r="MPZ83" s="91"/>
      <c r="MQA83" s="91"/>
      <c r="MQB83" s="91"/>
      <c r="MQC83" s="91"/>
      <c r="MQD83" s="91"/>
      <c r="MQE83" s="91"/>
      <c r="MQF83" s="91"/>
      <c r="MQG83" s="91"/>
      <c r="MQH83" s="91"/>
      <c r="MQI83" s="91"/>
      <c r="MQJ83" s="91"/>
      <c r="MQK83" s="91"/>
      <c r="MQL83" s="91"/>
      <c r="MQM83" s="91"/>
      <c r="MQN83" s="91"/>
      <c r="MQO83" s="91"/>
      <c r="MQP83" s="91"/>
      <c r="MQQ83" s="91"/>
      <c r="MQR83" s="91"/>
      <c r="MQS83" s="91"/>
      <c r="MQT83" s="91"/>
      <c r="MQU83" s="91"/>
      <c r="MQV83" s="91"/>
      <c r="MQW83" s="91"/>
      <c r="MQX83" s="91"/>
      <c r="MQY83" s="91"/>
      <c r="MQZ83" s="91"/>
      <c r="MRA83" s="91"/>
      <c r="MRB83" s="91"/>
      <c r="MRC83" s="91"/>
      <c r="MRD83" s="91"/>
      <c r="MRE83" s="91"/>
      <c r="MRF83" s="91"/>
      <c r="MRG83" s="91"/>
      <c r="MRH83" s="91"/>
      <c r="MRI83" s="91"/>
      <c r="MRJ83" s="91"/>
      <c r="MRK83" s="91"/>
      <c r="MRL83" s="91"/>
      <c r="MRM83" s="91"/>
      <c r="MRN83" s="91"/>
      <c r="MRO83" s="91"/>
      <c r="MRP83" s="91"/>
      <c r="MRQ83" s="91"/>
      <c r="MRR83" s="91"/>
      <c r="MRS83" s="91"/>
      <c r="MRT83" s="91"/>
      <c r="MRU83" s="91"/>
      <c r="MRV83" s="91"/>
      <c r="MRW83" s="91"/>
      <c r="MRX83" s="91"/>
      <c r="MRY83" s="91"/>
      <c r="MRZ83" s="91"/>
      <c r="MSA83" s="91"/>
      <c r="MSB83" s="91"/>
      <c r="MSC83" s="91"/>
      <c r="MSD83" s="91"/>
      <c r="MSE83" s="91"/>
      <c r="MSF83" s="91"/>
      <c r="MSG83" s="91"/>
      <c r="MSH83" s="91"/>
      <c r="MSI83" s="91"/>
      <c r="MSJ83" s="91"/>
      <c r="MSK83" s="91"/>
      <c r="MSL83" s="91"/>
      <c r="MSM83" s="91"/>
      <c r="MSN83" s="91"/>
      <c r="MSO83" s="91"/>
      <c r="MSP83" s="91"/>
      <c r="MSQ83" s="91"/>
      <c r="MSR83" s="91"/>
      <c r="MSS83" s="91"/>
      <c r="MST83" s="91"/>
      <c r="MSU83" s="91"/>
      <c r="MSV83" s="91"/>
      <c r="MSW83" s="91"/>
      <c r="MSX83" s="91"/>
      <c r="MSY83" s="91"/>
      <c r="MSZ83" s="91"/>
      <c r="MTA83" s="91"/>
      <c r="MTB83" s="91"/>
      <c r="MTC83" s="91"/>
      <c r="MTD83" s="91"/>
      <c r="MTE83" s="91"/>
      <c r="MTF83" s="91"/>
      <c r="MTG83" s="91"/>
      <c r="MTH83" s="91"/>
      <c r="MTI83" s="91"/>
      <c r="MTJ83" s="91"/>
      <c r="MTK83" s="91"/>
      <c r="MTL83" s="91"/>
      <c r="MTM83" s="91"/>
      <c r="MTN83" s="91"/>
      <c r="MTO83" s="91"/>
      <c r="MTP83" s="91"/>
      <c r="MTQ83" s="91"/>
      <c r="MTR83" s="91"/>
      <c r="MTS83" s="91"/>
      <c r="MTT83" s="91"/>
      <c r="MTU83" s="91"/>
      <c r="MTV83" s="91"/>
      <c r="MTW83" s="91"/>
      <c r="MTX83" s="91"/>
      <c r="MTY83" s="91"/>
      <c r="MTZ83" s="91"/>
      <c r="MUA83" s="91"/>
      <c r="MUB83" s="91"/>
      <c r="MUC83" s="91"/>
      <c r="MUD83" s="91"/>
      <c r="MUE83" s="91"/>
      <c r="MUF83" s="91"/>
      <c r="MUG83" s="91"/>
      <c r="MUH83" s="91"/>
      <c r="MUI83" s="91"/>
      <c r="MUJ83" s="91"/>
      <c r="MUK83" s="91"/>
      <c r="MUL83" s="91"/>
      <c r="MUM83" s="91"/>
      <c r="MUN83" s="91"/>
      <c r="MUO83" s="91"/>
      <c r="MUP83" s="91"/>
      <c r="MUQ83" s="91"/>
      <c r="MUR83" s="91"/>
      <c r="MUS83" s="91"/>
      <c r="MUT83" s="91"/>
      <c r="MUU83" s="91"/>
      <c r="MUV83" s="91"/>
      <c r="MUW83" s="91"/>
      <c r="MUX83" s="91"/>
      <c r="MUY83" s="91"/>
      <c r="MUZ83" s="91"/>
      <c r="MVA83" s="91"/>
      <c r="MVB83" s="91"/>
      <c r="MVC83" s="91"/>
      <c r="MVD83" s="91"/>
      <c r="MVE83" s="91"/>
      <c r="MVF83" s="91"/>
      <c r="MVG83" s="91"/>
      <c r="MVH83" s="91"/>
      <c r="MVI83" s="91"/>
      <c r="MVJ83" s="91"/>
      <c r="MVK83" s="91"/>
      <c r="MVL83" s="91"/>
      <c r="MVM83" s="91"/>
      <c r="MVN83" s="91"/>
      <c r="MVO83" s="91"/>
      <c r="MVP83" s="91"/>
      <c r="MVQ83" s="91"/>
      <c r="MVR83" s="91"/>
      <c r="MVS83" s="91"/>
      <c r="MVT83" s="91"/>
      <c r="MVU83" s="91"/>
      <c r="MVV83" s="91"/>
      <c r="MVW83" s="91"/>
      <c r="MVX83" s="91"/>
      <c r="MVY83" s="91"/>
      <c r="MVZ83" s="91"/>
      <c r="MWA83" s="91"/>
      <c r="MWB83" s="91"/>
      <c r="MWC83" s="91"/>
      <c r="MWD83" s="91"/>
      <c r="MWE83" s="91"/>
      <c r="MWF83" s="91"/>
      <c r="MWG83" s="91"/>
      <c r="MWH83" s="91"/>
      <c r="MWI83" s="91"/>
      <c r="MWJ83" s="91"/>
      <c r="MWK83" s="91"/>
      <c r="MWL83" s="91"/>
      <c r="MWM83" s="91"/>
      <c r="MWN83" s="91"/>
      <c r="MWO83" s="91"/>
      <c r="MWP83" s="91"/>
      <c r="MWQ83" s="91"/>
      <c r="MWR83" s="91"/>
      <c r="MWS83" s="91"/>
      <c r="MWT83" s="91"/>
      <c r="MWU83" s="91"/>
      <c r="MWV83" s="91"/>
      <c r="MWW83" s="91"/>
      <c r="MWX83" s="91"/>
      <c r="MWY83" s="91"/>
      <c r="MWZ83" s="91"/>
      <c r="MXA83" s="91"/>
      <c r="MXB83" s="91"/>
      <c r="MXC83" s="91"/>
      <c r="MXD83" s="91"/>
      <c r="MXE83" s="91"/>
      <c r="MXF83" s="91"/>
      <c r="MXG83" s="91"/>
      <c r="MXH83" s="91"/>
      <c r="MXI83" s="91"/>
      <c r="MXJ83" s="91"/>
      <c r="MXK83" s="91"/>
      <c r="MXL83" s="91"/>
      <c r="MXM83" s="91"/>
      <c r="MXN83" s="91"/>
      <c r="MXO83" s="91"/>
      <c r="MXP83" s="91"/>
      <c r="MXQ83" s="91"/>
      <c r="MXR83" s="91"/>
      <c r="MXS83" s="91"/>
      <c r="MXT83" s="91"/>
      <c r="MXU83" s="91"/>
      <c r="MXV83" s="91"/>
      <c r="MXW83" s="91"/>
      <c r="MXX83" s="91"/>
      <c r="MXY83" s="91"/>
      <c r="MXZ83" s="91"/>
      <c r="MYA83" s="91"/>
      <c r="MYB83" s="91"/>
      <c r="MYC83" s="91"/>
      <c r="MYD83" s="91"/>
      <c r="MYE83" s="91"/>
      <c r="MYF83" s="91"/>
      <c r="MYG83" s="91"/>
      <c r="MYH83" s="91"/>
      <c r="MYI83" s="91"/>
      <c r="MYJ83" s="91"/>
      <c r="MYK83" s="91"/>
      <c r="MYL83" s="91"/>
      <c r="MYM83" s="91"/>
      <c r="MYN83" s="91"/>
      <c r="MYO83" s="91"/>
      <c r="MYP83" s="91"/>
      <c r="MYQ83" s="91"/>
      <c r="MYR83" s="91"/>
      <c r="MYS83" s="91"/>
      <c r="MYT83" s="91"/>
      <c r="MYU83" s="91"/>
      <c r="MYV83" s="91"/>
      <c r="MYW83" s="91"/>
      <c r="MYX83" s="91"/>
      <c r="MYY83" s="91"/>
      <c r="MYZ83" s="91"/>
      <c r="MZA83" s="91"/>
      <c r="MZB83" s="91"/>
      <c r="MZC83" s="91"/>
      <c r="MZD83" s="91"/>
      <c r="MZE83" s="91"/>
      <c r="MZF83" s="91"/>
      <c r="MZG83" s="91"/>
      <c r="MZH83" s="91"/>
      <c r="MZI83" s="91"/>
      <c r="MZJ83" s="91"/>
      <c r="MZK83" s="91"/>
      <c r="MZL83" s="91"/>
      <c r="MZM83" s="91"/>
      <c r="MZN83" s="91"/>
      <c r="MZO83" s="91"/>
      <c r="MZP83" s="91"/>
      <c r="MZQ83" s="91"/>
      <c r="MZR83" s="91"/>
      <c r="MZS83" s="91"/>
      <c r="MZT83" s="91"/>
      <c r="MZU83" s="91"/>
      <c r="MZV83" s="91"/>
      <c r="MZW83" s="91"/>
      <c r="MZX83" s="91"/>
      <c r="MZY83" s="91"/>
      <c r="MZZ83" s="91"/>
      <c r="NAA83" s="91"/>
      <c r="NAB83" s="91"/>
      <c r="NAC83" s="91"/>
      <c r="NAD83" s="91"/>
      <c r="NAE83" s="91"/>
      <c r="NAF83" s="91"/>
      <c r="NAG83" s="91"/>
      <c r="NAH83" s="91"/>
      <c r="NAI83" s="91"/>
      <c r="NAJ83" s="91"/>
      <c r="NAK83" s="91"/>
      <c r="NAL83" s="91"/>
      <c r="NAM83" s="91"/>
      <c r="NAN83" s="91"/>
      <c r="NAO83" s="91"/>
      <c r="NAP83" s="91"/>
      <c r="NAQ83" s="91"/>
      <c r="NAR83" s="91"/>
      <c r="NAS83" s="91"/>
      <c r="NAT83" s="91"/>
      <c r="NAU83" s="91"/>
      <c r="NAV83" s="91"/>
      <c r="NAW83" s="91"/>
      <c r="NAX83" s="91"/>
      <c r="NAY83" s="91"/>
      <c r="NAZ83" s="91"/>
      <c r="NBA83" s="91"/>
      <c r="NBB83" s="91"/>
      <c r="NBC83" s="91"/>
      <c r="NBD83" s="91"/>
      <c r="NBE83" s="91"/>
      <c r="NBF83" s="91"/>
      <c r="NBG83" s="91"/>
      <c r="NBH83" s="91"/>
      <c r="NBI83" s="91"/>
      <c r="NBJ83" s="91"/>
      <c r="NBK83" s="91"/>
      <c r="NBL83" s="91"/>
      <c r="NBM83" s="91"/>
      <c r="NBN83" s="91"/>
      <c r="NBO83" s="91"/>
      <c r="NBP83" s="91"/>
      <c r="NBQ83" s="91"/>
      <c r="NBR83" s="91"/>
      <c r="NBS83" s="91"/>
      <c r="NBT83" s="91"/>
      <c r="NBU83" s="91"/>
      <c r="NBV83" s="91"/>
      <c r="NBW83" s="91"/>
      <c r="NBX83" s="91"/>
      <c r="NBY83" s="91"/>
      <c r="NBZ83" s="91"/>
      <c r="NCA83" s="91"/>
      <c r="NCB83" s="91"/>
      <c r="NCC83" s="91"/>
      <c r="NCD83" s="91"/>
      <c r="NCE83" s="91"/>
      <c r="NCF83" s="91"/>
      <c r="NCG83" s="91"/>
      <c r="NCH83" s="91"/>
      <c r="NCI83" s="91"/>
      <c r="NCJ83" s="91"/>
      <c r="NCK83" s="91"/>
      <c r="NCL83" s="91"/>
      <c r="NCM83" s="91"/>
      <c r="NCN83" s="91"/>
      <c r="NCO83" s="91"/>
      <c r="NCP83" s="91"/>
      <c r="NCQ83" s="91"/>
      <c r="NCR83" s="91"/>
      <c r="NCS83" s="91"/>
      <c r="NCT83" s="91"/>
      <c r="NCU83" s="91"/>
      <c r="NCV83" s="91"/>
      <c r="NCW83" s="91"/>
      <c r="NCX83" s="91"/>
      <c r="NCY83" s="91"/>
      <c r="NCZ83" s="91"/>
      <c r="NDA83" s="91"/>
      <c r="NDB83" s="91"/>
      <c r="NDC83" s="91"/>
      <c r="NDD83" s="91"/>
      <c r="NDE83" s="91"/>
      <c r="NDF83" s="91"/>
      <c r="NDG83" s="91"/>
      <c r="NDH83" s="91"/>
      <c r="NDI83" s="91"/>
      <c r="NDJ83" s="91"/>
      <c r="NDK83" s="91"/>
      <c r="NDL83" s="91"/>
      <c r="NDM83" s="91"/>
      <c r="NDN83" s="91"/>
      <c r="NDO83" s="91"/>
      <c r="NDP83" s="91"/>
      <c r="NDQ83" s="91"/>
      <c r="NDR83" s="91"/>
      <c r="NDS83" s="91"/>
      <c r="NDT83" s="91"/>
      <c r="NDU83" s="91"/>
      <c r="NDV83" s="91"/>
      <c r="NDW83" s="91"/>
      <c r="NDX83" s="91"/>
      <c r="NDY83" s="91"/>
      <c r="NDZ83" s="91"/>
      <c r="NEA83" s="91"/>
      <c r="NEB83" s="91"/>
      <c r="NEC83" s="91"/>
      <c r="NED83" s="91"/>
      <c r="NEE83" s="91"/>
      <c r="NEF83" s="91"/>
      <c r="NEG83" s="91"/>
      <c r="NEH83" s="91"/>
      <c r="NEI83" s="91"/>
      <c r="NEJ83" s="91"/>
      <c r="NEK83" s="91"/>
      <c r="NEL83" s="91"/>
      <c r="NEM83" s="91"/>
      <c r="NEN83" s="91"/>
      <c r="NEO83" s="91"/>
      <c r="NEP83" s="91"/>
      <c r="NEQ83" s="91"/>
      <c r="NER83" s="91"/>
      <c r="NES83" s="91"/>
      <c r="NET83" s="91"/>
      <c r="NEU83" s="91"/>
      <c r="NEV83" s="91"/>
      <c r="NEW83" s="91"/>
      <c r="NEX83" s="91"/>
      <c r="NEY83" s="91"/>
      <c r="NEZ83" s="91"/>
      <c r="NFA83" s="91"/>
      <c r="NFB83" s="91"/>
      <c r="NFC83" s="91"/>
      <c r="NFD83" s="91"/>
      <c r="NFE83" s="91"/>
      <c r="NFF83" s="91"/>
      <c r="NFG83" s="91"/>
      <c r="NFH83" s="91"/>
      <c r="NFI83" s="91"/>
      <c r="NFJ83" s="91"/>
      <c r="NFK83" s="91"/>
      <c r="NFL83" s="91"/>
      <c r="NFM83" s="91"/>
      <c r="NFN83" s="91"/>
      <c r="NFO83" s="91"/>
      <c r="NFP83" s="91"/>
      <c r="NFQ83" s="91"/>
      <c r="NFR83" s="91"/>
      <c r="NFS83" s="91"/>
      <c r="NFT83" s="91"/>
      <c r="NFU83" s="91"/>
      <c r="NFV83" s="91"/>
      <c r="NFW83" s="91"/>
      <c r="NFX83" s="91"/>
      <c r="NFY83" s="91"/>
      <c r="NFZ83" s="91"/>
      <c r="NGA83" s="91"/>
      <c r="NGB83" s="91"/>
      <c r="NGC83" s="91"/>
      <c r="NGD83" s="91"/>
      <c r="NGE83" s="91"/>
      <c r="NGF83" s="91"/>
      <c r="NGG83" s="91"/>
      <c r="NGH83" s="91"/>
      <c r="NGI83" s="91"/>
      <c r="NGJ83" s="91"/>
      <c r="NGK83" s="91"/>
      <c r="NGL83" s="91"/>
      <c r="NGM83" s="91"/>
      <c r="NGN83" s="91"/>
      <c r="NGO83" s="91"/>
      <c r="NGP83" s="91"/>
      <c r="NGQ83" s="91"/>
      <c r="NGR83" s="91"/>
      <c r="NGS83" s="91"/>
      <c r="NGT83" s="91"/>
      <c r="NGU83" s="91"/>
      <c r="NGV83" s="91"/>
      <c r="NGW83" s="91"/>
      <c r="NGX83" s="91"/>
      <c r="NGY83" s="91"/>
      <c r="NGZ83" s="91"/>
      <c r="NHA83" s="91"/>
      <c r="NHB83" s="91"/>
      <c r="NHC83" s="91"/>
      <c r="NHD83" s="91"/>
      <c r="NHE83" s="91"/>
      <c r="NHF83" s="91"/>
      <c r="NHG83" s="91"/>
      <c r="NHH83" s="91"/>
      <c r="NHI83" s="91"/>
      <c r="NHJ83" s="91"/>
      <c r="NHK83" s="91"/>
      <c r="NHL83" s="91"/>
      <c r="NHM83" s="91"/>
      <c r="NHN83" s="91"/>
      <c r="NHO83" s="91"/>
      <c r="NHP83" s="91"/>
      <c r="NHQ83" s="91"/>
      <c r="NHR83" s="91"/>
      <c r="NHS83" s="91"/>
      <c r="NHT83" s="91"/>
      <c r="NHU83" s="91"/>
      <c r="NHV83" s="91"/>
      <c r="NHW83" s="91"/>
      <c r="NHX83" s="91"/>
      <c r="NHY83" s="91"/>
      <c r="NHZ83" s="91"/>
      <c r="NIA83" s="91"/>
      <c r="NIB83" s="91"/>
      <c r="NIC83" s="91"/>
      <c r="NID83" s="91"/>
      <c r="NIE83" s="91"/>
      <c r="NIF83" s="91"/>
      <c r="NIG83" s="91"/>
      <c r="NIH83" s="91"/>
      <c r="NII83" s="91"/>
      <c r="NIJ83" s="91"/>
      <c r="NIK83" s="91"/>
      <c r="NIL83" s="91"/>
      <c r="NIM83" s="91"/>
      <c r="NIN83" s="91"/>
      <c r="NIO83" s="91"/>
      <c r="NIP83" s="91"/>
      <c r="NIQ83" s="91"/>
      <c r="NIR83" s="91"/>
      <c r="NIS83" s="91"/>
      <c r="NIT83" s="91"/>
      <c r="NIU83" s="91"/>
      <c r="NIV83" s="91"/>
      <c r="NIW83" s="91"/>
      <c r="NIX83" s="91"/>
      <c r="NIY83" s="91"/>
      <c r="NIZ83" s="91"/>
      <c r="NJA83" s="91"/>
      <c r="NJB83" s="91"/>
      <c r="NJC83" s="91"/>
      <c r="NJD83" s="91"/>
      <c r="NJE83" s="91"/>
      <c r="NJF83" s="91"/>
      <c r="NJG83" s="91"/>
      <c r="NJH83" s="91"/>
      <c r="NJI83" s="91"/>
      <c r="NJJ83" s="91"/>
      <c r="NJK83" s="91"/>
      <c r="NJL83" s="91"/>
      <c r="NJM83" s="91"/>
      <c r="NJN83" s="91"/>
      <c r="NJO83" s="91"/>
      <c r="NJP83" s="91"/>
      <c r="NJQ83" s="91"/>
      <c r="NJR83" s="91"/>
      <c r="NJS83" s="91"/>
      <c r="NJT83" s="91"/>
      <c r="NJU83" s="91"/>
      <c r="NJV83" s="91"/>
      <c r="NJW83" s="91"/>
      <c r="NJX83" s="91"/>
      <c r="NJY83" s="91"/>
      <c r="NJZ83" s="91"/>
      <c r="NKA83" s="91"/>
      <c r="NKB83" s="91"/>
      <c r="NKC83" s="91"/>
      <c r="NKD83" s="91"/>
      <c r="NKE83" s="91"/>
      <c r="NKF83" s="91"/>
      <c r="NKG83" s="91"/>
      <c r="NKH83" s="91"/>
      <c r="NKI83" s="91"/>
      <c r="NKJ83" s="91"/>
      <c r="NKK83" s="91"/>
      <c r="NKL83" s="91"/>
      <c r="NKM83" s="91"/>
      <c r="NKN83" s="91"/>
      <c r="NKO83" s="91"/>
      <c r="NKP83" s="91"/>
      <c r="NKQ83" s="91"/>
      <c r="NKR83" s="91"/>
      <c r="NKS83" s="91"/>
      <c r="NKT83" s="91"/>
      <c r="NKU83" s="91"/>
      <c r="NKV83" s="91"/>
      <c r="NKW83" s="91"/>
      <c r="NKX83" s="91"/>
      <c r="NKY83" s="91"/>
      <c r="NKZ83" s="91"/>
      <c r="NLA83" s="91"/>
      <c r="NLB83" s="91"/>
      <c r="NLC83" s="91"/>
      <c r="NLD83" s="91"/>
      <c r="NLE83" s="91"/>
      <c r="NLF83" s="91"/>
      <c r="NLG83" s="91"/>
      <c r="NLH83" s="91"/>
      <c r="NLI83" s="91"/>
      <c r="NLJ83" s="91"/>
      <c r="NLK83" s="91"/>
      <c r="NLL83" s="91"/>
      <c r="NLM83" s="91"/>
      <c r="NLN83" s="91"/>
      <c r="NLO83" s="91"/>
      <c r="NLP83" s="91"/>
      <c r="NLQ83" s="91"/>
      <c r="NLR83" s="91"/>
      <c r="NLS83" s="91"/>
      <c r="NLT83" s="91"/>
      <c r="NLU83" s="91"/>
      <c r="NLV83" s="91"/>
      <c r="NLW83" s="91"/>
      <c r="NLX83" s="91"/>
      <c r="NLY83" s="91"/>
      <c r="NLZ83" s="91"/>
      <c r="NMA83" s="91"/>
      <c r="NMB83" s="91"/>
      <c r="NMC83" s="91"/>
      <c r="NMD83" s="91"/>
      <c r="NME83" s="91"/>
      <c r="NMF83" s="91"/>
      <c r="NMG83" s="91"/>
      <c r="NMH83" s="91"/>
      <c r="NMI83" s="91"/>
      <c r="NMJ83" s="91"/>
      <c r="NMK83" s="91"/>
      <c r="NML83" s="91"/>
      <c r="NMM83" s="91"/>
      <c r="NMN83" s="91"/>
      <c r="NMO83" s="91"/>
      <c r="NMP83" s="91"/>
      <c r="NMQ83" s="91"/>
      <c r="NMR83" s="91"/>
      <c r="NMS83" s="91"/>
      <c r="NMT83" s="91"/>
      <c r="NMU83" s="91"/>
      <c r="NMV83" s="91"/>
      <c r="NMW83" s="91"/>
      <c r="NMX83" s="91"/>
      <c r="NMY83" s="91"/>
      <c r="NMZ83" s="91"/>
      <c r="NNA83" s="91"/>
      <c r="NNB83" s="91"/>
      <c r="NNC83" s="91"/>
      <c r="NND83" s="91"/>
      <c r="NNE83" s="91"/>
      <c r="NNF83" s="91"/>
      <c r="NNG83" s="91"/>
      <c r="NNH83" s="91"/>
      <c r="NNI83" s="91"/>
      <c r="NNJ83" s="91"/>
      <c r="NNK83" s="91"/>
      <c r="NNL83" s="91"/>
      <c r="NNM83" s="91"/>
      <c r="NNN83" s="91"/>
      <c r="NNO83" s="91"/>
      <c r="NNP83" s="91"/>
      <c r="NNQ83" s="91"/>
      <c r="NNR83" s="91"/>
      <c r="NNS83" s="91"/>
      <c r="NNT83" s="91"/>
      <c r="NNU83" s="91"/>
      <c r="NNV83" s="91"/>
      <c r="NNW83" s="91"/>
      <c r="NNX83" s="91"/>
      <c r="NNY83" s="91"/>
      <c r="NNZ83" s="91"/>
      <c r="NOA83" s="91"/>
      <c r="NOB83" s="91"/>
      <c r="NOC83" s="91"/>
      <c r="NOD83" s="91"/>
      <c r="NOE83" s="91"/>
      <c r="NOF83" s="91"/>
      <c r="NOG83" s="91"/>
      <c r="NOH83" s="91"/>
      <c r="NOI83" s="91"/>
      <c r="NOJ83" s="91"/>
      <c r="NOK83" s="91"/>
      <c r="NOL83" s="91"/>
      <c r="NOM83" s="91"/>
      <c r="NON83" s="91"/>
      <c r="NOO83" s="91"/>
      <c r="NOP83" s="91"/>
      <c r="NOQ83" s="91"/>
      <c r="NOR83" s="91"/>
      <c r="NOS83" s="91"/>
      <c r="NOT83" s="91"/>
      <c r="NOU83" s="91"/>
      <c r="NOV83" s="91"/>
      <c r="NOW83" s="91"/>
      <c r="NOX83" s="91"/>
      <c r="NOY83" s="91"/>
      <c r="NOZ83" s="91"/>
      <c r="NPA83" s="91"/>
      <c r="NPB83" s="91"/>
      <c r="NPC83" s="91"/>
      <c r="NPD83" s="91"/>
      <c r="NPE83" s="91"/>
      <c r="NPF83" s="91"/>
      <c r="NPG83" s="91"/>
      <c r="NPH83" s="91"/>
      <c r="NPI83" s="91"/>
      <c r="NPJ83" s="91"/>
      <c r="NPK83" s="91"/>
      <c r="NPL83" s="91"/>
      <c r="NPM83" s="91"/>
      <c r="NPN83" s="91"/>
      <c r="NPO83" s="91"/>
      <c r="NPP83" s="91"/>
      <c r="NPQ83" s="91"/>
      <c r="NPR83" s="91"/>
      <c r="NPS83" s="91"/>
      <c r="NPT83" s="91"/>
      <c r="NPU83" s="91"/>
      <c r="NPV83" s="91"/>
      <c r="NPW83" s="91"/>
      <c r="NPX83" s="91"/>
      <c r="NPY83" s="91"/>
      <c r="NPZ83" s="91"/>
      <c r="NQA83" s="91"/>
      <c r="NQB83" s="91"/>
      <c r="NQC83" s="91"/>
      <c r="NQD83" s="91"/>
      <c r="NQE83" s="91"/>
      <c r="NQF83" s="91"/>
      <c r="NQG83" s="91"/>
      <c r="NQH83" s="91"/>
      <c r="NQI83" s="91"/>
      <c r="NQJ83" s="91"/>
      <c r="NQK83" s="91"/>
      <c r="NQL83" s="91"/>
      <c r="NQM83" s="91"/>
      <c r="NQN83" s="91"/>
      <c r="NQO83" s="91"/>
      <c r="NQP83" s="91"/>
      <c r="NQQ83" s="91"/>
      <c r="NQR83" s="91"/>
      <c r="NQS83" s="91"/>
      <c r="NQT83" s="91"/>
      <c r="NQU83" s="91"/>
      <c r="NQV83" s="91"/>
      <c r="NQW83" s="91"/>
      <c r="NQX83" s="91"/>
      <c r="NQY83" s="91"/>
      <c r="NQZ83" s="91"/>
      <c r="NRA83" s="91"/>
      <c r="NRB83" s="91"/>
      <c r="NRC83" s="91"/>
      <c r="NRD83" s="91"/>
      <c r="NRE83" s="91"/>
      <c r="NRF83" s="91"/>
      <c r="NRG83" s="91"/>
      <c r="NRH83" s="91"/>
      <c r="NRI83" s="91"/>
      <c r="NRJ83" s="91"/>
      <c r="NRK83" s="91"/>
      <c r="NRL83" s="91"/>
      <c r="NRM83" s="91"/>
      <c r="NRN83" s="91"/>
      <c r="NRO83" s="91"/>
      <c r="NRP83" s="91"/>
      <c r="NRQ83" s="91"/>
      <c r="NRR83" s="91"/>
      <c r="NRS83" s="91"/>
      <c r="NRT83" s="91"/>
      <c r="NRU83" s="91"/>
      <c r="NRV83" s="91"/>
      <c r="NRW83" s="91"/>
      <c r="NRX83" s="91"/>
      <c r="NRY83" s="91"/>
      <c r="NRZ83" s="91"/>
      <c r="NSA83" s="91"/>
      <c r="NSB83" s="91"/>
      <c r="NSC83" s="91"/>
      <c r="NSD83" s="91"/>
      <c r="NSE83" s="91"/>
      <c r="NSF83" s="91"/>
      <c r="NSG83" s="91"/>
      <c r="NSH83" s="91"/>
      <c r="NSI83" s="91"/>
      <c r="NSJ83" s="91"/>
      <c r="NSK83" s="91"/>
      <c r="NSL83" s="91"/>
      <c r="NSM83" s="91"/>
      <c r="NSN83" s="91"/>
      <c r="NSO83" s="91"/>
      <c r="NSP83" s="91"/>
      <c r="NSQ83" s="91"/>
      <c r="NSR83" s="91"/>
      <c r="NSS83" s="91"/>
      <c r="NST83" s="91"/>
      <c r="NSU83" s="91"/>
      <c r="NSV83" s="91"/>
      <c r="NSW83" s="91"/>
      <c r="NSX83" s="91"/>
      <c r="NSY83" s="91"/>
      <c r="NSZ83" s="91"/>
      <c r="NTA83" s="91"/>
      <c r="NTB83" s="91"/>
      <c r="NTC83" s="91"/>
      <c r="NTD83" s="91"/>
      <c r="NTE83" s="91"/>
      <c r="NTF83" s="91"/>
      <c r="NTG83" s="91"/>
      <c r="NTH83" s="91"/>
      <c r="NTI83" s="91"/>
      <c r="NTJ83" s="91"/>
      <c r="NTK83" s="91"/>
      <c r="NTL83" s="91"/>
      <c r="NTM83" s="91"/>
      <c r="NTN83" s="91"/>
      <c r="NTO83" s="91"/>
      <c r="NTP83" s="91"/>
      <c r="NTQ83" s="91"/>
      <c r="NTR83" s="91"/>
      <c r="NTS83" s="91"/>
      <c r="NTT83" s="91"/>
      <c r="NTU83" s="91"/>
      <c r="NTV83" s="91"/>
      <c r="NTW83" s="91"/>
      <c r="NTX83" s="91"/>
      <c r="NTY83" s="91"/>
      <c r="NTZ83" s="91"/>
      <c r="NUA83" s="91"/>
      <c r="NUB83" s="91"/>
      <c r="NUC83" s="91"/>
      <c r="NUD83" s="91"/>
      <c r="NUE83" s="91"/>
      <c r="NUF83" s="91"/>
      <c r="NUG83" s="91"/>
      <c r="NUH83" s="91"/>
      <c r="NUI83" s="91"/>
      <c r="NUJ83" s="91"/>
      <c r="NUK83" s="91"/>
      <c r="NUL83" s="91"/>
      <c r="NUM83" s="91"/>
      <c r="NUN83" s="91"/>
      <c r="NUO83" s="91"/>
      <c r="NUP83" s="91"/>
      <c r="NUQ83" s="91"/>
      <c r="NUR83" s="91"/>
      <c r="NUS83" s="91"/>
      <c r="NUT83" s="91"/>
      <c r="NUU83" s="91"/>
      <c r="NUV83" s="91"/>
      <c r="NUW83" s="91"/>
      <c r="NUX83" s="91"/>
      <c r="NUY83" s="91"/>
      <c r="NUZ83" s="91"/>
      <c r="NVA83" s="91"/>
      <c r="NVB83" s="91"/>
      <c r="NVC83" s="91"/>
      <c r="NVD83" s="91"/>
      <c r="NVE83" s="91"/>
      <c r="NVF83" s="91"/>
      <c r="NVG83" s="91"/>
      <c r="NVH83" s="91"/>
      <c r="NVI83" s="91"/>
      <c r="NVJ83" s="91"/>
      <c r="NVK83" s="91"/>
      <c r="NVL83" s="91"/>
      <c r="NVM83" s="91"/>
      <c r="NVN83" s="91"/>
      <c r="NVO83" s="91"/>
      <c r="NVP83" s="91"/>
      <c r="NVQ83" s="91"/>
      <c r="NVR83" s="91"/>
      <c r="NVS83" s="91"/>
      <c r="NVT83" s="91"/>
      <c r="NVU83" s="91"/>
      <c r="NVV83" s="91"/>
      <c r="NVW83" s="91"/>
      <c r="NVX83" s="91"/>
      <c r="NVY83" s="91"/>
      <c r="NVZ83" s="91"/>
      <c r="NWA83" s="91"/>
      <c r="NWB83" s="91"/>
      <c r="NWC83" s="91"/>
      <c r="NWD83" s="91"/>
      <c r="NWE83" s="91"/>
      <c r="NWF83" s="91"/>
      <c r="NWG83" s="91"/>
      <c r="NWH83" s="91"/>
      <c r="NWI83" s="91"/>
      <c r="NWJ83" s="91"/>
      <c r="NWK83" s="91"/>
      <c r="NWL83" s="91"/>
      <c r="NWM83" s="91"/>
      <c r="NWN83" s="91"/>
      <c r="NWO83" s="91"/>
      <c r="NWP83" s="91"/>
      <c r="NWQ83" s="91"/>
      <c r="NWR83" s="91"/>
      <c r="NWS83" s="91"/>
      <c r="NWT83" s="91"/>
      <c r="NWU83" s="91"/>
      <c r="NWV83" s="91"/>
      <c r="NWW83" s="91"/>
      <c r="NWX83" s="91"/>
      <c r="NWY83" s="91"/>
      <c r="NWZ83" s="91"/>
      <c r="NXA83" s="91"/>
      <c r="NXB83" s="91"/>
      <c r="NXC83" s="91"/>
      <c r="NXD83" s="91"/>
      <c r="NXE83" s="91"/>
      <c r="NXF83" s="91"/>
      <c r="NXG83" s="91"/>
      <c r="NXH83" s="91"/>
      <c r="NXI83" s="91"/>
      <c r="NXJ83" s="91"/>
      <c r="NXK83" s="91"/>
      <c r="NXL83" s="91"/>
      <c r="NXM83" s="91"/>
      <c r="NXN83" s="91"/>
      <c r="NXO83" s="91"/>
      <c r="NXP83" s="91"/>
      <c r="NXQ83" s="91"/>
      <c r="NXR83" s="91"/>
      <c r="NXS83" s="91"/>
      <c r="NXT83" s="91"/>
      <c r="NXU83" s="91"/>
      <c r="NXV83" s="91"/>
      <c r="NXW83" s="91"/>
      <c r="NXX83" s="91"/>
      <c r="NXY83" s="91"/>
      <c r="NXZ83" s="91"/>
      <c r="NYA83" s="91"/>
      <c r="NYB83" s="91"/>
      <c r="NYC83" s="91"/>
      <c r="NYD83" s="91"/>
      <c r="NYE83" s="91"/>
      <c r="NYF83" s="91"/>
      <c r="NYG83" s="91"/>
      <c r="NYH83" s="91"/>
      <c r="NYI83" s="91"/>
      <c r="NYJ83" s="91"/>
      <c r="NYK83" s="91"/>
      <c r="NYL83" s="91"/>
      <c r="NYM83" s="91"/>
      <c r="NYN83" s="91"/>
      <c r="NYO83" s="91"/>
      <c r="NYP83" s="91"/>
      <c r="NYQ83" s="91"/>
      <c r="NYR83" s="91"/>
      <c r="NYS83" s="91"/>
      <c r="NYT83" s="91"/>
      <c r="NYU83" s="91"/>
      <c r="NYV83" s="91"/>
      <c r="NYW83" s="91"/>
      <c r="NYX83" s="91"/>
      <c r="NYY83" s="91"/>
      <c r="NYZ83" s="91"/>
      <c r="NZA83" s="91"/>
      <c r="NZB83" s="91"/>
      <c r="NZC83" s="91"/>
      <c r="NZD83" s="91"/>
      <c r="NZE83" s="91"/>
      <c r="NZF83" s="91"/>
      <c r="NZG83" s="91"/>
      <c r="NZH83" s="91"/>
      <c r="NZI83" s="91"/>
      <c r="NZJ83" s="91"/>
      <c r="NZK83" s="91"/>
      <c r="NZL83" s="91"/>
      <c r="NZM83" s="91"/>
      <c r="NZN83" s="91"/>
      <c r="NZO83" s="91"/>
      <c r="NZP83" s="91"/>
      <c r="NZQ83" s="91"/>
      <c r="NZR83" s="91"/>
      <c r="NZS83" s="91"/>
      <c r="NZT83" s="91"/>
      <c r="NZU83" s="91"/>
      <c r="NZV83" s="91"/>
      <c r="NZW83" s="91"/>
      <c r="NZX83" s="91"/>
      <c r="NZY83" s="91"/>
      <c r="NZZ83" s="91"/>
      <c r="OAA83" s="91"/>
      <c r="OAB83" s="91"/>
      <c r="OAC83" s="91"/>
      <c r="OAD83" s="91"/>
      <c r="OAE83" s="91"/>
      <c r="OAF83" s="91"/>
      <c r="OAG83" s="91"/>
      <c r="OAH83" s="91"/>
      <c r="OAI83" s="91"/>
      <c r="OAJ83" s="91"/>
      <c r="OAK83" s="91"/>
      <c r="OAL83" s="91"/>
      <c r="OAM83" s="91"/>
      <c r="OAN83" s="91"/>
      <c r="OAO83" s="91"/>
      <c r="OAP83" s="91"/>
      <c r="OAQ83" s="91"/>
      <c r="OAR83" s="91"/>
      <c r="OAS83" s="91"/>
      <c r="OAT83" s="91"/>
      <c r="OAU83" s="91"/>
      <c r="OAV83" s="91"/>
      <c r="OAW83" s="91"/>
      <c r="OAX83" s="91"/>
      <c r="OAY83" s="91"/>
      <c r="OAZ83" s="91"/>
      <c r="OBA83" s="91"/>
      <c r="OBB83" s="91"/>
      <c r="OBC83" s="91"/>
      <c r="OBD83" s="91"/>
      <c r="OBE83" s="91"/>
      <c r="OBF83" s="91"/>
      <c r="OBG83" s="91"/>
      <c r="OBH83" s="91"/>
      <c r="OBI83" s="91"/>
      <c r="OBJ83" s="91"/>
      <c r="OBK83" s="91"/>
      <c r="OBL83" s="91"/>
      <c r="OBM83" s="91"/>
      <c r="OBN83" s="91"/>
      <c r="OBO83" s="91"/>
      <c r="OBP83" s="91"/>
      <c r="OBQ83" s="91"/>
      <c r="OBR83" s="91"/>
      <c r="OBS83" s="91"/>
      <c r="OBT83" s="91"/>
      <c r="OBU83" s="91"/>
      <c r="OBV83" s="91"/>
      <c r="OBW83" s="91"/>
      <c r="OBX83" s="91"/>
      <c r="OBY83" s="91"/>
      <c r="OBZ83" s="91"/>
      <c r="OCA83" s="91"/>
      <c r="OCB83" s="91"/>
      <c r="OCC83" s="91"/>
      <c r="OCD83" s="91"/>
      <c r="OCE83" s="91"/>
      <c r="OCF83" s="91"/>
      <c r="OCG83" s="91"/>
      <c r="OCH83" s="91"/>
      <c r="OCI83" s="91"/>
      <c r="OCJ83" s="91"/>
      <c r="OCK83" s="91"/>
      <c r="OCL83" s="91"/>
      <c r="OCM83" s="91"/>
      <c r="OCN83" s="91"/>
      <c r="OCO83" s="91"/>
      <c r="OCP83" s="91"/>
      <c r="OCQ83" s="91"/>
      <c r="OCR83" s="91"/>
      <c r="OCS83" s="91"/>
      <c r="OCT83" s="91"/>
      <c r="OCU83" s="91"/>
      <c r="OCV83" s="91"/>
      <c r="OCW83" s="91"/>
      <c r="OCX83" s="91"/>
      <c r="OCY83" s="91"/>
      <c r="OCZ83" s="91"/>
      <c r="ODA83" s="91"/>
      <c r="ODB83" s="91"/>
      <c r="ODC83" s="91"/>
      <c r="ODD83" s="91"/>
      <c r="ODE83" s="91"/>
      <c r="ODF83" s="91"/>
      <c r="ODG83" s="91"/>
      <c r="ODH83" s="91"/>
      <c r="ODI83" s="91"/>
      <c r="ODJ83" s="91"/>
      <c r="ODK83" s="91"/>
      <c r="ODL83" s="91"/>
      <c r="ODM83" s="91"/>
      <c r="ODN83" s="91"/>
      <c r="ODO83" s="91"/>
      <c r="ODP83" s="91"/>
      <c r="ODQ83" s="91"/>
      <c r="ODR83" s="91"/>
      <c r="ODS83" s="91"/>
      <c r="ODT83" s="91"/>
      <c r="ODU83" s="91"/>
      <c r="ODV83" s="91"/>
      <c r="ODW83" s="91"/>
      <c r="ODX83" s="91"/>
      <c r="ODY83" s="91"/>
      <c r="ODZ83" s="91"/>
      <c r="OEA83" s="91"/>
      <c r="OEB83" s="91"/>
      <c r="OEC83" s="91"/>
      <c r="OED83" s="91"/>
      <c r="OEE83" s="91"/>
      <c r="OEF83" s="91"/>
      <c r="OEG83" s="91"/>
      <c r="OEH83" s="91"/>
      <c r="OEI83" s="91"/>
      <c r="OEJ83" s="91"/>
      <c r="OEK83" s="91"/>
      <c r="OEL83" s="91"/>
      <c r="OEM83" s="91"/>
      <c r="OEN83" s="91"/>
      <c r="OEO83" s="91"/>
      <c r="OEP83" s="91"/>
      <c r="OEQ83" s="91"/>
      <c r="OER83" s="91"/>
      <c r="OES83" s="91"/>
      <c r="OET83" s="91"/>
      <c r="OEU83" s="91"/>
      <c r="OEV83" s="91"/>
      <c r="OEW83" s="91"/>
      <c r="OEX83" s="91"/>
      <c r="OEY83" s="91"/>
      <c r="OEZ83" s="91"/>
      <c r="OFA83" s="91"/>
      <c r="OFB83" s="91"/>
      <c r="OFC83" s="91"/>
      <c r="OFD83" s="91"/>
      <c r="OFE83" s="91"/>
      <c r="OFF83" s="91"/>
      <c r="OFG83" s="91"/>
      <c r="OFH83" s="91"/>
      <c r="OFI83" s="91"/>
      <c r="OFJ83" s="91"/>
      <c r="OFK83" s="91"/>
      <c r="OFL83" s="91"/>
      <c r="OFM83" s="91"/>
      <c r="OFN83" s="91"/>
      <c r="OFO83" s="91"/>
      <c r="OFP83" s="91"/>
      <c r="OFQ83" s="91"/>
      <c r="OFR83" s="91"/>
      <c r="OFS83" s="91"/>
      <c r="OFT83" s="91"/>
      <c r="OFU83" s="91"/>
      <c r="OFV83" s="91"/>
      <c r="OFW83" s="91"/>
      <c r="OFX83" s="91"/>
      <c r="OFY83" s="91"/>
      <c r="OFZ83" s="91"/>
      <c r="OGA83" s="91"/>
      <c r="OGB83" s="91"/>
      <c r="OGC83" s="91"/>
      <c r="OGD83" s="91"/>
      <c r="OGE83" s="91"/>
      <c r="OGF83" s="91"/>
      <c r="OGG83" s="91"/>
      <c r="OGH83" s="91"/>
      <c r="OGI83" s="91"/>
      <c r="OGJ83" s="91"/>
      <c r="OGK83" s="91"/>
      <c r="OGL83" s="91"/>
      <c r="OGM83" s="91"/>
      <c r="OGN83" s="91"/>
      <c r="OGO83" s="91"/>
      <c r="OGP83" s="91"/>
      <c r="OGQ83" s="91"/>
      <c r="OGR83" s="91"/>
      <c r="OGS83" s="91"/>
      <c r="OGT83" s="91"/>
      <c r="OGU83" s="91"/>
      <c r="OGV83" s="91"/>
      <c r="OGW83" s="91"/>
      <c r="OGX83" s="91"/>
      <c r="OGY83" s="91"/>
      <c r="OGZ83" s="91"/>
      <c r="OHA83" s="91"/>
      <c r="OHB83" s="91"/>
      <c r="OHC83" s="91"/>
      <c r="OHD83" s="91"/>
      <c r="OHE83" s="91"/>
      <c r="OHF83" s="91"/>
      <c r="OHG83" s="91"/>
      <c r="OHH83" s="91"/>
      <c r="OHI83" s="91"/>
      <c r="OHJ83" s="91"/>
      <c r="OHK83" s="91"/>
      <c r="OHL83" s="91"/>
      <c r="OHM83" s="91"/>
      <c r="OHN83" s="91"/>
      <c r="OHO83" s="91"/>
      <c r="OHP83" s="91"/>
      <c r="OHQ83" s="91"/>
      <c r="OHR83" s="91"/>
      <c r="OHS83" s="91"/>
      <c r="OHT83" s="91"/>
      <c r="OHU83" s="91"/>
      <c r="OHV83" s="91"/>
      <c r="OHW83" s="91"/>
      <c r="OHX83" s="91"/>
      <c r="OHY83" s="91"/>
      <c r="OHZ83" s="91"/>
      <c r="OIA83" s="91"/>
      <c r="OIB83" s="91"/>
      <c r="OIC83" s="91"/>
      <c r="OID83" s="91"/>
      <c r="OIE83" s="91"/>
      <c r="OIF83" s="91"/>
      <c r="OIG83" s="91"/>
      <c r="OIH83" s="91"/>
      <c r="OII83" s="91"/>
      <c r="OIJ83" s="91"/>
      <c r="OIK83" s="91"/>
      <c r="OIL83" s="91"/>
      <c r="OIM83" s="91"/>
      <c r="OIN83" s="91"/>
      <c r="OIO83" s="91"/>
      <c r="OIP83" s="91"/>
      <c r="OIQ83" s="91"/>
      <c r="OIR83" s="91"/>
      <c r="OIS83" s="91"/>
      <c r="OIT83" s="91"/>
      <c r="OIU83" s="91"/>
      <c r="OIV83" s="91"/>
      <c r="OIW83" s="91"/>
      <c r="OIX83" s="91"/>
      <c r="OIY83" s="91"/>
      <c r="OIZ83" s="91"/>
      <c r="OJA83" s="91"/>
      <c r="OJB83" s="91"/>
      <c r="OJC83" s="91"/>
      <c r="OJD83" s="91"/>
      <c r="OJE83" s="91"/>
      <c r="OJF83" s="91"/>
      <c r="OJG83" s="91"/>
      <c r="OJH83" s="91"/>
      <c r="OJI83" s="91"/>
      <c r="OJJ83" s="91"/>
      <c r="OJK83" s="91"/>
      <c r="OJL83" s="91"/>
      <c r="OJM83" s="91"/>
      <c r="OJN83" s="91"/>
      <c r="OJO83" s="91"/>
      <c r="OJP83" s="91"/>
      <c r="OJQ83" s="91"/>
      <c r="OJR83" s="91"/>
      <c r="OJS83" s="91"/>
      <c r="OJT83" s="91"/>
      <c r="OJU83" s="91"/>
      <c r="OJV83" s="91"/>
      <c r="OJW83" s="91"/>
      <c r="OJX83" s="91"/>
      <c r="OJY83" s="91"/>
      <c r="OJZ83" s="91"/>
      <c r="OKA83" s="91"/>
      <c r="OKB83" s="91"/>
      <c r="OKC83" s="91"/>
      <c r="OKD83" s="91"/>
      <c r="OKE83" s="91"/>
      <c r="OKF83" s="91"/>
      <c r="OKG83" s="91"/>
      <c r="OKH83" s="91"/>
      <c r="OKI83" s="91"/>
      <c r="OKJ83" s="91"/>
      <c r="OKK83" s="91"/>
      <c r="OKL83" s="91"/>
      <c r="OKM83" s="91"/>
      <c r="OKN83" s="91"/>
      <c r="OKO83" s="91"/>
      <c r="OKP83" s="91"/>
      <c r="OKQ83" s="91"/>
      <c r="OKR83" s="91"/>
      <c r="OKS83" s="91"/>
      <c r="OKT83" s="91"/>
      <c r="OKU83" s="91"/>
      <c r="OKV83" s="91"/>
      <c r="OKW83" s="91"/>
      <c r="OKX83" s="91"/>
      <c r="OKY83" s="91"/>
      <c r="OKZ83" s="91"/>
      <c r="OLA83" s="91"/>
      <c r="OLB83" s="91"/>
      <c r="OLC83" s="91"/>
      <c r="OLD83" s="91"/>
      <c r="OLE83" s="91"/>
      <c r="OLF83" s="91"/>
      <c r="OLG83" s="91"/>
      <c r="OLH83" s="91"/>
      <c r="OLI83" s="91"/>
      <c r="OLJ83" s="91"/>
      <c r="OLK83" s="91"/>
      <c r="OLL83" s="91"/>
      <c r="OLM83" s="91"/>
      <c r="OLN83" s="91"/>
      <c r="OLO83" s="91"/>
      <c r="OLP83" s="91"/>
      <c r="OLQ83" s="91"/>
      <c r="OLR83" s="91"/>
      <c r="OLS83" s="91"/>
      <c r="OLT83" s="91"/>
      <c r="OLU83" s="91"/>
      <c r="OLV83" s="91"/>
      <c r="OLW83" s="91"/>
      <c r="OLX83" s="91"/>
      <c r="OLY83" s="91"/>
      <c r="OLZ83" s="91"/>
      <c r="OMA83" s="91"/>
      <c r="OMB83" s="91"/>
      <c r="OMC83" s="91"/>
      <c r="OMD83" s="91"/>
      <c r="OME83" s="91"/>
      <c r="OMF83" s="91"/>
      <c r="OMG83" s="91"/>
      <c r="OMH83" s="91"/>
      <c r="OMI83" s="91"/>
      <c r="OMJ83" s="91"/>
      <c r="OMK83" s="91"/>
      <c r="OML83" s="91"/>
      <c r="OMM83" s="91"/>
      <c r="OMN83" s="91"/>
      <c r="OMO83" s="91"/>
      <c r="OMP83" s="91"/>
      <c r="OMQ83" s="91"/>
      <c r="OMR83" s="91"/>
      <c r="OMS83" s="91"/>
      <c r="OMT83" s="91"/>
      <c r="OMU83" s="91"/>
      <c r="OMV83" s="91"/>
      <c r="OMW83" s="91"/>
      <c r="OMX83" s="91"/>
      <c r="OMY83" s="91"/>
      <c r="OMZ83" s="91"/>
      <c r="ONA83" s="91"/>
      <c r="ONB83" s="91"/>
      <c r="ONC83" s="91"/>
      <c r="OND83" s="91"/>
      <c r="ONE83" s="91"/>
      <c r="ONF83" s="91"/>
      <c r="ONG83" s="91"/>
      <c r="ONH83" s="91"/>
      <c r="ONI83" s="91"/>
      <c r="ONJ83" s="91"/>
      <c r="ONK83" s="91"/>
      <c r="ONL83" s="91"/>
      <c r="ONM83" s="91"/>
      <c r="ONN83" s="91"/>
      <c r="ONO83" s="91"/>
      <c r="ONP83" s="91"/>
      <c r="ONQ83" s="91"/>
      <c r="ONR83" s="91"/>
      <c r="ONS83" s="91"/>
      <c r="ONT83" s="91"/>
      <c r="ONU83" s="91"/>
      <c r="ONV83" s="91"/>
      <c r="ONW83" s="91"/>
      <c r="ONX83" s="91"/>
      <c r="ONY83" s="91"/>
      <c r="ONZ83" s="91"/>
      <c r="OOA83" s="91"/>
      <c r="OOB83" s="91"/>
      <c r="OOC83" s="91"/>
      <c r="OOD83" s="91"/>
      <c r="OOE83" s="91"/>
      <c r="OOF83" s="91"/>
      <c r="OOG83" s="91"/>
      <c r="OOH83" s="91"/>
      <c r="OOI83" s="91"/>
      <c r="OOJ83" s="91"/>
      <c r="OOK83" s="91"/>
      <c r="OOL83" s="91"/>
      <c r="OOM83" s="91"/>
      <c r="OON83" s="91"/>
      <c r="OOO83" s="91"/>
      <c r="OOP83" s="91"/>
      <c r="OOQ83" s="91"/>
      <c r="OOR83" s="91"/>
      <c r="OOS83" s="91"/>
      <c r="OOT83" s="91"/>
      <c r="OOU83" s="91"/>
      <c r="OOV83" s="91"/>
      <c r="OOW83" s="91"/>
      <c r="OOX83" s="91"/>
      <c r="OOY83" s="91"/>
      <c r="OOZ83" s="91"/>
      <c r="OPA83" s="91"/>
      <c r="OPB83" s="91"/>
      <c r="OPC83" s="91"/>
      <c r="OPD83" s="91"/>
      <c r="OPE83" s="91"/>
      <c r="OPF83" s="91"/>
      <c r="OPG83" s="91"/>
      <c r="OPH83" s="91"/>
      <c r="OPI83" s="91"/>
      <c r="OPJ83" s="91"/>
      <c r="OPK83" s="91"/>
      <c r="OPL83" s="91"/>
      <c r="OPM83" s="91"/>
      <c r="OPN83" s="91"/>
      <c r="OPO83" s="91"/>
      <c r="OPP83" s="91"/>
      <c r="OPQ83" s="91"/>
      <c r="OPR83" s="91"/>
      <c r="OPS83" s="91"/>
      <c r="OPT83" s="91"/>
      <c r="OPU83" s="91"/>
      <c r="OPV83" s="91"/>
      <c r="OPW83" s="91"/>
      <c r="OPX83" s="91"/>
      <c r="OPY83" s="91"/>
      <c r="OPZ83" s="91"/>
      <c r="OQA83" s="91"/>
      <c r="OQB83" s="91"/>
      <c r="OQC83" s="91"/>
      <c r="OQD83" s="91"/>
      <c r="OQE83" s="91"/>
      <c r="OQF83" s="91"/>
      <c r="OQG83" s="91"/>
      <c r="OQH83" s="91"/>
      <c r="OQI83" s="91"/>
      <c r="OQJ83" s="91"/>
      <c r="OQK83" s="91"/>
      <c r="OQL83" s="91"/>
      <c r="OQM83" s="91"/>
      <c r="OQN83" s="91"/>
      <c r="OQO83" s="91"/>
      <c r="OQP83" s="91"/>
      <c r="OQQ83" s="91"/>
      <c r="OQR83" s="91"/>
      <c r="OQS83" s="91"/>
      <c r="OQT83" s="91"/>
      <c r="OQU83" s="91"/>
      <c r="OQV83" s="91"/>
      <c r="OQW83" s="91"/>
      <c r="OQX83" s="91"/>
      <c r="OQY83" s="91"/>
      <c r="OQZ83" s="91"/>
      <c r="ORA83" s="91"/>
      <c r="ORB83" s="91"/>
      <c r="ORC83" s="91"/>
      <c r="ORD83" s="91"/>
      <c r="ORE83" s="91"/>
      <c r="ORF83" s="91"/>
      <c r="ORG83" s="91"/>
      <c r="ORH83" s="91"/>
      <c r="ORI83" s="91"/>
      <c r="ORJ83" s="91"/>
      <c r="ORK83" s="91"/>
      <c r="ORL83" s="91"/>
      <c r="ORM83" s="91"/>
      <c r="ORN83" s="91"/>
      <c r="ORO83" s="91"/>
      <c r="ORP83" s="91"/>
      <c r="ORQ83" s="91"/>
      <c r="ORR83" s="91"/>
      <c r="ORS83" s="91"/>
      <c r="ORT83" s="91"/>
      <c r="ORU83" s="91"/>
      <c r="ORV83" s="91"/>
      <c r="ORW83" s="91"/>
      <c r="ORX83" s="91"/>
      <c r="ORY83" s="91"/>
      <c r="ORZ83" s="91"/>
      <c r="OSA83" s="91"/>
      <c r="OSB83" s="91"/>
      <c r="OSC83" s="91"/>
      <c r="OSD83" s="91"/>
      <c r="OSE83" s="91"/>
      <c r="OSF83" s="91"/>
      <c r="OSG83" s="91"/>
      <c r="OSH83" s="91"/>
      <c r="OSI83" s="91"/>
      <c r="OSJ83" s="91"/>
      <c r="OSK83" s="91"/>
      <c r="OSL83" s="91"/>
      <c r="OSM83" s="91"/>
      <c r="OSN83" s="91"/>
      <c r="OSO83" s="91"/>
      <c r="OSP83" s="91"/>
      <c r="OSQ83" s="91"/>
      <c r="OSR83" s="91"/>
      <c r="OSS83" s="91"/>
      <c r="OST83" s="91"/>
      <c r="OSU83" s="91"/>
      <c r="OSV83" s="91"/>
      <c r="OSW83" s="91"/>
      <c r="OSX83" s="91"/>
      <c r="OSY83" s="91"/>
      <c r="OSZ83" s="91"/>
      <c r="OTA83" s="91"/>
      <c r="OTB83" s="91"/>
      <c r="OTC83" s="91"/>
      <c r="OTD83" s="91"/>
      <c r="OTE83" s="91"/>
      <c r="OTF83" s="91"/>
      <c r="OTG83" s="91"/>
      <c r="OTH83" s="91"/>
      <c r="OTI83" s="91"/>
      <c r="OTJ83" s="91"/>
      <c r="OTK83" s="91"/>
      <c r="OTL83" s="91"/>
      <c r="OTM83" s="91"/>
      <c r="OTN83" s="91"/>
      <c r="OTO83" s="91"/>
      <c r="OTP83" s="91"/>
      <c r="OTQ83" s="91"/>
      <c r="OTR83" s="91"/>
      <c r="OTS83" s="91"/>
      <c r="OTT83" s="91"/>
      <c r="OTU83" s="91"/>
      <c r="OTV83" s="91"/>
      <c r="OTW83" s="91"/>
      <c r="OTX83" s="91"/>
      <c r="OTY83" s="91"/>
      <c r="OTZ83" s="91"/>
      <c r="OUA83" s="91"/>
      <c r="OUB83" s="91"/>
      <c r="OUC83" s="91"/>
      <c r="OUD83" s="91"/>
      <c r="OUE83" s="91"/>
      <c r="OUF83" s="91"/>
      <c r="OUG83" s="91"/>
      <c r="OUH83" s="91"/>
      <c r="OUI83" s="91"/>
      <c r="OUJ83" s="91"/>
      <c r="OUK83" s="91"/>
      <c r="OUL83" s="91"/>
      <c r="OUM83" s="91"/>
      <c r="OUN83" s="91"/>
      <c r="OUO83" s="91"/>
      <c r="OUP83" s="91"/>
      <c r="OUQ83" s="91"/>
      <c r="OUR83" s="91"/>
      <c r="OUS83" s="91"/>
      <c r="OUT83" s="91"/>
      <c r="OUU83" s="91"/>
      <c r="OUV83" s="91"/>
      <c r="OUW83" s="91"/>
      <c r="OUX83" s="91"/>
      <c r="OUY83" s="91"/>
      <c r="OUZ83" s="91"/>
      <c r="OVA83" s="91"/>
      <c r="OVB83" s="91"/>
      <c r="OVC83" s="91"/>
      <c r="OVD83" s="91"/>
      <c r="OVE83" s="91"/>
      <c r="OVF83" s="91"/>
      <c r="OVG83" s="91"/>
      <c r="OVH83" s="91"/>
      <c r="OVI83" s="91"/>
      <c r="OVJ83" s="91"/>
      <c r="OVK83" s="91"/>
      <c r="OVL83" s="91"/>
      <c r="OVM83" s="91"/>
      <c r="OVN83" s="91"/>
      <c r="OVO83" s="91"/>
      <c r="OVP83" s="91"/>
      <c r="OVQ83" s="91"/>
      <c r="OVR83" s="91"/>
      <c r="OVS83" s="91"/>
      <c r="OVT83" s="91"/>
      <c r="OVU83" s="91"/>
      <c r="OVV83" s="91"/>
      <c r="OVW83" s="91"/>
      <c r="OVX83" s="91"/>
      <c r="OVY83" s="91"/>
      <c r="OVZ83" s="91"/>
      <c r="OWA83" s="91"/>
      <c r="OWB83" s="91"/>
      <c r="OWC83" s="91"/>
      <c r="OWD83" s="91"/>
      <c r="OWE83" s="91"/>
      <c r="OWF83" s="91"/>
      <c r="OWG83" s="91"/>
      <c r="OWH83" s="91"/>
      <c r="OWI83" s="91"/>
      <c r="OWJ83" s="91"/>
      <c r="OWK83" s="91"/>
      <c r="OWL83" s="91"/>
      <c r="OWM83" s="91"/>
      <c r="OWN83" s="91"/>
      <c r="OWO83" s="91"/>
      <c r="OWP83" s="91"/>
      <c r="OWQ83" s="91"/>
      <c r="OWR83" s="91"/>
      <c r="OWS83" s="91"/>
      <c r="OWT83" s="91"/>
      <c r="OWU83" s="91"/>
      <c r="OWV83" s="91"/>
      <c r="OWW83" s="91"/>
      <c r="OWX83" s="91"/>
      <c r="OWY83" s="91"/>
      <c r="OWZ83" s="91"/>
      <c r="OXA83" s="91"/>
      <c r="OXB83" s="91"/>
      <c r="OXC83" s="91"/>
      <c r="OXD83" s="91"/>
      <c r="OXE83" s="91"/>
      <c r="OXF83" s="91"/>
      <c r="OXG83" s="91"/>
      <c r="OXH83" s="91"/>
      <c r="OXI83" s="91"/>
      <c r="OXJ83" s="91"/>
      <c r="OXK83" s="91"/>
      <c r="OXL83" s="91"/>
      <c r="OXM83" s="91"/>
      <c r="OXN83" s="91"/>
      <c r="OXO83" s="91"/>
      <c r="OXP83" s="91"/>
      <c r="OXQ83" s="91"/>
      <c r="OXR83" s="91"/>
      <c r="OXS83" s="91"/>
      <c r="OXT83" s="91"/>
      <c r="OXU83" s="91"/>
      <c r="OXV83" s="91"/>
      <c r="OXW83" s="91"/>
      <c r="OXX83" s="91"/>
      <c r="OXY83" s="91"/>
      <c r="OXZ83" s="91"/>
      <c r="OYA83" s="91"/>
      <c r="OYB83" s="91"/>
      <c r="OYC83" s="91"/>
      <c r="OYD83" s="91"/>
      <c r="OYE83" s="91"/>
      <c r="OYF83" s="91"/>
      <c r="OYG83" s="91"/>
      <c r="OYH83" s="91"/>
      <c r="OYI83" s="91"/>
      <c r="OYJ83" s="91"/>
      <c r="OYK83" s="91"/>
      <c r="OYL83" s="91"/>
      <c r="OYM83" s="91"/>
      <c r="OYN83" s="91"/>
      <c r="OYO83" s="91"/>
      <c r="OYP83" s="91"/>
      <c r="OYQ83" s="91"/>
      <c r="OYR83" s="91"/>
      <c r="OYS83" s="91"/>
      <c r="OYT83" s="91"/>
      <c r="OYU83" s="91"/>
      <c r="OYV83" s="91"/>
      <c r="OYW83" s="91"/>
      <c r="OYX83" s="91"/>
      <c r="OYY83" s="91"/>
      <c r="OYZ83" s="91"/>
      <c r="OZA83" s="91"/>
      <c r="OZB83" s="91"/>
      <c r="OZC83" s="91"/>
      <c r="OZD83" s="91"/>
      <c r="OZE83" s="91"/>
      <c r="OZF83" s="91"/>
      <c r="OZG83" s="91"/>
      <c r="OZH83" s="91"/>
      <c r="OZI83" s="91"/>
      <c r="OZJ83" s="91"/>
      <c r="OZK83" s="91"/>
      <c r="OZL83" s="91"/>
      <c r="OZM83" s="91"/>
      <c r="OZN83" s="91"/>
      <c r="OZO83" s="91"/>
      <c r="OZP83" s="91"/>
      <c r="OZQ83" s="91"/>
      <c r="OZR83" s="91"/>
      <c r="OZS83" s="91"/>
      <c r="OZT83" s="91"/>
      <c r="OZU83" s="91"/>
      <c r="OZV83" s="91"/>
      <c r="OZW83" s="91"/>
      <c r="OZX83" s="91"/>
      <c r="OZY83" s="91"/>
      <c r="OZZ83" s="91"/>
      <c r="PAA83" s="91"/>
      <c r="PAB83" s="91"/>
      <c r="PAC83" s="91"/>
      <c r="PAD83" s="91"/>
      <c r="PAE83" s="91"/>
      <c r="PAF83" s="91"/>
      <c r="PAG83" s="91"/>
      <c r="PAH83" s="91"/>
      <c r="PAI83" s="91"/>
      <c r="PAJ83" s="91"/>
      <c r="PAK83" s="91"/>
      <c r="PAL83" s="91"/>
      <c r="PAM83" s="91"/>
      <c r="PAN83" s="91"/>
      <c r="PAO83" s="91"/>
      <c r="PAP83" s="91"/>
      <c r="PAQ83" s="91"/>
      <c r="PAR83" s="91"/>
      <c r="PAS83" s="91"/>
      <c r="PAT83" s="91"/>
      <c r="PAU83" s="91"/>
      <c r="PAV83" s="91"/>
      <c r="PAW83" s="91"/>
      <c r="PAX83" s="91"/>
      <c r="PAY83" s="91"/>
      <c r="PAZ83" s="91"/>
      <c r="PBA83" s="91"/>
      <c r="PBB83" s="91"/>
      <c r="PBC83" s="91"/>
      <c r="PBD83" s="91"/>
      <c r="PBE83" s="91"/>
      <c r="PBF83" s="91"/>
      <c r="PBG83" s="91"/>
      <c r="PBH83" s="91"/>
      <c r="PBI83" s="91"/>
      <c r="PBJ83" s="91"/>
      <c r="PBK83" s="91"/>
      <c r="PBL83" s="91"/>
      <c r="PBM83" s="91"/>
      <c r="PBN83" s="91"/>
      <c r="PBO83" s="91"/>
      <c r="PBP83" s="91"/>
      <c r="PBQ83" s="91"/>
      <c r="PBR83" s="91"/>
      <c r="PBS83" s="91"/>
      <c r="PBT83" s="91"/>
      <c r="PBU83" s="91"/>
      <c r="PBV83" s="91"/>
      <c r="PBW83" s="91"/>
      <c r="PBX83" s="91"/>
      <c r="PBY83" s="91"/>
      <c r="PBZ83" s="91"/>
      <c r="PCA83" s="91"/>
      <c r="PCB83" s="91"/>
      <c r="PCC83" s="91"/>
      <c r="PCD83" s="91"/>
      <c r="PCE83" s="91"/>
      <c r="PCF83" s="91"/>
      <c r="PCG83" s="91"/>
      <c r="PCH83" s="91"/>
      <c r="PCI83" s="91"/>
      <c r="PCJ83" s="91"/>
      <c r="PCK83" s="91"/>
      <c r="PCL83" s="91"/>
      <c r="PCM83" s="91"/>
      <c r="PCN83" s="91"/>
      <c r="PCO83" s="91"/>
      <c r="PCP83" s="91"/>
      <c r="PCQ83" s="91"/>
      <c r="PCR83" s="91"/>
      <c r="PCS83" s="91"/>
      <c r="PCT83" s="91"/>
      <c r="PCU83" s="91"/>
      <c r="PCV83" s="91"/>
      <c r="PCW83" s="91"/>
      <c r="PCX83" s="91"/>
      <c r="PCY83" s="91"/>
      <c r="PCZ83" s="91"/>
      <c r="PDA83" s="91"/>
      <c r="PDB83" s="91"/>
      <c r="PDC83" s="91"/>
      <c r="PDD83" s="91"/>
      <c r="PDE83" s="91"/>
      <c r="PDF83" s="91"/>
      <c r="PDG83" s="91"/>
      <c r="PDH83" s="91"/>
      <c r="PDI83" s="91"/>
      <c r="PDJ83" s="91"/>
      <c r="PDK83" s="91"/>
      <c r="PDL83" s="91"/>
      <c r="PDM83" s="91"/>
      <c r="PDN83" s="91"/>
      <c r="PDO83" s="91"/>
      <c r="PDP83" s="91"/>
      <c r="PDQ83" s="91"/>
      <c r="PDR83" s="91"/>
      <c r="PDS83" s="91"/>
      <c r="PDT83" s="91"/>
      <c r="PDU83" s="91"/>
      <c r="PDV83" s="91"/>
      <c r="PDW83" s="91"/>
      <c r="PDX83" s="91"/>
      <c r="PDY83" s="91"/>
      <c r="PDZ83" s="91"/>
      <c r="PEA83" s="91"/>
      <c r="PEB83" s="91"/>
      <c r="PEC83" s="91"/>
      <c r="PED83" s="91"/>
      <c r="PEE83" s="91"/>
      <c r="PEF83" s="91"/>
      <c r="PEG83" s="91"/>
      <c r="PEH83" s="91"/>
      <c r="PEI83" s="91"/>
      <c r="PEJ83" s="91"/>
      <c r="PEK83" s="91"/>
      <c r="PEL83" s="91"/>
      <c r="PEM83" s="91"/>
      <c r="PEN83" s="91"/>
      <c r="PEO83" s="91"/>
      <c r="PEP83" s="91"/>
      <c r="PEQ83" s="91"/>
      <c r="PER83" s="91"/>
      <c r="PES83" s="91"/>
      <c r="PET83" s="91"/>
      <c r="PEU83" s="91"/>
      <c r="PEV83" s="91"/>
      <c r="PEW83" s="91"/>
      <c r="PEX83" s="91"/>
      <c r="PEY83" s="91"/>
      <c r="PEZ83" s="91"/>
      <c r="PFA83" s="91"/>
      <c r="PFB83" s="91"/>
      <c r="PFC83" s="91"/>
      <c r="PFD83" s="91"/>
      <c r="PFE83" s="91"/>
      <c r="PFF83" s="91"/>
      <c r="PFG83" s="91"/>
      <c r="PFH83" s="91"/>
      <c r="PFI83" s="91"/>
      <c r="PFJ83" s="91"/>
      <c r="PFK83" s="91"/>
      <c r="PFL83" s="91"/>
      <c r="PFM83" s="91"/>
      <c r="PFN83" s="91"/>
      <c r="PFO83" s="91"/>
      <c r="PFP83" s="91"/>
      <c r="PFQ83" s="91"/>
      <c r="PFR83" s="91"/>
      <c r="PFS83" s="91"/>
      <c r="PFT83" s="91"/>
      <c r="PFU83" s="91"/>
      <c r="PFV83" s="91"/>
      <c r="PFW83" s="91"/>
      <c r="PFX83" s="91"/>
      <c r="PFY83" s="91"/>
      <c r="PFZ83" s="91"/>
      <c r="PGA83" s="91"/>
      <c r="PGB83" s="91"/>
      <c r="PGC83" s="91"/>
      <c r="PGD83" s="91"/>
      <c r="PGE83" s="91"/>
      <c r="PGF83" s="91"/>
      <c r="PGG83" s="91"/>
      <c r="PGH83" s="91"/>
      <c r="PGI83" s="91"/>
      <c r="PGJ83" s="91"/>
      <c r="PGK83" s="91"/>
      <c r="PGL83" s="91"/>
      <c r="PGM83" s="91"/>
      <c r="PGN83" s="91"/>
      <c r="PGO83" s="91"/>
      <c r="PGP83" s="91"/>
      <c r="PGQ83" s="91"/>
      <c r="PGR83" s="91"/>
      <c r="PGS83" s="91"/>
      <c r="PGT83" s="91"/>
      <c r="PGU83" s="91"/>
      <c r="PGV83" s="91"/>
      <c r="PGW83" s="91"/>
      <c r="PGX83" s="91"/>
      <c r="PGY83" s="91"/>
      <c r="PGZ83" s="91"/>
      <c r="PHA83" s="91"/>
      <c r="PHB83" s="91"/>
      <c r="PHC83" s="91"/>
      <c r="PHD83" s="91"/>
      <c r="PHE83" s="91"/>
      <c r="PHF83" s="91"/>
      <c r="PHG83" s="91"/>
      <c r="PHH83" s="91"/>
      <c r="PHI83" s="91"/>
      <c r="PHJ83" s="91"/>
      <c r="PHK83" s="91"/>
      <c r="PHL83" s="91"/>
      <c r="PHM83" s="91"/>
      <c r="PHN83" s="91"/>
      <c r="PHO83" s="91"/>
      <c r="PHP83" s="91"/>
      <c r="PHQ83" s="91"/>
      <c r="PHR83" s="91"/>
      <c r="PHS83" s="91"/>
      <c r="PHT83" s="91"/>
      <c r="PHU83" s="91"/>
      <c r="PHV83" s="91"/>
      <c r="PHW83" s="91"/>
      <c r="PHX83" s="91"/>
      <c r="PHY83" s="91"/>
      <c r="PHZ83" s="91"/>
      <c r="PIA83" s="91"/>
      <c r="PIB83" s="91"/>
      <c r="PIC83" s="91"/>
      <c r="PID83" s="91"/>
      <c r="PIE83" s="91"/>
      <c r="PIF83" s="91"/>
      <c r="PIG83" s="91"/>
      <c r="PIH83" s="91"/>
      <c r="PII83" s="91"/>
      <c r="PIJ83" s="91"/>
      <c r="PIK83" s="91"/>
      <c r="PIL83" s="91"/>
      <c r="PIM83" s="91"/>
      <c r="PIN83" s="91"/>
      <c r="PIO83" s="91"/>
      <c r="PIP83" s="91"/>
      <c r="PIQ83" s="91"/>
      <c r="PIR83" s="91"/>
      <c r="PIS83" s="91"/>
      <c r="PIT83" s="91"/>
      <c r="PIU83" s="91"/>
      <c r="PIV83" s="91"/>
      <c r="PIW83" s="91"/>
      <c r="PIX83" s="91"/>
      <c r="PIY83" s="91"/>
      <c r="PIZ83" s="91"/>
      <c r="PJA83" s="91"/>
      <c r="PJB83" s="91"/>
      <c r="PJC83" s="91"/>
      <c r="PJD83" s="91"/>
      <c r="PJE83" s="91"/>
      <c r="PJF83" s="91"/>
      <c r="PJG83" s="91"/>
      <c r="PJH83" s="91"/>
      <c r="PJI83" s="91"/>
      <c r="PJJ83" s="91"/>
      <c r="PJK83" s="91"/>
      <c r="PJL83" s="91"/>
      <c r="PJM83" s="91"/>
      <c r="PJN83" s="91"/>
      <c r="PJO83" s="91"/>
      <c r="PJP83" s="91"/>
      <c r="PJQ83" s="91"/>
      <c r="PJR83" s="91"/>
      <c r="PJS83" s="91"/>
      <c r="PJT83" s="91"/>
      <c r="PJU83" s="91"/>
      <c r="PJV83" s="91"/>
      <c r="PJW83" s="91"/>
      <c r="PJX83" s="91"/>
      <c r="PJY83" s="91"/>
      <c r="PJZ83" s="91"/>
      <c r="PKA83" s="91"/>
      <c r="PKB83" s="91"/>
      <c r="PKC83" s="91"/>
      <c r="PKD83" s="91"/>
      <c r="PKE83" s="91"/>
      <c r="PKF83" s="91"/>
      <c r="PKG83" s="91"/>
      <c r="PKH83" s="91"/>
      <c r="PKI83" s="91"/>
      <c r="PKJ83" s="91"/>
      <c r="PKK83" s="91"/>
      <c r="PKL83" s="91"/>
      <c r="PKM83" s="91"/>
      <c r="PKN83" s="91"/>
      <c r="PKO83" s="91"/>
      <c r="PKP83" s="91"/>
      <c r="PKQ83" s="91"/>
      <c r="PKR83" s="91"/>
      <c r="PKS83" s="91"/>
      <c r="PKT83" s="91"/>
      <c r="PKU83" s="91"/>
      <c r="PKV83" s="91"/>
      <c r="PKW83" s="91"/>
      <c r="PKX83" s="91"/>
      <c r="PKY83" s="91"/>
      <c r="PKZ83" s="91"/>
      <c r="PLA83" s="91"/>
      <c r="PLB83" s="91"/>
      <c r="PLC83" s="91"/>
      <c r="PLD83" s="91"/>
      <c r="PLE83" s="91"/>
      <c r="PLF83" s="91"/>
      <c r="PLG83" s="91"/>
      <c r="PLH83" s="91"/>
      <c r="PLI83" s="91"/>
      <c r="PLJ83" s="91"/>
      <c r="PLK83" s="91"/>
      <c r="PLL83" s="91"/>
      <c r="PLM83" s="91"/>
      <c r="PLN83" s="91"/>
      <c r="PLO83" s="91"/>
      <c r="PLP83" s="91"/>
      <c r="PLQ83" s="91"/>
      <c r="PLR83" s="91"/>
      <c r="PLS83" s="91"/>
      <c r="PLT83" s="91"/>
      <c r="PLU83" s="91"/>
      <c r="PLV83" s="91"/>
      <c r="PLW83" s="91"/>
      <c r="PLX83" s="91"/>
      <c r="PLY83" s="91"/>
      <c r="PLZ83" s="91"/>
      <c r="PMA83" s="91"/>
      <c r="PMB83" s="91"/>
      <c r="PMC83" s="91"/>
      <c r="PMD83" s="91"/>
      <c r="PME83" s="91"/>
      <c r="PMF83" s="91"/>
      <c r="PMG83" s="91"/>
      <c r="PMH83" s="91"/>
      <c r="PMI83" s="91"/>
      <c r="PMJ83" s="91"/>
      <c r="PMK83" s="91"/>
      <c r="PML83" s="91"/>
      <c r="PMM83" s="91"/>
      <c r="PMN83" s="91"/>
      <c r="PMO83" s="91"/>
      <c r="PMP83" s="91"/>
      <c r="PMQ83" s="91"/>
      <c r="PMR83" s="91"/>
      <c r="PMS83" s="91"/>
      <c r="PMT83" s="91"/>
      <c r="PMU83" s="91"/>
      <c r="PMV83" s="91"/>
      <c r="PMW83" s="91"/>
      <c r="PMX83" s="91"/>
      <c r="PMY83" s="91"/>
      <c r="PMZ83" s="91"/>
      <c r="PNA83" s="91"/>
      <c r="PNB83" s="91"/>
      <c r="PNC83" s="91"/>
      <c r="PND83" s="91"/>
      <c r="PNE83" s="91"/>
      <c r="PNF83" s="91"/>
      <c r="PNG83" s="91"/>
      <c r="PNH83" s="91"/>
      <c r="PNI83" s="91"/>
      <c r="PNJ83" s="91"/>
      <c r="PNK83" s="91"/>
      <c r="PNL83" s="91"/>
      <c r="PNM83" s="91"/>
      <c r="PNN83" s="91"/>
      <c r="PNO83" s="91"/>
      <c r="PNP83" s="91"/>
      <c r="PNQ83" s="91"/>
      <c r="PNR83" s="91"/>
      <c r="PNS83" s="91"/>
      <c r="PNT83" s="91"/>
      <c r="PNU83" s="91"/>
      <c r="PNV83" s="91"/>
      <c r="PNW83" s="91"/>
      <c r="PNX83" s="91"/>
      <c r="PNY83" s="91"/>
      <c r="PNZ83" s="91"/>
      <c r="POA83" s="91"/>
      <c r="POB83" s="91"/>
      <c r="POC83" s="91"/>
      <c r="POD83" s="91"/>
      <c r="POE83" s="91"/>
      <c r="POF83" s="91"/>
      <c r="POG83" s="91"/>
      <c r="POH83" s="91"/>
      <c r="POI83" s="91"/>
      <c r="POJ83" s="91"/>
      <c r="POK83" s="91"/>
      <c r="POL83" s="91"/>
      <c r="POM83" s="91"/>
      <c r="PON83" s="91"/>
      <c r="POO83" s="91"/>
      <c r="POP83" s="91"/>
      <c r="POQ83" s="91"/>
      <c r="POR83" s="91"/>
      <c r="POS83" s="91"/>
      <c r="POT83" s="91"/>
      <c r="POU83" s="91"/>
      <c r="POV83" s="91"/>
      <c r="POW83" s="91"/>
      <c r="POX83" s="91"/>
      <c r="POY83" s="91"/>
      <c r="POZ83" s="91"/>
      <c r="PPA83" s="91"/>
      <c r="PPB83" s="91"/>
      <c r="PPC83" s="91"/>
      <c r="PPD83" s="91"/>
      <c r="PPE83" s="91"/>
      <c r="PPF83" s="91"/>
      <c r="PPG83" s="91"/>
      <c r="PPH83" s="91"/>
      <c r="PPI83" s="91"/>
      <c r="PPJ83" s="91"/>
      <c r="PPK83" s="91"/>
      <c r="PPL83" s="91"/>
      <c r="PPM83" s="91"/>
      <c r="PPN83" s="91"/>
      <c r="PPO83" s="91"/>
      <c r="PPP83" s="91"/>
      <c r="PPQ83" s="91"/>
      <c r="PPR83" s="91"/>
      <c r="PPS83" s="91"/>
      <c r="PPT83" s="91"/>
      <c r="PPU83" s="91"/>
      <c r="PPV83" s="91"/>
      <c r="PPW83" s="91"/>
      <c r="PPX83" s="91"/>
      <c r="PPY83" s="91"/>
      <c r="PPZ83" s="91"/>
      <c r="PQA83" s="91"/>
      <c r="PQB83" s="91"/>
      <c r="PQC83" s="91"/>
      <c r="PQD83" s="91"/>
      <c r="PQE83" s="91"/>
      <c r="PQF83" s="91"/>
      <c r="PQG83" s="91"/>
      <c r="PQH83" s="91"/>
      <c r="PQI83" s="91"/>
      <c r="PQJ83" s="91"/>
      <c r="PQK83" s="91"/>
      <c r="PQL83" s="91"/>
      <c r="PQM83" s="91"/>
      <c r="PQN83" s="91"/>
      <c r="PQO83" s="91"/>
      <c r="PQP83" s="91"/>
      <c r="PQQ83" s="91"/>
      <c r="PQR83" s="91"/>
      <c r="PQS83" s="91"/>
      <c r="PQT83" s="91"/>
      <c r="PQU83" s="91"/>
      <c r="PQV83" s="91"/>
      <c r="PQW83" s="91"/>
      <c r="PQX83" s="91"/>
      <c r="PQY83" s="91"/>
      <c r="PQZ83" s="91"/>
      <c r="PRA83" s="91"/>
      <c r="PRB83" s="91"/>
      <c r="PRC83" s="91"/>
      <c r="PRD83" s="91"/>
      <c r="PRE83" s="91"/>
      <c r="PRF83" s="91"/>
      <c r="PRG83" s="91"/>
      <c r="PRH83" s="91"/>
      <c r="PRI83" s="91"/>
      <c r="PRJ83" s="91"/>
      <c r="PRK83" s="91"/>
      <c r="PRL83" s="91"/>
      <c r="PRM83" s="91"/>
      <c r="PRN83" s="91"/>
      <c r="PRO83" s="91"/>
      <c r="PRP83" s="91"/>
      <c r="PRQ83" s="91"/>
      <c r="PRR83" s="91"/>
      <c r="PRS83" s="91"/>
      <c r="PRT83" s="91"/>
      <c r="PRU83" s="91"/>
      <c r="PRV83" s="91"/>
      <c r="PRW83" s="91"/>
      <c r="PRX83" s="91"/>
      <c r="PRY83" s="91"/>
      <c r="PRZ83" s="91"/>
      <c r="PSA83" s="91"/>
      <c r="PSB83" s="91"/>
      <c r="PSC83" s="91"/>
      <c r="PSD83" s="91"/>
      <c r="PSE83" s="91"/>
      <c r="PSF83" s="91"/>
      <c r="PSG83" s="91"/>
      <c r="PSH83" s="91"/>
      <c r="PSI83" s="91"/>
      <c r="PSJ83" s="91"/>
      <c r="PSK83" s="91"/>
      <c r="PSL83" s="91"/>
      <c r="PSM83" s="91"/>
      <c r="PSN83" s="91"/>
      <c r="PSO83" s="91"/>
      <c r="PSP83" s="91"/>
      <c r="PSQ83" s="91"/>
      <c r="PSR83" s="91"/>
      <c r="PSS83" s="91"/>
      <c r="PST83" s="91"/>
      <c r="PSU83" s="91"/>
      <c r="PSV83" s="91"/>
      <c r="PSW83" s="91"/>
      <c r="PSX83" s="91"/>
      <c r="PSY83" s="91"/>
      <c r="PSZ83" s="91"/>
      <c r="PTA83" s="91"/>
      <c r="PTB83" s="91"/>
      <c r="PTC83" s="91"/>
      <c r="PTD83" s="91"/>
      <c r="PTE83" s="91"/>
      <c r="PTF83" s="91"/>
      <c r="PTG83" s="91"/>
      <c r="PTH83" s="91"/>
      <c r="PTI83" s="91"/>
      <c r="PTJ83" s="91"/>
      <c r="PTK83" s="91"/>
      <c r="PTL83" s="91"/>
      <c r="PTM83" s="91"/>
      <c r="PTN83" s="91"/>
      <c r="PTO83" s="91"/>
      <c r="PTP83" s="91"/>
      <c r="PTQ83" s="91"/>
      <c r="PTR83" s="91"/>
      <c r="PTS83" s="91"/>
      <c r="PTT83" s="91"/>
      <c r="PTU83" s="91"/>
      <c r="PTV83" s="91"/>
      <c r="PTW83" s="91"/>
      <c r="PTX83" s="91"/>
      <c r="PTY83" s="91"/>
      <c r="PTZ83" s="91"/>
      <c r="PUA83" s="91"/>
      <c r="PUB83" s="91"/>
      <c r="PUC83" s="91"/>
      <c r="PUD83" s="91"/>
      <c r="PUE83" s="91"/>
      <c r="PUF83" s="91"/>
      <c r="PUG83" s="91"/>
      <c r="PUH83" s="91"/>
      <c r="PUI83" s="91"/>
      <c r="PUJ83" s="91"/>
      <c r="PUK83" s="91"/>
      <c r="PUL83" s="91"/>
      <c r="PUM83" s="91"/>
      <c r="PUN83" s="91"/>
      <c r="PUO83" s="91"/>
      <c r="PUP83" s="91"/>
      <c r="PUQ83" s="91"/>
      <c r="PUR83" s="91"/>
      <c r="PUS83" s="91"/>
      <c r="PUT83" s="91"/>
      <c r="PUU83" s="91"/>
      <c r="PUV83" s="91"/>
      <c r="PUW83" s="91"/>
      <c r="PUX83" s="91"/>
      <c r="PUY83" s="91"/>
      <c r="PUZ83" s="91"/>
      <c r="PVA83" s="91"/>
      <c r="PVB83" s="91"/>
      <c r="PVC83" s="91"/>
      <c r="PVD83" s="91"/>
      <c r="PVE83" s="91"/>
      <c r="PVF83" s="91"/>
      <c r="PVG83" s="91"/>
      <c r="PVH83" s="91"/>
      <c r="PVI83" s="91"/>
      <c r="PVJ83" s="91"/>
      <c r="PVK83" s="91"/>
      <c r="PVL83" s="91"/>
      <c r="PVM83" s="91"/>
      <c r="PVN83" s="91"/>
      <c r="PVO83" s="91"/>
      <c r="PVP83" s="91"/>
      <c r="PVQ83" s="91"/>
      <c r="PVR83" s="91"/>
      <c r="PVS83" s="91"/>
      <c r="PVT83" s="91"/>
      <c r="PVU83" s="91"/>
      <c r="PVV83" s="91"/>
      <c r="PVW83" s="91"/>
      <c r="PVX83" s="91"/>
      <c r="PVY83" s="91"/>
      <c r="PVZ83" s="91"/>
      <c r="PWA83" s="91"/>
      <c r="PWB83" s="91"/>
      <c r="PWC83" s="91"/>
      <c r="PWD83" s="91"/>
      <c r="PWE83" s="91"/>
      <c r="PWF83" s="91"/>
      <c r="PWG83" s="91"/>
      <c r="PWH83" s="91"/>
      <c r="PWI83" s="91"/>
      <c r="PWJ83" s="91"/>
      <c r="PWK83" s="91"/>
      <c r="PWL83" s="91"/>
      <c r="PWM83" s="91"/>
      <c r="PWN83" s="91"/>
      <c r="PWO83" s="91"/>
      <c r="PWP83" s="91"/>
      <c r="PWQ83" s="91"/>
      <c r="PWR83" s="91"/>
      <c r="PWS83" s="91"/>
      <c r="PWT83" s="91"/>
      <c r="PWU83" s="91"/>
      <c r="PWV83" s="91"/>
      <c r="PWW83" s="91"/>
      <c r="PWX83" s="91"/>
      <c r="PWY83" s="91"/>
      <c r="PWZ83" s="91"/>
      <c r="PXA83" s="91"/>
      <c r="PXB83" s="91"/>
      <c r="PXC83" s="91"/>
      <c r="PXD83" s="91"/>
      <c r="PXE83" s="91"/>
      <c r="PXF83" s="91"/>
      <c r="PXG83" s="91"/>
      <c r="PXH83" s="91"/>
      <c r="PXI83" s="91"/>
      <c r="PXJ83" s="91"/>
      <c r="PXK83" s="91"/>
      <c r="PXL83" s="91"/>
      <c r="PXM83" s="91"/>
      <c r="PXN83" s="91"/>
      <c r="PXO83" s="91"/>
      <c r="PXP83" s="91"/>
      <c r="PXQ83" s="91"/>
      <c r="PXR83" s="91"/>
      <c r="PXS83" s="91"/>
      <c r="PXT83" s="91"/>
      <c r="PXU83" s="91"/>
      <c r="PXV83" s="91"/>
      <c r="PXW83" s="91"/>
      <c r="PXX83" s="91"/>
      <c r="PXY83" s="91"/>
      <c r="PXZ83" s="91"/>
      <c r="PYA83" s="91"/>
      <c r="PYB83" s="91"/>
      <c r="PYC83" s="91"/>
      <c r="PYD83" s="91"/>
      <c r="PYE83" s="91"/>
      <c r="PYF83" s="91"/>
      <c r="PYG83" s="91"/>
      <c r="PYH83" s="91"/>
      <c r="PYI83" s="91"/>
      <c r="PYJ83" s="91"/>
      <c r="PYK83" s="91"/>
      <c r="PYL83" s="91"/>
      <c r="PYM83" s="91"/>
      <c r="PYN83" s="91"/>
      <c r="PYO83" s="91"/>
      <c r="PYP83" s="91"/>
      <c r="PYQ83" s="91"/>
      <c r="PYR83" s="91"/>
      <c r="PYS83" s="91"/>
      <c r="PYT83" s="91"/>
      <c r="PYU83" s="91"/>
      <c r="PYV83" s="91"/>
      <c r="PYW83" s="91"/>
      <c r="PYX83" s="91"/>
      <c r="PYY83" s="91"/>
      <c r="PYZ83" s="91"/>
      <c r="PZA83" s="91"/>
      <c r="PZB83" s="91"/>
      <c r="PZC83" s="91"/>
      <c r="PZD83" s="91"/>
      <c r="PZE83" s="91"/>
      <c r="PZF83" s="91"/>
      <c r="PZG83" s="91"/>
      <c r="PZH83" s="91"/>
      <c r="PZI83" s="91"/>
      <c r="PZJ83" s="91"/>
      <c r="PZK83" s="91"/>
      <c r="PZL83" s="91"/>
      <c r="PZM83" s="91"/>
      <c r="PZN83" s="91"/>
      <c r="PZO83" s="91"/>
      <c r="PZP83" s="91"/>
      <c r="PZQ83" s="91"/>
      <c r="PZR83" s="91"/>
      <c r="PZS83" s="91"/>
      <c r="PZT83" s="91"/>
      <c r="PZU83" s="91"/>
      <c r="PZV83" s="91"/>
      <c r="PZW83" s="91"/>
      <c r="PZX83" s="91"/>
      <c r="PZY83" s="91"/>
      <c r="PZZ83" s="91"/>
      <c r="QAA83" s="91"/>
      <c r="QAB83" s="91"/>
      <c r="QAC83" s="91"/>
      <c r="QAD83" s="91"/>
      <c r="QAE83" s="91"/>
      <c r="QAF83" s="91"/>
      <c r="QAG83" s="91"/>
      <c r="QAH83" s="91"/>
      <c r="QAI83" s="91"/>
      <c r="QAJ83" s="91"/>
      <c r="QAK83" s="91"/>
      <c r="QAL83" s="91"/>
      <c r="QAM83" s="91"/>
      <c r="QAN83" s="91"/>
      <c r="QAO83" s="91"/>
      <c r="QAP83" s="91"/>
      <c r="QAQ83" s="91"/>
      <c r="QAR83" s="91"/>
      <c r="QAS83" s="91"/>
      <c r="QAT83" s="91"/>
      <c r="QAU83" s="91"/>
      <c r="QAV83" s="91"/>
      <c r="QAW83" s="91"/>
      <c r="QAX83" s="91"/>
      <c r="QAY83" s="91"/>
      <c r="QAZ83" s="91"/>
      <c r="QBA83" s="91"/>
      <c r="QBB83" s="91"/>
      <c r="QBC83" s="91"/>
      <c r="QBD83" s="91"/>
      <c r="QBE83" s="91"/>
      <c r="QBF83" s="91"/>
      <c r="QBG83" s="91"/>
      <c r="QBH83" s="91"/>
      <c r="QBI83" s="91"/>
      <c r="QBJ83" s="91"/>
      <c r="QBK83" s="91"/>
      <c r="QBL83" s="91"/>
      <c r="QBM83" s="91"/>
      <c r="QBN83" s="91"/>
      <c r="QBO83" s="91"/>
      <c r="QBP83" s="91"/>
      <c r="QBQ83" s="91"/>
      <c r="QBR83" s="91"/>
      <c r="QBS83" s="91"/>
      <c r="QBT83" s="91"/>
      <c r="QBU83" s="91"/>
      <c r="QBV83" s="91"/>
      <c r="QBW83" s="91"/>
      <c r="QBX83" s="91"/>
      <c r="QBY83" s="91"/>
      <c r="QBZ83" s="91"/>
      <c r="QCA83" s="91"/>
      <c r="QCB83" s="91"/>
      <c r="QCC83" s="91"/>
      <c r="QCD83" s="91"/>
      <c r="QCE83" s="91"/>
      <c r="QCF83" s="91"/>
      <c r="QCG83" s="91"/>
      <c r="QCH83" s="91"/>
      <c r="QCI83" s="91"/>
      <c r="QCJ83" s="91"/>
      <c r="QCK83" s="91"/>
      <c r="QCL83" s="91"/>
      <c r="QCM83" s="91"/>
      <c r="QCN83" s="91"/>
      <c r="QCO83" s="91"/>
      <c r="QCP83" s="91"/>
      <c r="QCQ83" s="91"/>
      <c r="QCR83" s="91"/>
      <c r="QCS83" s="91"/>
      <c r="QCT83" s="91"/>
      <c r="QCU83" s="91"/>
      <c r="QCV83" s="91"/>
      <c r="QCW83" s="91"/>
      <c r="QCX83" s="91"/>
      <c r="QCY83" s="91"/>
      <c r="QCZ83" s="91"/>
      <c r="QDA83" s="91"/>
      <c r="QDB83" s="91"/>
      <c r="QDC83" s="91"/>
      <c r="QDD83" s="91"/>
      <c r="QDE83" s="91"/>
      <c r="QDF83" s="91"/>
      <c r="QDG83" s="91"/>
      <c r="QDH83" s="91"/>
      <c r="QDI83" s="91"/>
      <c r="QDJ83" s="91"/>
      <c r="QDK83" s="91"/>
      <c r="QDL83" s="91"/>
      <c r="QDM83" s="91"/>
      <c r="QDN83" s="91"/>
      <c r="QDO83" s="91"/>
      <c r="QDP83" s="91"/>
      <c r="QDQ83" s="91"/>
      <c r="QDR83" s="91"/>
      <c r="QDS83" s="91"/>
      <c r="QDT83" s="91"/>
      <c r="QDU83" s="91"/>
      <c r="QDV83" s="91"/>
      <c r="QDW83" s="91"/>
      <c r="QDX83" s="91"/>
      <c r="QDY83" s="91"/>
      <c r="QDZ83" s="91"/>
      <c r="QEA83" s="91"/>
      <c r="QEB83" s="91"/>
      <c r="QEC83" s="91"/>
      <c r="QED83" s="91"/>
      <c r="QEE83" s="91"/>
      <c r="QEF83" s="91"/>
      <c r="QEG83" s="91"/>
      <c r="QEH83" s="91"/>
      <c r="QEI83" s="91"/>
      <c r="QEJ83" s="91"/>
      <c r="QEK83" s="91"/>
      <c r="QEL83" s="91"/>
      <c r="QEM83" s="91"/>
      <c r="QEN83" s="91"/>
      <c r="QEO83" s="91"/>
      <c r="QEP83" s="91"/>
      <c r="QEQ83" s="91"/>
      <c r="QER83" s="91"/>
      <c r="QES83" s="91"/>
      <c r="QET83" s="91"/>
      <c r="QEU83" s="91"/>
      <c r="QEV83" s="91"/>
      <c r="QEW83" s="91"/>
      <c r="QEX83" s="91"/>
      <c r="QEY83" s="91"/>
      <c r="QEZ83" s="91"/>
      <c r="QFA83" s="91"/>
      <c r="QFB83" s="91"/>
      <c r="QFC83" s="91"/>
      <c r="QFD83" s="91"/>
      <c r="QFE83" s="91"/>
      <c r="QFF83" s="91"/>
      <c r="QFG83" s="91"/>
      <c r="QFH83" s="91"/>
      <c r="QFI83" s="91"/>
      <c r="QFJ83" s="91"/>
      <c r="QFK83" s="91"/>
      <c r="QFL83" s="91"/>
      <c r="QFM83" s="91"/>
      <c r="QFN83" s="91"/>
      <c r="QFO83" s="91"/>
      <c r="QFP83" s="91"/>
      <c r="QFQ83" s="91"/>
      <c r="QFR83" s="91"/>
      <c r="QFS83" s="91"/>
      <c r="QFT83" s="91"/>
      <c r="QFU83" s="91"/>
      <c r="QFV83" s="91"/>
      <c r="QFW83" s="91"/>
      <c r="QFX83" s="91"/>
      <c r="QFY83" s="91"/>
      <c r="QFZ83" s="91"/>
      <c r="QGA83" s="91"/>
      <c r="QGB83" s="91"/>
      <c r="QGC83" s="91"/>
      <c r="QGD83" s="91"/>
      <c r="QGE83" s="91"/>
      <c r="QGF83" s="91"/>
      <c r="QGG83" s="91"/>
      <c r="QGH83" s="91"/>
      <c r="QGI83" s="91"/>
      <c r="QGJ83" s="91"/>
      <c r="QGK83" s="91"/>
      <c r="QGL83" s="91"/>
      <c r="QGM83" s="91"/>
      <c r="QGN83" s="91"/>
      <c r="QGO83" s="91"/>
      <c r="QGP83" s="91"/>
      <c r="QGQ83" s="91"/>
      <c r="QGR83" s="91"/>
      <c r="QGS83" s="91"/>
      <c r="QGT83" s="91"/>
      <c r="QGU83" s="91"/>
      <c r="QGV83" s="91"/>
      <c r="QGW83" s="91"/>
      <c r="QGX83" s="91"/>
      <c r="QGY83" s="91"/>
      <c r="QGZ83" s="91"/>
      <c r="QHA83" s="91"/>
      <c r="QHB83" s="91"/>
      <c r="QHC83" s="91"/>
      <c r="QHD83" s="91"/>
      <c r="QHE83" s="91"/>
      <c r="QHF83" s="91"/>
      <c r="QHG83" s="91"/>
      <c r="QHH83" s="91"/>
      <c r="QHI83" s="91"/>
      <c r="QHJ83" s="91"/>
      <c r="QHK83" s="91"/>
      <c r="QHL83" s="91"/>
      <c r="QHM83" s="91"/>
      <c r="QHN83" s="91"/>
      <c r="QHO83" s="91"/>
      <c r="QHP83" s="91"/>
      <c r="QHQ83" s="91"/>
      <c r="QHR83" s="91"/>
      <c r="QHS83" s="91"/>
      <c r="QHT83" s="91"/>
      <c r="QHU83" s="91"/>
      <c r="QHV83" s="91"/>
      <c r="QHW83" s="91"/>
      <c r="QHX83" s="91"/>
      <c r="QHY83" s="91"/>
      <c r="QHZ83" s="91"/>
      <c r="QIA83" s="91"/>
      <c r="QIB83" s="91"/>
      <c r="QIC83" s="91"/>
      <c r="QID83" s="91"/>
      <c r="QIE83" s="91"/>
      <c r="QIF83" s="91"/>
      <c r="QIG83" s="91"/>
      <c r="QIH83" s="91"/>
      <c r="QII83" s="91"/>
      <c r="QIJ83" s="91"/>
      <c r="QIK83" s="91"/>
      <c r="QIL83" s="91"/>
      <c r="QIM83" s="91"/>
      <c r="QIN83" s="91"/>
      <c r="QIO83" s="91"/>
      <c r="QIP83" s="91"/>
      <c r="QIQ83" s="91"/>
      <c r="QIR83" s="91"/>
      <c r="QIS83" s="91"/>
      <c r="QIT83" s="91"/>
      <c r="QIU83" s="91"/>
      <c r="QIV83" s="91"/>
      <c r="QIW83" s="91"/>
      <c r="QIX83" s="91"/>
      <c r="QIY83" s="91"/>
      <c r="QIZ83" s="91"/>
      <c r="QJA83" s="91"/>
      <c r="QJB83" s="91"/>
      <c r="QJC83" s="91"/>
      <c r="QJD83" s="91"/>
      <c r="QJE83" s="91"/>
      <c r="QJF83" s="91"/>
      <c r="QJG83" s="91"/>
      <c r="QJH83" s="91"/>
      <c r="QJI83" s="91"/>
      <c r="QJJ83" s="91"/>
      <c r="QJK83" s="91"/>
      <c r="QJL83" s="91"/>
      <c r="QJM83" s="91"/>
      <c r="QJN83" s="91"/>
      <c r="QJO83" s="91"/>
      <c r="QJP83" s="91"/>
      <c r="QJQ83" s="91"/>
      <c r="QJR83" s="91"/>
      <c r="QJS83" s="91"/>
      <c r="QJT83" s="91"/>
      <c r="QJU83" s="91"/>
      <c r="QJV83" s="91"/>
      <c r="QJW83" s="91"/>
      <c r="QJX83" s="91"/>
      <c r="QJY83" s="91"/>
      <c r="QJZ83" s="91"/>
      <c r="QKA83" s="91"/>
      <c r="QKB83" s="91"/>
      <c r="QKC83" s="91"/>
      <c r="QKD83" s="91"/>
      <c r="QKE83" s="91"/>
      <c r="QKF83" s="91"/>
      <c r="QKG83" s="91"/>
      <c r="QKH83" s="91"/>
      <c r="QKI83" s="91"/>
      <c r="QKJ83" s="91"/>
      <c r="QKK83" s="91"/>
      <c r="QKL83" s="91"/>
      <c r="QKM83" s="91"/>
      <c r="QKN83" s="91"/>
      <c r="QKO83" s="91"/>
      <c r="QKP83" s="91"/>
      <c r="QKQ83" s="91"/>
      <c r="QKR83" s="91"/>
      <c r="QKS83" s="91"/>
      <c r="QKT83" s="91"/>
      <c r="QKU83" s="91"/>
      <c r="QKV83" s="91"/>
      <c r="QKW83" s="91"/>
      <c r="QKX83" s="91"/>
      <c r="QKY83" s="91"/>
      <c r="QKZ83" s="91"/>
      <c r="QLA83" s="91"/>
      <c r="QLB83" s="91"/>
      <c r="QLC83" s="91"/>
      <c r="QLD83" s="91"/>
      <c r="QLE83" s="91"/>
      <c r="QLF83" s="91"/>
      <c r="QLG83" s="91"/>
      <c r="QLH83" s="91"/>
      <c r="QLI83" s="91"/>
      <c r="QLJ83" s="91"/>
      <c r="QLK83" s="91"/>
      <c r="QLL83" s="91"/>
      <c r="QLM83" s="91"/>
      <c r="QLN83" s="91"/>
      <c r="QLO83" s="91"/>
      <c r="QLP83" s="91"/>
      <c r="QLQ83" s="91"/>
      <c r="QLR83" s="91"/>
      <c r="QLS83" s="91"/>
      <c r="QLT83" s="91"/>
      <c r="QLU83" s="91"/>
      <c r="QLV83" s="91"/>
      <c r="QLW83" s="91"/>
      <c r="QLX83" s="91"/>
      <c r="QLY83" s="91"/>
      <c r="QLZ83" s="91"/>
      <c r="QMA83" s="91"/>
      <c r="QMB83" s="91"/>
      <c r="QMC83" s="91"/>
      <c r="QMD83" s="91"/>
      <c r="QME83" s="91"/>
      <c r="QMF83" s="91"/>
      <c r="QMG83" s="91"/>
      <c r="QMH83" s="91"/>
      <c r="QMI83" s="91"/>
      <c r="QMJ83" s="91"/>
      <c r="QMK83" s="91"/>
      <c r="QML83" s="91"/>
      <c r="QMM83" s="91"/>
      <c r="QMN83" s="91"/>
      <c r="QMO83" s="91"/>
      <c r="QMP83" s="91"/>
      <c r="QMQ83" s="91"/>
      <c r="QMR83" s="91"/>
      <c r="QMS83" s="91"/>
      <c r="QMT83" s="91"/>
      <c r="QMU83" s="91"/>
      <c r="QMV83" s="91"/>
      <c r="QMW83" s="91"/>
      <c r="QMX83" s="91"/>
      <c r="QMY83" s="91"/>
      <c r="QMZ83" s="91"/>
      <c r="QNA83" s="91"/>
      <c r="QNB83" s="91"/>
      <c r="QNC83" s="91"/>
      <c r="QND83" s="91"/>
      <c r="QNE83" s="91"/>
      <c r="QNF83" s="91"/>
      <c r="QNG83" s="91"/>
      <c r="QNH83" s="91"/>
      <c r="QNI83" s="91"/>
      <c r="QNJ83" s="91"/>
      <c r="QNK83" s="91"/>
      <c r="QNL83" s="91"/>
      <c r="QNM83" s="91"/>
      <c r="QNN83" s="91"/>
      <c r="QNO83" s="91"/>
      <c r="QNP83" s="91"/>
      <c r="QNQ83" s="91"/>
      <c r="QNR83" s="91"/>
      <c r="QNS83" s="91"/>
      <c r="QNT83" s="91"/>
      <c r="QNU83" s="91"/>
      <c r="QNV83" s="91"/>
      <c r="QNW83" s="91"/>
      <c r="QNX83" s="91"/>
      <c r="QNY83" s="91"/>
      <c r="QNZ83" s="91"/>
      <c r="QOA83" s="91"/>
      <c r="QOB83" s="91"/>
      <c r="QOC83" s="91"/>
      <c r="QOD83" s="91"/>
      <c r="QOE83" s="91"/>
      <c r="QOF83" s="91"/>
      <c r="QOG83" s="91"/>
      <c r="QOH83" s="91"/>
      <c r="QOI83" s="91"/>
      <c r="QOJ83" s="91"/>
      <c r="QOK83" s="91"/>
      <c r="QOL83" s="91"/>
      <c r="QOM83" s="91"/>
      <c r="QON83" s="91"/>
      <c r="QOO83" s="91"/>
      <c r="QOP83" s="91"/>
      <c r="QOQ83" s="91"/>
      <c r="QOR83" s="91"/>
      <c r="QOS83" s="91"/>
      <c r="QOT83" s="91"/>
      <c r="QOU83" s="91"/>
      <c r="QOV83" s="91"/>
      <c r="QOW83" s="91"/>
      <c r="QOX83" s="91"/>
      <c r="QOY83" s="91"/>
      <c r="QOZ83" s="91"/>
      <c r="QPA83" s="91"/>
      <c r="QPB83" s="91"/>
      <c r="QPC83" s="91"/>
      <c r="QPD83" s="91"/>
      <c r="QPE83" s="91"/>
      <c r="QPF83" s="91"/>
      <c r="QPG83" s="91"/>
      <c r="QPH83" s="91"/>
      <c r="QPI83" s="91"/>
      <c r="QPJ83" s="91"/>
      <c r="QPK83" s="91"/>
      <c r="QPL83" s="91"/>
      <c r="QPM83" s="91"/>
      <c r="QPN83" s="91"/>
      <c r="QPO83" s="91"/>
      <c r="QPP83" s="91"/>
      <c r="QPQ83" s="91"/>
      <c r="QPR83" s="91"/>
      <c r="QPS83" s="91"/>
      <c r="QPT83" s="91"/>
      <c r="QPU83" s="91"/>
      <c r="QPV83" s="91"/>
      <c r="QPW83" s="91"/>
      <c r="QPX83" s="91"/>
      <c r="QPY83" s="91"/>
      <c r="QPZ83" s="91"/>
      <c r="QQA83" s="91"/>
      <c r="QQB83" s="91"/>
      <c r="QQC83" s="91"/>
      <c r="QQD83" s="91"/>
      <c r="QQE83" s="91"/>
      <c r="QQF83" s="91"/>
      <c r="QQG83" s="91"/>
      <c r="QQH83" s="91"/>
      <c r="QQI83" s="91"/>
      <c r="QQJ83" s="91"/>
      <c r="QQK83" s="91"/>
      <c r="QQL83" s="91"/>
      <c r="QQM83" s="91"/>
      <c r="QQN83" s="91"/>
      <c r="QQO83" s="91"/>
      <c r="QQP83" s="91"/>
      <c r="QQQ83" s="91"/>
      <c r="QQR83" s="91"/>
      <c r="QQS83" s="91"/>
      <c r="QQT83" s="91"/>
      <c r="QQU83" s="91"/>
      <c r="QQV83" s="91"/>
      <c r="QQW83" s="91"/>
      <c r="QQX83" s="91"/>
      <c r="QQY83" s="91"/>
      <c r="QQZ83" s="91"/>
      <c r="QRA83" s="91"/>
      <c r="QRB83" s="91"/>
      <c r="QRC83" s="91"/>
      <c r="QRD83" s="91"/>
      <c r="QRE83" s="91"/>
      <c r="QRF83" s="91"/>
      <c r="QRG83" s="91"/>
      <c r="QRH83" s="91"/>
      <c r="QRI83" s="91"/>
      <c r="QRJ83" s="91"/>
      <c r="QRK83" s="91"/>
      <c r="QRL83" s="91"/>
      <c r="QRM83" s="91"/>
      <c r="QRN83" s="91"/>
      <c r="QRO83" s="91"/>
      <c r="QRP83" s="91"/>
      <c r="QRQ83" s="91"/>
      <c r="QRR83" s="91"/>
      <c r="QRS83" s="91"/>
      <c r="QRT83" s="91"/>
      <c r="QRU83" s="91"/>
      <c r="QRV83" s="91"/>
      <c r="QRW83" s="91"/>
      <c r="QRX83" s="91"/>
      <c r="QRY83" s="91"/>
      <c r="QRZ83" s="91"/>
      <c r="QSA83" s="91"/>
      <c r="QSB83" s="91"/>
      <c r="QSC83" s="91"/>
      <c r="QSD83" s="91"/>
      <c r="QSE83" s="91"/>
      <c r="QSF83" s="91"/>
      <c r="QSG83" s="91"/>
      <c r="QSH83" s="91"/>
      <c r="QSI83" s="91"/>
      <c r="QSJ83" s="91"/>
      <c r="QSK83" s="91"/>
      <c r="QSL83" s="91"/>
      <c r="QSM83" s="91"/>
      <c r="QSN83" s="91"/>
      <c r="QSO83" s="91"/>
      <c r="QSP83" s="91"/>
      <c r="QSQ83" s="91"/>
      <c r="QSR83" s="91"/>
      <c r="QSS83" s="91"/>
      <c r="QST83" s="91"/>
      <c r="QSU83" s="91"/>
      <c r="QSV83" s="91"/>
      <c r="QSW83" s="91"/>
      <c r="QSX83" s="91"/>
      <c r="QSY83" s="91"/>
      <c r="QSZ83" s="91"/>
      <c r="QTA83" s="91"/>
      <c r="QTB83" s="91"/>
      <c r="QTC83" s="91"/>
      <c r="QTD83" s="91"/>
      <c r="QTE83" s="91"/>
      <c r="QTF83" s="91"/>
      <c r="QTG83" s="91"/>
      <c r="QTH83" s="91"/>
      <c r="QTI83" s="91"/>
      <c r="QTJ83" s="91"/>
      <c r="QTK83" s="91"/>
      <c r="QTL83" s="91"/>
      <c r="QTM83" s="91"/>
      <c r="QTN83" s="91"/>
      <c r="QTO83" s="91"/>
      <c r="QTP83" s="91"/>
      <c r="QTQ83" s="91"/>
      <c r="QTR83" s="91"/>
      <c r="QTS83" s="91"/>
      <c r="QTT83" s="91"/>
      <c r="QTU83" s="91"/>
      <c r="QTV83" s="91"/>
      <c r="QTW83" s="91"/>
      <c r="QTX83" s="91"/>
      <c r="QTY83" s="91"/>
      <c r="QTZ83" s="91"/>
      <c r="QUA83" s="91"/>
      <c r="QUB83" s="91"/>
      <c r="QUC83" s="91"/>
      <c r="QUD83" s="91"/>
      <c r="QUE83" s="91"/>
      <c r="QUF83" s="91"/>
      <c r="QUG83" s="91"/>
      <c r="QUH83" s="91"/>
      <c r="QUI83" s="91"/>
      <c r="QUJ83" s="91"/>
      <c r="QUK83" s="91"/>
      <c r="QUL83" s="91"/>
      <c r="QUM83" s="91"/>
      <c r="QUN83" s="91"/>
      <c r="QUO83" s="91"/>
      <c r="QUP83" s="91"/>
      <c r="QUQ83" s="91"/>
      <c r="QUR83" s="91"/>
      <c r="QUS83" s="91"/>
      <c r="QUT83" s="91"/>
      <c r="QUU83" s="91"/>
      <c r="QUV83" s="91"/>
      <c r="QUW83" s="91"/>
      <c r="QUX83" s="91"/>
      <c r="QUY83" s="91"/>
      <c r="QUZ83" s="91"/>
      <c r="QVA83" s="91"/>
      <c r="QVB83" s="91"/>
      <c r="QVC83" s="91"/>
      <c r="QVD83" s="91"/>
      <c r="QVE83" s="91"/>
      <c r="QVF83" s="91"/>
      <c r="QVG83" s="91"/>
      <c r="QVH83" s="91"/>
      <c r="QVI83" s="91"/>
      <c r="QVJ83" s="91"/>
      <c r="QVK83" s="91"/>
      <c r="QVL83" s="91"/>
      <c r="QVM83" s="91"/>
      <c r="QVN83" s="91"/>
      <c r="QVO83" s="91"/>
      <c r="QVP83" s="91"/>
      <c r="QVQ83" s="91"/>
      <c r="QVR83" s="91"/>
      <c r="QVS83" s="91"/>
      <c r="QVT83" s="91"/>
      <c r="QVU83" s="91"/>
      <c r="QVV83" s="91"/>
      <c r="QVW83" s="91"/>
      <c r="QVX83" s="91"/>
      <c r="QVY83" s="91"/>
      <c r="QVZ83" s="91"/>
      <c r="QWA83" s="91"/>
      <c r="QWB83" s="91"/>
      <c r="QWC83" s="91"/>
      <c r="QWD83" s="91"/>
      <c r="QWE83" s="91"/>
      <c r="QWF83" s="91"/>
      <c r="QWG83" s="91"/>
      <c r="QWH83" s="91"/>
      <c r="QWI83" s="91"/>
      <c r="QWJ83" s="91"/>
      <c r="QWK83" s="91"/>
      <c r="QWL83" s="91"/>
      <c r="QWM83" s="91"/>
      <c r="QWN83" s="91"/>
      <c r="QWO83" s="91"/>
      <c r="QWP83" s="91"/>
      <c r="QWQ83" s="91"/>
      <c r="QWR83" s="91"/>
      <c r="QWS83" s="91"/>
      <c r="QWT83" s="91"/>
      <c r="QWU83" s="91"/>
      <c r="QWV83" s="91"/>
      <c r="QWW83" s="91"/>
      <c r="QWX83" s="91"/>
      <c r="QWY83" s="91"/>
      <c r="QWZ83" s="91"/>
      <c r="QXA83" s="91"/>
      <c r="QXB83" s="91"/>
      <c r="QXC83" s="91"/>
      <c r="QXD83" s="91"/>
      <c r="QXE83" s="91"/>
      <c r="QXF83" s="91"/>
      <c r="QXG83" s="91"/>
      <c r="QXH83" s="91"/>
      <c r="QXI83" s="91"/>
      <c r="QXJ83" s="91"/>
      <c r="QXK83" s="91"/>
      <c r="QXL83" s="91"/>
      <c r="QXM83" s="91"/>
      <c r="QXN83" s="91"/>
      <c r="QXO83" s="91"/>
      <c r="QXP83" s="91"/>
      <c r="QXQ83" s="91"/>
      <c r="QXR83" s="91"/>
      <c r="QXS83" s="91"/>
      <c r="QXT83" s="91"/>
      <c r="QXU83" s="91"/>
      <c r="QXV83" s="91"/>
      <c r="QXW83" s="91"/>
      <c r="QXX83" s="91"/>
      <c r="QXY83" s="91"/>
      <c r="QXZ83" s="91"/>
      <c r="QYA83" s="91"/>
      <c r="QYB83" s="91"/>
      <c r="QYC83" s="91"/>
      <c r="QYD83" s="91"/>
      <c r="QYE83" s="91"/>
      <c r="QYF83" s="91"/>
      <c r="QYG83" s="91"/>
      <c r="QYH83" s="91"/>
      <c r="QYI83" s="91"/>
      <c r="QYJ83" s="91"/>
      <c r="QYK83" s="91"/>
      <c r="QYL83" s="91"/>
      <c r="QYM83" s="91"/>
      <c r="QYN83" s="91"/>
      <c r="QYO83" s="91"/>
      <c r="QYP83" s="91"/>
      <c r="QYQ83" s="91"/>
      <c r="QYR83" s="91"/>
      <c r="QYS83" s="91"/>
      <c r="QYT83" s="91"/>
      <c r="QYU83" s="91"/>
      <c r="QYV83" s="91"/>
      <c r="QYW83" s="91"/>
      <c r="QYX83" s="91"/>
      <c r="QYY83" s="91"/>
      <c r="QYZ83" s="91"/>
      <c r="QZA83" s="91"/>
      <c r="QZB83" s="91"/>
      <c r="QZC83" s="91"/>
      <c r="QZD83" s="91"/>
      <c r="QZE83" s="91"/>
      <c r="QZF83" s="91"/>
      <c r="QZG83" s="91"/>
      <c r="QZH83" s="91"/>
      <c r="QZI83" s="91"/>
      <c r="QZJ83" s="91"/>
      <c r="QZK83" s="91"/>
      <c r="QZL83" s="91"/>
      <c r="QZM83" s="91"/>
      <c r="QZN83" s="91"/>
      <c r="QZO83" s="91"/>
      <c r="QZP83" s="91"/>
      <c r="QZQ83" s="91"/>
      <c r="QZR83" s="91"/>
      <c r="QZS83" s="91"/>
      <c r="QZT83" s="91"/>
      <c r="QZU83" s="91"/>
      <c r="QZV83" s="91"/>
      <c r="QZW83" s="91"/>
      <c r="QZX83" s="91"/>
      <c r="QZY83" s="91"/>
      <c r="QZZ83" s="91"/>
      <c r="RAA83" s="91"/>
      <c r="RAB83" s="91"/>
      <c r="RAC83" s="91"/>
      <c r="RAD83" s="91"/>
      <c r="RAE83" s="91"/>
      <c r="RAF83" s="91"/>
      <c r="RAG83" s="91"/>
      <c r="RAH83" s="91"/>
      <c r="RAI83" s="91"/>
      <c r="RAJ83" s="91"/>
      <c r="RAK83" s="91"/>
      <c r="RAL83" s="91"/>
      <c r="RAM83" s="91"/>
      <c r="RAN83" s="91"/>
      <c r="RAO83" s="91"/>
      <c r="RAP83" s="91"/>
      <c r="RAQ83" s="91"/>
      <c r="RAR83" s="91"/>
      <c r="RAS83" s="91"/>
      <c r="RAT83" s="91"/>
      <c r="RAU83" s="91"/>
      <c r="RAV83" s="91"/>
      <c r="RAW83" s="91"/>
      <c r="RAX83" s="91"/>
      <c r="RAY83" s="91"/>
      <c r="RAZ83" s="91"/>
      <c r="RBA83" s="91"/>
      <c r="RBB83" s="91"/>
      <c r="RBC83" s="91"/>
      <c r="RBD83" s="91"/>
      <c r="RBE83" s="91"/>
      <c r="RBF83" s="91"/>
      <c r="RBG83" s="91"/>
      <c r="RBH83" s="91"/>
      <c r="RBI83" s="91"/>
      <c r="RBJ83" s="91"/>
      <c r="RBK83" s="91"/>
      <c r="RBL83" s="91"/>
      <c r="RBM83" s="91"/>
      <c r="RBN83" s="91"/>
      <c r="RBO83" s="91"/>
      <c r="RBP83" s="91"/>
      <c r="RBQ83" s="91"/>
      <c r="RBR83" s="91"/>
      <c r="RBS83" s="91"/>
      <c r="RBT83" s="91"/>
      <c r="RBU83" s="91"/>
      <c r="RBV83" s="91"/>
      <c r="RBW83" s="91"/>
      <c r="RBX83" s="91"/>
      <c r="RBY83" s="91"/>
      <c r="RBZ83" s="91"/>
      <c r="RCA83" s="91"/>
      <c r="RCB83" s="91"/>
      <c r="RCC83" s="91"/>
      <c r="RCD83" s="91"/>
      <c r="RCE83" s="91"/>
      <c r="RCF83" s="91"/>
      <c r="RCG83" s="91"/>
      <c r="RCH83" s="91"/>
      <c r="RCI83" s="91"/>
      <c r="RCJ83" s="91"/>
      <c r="RCK83" s="91"/>
      <c r="RCL83" s="91"/>
      <c r="RCM83" s="91"/>
      <c r="RCN83" s="91"/>
      <c r="RCO83" s="91"/>
      <c r="RCP83" s="91"/>
      <c r="RCQ83" s="91"/>
      <c r="RCR83" s="91"/>
      <c r="RCS83" s="91"/>
      <c r="RCT83" s="91"/>
      <c r="RCU83" s="91"/>
      <c r="RCV83" s="91"/>
      <c r="RCW83" s="91"/>
      <c r="RCX83" s="91"/>
      <c r="RCY83" s="91"/>
      <c r="RCZ83" s="91"/>
      <c r="RDA83" s="91"/>
      <c r="RDB83" s="91"/>
      <c r="RDC83" s="91"/>
      <c r="RDD83" s="91"/>
      <c r="RDE83" s="91"/>
      <c r="RDF83" s="91"/>
      <c r="RDG83" s="91"/>
      <c r="RDH83" s="91"/>
      <c r="RDI83" s="91"/>
      <c r="RDJ83" s="91"/>
      <c r="RDK83" s="91"/>
      <c r="RDL83" s="91"/>
      <c r="RDM83" s="91"/>
      <c r="RDN83" s="91"/>
      <c r="RDO83" s="91"/>
      <c r="RDP83" s="91"/>
      <c r="RDQ83" s="91"/>
      <c r="RDR83" s="91"/>
      <c r="RDS83" s="91"/>
      <c r="RDT83" s="91"/>
      <c r="RDU83" s="91"/>
      <c r="RDV83" s="91"/>
      <c r="RDW83" s="91"/>
      <c r="RDX83" s="91"/>
      <c r="RDY83" s="91"/>
      <c r="RDZ83" s="91"/>
      <c r="REA83" s="91"/>
      <c r="REB83" s="91"/>
      <c r="REC83" s="91"/>
      <c r="RED83" s="91"/>
      <c r="REE83" s="91"/>
      <c r="REF83" s="91"/>
      <c r="REG83" s="91"/>
      <c r="REH83" s="91"/>
      <c r="REI83" s="91"/>
      <c r="REJ83" s="91"/>
      <c r="REK83" s="91"/>
      <c r="REL83" s="91"/>
      <c r="REM83" s="91"/>
      <c r="REN83" s="91"/>
      <c r="REO83" s="91"/>
      <c r="REP83" s="91"/>
      <c r="REQ83" s="91"/>
      <c r="RER83" s="91"/>
      <c r="RES83" s="91"/>
      <c r="RET83" s="91"/>
      <c r="REU83" s="91"/>
      <c r="REV83" s="91"/>
      <c r="REW83" s="91"/>
      <c r="REX83" s="91"/>
      <c r="REY83" s="91"/>
      <c r="REZ83" s="91"/>
      <c r="RFA83" s="91"/>
      <c r="RFB83" s="91"/>
      <c r="RFC83" s="91"/>
      <c r="RFD83" s="91"/>
      <c r="RFE83" s="91"/>
      <c r="RFF83" s="91"/>
      <c r="RFG83" s="91"/>
      <c r="RFH83" s="91"/>
      <c r="RFI83" s="91"/>
      <c r="RFJ83" s="91"/>
      <c r="RFK83" s="91"/>
      <c r="RFL83" s="91"/>
      <c r="RFM83" s="91"/>
      <c r="RFN83" s="91"/>
      <c r="RFO83" s="91"/>
      <c r="RFP83" s="91"/>
      <c r="RFQ83" s="91"/>
      <c r="RFR83" s="91"/>
      <c r="RFS83" s="91"/>
      <c r="RFT83" s="91"/>
      <c r="RFU83" s="91"/>
      <c r="RFV83" s="91"/>
      <c r="RFW83" s="91"/>
      <c r="RFX83" s="91"/>
      <c r="RFY83" s="91"/>
      <c r="RFZ83" s="91"/>
      <c r="RGA83" s="91"/>
      <c r="RGB83" s="91"/>
      <c r="RGC83" s="91"/>
      <c r="RGD83" s="91"/>
      <c r="RGE83" s="91"/>
      <c r="RGF83" s="91"/>
      <c r="RGG83" s="91"/>
      <c r="RGH83" s="91"/>
      <c r="RGI83" s="91"/>
      <c r="RGJ83" s="91"/>
      <c r="RGK83" s="91"/>
      <c r="RGL83" s="91"/>
      <c r="RGM83" s="91"/>
      <c r="RGN83" s="91"/>
      <c r="RGO83" s="91"/>
      <c r="RGP83" s="91"/>
      <c r="RGQ83" s="91"/>
      <c r="RGR83" s="91"/>
      <c r="RGS83" s="91"/>
      <c r="RGT83" s="91"/>
      <c r="RGU83" s="91"/>
      <c r="RGV83" s="91"/>
      <c r="RGW83" s="91"/>
      <c r="RGX83" s="91"/>
      <c r="RGY83" s="91"/>
      <c r="RGZ83" s="91"/>
      <c r="RHA83" s="91"/>
      <c r="RHB83" s="91"/>
      <c r="RHC83" s="91"/>
      <c r="RHD83" s="91"/>
      <c r="RHE83" s="91"/>
      <c r="RHF83" s="91"/>
      <c r="RHG83" s="91"/>
      <c r="RHH83" s="91"/>
      <c r="RHI83" s="91"/>
      <c r="RHJ83" s="91"/>
      <c r="RHK83" s="91"/>
      <c r="RHL83" s="91"/>
      <c r="RHM83" s="91"/>
      <c r="RHN83" s="91"/>
      <c r="RHO83" s="91"/>
      <c r="RHP83" s="91"/>
      <c r="RHQ83" s="91"/>
      <c r="RHR83" s="91"/>
      <c r="RHS83" s="91"/>
      <c r="RHT83" s="91"/>
      <c r="RHU83" s="91"/>
      <c r="RHV83" s="91"/>
      <c r="RHW83" s="91"/>
      <c r="RHX83" s="91"/>
      <c r="RHY83" s="91"/>
      <c r="RHZ83" s="91"/>
      <c r="RIA83" s="91"/>
      <c r="RIB83" s="91"/>
      <c r="RIC83" s="91"/>
      <c r="RID83" s="91"/>
      <c r="RIE83" s="91"/>
      <c r="RIF83" s="91"/>
      <c r="RIG83" s="91"/>
      <c r="RIH83" s="91"/>
      <c r="RII83" s="91"/>
      <c r="RIJ83" s="91"/>
      <c r="RIK83" s="91"/>
      <c r="RIL83" s="91"/>
      <c r="RIM83" s="91"/>
      <c r="RIN83" s="91"/>
      <c r="RIO83" s="91"/>
      <c r="RIP83" s="91"/>
      <c r="RIQ83" s="91"/>
      <c r="RIR83" s="91"/>
      <c r="RIS83" s="91"/>
      <c r="RIT83" s="91"/>
      <c r="RIU83" s="91"/>
      <c r="RIV83" s="91"/>
      <c r="RIW83" s="91"/>
      <c r="RIX83" s="91"/>
      <c r="RIY83" s="91"/>
      <c r="RIZ83" s="91"/>
      <c r="RJA83" s="91"/>
      <c r="RJB83" s="91"/>
      <c r="RJC83" s="91"/>
      <c r="RJD83" s="91"/>
      <c r="RJE83" s="91"/>
      <c r="RJF83" s="91"/>
      <c r="RJG83" s="91"/>
      <c r="RJH83" s="91"/>
      <c r="RJI83" s="91"/>
      <c r="RJJ83" s="91"/>
      <c r="RJK83" s="91"/>
      <c r="RJL83" s="91"/>
      <c r="RJM83" s="91"/>
      <c r="RJN83" s="91"/>
      <c r="RJO83" s="91"/>
      <c r="RJP83" s="91"/>
      <c r="RJQ83" s="91"/>
      <c r="RJR83" s="91"/>
      <c r="RJS83" s="91"/>
      <c r="RJT83" s="91"/>
      <c r="RJU83" s="91"/>
      <c r="RJV83" s="91"/>
      <c r="RJW83" s="91"/>
      <c r="RJX83" s="91"/>
      <c r="RJY83" s="91"/>
      <c r="RJZ83" s="91"/>
      <c r="RKA83" s="91"/>
      <c r="RKB83" s="91"/>
      <c r="RKC83" s="91"/>
      <c r="RKD83" s="91"/>
      <c r="RKE83" s="91"/>
      <c r="RKF83" s="91"/>
      <c r="RKG83" s="91"/>
      <c r="RKH83" s="91"/>
      <c r="RKI83" s="91"/>
      <c r="RKJ83" s="91"/>
      <c r="RKK83" s="91"/>
      <c r="RKL83" s="91"/>
      <c r="RKM83" s="91"/>
      <c r="RKN83" s="91"/>
      <c r="RKO83" s="91"/>
      <c r="RKP83" s="91"/>
      <c r="RKQ83" s="91"/>
      <c r="RKR83" s="91"/>
      <c r="RKS83" s="91"/>
      <c r="RKT83" s="91"/>
      <c r="RKU83" s="91"/>
      <c r="RKV83" s="91"/>
      <c r="RKW83" s="91"/>
      <c r="RKX83" s="91"/>
      <c r="RKY83" s="91"/>
      <c r="RKZ83" s="91"/>
      <c r="RLA83" s="91"/>
      <c r="RLB83" s="91"/>
      <c r="RLC83" s="91"/>
      <c r="RLD83" s="91"/>
      <c r="RLE83" s="91"/>
      <c r="RLF83" s="91"/>
      <c r="RLG83" s="91"/>
      <c r="RLH83" s="91"/>
      <c r="RLI83" s="91"/>
      <c r="RLJ83" s="91"/>
      <c r="RLK83" s="91"/>
      <c r="RLL83" s="91"/>
      <c r="RLM83" s="91"/>
      <c r="RLN83" s="91"/>
      <c r="RLO83" s="91"/>
      <c r="RLP83" s="91"/>
      <c r="RLQ83" s="91"/>
      <c r="RLR83" s="91"/>
      <c r="RLS83" s="91"/>
      <c r="RLT83" s="91"/>
      <c r="RLU83" s="91"/>
      <c r="RLV83" s="91"/>
      <c r="RLW83" s="91"/>
      <c r="RLX83" s="91"/>
      <c r="RLY83" s="91"/>
      <c r="RLZ83" s="91"/>
      <c r="RMA83" s="91"/>
      <c r="RMB83" s="91"/>
      <c r="RMC83" s="91"/>
      <c r="RMD83" s="91"/>
      <c r="RME83" s="91"/>
      <c r="RMF83" s="91"/>
      <c r="RMG83" s="91"/>
      <c r="RMH83" s="91"/>
      <c r="RMI83" s="91"/>
      <c r="RMJ83" s="91"/>
      <c r="RMK83" s="91"/>
      <c r="RML83" s="91"/>
      <c r="RMM83" s="91"/>
      <c r="RMN83" s="91"/>
      <c r="RMO83" s="91"/>
      <c r="RMP83" s="91"/>
      <c r="RMQ83" s="91"/>
      <c r="RMR83" s="91"/>
      <c r="RMS83" s="91"/>
      <c r="RMT83" s="91"/>
      <c r="RMU83" s="91"/>
      <c r="RMV83" s="91"/>
      <c r="RMW83" s="91"/>
      <c r="RMX83" s="91"/>
      <c r="RMY83" s="91"/>
      <c r="RMZ83" s="91"/>
      <c r="RNA83" s="91"/>
      <c r="RNB83" s="91"/>
      <c r="RNC83" s="91"/>
      <c r="RND83" s="91"/>
      <c r="RNE83" s="91"/>
      <c r="RNF83" s="91"/>
      <c r="RNG83" s="91"/>
      <c r="RNH83" s="91"/>
      <c r="RNI83" s="91"/>
      <c r="RNJ83" s="91"/>
      <c r="RNK83" s="91"/>
      <c r="RNL83" s="91"/>
      <c r="RNM83" s="91"/>
      <c r="RNN83" s="91"/>
      <c r="RNO83" s="91"/>
      <c r="RNP83" s="91"/>
      <c r="RNQ83" s="91"/>
      <c r="RNR83" s="91"/>
      <c r="RNS83" s="91"/>
      <c r="RNT83" s="91"/>
      <c r="RNU83" s="91"/>
      <c r="RNV83" s="91"/>
      <c r="RNW83" s="91"/>
      <c r="RNX83" s="91"/>
      <c r="RNY83" s="91"/>
      <c r="RNZ83" s="91"/>
      <c r="ROA83" s="91"/>
      <c r="ROB83" s="91"/>
      <c r="ROC83" s="91"/>
      <c r="ROD83" s="91"/>
      <c r="ROE83" s="91"/>
      <c r="ROF83" s="91"/>
      <c r="ROG83" s="91"/>
      <c r="ROH83" s="91"/>
      <c r="ROI83" s="91"/>
      <c r="ROJ83" s="91"/>
      <c r="ROK83" s="91"/>
      <c r="ROL83" s="91"/>
      <c r="ROM83" s="91"/>
      <c r="RON83" s="91"/>
      <c r="ROO83" s="91"/>
      <c r="ROP83" s="91"/>
      <c r="ROQ83" s="91"/>
      <c r="ROR83" s="91"/>
      <c r="ROS83" s="91"/>
      <c r="ROT83" s="91"/>
      <c r="ROU83" s="91"/>
      <c r="ROV83" s="91"/>
      <c r="ROW83" s="91"/>
      <c r="ROX83" s="91"/>
      <c r="ROY83" s="91"/>
      <c r="ROZ83" s="91"/>
      <c r="RPA83" s="91"/>
      <c r="RPB83" s="91"/>
      <c r="RPC83" s="91"/>
      <c r="RPD83" s="91"/>
      <c r="RPE83" s="91"/>
      <c r="RPF83" s="91"/>
      <c r="RPG83" s="91"/>
      <c r="RPH83" s="91"/>
      <c r="RPI83" s="91"/>
      <c r="RPJ83" s="91"/>
      <c r="RPK83" s="91"/>
      <c r="RPL83" s="91"/>
      <c r="RPM83" s="91"/>
      <c r="RPN83" s="91"/>
      <c r="RPO83" s="91"/>
      <c r="RPP83" s="91"/>
      <c r="RPQ83" s="91"/>
      <c r="RPR83" s="91"/>
      <c r="RPS83" s="91"/>
      <c r="RPT83" s="91"/>
      <c r="RPU83" s="91"/>
      <c r="RPV83" s="91"/>
      <c r="RPW83" s="91"/>
      <c r="RPX83" s="91"/>
      <c r="RPY83" s="91"/>
      <c r="RPZ83" s="91"/>
      <c r="RQA83" s="91"/>
      <c r="RQB83" s="91"/>
      <c r="RQC83" s="91"/>
      <c r="RQD83" s="91"/>
      <c r="RQE83" s="91"/>
      <c r="RQF83" s="91"/>
      <c r="RQG83" s="91"/>
      <c r="RQH83" s="91"/>
      <c r="RQI83" s="91"/>
      <c r="RQJ83" s="91"/>
      <c r="RQK83" s="91"/>
      <c r="RQL83" s="91"/>
      <c r="RQM83" s="91"/>
      <c r="RQN83" s="91"/>
      <c r="RQO83" s="91"/>
      <c r="RQP83" s="91"/>
      <c r="RQQ83" s="91"/>
      <c r="RQR83" s="91"/>
      <c r="RQS83" s="91"/>
      <c r="RQT83" s="91"/>
      <c r="RQU83" s="91"/>
      <c r="RQV83" s="91"/>
      <c r="RQW83" s="91"/>
      <c r="RQX83" s="91"/>
      <c r="RQY83" s="91"/>
      <c r="RQZ83" s="91"/>
      <c r="RRA83" s="91"/>
      <c r="RRB83" s="91"/>
      <c r="RRC83" s="91"/>
      <c r="RRD83" s="91"/>
      <c r="RRE83" s="91"/>
      <c r="RRF83" s="91"/>
      <c r="RRG83" s="91"/>
      <c r="RRH83" s="91"/>
      <c r="RRI83" s="91"/>
      <c r="RRJ83" s="91"/>
      <c r="RRK83" s="91"/>
      <c r="RRL83" s="91"/>
      <c r="RRM83" s="91"/>
      <c r="RRN83" s="91"/>
      <c r="RRO83" s="91"/>
      <c r="RRP83" s="91"/>
      <c r="RRQ83" s="91"/>
      <c r="RRR83" s="91"/>
      <c r="RRS83" s="91"/>
      <c r="RRT83" s="91"/>
      <c r="RRU83" s="91"/>
      <c r="RRV83" s="91"/>
      <c r="RRW83" s="91"/>
      <c r="RRX83" s="91"/>
      <c r="RRY83" s="91"/>
      <c r="RRZ83" s="91"/>
      <c r="RSA83" s="91"/>
      <c r="RSB83" s="91"/>
      <c r="RSC83" s="91"/>
      <c r="RSD83" s="91"/>
      <c r="RSE83" s="91"/>
      <c r="RSF83" s="91"/>
      <c r="RSG83" s="91"/>
      <c r="RSH83" s="91"/>
      <c r="RSI83" s="91"/>
      <c r="RSJ83" s="91"/>
      <c r="RSK83" s="91"/>
      <c r="RSL83" s="91"/>
      <c r="RSM83" s="91"/>
      <c r="RSN83" s="91"/>
      <c r="RSO83" s="91"/>
      <c r="RSP83" s="91"/>
      <c r="RSQ83" s="91"/>
      <c r="RSR83" s="91"/>
      <c r="RSS83" s="91"/>
      <c r="RST83" s="91"/>
      <c r="RSU83" s="91"/>
      <c r="RSV83" s="91"/>
      <c r="RSW83" s="91"/>
      <c r="RSX83" s="91"/>
      <c r="RSY83" s="91"/>
      <c r="RSZ83" s="91"/>
      <c r="RTA83" s="91"/>
      <c r="RTB83" s="91"/>
      <c r="RTC83" s="91"/>
      <c r="RTD83" s="91"/>
      <c r="RTE83" s="91"/>
      <c r="RTF83" s="91"/>
      <c r="RTG83" s="91"/>
      <c r="RTH83" s="91"/>
      <c r="RTI83" s="91"/>
      <c r="RTJ83" s="91"/>
      <c r="RTK83" s="91"/>
      <c r="RTL83" s="91"/>
      <c r="RTM83" s="91"/>
      <c r="RTN83" s="91"/>
      <c r="RTO83" s="91"/>
      <c r="RTP83" s="91"/>
      <c r="RTQ83" s="91"/>
      <c r="RTR83" s="91"/>
      <c r="RTS83" s="91"/>
      <c r="RTT83" s="91"/>
      <c r="RTU83" s="91"/>
      <c r="RTV83" s="91"/>
      <c r="RTW83" s="91"/>
      <c r="RTX83" s="91"/>
      <c r="RTY83" s="91"/>
      <c r="RTZ83" s="91"/>
      <c r="RUA83" s="91"/>
      <c r="RUB83" s="91"/>
      <c r="RUC83" s="91"/>
      <c r="RUD83" s="91"/>
      <c r="RUE83" s="91"/>
      <c r="RUF83" s="91"/>
      <c r="RUG83" s="91"/>
      <c r="RUH83" s="91"/>
      <c r="RUI83" s="91"/>
      <c r="RUJ83" s="91"/>
      <c r="RUK83" s="91"/>
      <c r="RUL83" s="91"/>
      <c r="RUM83" s="91"/>
      <c r="RUN83" s="91"/>
      <c r="RUO83" s="91"/>
      <c r="RUP83" s="91"/>
      <c r="RUQ83" s="91"/>
      <c r="RUR83" s="91"/>
      <c r="RUS83" s="91"/>
      <c r="RUT83" s="91"/>
      <c r="RUU83" s="91"/>
      <c r="RUV83" s="91"/>
      <c r="RUW83" s="91"/>
      <c r="RUX83" s="91"/>
      <c r="RUY83" s="91"/>
      <c r="RUZ83" s="91"/>
      <c r="RVA83" s="91"/>
      <c r="RVB83" s="91"/>
      <c r="RVC83" s="91"/>
      <c r="RVD83" s="91"/>
      <c r="RVE83" s="91"/>
      <c r="RVF83" s="91"/>
      <c r="RVG83" s="91"/>
      <c r="RVH83" s="91"/>
      <c r="RVI83" s="91"/>
      <c r="RVJ83" s="91"/>
      <c r="RVK83" s="91"/>
      <c r="RVL83" s="91"/>
      <c r="RVM83" s="91"/>
      <c r="RVN83" s="91"/>
      <c r="RVO83" s="91"/>
      <c r="RVP83" s="91"/>
      <c r="RVQ83" s="91"/>
      <c r="RVR83" s="91"/>
      <c r="RVS83" s="91"/>
      <c r="RVT83" s="91"/>
      <c r="RVU83" s="91"/>
      <c r="RVV83" s="91"/>
      <c r="RVW83" s="91"/>
      <c r="RVX83" s="91"/>
      <c r="RVY83" s="91"/>
      <c r="RVZ83" s="91"/>
      <c r="RWA83" s="91"/>
      <c r="RWB83" s="91"/>
      <c r="RWC83" s="91"/>
      <c r="RWD83" s="91"/>
      <c r="RWE83" s="91"/>
      <c r="RWF83" s="91"/>
      <c r="RWG83" s="91"/>
      <c r="RWH83" s="91"/>
      <c r="RWI83" s="91"/>
      <c r="RWJ83" s="91"/>
      <c r="RWK83" s="91"/>
      <c r="RWL83" s="91"/>
      <c r="RWM83" s="91"/>
      <c r="RWN83" s="91"/>
      <c r="RWO83" s="91"/>
      <c r="RWP83" s="91"/>
      <c r="RWQ83" s="91"/>
      <c r="RWR83" s="91"/>
      <c r="RWS83" s="91"/>
      <c r="RWT83" s="91"/>
      <c r="RWU83" s="91"/>
      <c r="RWV83" s="91"/>
      <c r="RWW83" s="91"/>
      <c r="RWX83" s="91"/>
      <c r="RWY83" s="91"/>
      <c r="RWZ83" s="91"/>
      <c r="RXA83" s="91"/>
      <c r="RXB83" s="91"/>
      <c r="RXC83" s="91"/>
      <c r="RXD83" s="91"/>
      <c r="RXE83" s="91"/>
      <c r="RXF83" s="91"/>
      <c r="RXG83" s="91"/>
      <c r="RXH83" s="91"/>
      <c r="RXI83" s="91"/>
      <c r="RXJ83" s="91"/>
      <c r="RXK83" s="91"/>
      <c r="RXL83" s="91"/>
      <c r="RXM83" s="91"/>
      <c r="RXN83" s="91"/>
      <c r="RXO83" s="91"/>
      <c r="RXP83" s="91"/>
      <c r="RXQ83" s="91"/>
      <c r="RXR83" s="91"/>
      <c r="RXS83" s="91"/>
      <c r="RXT83" s="91"/>
      <c r="RXU83" s="91"/>
      <c r="RXV83" s="91"/>
      <c r="RXW83" s="91"/>
      <c r="RXX83" s="91"/>
      <c r="RXY83" s="91"/>
      <c r="RXZ83" s="91"/>
      <c r="RYA83" s="91"/>
      <c r="RYB83" s="91"/>
      <c r="RYC83" s="91"/>
      <c r="RYD83" s="91"/>
      <c r="RYE83" s="91"/>
      <c r="RYF83" s="91"/>
      <c r="RYG83" s="91"/>
      <c r="RYH83" s="91"/>
      <c r="RYI83" s="91"/>
      <c r="RYJ83" s="91"/>
      <c r="RYK83" s="91"/>
      <c r="RYL83" s="91"/>
      <c r="RYM83" s="91"/>
      <c r="RYN83" s="91"/>
      <c r="RYO83" s="91"/>
      <c r="RYP83" s="91"/>
      <c r="RYQ83" s="91"/>
      <c r="RYR83" s="91"/>
      <c r="RYS83" s="91"/>
      <c r="RYT83" s="91"/>
      <c r="RYU83" s="91"/>
      <c r="RYV83" s="91"/>
      <c r="RYW83" s="91"/>
      <c r="RYX83" s="91"/>
      <c r="RYY83" s="91"/>
      <c r="RYZ83" s="91"/>
      <c r="RZA83" s="91"/>
      <c r="RZB83" s="91"/>
      <c r="RZC83" s="91"/>
      <c r="RZD83" s="91"/>
      <c r="RZE83" s="91"/>
      <c r="RZF83" s="91"/>
      <c r="RZG83" s="91"/>
      <c r="RZH83" s="91"/>
      <c r="RZI83" s="91"/>
      <c r="RZJ83" s="91"/>
      <c r="RZK83" s="91"/>
      <c r="RZL83" s="91"/>
      <c r="RZM83" s="91"/>
      <c r="RZN83" s="91"/>
      <c r="RZO83" s="91"/>
      <c r="RZP83" s="91"/>
      <c r="RZQ83" s="91"/>
      <c r="RZR83" s="91"/>
      <c r="RZS83" s="91"/>
      <c r="RZT83" s="91"/>
      <c r="RZU83" s="91"/>
      <c r="RZV83" s="91"/>
      <c r="RZW83" s="91"/>
      <c r="RZX83" s="91"/>
      <c r="RZY83" s="91"/>
      <c r="RZZ83" s="91"/>
      <c r="SAA83" s="91"/>
      <c r="SAB83" s="91"/>
      <c r="SAC83" s="91"/>
      <c r="SAD83" s="91"/>
      <c r="SAE83" s="91"/>
      <c r="SAF83" s="91"/>
      <c r="SAG83" s="91"/>
      <c r="SAH83" s="91"/>
      <c r="SAI83" s="91"/>
      <c r="SAJ83" s="91"/>
      <c r="SAK83" s="91"/>
      <c r="SAL83" s="91"/>
      <c r="SAM83" s="91"/>
      <c r="SAN83" s="91"/>
      <c r="SAO83" s="91"/>
      <c r="SAP83" s="91"/>
      <c r="SAQ83" s="91"/>
      <c r="SAR83" s="91"/>
      <c r="SAS83" s="91"/>
      <c r="SAT83" s="91"/>
      <c r="SAU83" s="91"/>
      <c r="SAV83" s="91"/>
      <c r="SAW83" s="91"/>
      <c r="SAX83" s="91"/>
      <c r="SAY83" s="91"/>
      <c r="SAZ83" s="91"/>
      <c r="SBA83" s="91"/>
      <c r="SBB83" s="91"/>
      <c r="SBC83" s="91"/>
      <c r="SBD83" s="91"/>
      <c r="SBE83" s="91"/>
      <c r="SBF83" s="91"/>
      <c r="SBG83" s="91"/>
      <c r="SBH83" s="91"/>
      <c r="SBI83" s="91"/>
      <c r="SBJ83" s="91"/>
      <c r="SBK83" s="91"/>
      <c r="SBL83" s="91"/>
      <c r="SBM83" s="91"/>
      <c r="SBN83" s="91"/>
      <c r="SBO83" s="91"/>
      <c r="SBP83" s="91"/>
      <c r="SBQ83" s="91"/>
      <c r="SBR83" s="91"/>
      <c r="SBS83" s="91"/>
      <c r="SBT83" s="91"/>
      <c r="SBU83" s="91"/>
      <c r="SBV83" s="91"/>
      <c r="SBW83" s="91"/>
      <c r="SBX83" s="91"/>
      <c r="SBY83" s="91"/>
      <c r="SBZ83" s="91"/>
      <c r="SCA83" s="91"/>
      <c r="SCB83" s="91"/>
      <c r="SCC83" s="91"/>
      <c r="SCD83" s="91"/>
      <c r="SCE83" s="91"/>
      <c r="SCF83" s="91"/>
      <c r="SCG83" s="91"/>
      <c r="SCH83" s="91"/>
      <c r="SCI83" s="91"/>
      <c r="SCJ83" s="91"/>
      <c r="SCK83" s="91"/>
      <c r="SCL83" s="91"/>
      <c r="SCM83" s="91"/>
      <c r="SCN83" s="91"/>
      <c r="SCO83" s="91"/>
      <c r="SCP83" s="91"/>
      <c r="SCQ83" s="91"/>
      <c r="SCR83" s="91"/>
      <c r="SCS83" s="91"/>
      <c r="SCT83" s="91"/>
      <c r="SCU83" s="91"/>
      <c r="SCV83" s="91"/>
      <c r="SCW83" s="91"/>
      <c r="SCX83" s="91"/>
      <c r="SCY83" s="91"/>
      <c r="SCZ83" s="91"/>
      <c r="SDA83" s="91"/>
      <c r="SDB83" s="91"/>
      <c r="SDC83" s="91"/>
      <c r="SDD83" s="91"/>
      <c r="SDE83" s="91"/>
      <c r="SDF83" s="91"/>
      <c r="SDG83" s="91"/>
      <c r="SDH83" s="91"/>
      <c r="SDI83" s="91"/>
      <c r="SDJ83" s="91"/>
      <c r="SDK83" s="91"/>
      <c r="SDL83" s="91"/>
      <c r="SDM83" s="91"/>
      <c r="SDN83" s="91"/>
      <c r="SDO83" s="91"/>
      <c r="SDP83" s="91"/>
      <c r="SDQ83" s="91"/>
      <c r="SDR83" s="91"/>
      <c r="SDS83" s="91"/>
      <c r="SDT83" s="91"/>
      <c r="SDU83" s="91"/>
      <c r="SDV83" s="91"/>
      <c r="SDW83" s="91"/>
      <c r="SDX83" s="91"/>
      <c r="SDY83" s="91"/>
      <c r="SDZ83" s="91"/>
      <c r="SEA83" s="91"/>
      <c r="SEB83" s="91"/>
      <c r="SEC83" s="91"/>
      <c r="SED83" s="91"/>
      <c r="SEE83" s="91"/>
      <c r="SEF83" s="91"/>
      <c r="SEG83" s="91"/>
      <c r="SEH83" s="91"/>
      <c r="SEI83" s="91"/>
      <c r="SEJ83" s="91"/>
      <c r="SEK83" s="91"/>
      <c r="SEL83" s="91"/>
      <c r="SEM83" s="91"/>
      <c r="SEN83" s="91"/>
      <c r="SEO83" s="91"/>
      <c r="SEP83" s="91"/>
      <c r="SEQ83" s="91"/>
      <c r="SER83" s="91"/>
      <c r="SES83" s="91"/>
      <c r="SET83" s="91"/>
      <c r="SEU83" s="91"/>
      <c r="SEV83" s="91"/>
      <c r="SEW83" s="91"/>
      <c r="SEX83" s="91"/>
      <c r="SEY83" s="91"/>
      <c r="SEZ83" s="91"/>
      <c r="SFA83" s="91"/>
      <c r="SFB83" s="91"/>
      <c r="SFC83" s="91"/>
      <c r="SFD83" s="91"/>
      <c r="SFE83" s="91"/>
      <c r="SFF83" s="91"/>
      <c r="SFG83" s="91"/>
      <c r="SFH83" s="91"/>
      <c r="SFI83" s="91"/>
      <c r="SFJ83" s="91"/>
      <c r="SFK83" s="91"/>
      <c r="SFL83" s="91"/>
      <c r="SFM83" s="91"/>
      <c r="SFN83" s="91"/>
      <c r="SFO83" s="91"/>
      <c r="SFP83" s="91"/>
      <c r="SFQ83" s="91"/>
      <c r="SFR83" s="91"/>
      <c r="SFS83" s="91"/>
      <c r="SFT83" s="91"/>
      <c r="SFU83" s="91"/>
      <c r="SFV83" s="91"/>
      <c r="SFW83" s="91"/>
      <c r="SFX83" s="91"/>
      <c r="SFY83" s="91"/>
      <c r="SFZ83" s="91"/>
      <c r="SGA83" s="91"/>
      <c r="SGB83" s="91"/>
      <c r="SGC83" s="91"/>
      <c r="SGD83" s="91"/>
      <c r="SGE83" s="91"/>
      <c r="SGF83" s="91"/>
      <c r="SGG83" s="91"/>
      <c r="SGH83" s="91"/>
      <c r="SGI83" s="91"/>
      <c r="SGJ83" s="91"/>
      <c r="SGK83" s="91"/>
      <c r="SGL83" s="91"/>
      <c r="SGM83" s="91"/>
      <c r="SGN83" s="91"/>
      <c r="SGO83" s="91"/>
      <c r="SGP83" s="91"/>
      <c r="SGQ83" s="91"/>
      <c r="SGR83" s="91"/>
      <c r="SGS83" s="91"/>
      <c r="SGT83" s="91"/>
      <c r="SGU83" s="91"/>
      <c r="SGV83" s="91"/>
      <c r="SGW83" s="91"/>
      <c r="SGX83" s="91"/>
      <c r="SGY83" s="91"/>
      <c r="SGZ83" s="91"/>
      <c r="SHA83" s="91"/>
      <c r="SHB83" s="91"/>
      <c r="SHC83" s="91"/>
      <c r="SHD83" s="91"/>
      <c r="SHE83" s="91"/>
      <c r="SHF83" s="91"/>
      <c r="SHG83" s="91"/>
      <c r="SHH83" s="91"/>
      <c r="SHI83" s="91"/>
      <c r="SHJ83" s="91"/>
      <c r="SHK83" s="91"/>
      <c r="SHL83" s="91"/>
      <c r="SHM83" s="91"/>
      <c r="SHN83" s="91"/>
      <c r="SHO83" s="91"/>
      <c r="SHP83" s="91"/>
      <c r="SHQ83" s="91"/>
      <c r="SHR83" s="91"/>
      <c r="SHS83" s="91"/>
      <c r="SHT83" s="91"/>
      <c r="SHU83" s="91"/>
      <c r="SHV83" s="91"/>
      <c r="SHW83" s="91"/>
      <c r="SHX83" s="91"/>
      <c r="SHY83" s="91"/>
      <c r="SHZ83" s="91"/>
      <c r="SIA83" s="91"/>
      <c r="SIB83" s="91"/>
      <c r="SIC83" s="91"/>
      <c r="SID83" s="91"/>
      <c r="SIE83" s="91"/>
      <c r="SIF83" s="91"/>
      <c r="SIG83" s="91"/>
      <c r="SIH83" s="91"/>
      <c r="SII83" s="91"/>
      <c r="SIJ83" s="91"/>
      <c r="SIK83" s="91"/>
      <c r="SIL83" s="91"/>
      <c r="SIM83" s="91"/>
      <c r="SIN83" s="91"/>
      <c r="SIO83" s="91"/>
      <c r="SIP83" s="91"/>
      <c r="SIQ83" s="91"/>
      <c r="SIR83" s="91"/>
      <c r="SIS83" s="91"/>
      <c r="SIT83" s="91"/>
      <c r="SIU83" s="91"/>
      <c r="SIV83" s="91"/>
      <c r="SIW83" s="91"/>
      <c r="SIX83" s="91"/>
      <c r="SIY83" s="91"/>
      <c r="SIZ83" s="91"/>
      <c r="SJA83" s="91"/>
      <c r="SJB83" s="91"/>
      <c r="SJC83" s="91"/>
      <c r="SJD83" s="91"/>
      <c r="SJE83" s="91"/>
      <c r="SJF83" s="91"/>
      <c r="SJG83" s="91"/>
      <c r="SJH83" s="91"/>
      <c r="SJI83" s="91"/>
      <c r="SJJ83" s="91"/>
      <c r="SJK83" s="91"/>
      <c r="SJL83" s="91"/>
      <c r="SJM83" s="91"/>
      <c r="SJN83" s="91"/>
      <c r="SJO83" s="91"/>
      <c r="SJP83" s="91"/>
      <c r="SJQ83" s="91"/>
      <c r="SJR83" s="91"/>
      <c r="SJS83" s="91"/>
      <c r="SJT83" s="91"/>
      <c r="SJU83" s="91"/>
      <c r="SJV83" s="91"/>
      <c r="SJW83" s="91"/>
      <c r="SJX83" s="91"/>
      <c r="SJY83" s="91"/>
      <c r="SJZ83" s="91"/>
      <c r="SKA83" s="91"/>
      <c r="SKB83" s="91"/>
      <c r="SKC83" s="91"/>
      <c r="SKD83" s="91"/>
      <c r="SKE83" s="91"/>
      <c r="SKF83" s="91"/>
      <c r="SKG83" s="91"/>
      <c r="SKH83" s="91"/>
      <c r="SKI83" s="91"/>
      <c r="SKJ83" s="91"/>
      <c r="SKK83" s="91"/>
      <c r="SKL83" s="91"/>
      <c r="SKM83" s="91"/>
      <c r="SKN83" s="91"/>
      <c r="SKO83" s="91"/>
      <c r="SKP83" s="91"/>
      <c r="SKQ83" s="91"/>
      <c r="SKR83" s="91"/>
      <c r="SKS83" s="91"/>
      <c r="SKT83" s="91"/>
      <c r="SKU83" s="91"/>
      <c r="SKV83" s="91"/>
      <c r="SKW83" s="91"/>
      <c r="SKX83" s="91"/>
      <c r="SKY83" s="91"/>
      <c r="SKZ83" s="91"/>
      <c r="SLA83" s="91"/>
      <c r="SLB83" s="91"/>
      <c r="SLC83" s="91"/>
      <c r="SLD83" s="91"/>
      <c r="SLE83" s="91"/>
      <c r="SLF83" s="91"/>
      <c r="SLG83" s="91"/>
      <c r="SLH83" s="91"/>
      <c r="SLI83" s="91"/>
      <c r="SLJ83" s="91"/>
      <c r="SLK83" s="91"/>
      <c r="SLL83" s="91"/>
      <c r="SLM83" s="91"/>
      <c r="SLN83" s="91"/>
      <c r="SLO83" s="91"/>
      <c r="SLP83" s="91"/>
      <c r="SLQ83" s="91"/>
      <c r="SLR83" s="91"/>
      <c r="SLS83" s="91"/>
      <c r="SLT83" s="91"/>
      <c r="SLU83" s="91"/>
      <c r="SLV83" s="91"/>
      <c r="SLW83" s="91"/>
      <c r="SLX83" s="91"/>
      <c r="SLY83" s="91"/>
      <c r="SLZ83" s="91"/>
      <c r="SMA83" s="91"/>
      <c r="SMB83" s="91"/>
      <c r="SMC83" s="91"/>
      <c r="SMD83" s="91"/>
      <c r="SME83" s="91"/>
      <c r="SMF83" s="91"/>
      <c r="SMG83" s="91"/>
      <c r="SMH83" s="91"/>
      <c r="SMI83" s="91"/>
      <c r="SMJ83" s="91"/>
      <c r="SMK83" s="91"/>
      <c r="SML83" s="91"/>
      <c r="SMM83" s="91"/>
      <c r="SMN83" s="91"/>
      <c r="SMO83" s="91"/>
      <c r="SMP83" s="91"/>
      <c r="SMQ83" s="91"/>
      <c r="SMR83" s="91"/>
      <c r="SMS83" s="91"/>
      <c r="SMT83" s="91"/>
      <c r="SMU83" s="91"/>
      <c r="SMV83" s="91"/>
      <c r="SMW83" s="91"/>
      <c r="SMX83" s="91"/>
      <c r="SMY83" s="91"/>
      <c r="SMZ83" s="91"/>
      <c r="SNA83" s="91"/>
      <c r="SNB83" s="91"/>
      <c r="SNC83" s="91"/>
      <c r="SND83" s="91"/>
      <c r="SNE83" s="91"/>
      <c r="SNF83" s="91"/>
      <c r="SNG83" s="91"/>
      <c r="SNH83" s="91"/>
      <c r="SNI83" s="91"/>
      <c r="SNJ83" s="91"/>
      <c r="SNK83" s="91"/>
      <c r="SNL83" s="91"/>
      <c r="SNM83" s="91"/>
      <c r="SNN83" s="91"/>
      <c r="SNO83" s="91"/>
      <c r="SNP83" s="91"/>
      <c r="SNQ83" s="91"/>
      <c r="SNR83" s="91"/>
      <c r="SNS83" s="91"/>
      <c r="SNT83" s="91"/>
      <c r="SNU83" s="91"/>
      <c r="SNV83" s="91"/>
      <c r="SNW83" s="91"/>
      <c r="SNX83" s="91"/>
      <c r="SNY83" s="91"/>
      <c r="SNZ83" s="91"/>
      <c r="SOA83" s="91"/>
      <c r="SOB83" s="91"/>
      <c r="SOC83" s="91"/>
      <c r="SOD83" s="91"/>
      <c r="SOE83" s="91"/>
      <c r="SOF83" s="91"/>
      <c r="SOG83" s="91"/>
      <c r="SOH83" s="91"/>
      <c r="SOI83" s="91"/>
      <c r="SOJ83" s="91"/>
      <c r="SOK83" s="91"/>
      <c r="SOL83" s="91"/>
      <c r="SOM83" s="91"/>
      <c r="SON83" s="91"/>
      <c r="SOO83" s="91"/>
      <c r="SOP83" s="91"/>
      <c r="SOQ83" s="91"/>
      <c r="SOR83" s="91"/>
      <c r="SOS83" s="91"/>
      <c r="SOT83" s="91"/>
      <c r="SOU83" s="91"/>
      <c r="SOV83" s="91"/>
      <c r="SOW83" s="91"/>
      <c r="SOX83" s="91"/>
      <c r="SOY83" s="91"/>
      <c r="SOZ83" s="91"/>
      <c r="SPA83" s="91"/>
      <c r="SPB83" s="91"/>
      <c r="SPC83" s="91"/>
      <c r="SPD83" s="91"/>
      <c r="SPE83" s="91"/>
      <c r="SPF83" s="91"/>
      <c r="SPG83" s="91"/>
      <c r="SPH83" s="91"/>
      <c r="SPI83" s="91"/>
      <c r="SPJ83" s="91"/>
      <c r="SPK83" s="91"/>
      <c r="SPL83" s="91"/>
      <c r="SPM83" s="91"/>
      <c r="SPN83" s="91"/>
      <c r="SPO83" s="91"/>
      <c r="SPP83" s="91"/>
      <c r="SPQ83" s="91"/>
      <c r="SPR83" s="91"/>
      <c r="SPS83" s="91"/>
      <c r="SPT83" s="91"/>
      <c r="SPU83" s="91"/>
      <c r="SPV83" s="91"/>
      <c r="SPW83" s="91"/>
      <c r="SPX83" s="91"/>
      <c r="SPY83" s="91"/>
      <c r="SPZ83" s="91"/>
      <c r="SQA83" s="91"/>
      <c r="SQB83" s="91"/>
      <c r="SQC83" s="91"/>
      <c r="SQD83" s="91"/>
      <c r="SQE83" s="91"/>
      <c r="SQF83" s="91"/>
      <c r="SQG83" s="91"/>
      <c r="SQH83" s="91"/>
      <c r="SQI83" s="91"/>
      <c r="SQJ83" s="91"/>
      <c r="SQK83" s="91"/>
      <c r="SQL83" s="91"/>
      <c r="SQM83" s="91"/>
      <c r="SQN83" s="91"/>
      <c r="SQO83" s="91"/>
      <c r="SQP83" s="91"/>
      <c r="SQQ83" s="91"/>
      <c r="SQR83" s="91"/>
      <c r="SQS83" s="91"/>
      <c r="SQT83" s="91"/>
      <c r="SQU83" s="91"/>
      <c r="SQV83" s="91"/>
      <c r="SQW83" s="91"/>
      <c r="SQX83" s="91"/>
      <c r="SQY83" s="91"/>
      <c r="SQZ83" s="91"/>
      <c r="SRA83" s="91"/>
      <c r="SRB83" s="91"/>
      <c r="SRC83" s="91"/>
      <c r="SRD83" s="91"/>
      <c r="SRE83" s="91"/>
      <c r="SRF83" s="91"/>
      <c r="SRG83" s="91"/>
      <c r="SRH83" s="91"/>
      <c r="SRI83" s="91"/>
      <c r="SRJ83" s="91"/>
      <c r="SRK83" s="91"/>
      <c r="SRL83" s="91"/>
      <c r="SRM83" s="91"/>
      <c r="SRN83" s="91"/>
      <c r="SRO83" s="91"/>
      <c r="SRP83" s="91"/>
      <c r="SRQ83" s="91"/>
      <c r="SRR83" s="91"/>
      <c r="SRS83" s="91"/>
      <c r="SRT83" s="91"/>
      <c r="SRU83" s="91"/>
      <c r="SRV83" s="91"/>
      <c r="SRW83" s="91"/>
      <c r="SRX83" s="91"/>
      <c r="SRY83" s="91"/>
      <c r="SRZ83" s="91"/>
      <c r="SSA83" s="91"/>
      <c r="SSB83" s="91"/>
      <c r="SSC83" s="91"/>
      <c r="SSD83" s="91"/>
      <c r="SSE83" s="91"/>
      <c r="SSF83" s="91"/>
      <c r="SSG83" s="91"/>
      <c r="SSH83" s="91"/>
      <c r="SSI83" s="91"/>
      <c r="SSJ83" s="91"/>
      <c r="SSK83" s="91"/>
      <c r="SSL83" s="91"/>
      <c r="SSM83" s="91"/>
      <c r="SSN83" s="91"/>
      <c r="SSO83" s="91"/>
      <c r="SSP83" s="91"/>
      <c r="SSQ83" s="91"/>
      <c r="SSR83" s="91"/>
      <c r="SSS83" s="91"/>
      <c r="SST83" s="91"/>
      <c r="SSU83" s="91"/>
      <c r="SSV83" s="91"/>
      <c r="SSW83" s="91"/>
      <c r="SSX83" s="91"/>
      <c r="SSY83" s="91"/>
      <c r="SSZ83" s="91"/>
      <c r="STA83" s="91"/>
      <c r="STB83" s="91"/>
      <c r="STC83" s="91"/>
      <c r="STD83" s="91"/>
      <c r="STE83" s="91"/>
      <c r="STF83" s="91"/>
      <c r="STG83" s="91"/>
      <c r="STH83" s="91"/>
      <c r="STI83" s="91"/>
      <c r="STJ83" s="91"/>
      <c r="STK83" s="91"/>
      <c r="STL83" s="91"/>
      <c r="STM83" s="91"/>
      <c r="STN83" s="91"/>
      <c r="STO83" s="91"/>
      <c r="STP83" s="91"/>
      <c r="STQ83" s="91"/>
      <c r="STR83" s="91"/>
      <c r="STS83" s="91"/>
      <c r="STT83" s="91"/>
      <c r="STU83" s="91"/>
      <c r="STV83" s="91"/>
      <c r="STW83" s="91"/>
      <c r="STX83" s="91"/>
      <c r="STY83" s="91"/>
      <c r="STZ83" s="91"/>
      <c r="SUA83" s="91"/>
      <c r="SUB83" s="91"/>
      <c r="SUC83" s="91"/>
      <c r="SUD83" s="91"/>
      <c r="SUE83" s="91"/>
      <c r="SUF83" s="91"/>
      <c r="SUG83" s="91"/>
      <c r="SUH83" s="91"/>
      <c r="SUI83" s="91"/>
      <c r="SUJ83" s="91"/>
      <c r="SUK83" s="91"/>
      <c r="SUL83" s="91"/>
      <c r="SUM83" s="91"/>
      <c r="SUN83" s="91"/>
      <c r="SUO83" s="91"/>
      <c r="SUP83" s="91"/>
      <c r="SUQ83" s="91"/>
      <c r="SUR83" s="91"/>
      <c r="SUS83" s="91"/>
      <c r="SUT83" s="91"/>
      <c r="SUU83" s="91"/>
      <c r="SUV83" s="91"/>
      <c r="SUW83" s="91"/>
      <c r="SUX83" s="91"/>
      <c r="SUY83" s="91"/>
      <c r="SUZ83" s="91"/>
      <c r="SVA83" s="91"/>
      <c r="SVB83" s="91"/>
      <c r="SVC83" s="91"/>
      <c r="SVD83" s="91"/>
      <c r="SVE83" s="91"/>
      <c r="SVF83" s="91"/>
      <c r="SVG83" s="91"/>
      <c r="SVH83" s="91"/>
      <c r="SVI83" s="91"/>
      <c r="SVJ83" s="91"/>
      <c r="SVK83" s="91"/>
      <c r="SVL83" s="91"/>
      <c r="SVM83" s="91"/>
      <c r="SVN83" s="91"/>
      <c r="SVO83" s="91"/>
      <c r="SVP83" s="91"/>
      <c r="SVQ83" s="91"/>
      <c r="SVR83" s="91"/>
      <c r="SVS83" s="91"/>
      <c r="SVT83" s="91"/>
      <c r="SVU83" s="91"/>
      <c r="SVV83" s="91"/>
      <c r="SVW83" s="91"/>
      <c r="SVX83" s="91"/>
      <c r="SVY83" s="91"/>
      <c r="SVZ83" s="91"/>
      <c r="SWA83" s="91"/>
      <c r="SWB83" s="91"/>
      <c r="SWC83" s="91"/>
      <c r="SWD83" s="91"/>
      <c r="SWE83" s="91"/>
      <c r="SWF83" s="91"/>
      <c r="SWG83" s="91"/>
      <c r="SWH83" s="91"/>
      <c r="SWI83" s="91"/>
      <c r="SWJ83" s="91"/>
      <c r="SWK83" s="91"/>
      <c r="SWL83" s="91"/>
      <c r="SWM83" s="91"/>
      <c r="SWN83" s="91"/>
      <c r="SWO83" s="91"/>
      <c r="SWP83" s="91"/>
      <c r="SWQ83" s="91"/>
      <c r="SWR83" s="91"/>
      <c r="SWS83" s="91"/>
      <c r="SWT83" s="91"/>
      <c r="SWU83" s="91"/>
      <c r="SWV83" s="91"/>
      <c r="SWW83" s="91"/>
      <c r="SWX83" s="91"/>
      <c r="SWY83" s="91"/>
      <c r="SWZ83" s="91"/>
      <c r="SXA83" s="91"/>
      <c r="SXB83" s="91"/>
      <c r="SXC83" s="91"/>
      <c r="SXD83" s="91"/>
      <c r="SXE83" s="91"/>
      <c r="SXF83" s="91"/>
      <c r="SXG83" s="91"/>
      <c r="SXH83" s="91"/>
      <c r="SXI83" s="91"/>
      <c r="SXJ83" s="91"/>
      <c r="SXK83" s="91"/>
      <c r="SXL83" s="91"/>
      <c r="SXM83" s="91"/>
      <c r="SXN83" s="91"/>
      <c r="SXO83" s="91"/>
      <c r="SXP83" s="91"/>
      <c r="SXQ83" s="91"/>
      <c r="SXR83" s="91"/>
      <c r="SXS83" s="91"/>
      <c r="SXT83" s="91"/>
      <c r="SXU83" s="91"/>
      <c r="SXV83" s="91"/>
      <c r="SXW83" s="91"/>
      <c r="SXX83" s="91"/>
      <c r="SXY83" s="91"/>
      <c r="SXZ83" s="91"/>
      <c r="SYA83" s="91"/>
      <c r="SYB83" s="91"/>
      <c r="SYC83" s="91"/>
      <c r="SYD83" s="91"/>
      <c r="SYE83" s="91"/>
      <c r="SYF83" s="91"/>
      <c r="SYG83" s="91"/>
      <c r="SYH83" s="91"/>
      <c r="SYI83" s="91"/>
      <c r="SYJ83" s="91"/>
      <c r="SYK83" s="91"/>
      <c r="SYL83" s="91"/>
      <c r="SYM83" s="91"/>
      <c r="SYN83" s="91"/>
      <c r="SYO83" s="91"/>
      <c r="SYP83" s="91"/>
      <c r="SYQ83" s="91"/>
      <c r="SYR83" s="91"/>
      <c r="SYS83" s="91"/>
      <c r="SYT83" s="91"/>
      <c r="SYU83" s="91"/>
      <c r="SYV83" s="91"/>
      <c r="SYW83" s="91"/>
      <c r="SYX83" s="91"/>
      <c r="SYY83" s="91"/>
      <c r="SYZ83" s="91"/>
      <c r="SZA83" s="91"/>
      <c r="SZB83" s="91"/>
      <c r="SZC83" s="91"/>
      <c r="SZD83" s="91"/>
      <c r="SZE83" s="91"/>
      <c r="SZF83" s="91"/>
      <c r="SZG83" s="91"/>
      <c r="SZH83" s="91"/>
      <c r="SZI83" s="91"/>
      <c r="SZJ83" s="91"/>
      <c r="SZK83" s="91"/>
      <c r="SZL83" s="91"/>
      <c r="SZM83" s="91"/>
      <c r="SZN83" s="91"/>
      <c r="SZO83" s="91"/>
      <c r="SZP83" s="91"/>
      <c r="SZQ83" s="91"/>
      <c r="SZR83" s="91"/>
      <c r="SZS83" s="91"/>
      <c r="SZT83" s="91"/>
      <c r="SZU83" s="91"/>
      <c r="SZV83" s="91"/>
      <c r="SZW83" s="91"/>
      <c r="SZX83" s="91"/>
      <c r="SZY83" s="91"/>
      <c r="SZZ83" s="91"/>
      <c r="TAA83" s="91"/>
      <c r="TAB83" s="91"/>
      <c r="TAC83" s="91"/>
      <c r="TAD83" s="91"/>
      <c r="TAE83" s="91"/>
      <c r="TAF83" s="91"/>
      <c r="TAG83" s="91"/>
      <c r="TAH83" s="91"/>
      <c r="TAI83" s="91"/>
      <c r="TAJ83" s="91"/>
      <c r="TAK83" s="91"/>
      <c r="TAL83" s="91"/>
      <c r="TAM83" s="91"/>
      <c r="TAN83" s="91"/>
      <c r="TAO83" s="91"/>
      <c r="TAP83" s="91"/>
      <c r="TAQ83" s="91"/>
      <c r="TAR83" s="91"/>
      <c r="TAS83" s="91"/>
      <c r="TAT83" s="91"/>
      <c r="TAU83" s="91"/>
      <c r="TAV83" s="91"/>
      <c r="TAW83" s="91"/>
      <c r="TAX83" s="91"/>
      <c r="TAY83" s="91"/>
      <c r="TAZ83" s="91"/>
      <c r="TBA83" s="91"/>
      <c r="TBB83" s="91"/>
      <c r="TBC83" s="91"/>
      <c r="TBD83" s="91"/>
      <c r="TBE83" s="91"/>
      <c r="TBF83" s="91"/>
      <c r="TBG83" s="91"/>
      <c r="TBH83" s="91"/>
      <c r="TBI83" s="91"/>
      <c r="TBJ83" s="91"/>
      <c r="TBK83" s="91"/>
      <c r="TBL83" s="91"/>
      <c r="TBM83" s="91"/>
      <c r="TBN83" s="91"/>
      <c r="TBO83" s="91"/>
      <c r="TBP83" s="91"/>
      <c r="TBQ83" s="91"/>
      <c r="TBR83" s="91"/>
      <c r="TBS83" s="91"/>
      <c r="TBT83" s="91"/>
      <c r="TBU83" s="91"/>
      <c r="TBV83" s="91"/>
      <c r="TBW83" s="91"/>
      <c r="TBX83" s="91"/>
      <c r="TBY83" s="91"/>
      <c r="TBZ83" s="91"/>
      <c r="TCA83" s="91"/>
      <c r="TCB83" s="91"/>
      <c r="TCC83" s="91"/>
      <c r="TCD83" s="91"/>
      <c r="TCE83" s="91"/>
      <c r="TCF83" s="91"/>
      <c r="TCG83" s="91"/>
      <c r="TCH83" s="91"/>
      <c r="TCI83" s="91"/>
      <c r="TCJ83" s="91"/>
      <c r="TCK83" s="91"/>
      <c r="TCL83" s="91"/>
      <c r="TCM83" s="91"/>
      <c r="TCN83" s="91"/>
      <c r="TCO83" s="91"/>
      <c r="TCP83" s="91"/>
      <c r="TCQ83" s="91"/>
      <c r="TCR83" s="91"/>
      <c r="TCS83" s="91"/>
      <c r="TCT83" s="91"/>
      <c r="TCU83" s="91"/>
      <c r="TCV83" s="91"/>
      <c r="TCW83" s="91"/>
      <c r="TCX83" s="91"/>
      <c r="TCY83" s="91"/>
      <c r="TCZ83" s="91"/>
      <c r="TDA83" s="91"/>
      <c r="TDB83" s="91"/>
      <c r="TDC83" s="91"/>
      <c r="TDD83" s="91"/>
      <c r="TDE83" s="91"/>
      <c r="TDF83" s="91"/>
      <c r="TDG83" s="91"/>
      <c r="TDH83" s="91"/>
      <c r="TDI83" s="91"/>
      <c r="TDJ83" s="91"/>
      <c r="TDK83" s="91"/>
      <c r="TDL83" s="91"/>
      <c r="TDM83" s="91"/>
      <c r="TDN83" s="91"/>
      <c r="TDO83" s="91"/>
      <c r="TDP83" s="91"/>
      <c r="TDQ83" s="91"/>
      <c r="TDR83" s="91"/>
      <c r="TDS83" s="91"/>
      <c r="TDT83" s="91"/>
      <c r="TDU83" s="91"/>
      <c r="TDV83" s="91"/>
      <c r="TDW83" s="91"/>
      <c r="TDX83" s="91"/>
      <c r="TDY83" s="91"/>
      <c r="TDZ83" s="91"/>
      <c r="TEA83" s="91"/>
      <c r="TEB83" s="91"/>
      <c r="TEC83" s="91"/>
      <c r="TED83" s="91"/>
      <c r="TEE83" s="91"/>
      <c r="TEF83" s="91"/>
      <c r="TEG83" s="91"/>
      <c r="TEH83" s="91"/>
      <c r="TEI83" s="91"/>
      <c r="TEJ83" s="91"/>
      <c r="TEK83" s="91"/>
      <c r="TEL83" s="91"/>
      <c r="TEM83" s="91"/>
      <c r="TEN83" s="91"/>
      <c r="TEO83" s="91"/>
      <c r="TEP83" s="91"/>
      <c r="TEQ83" s="91"/>
      <c r="TER83" s="91"/>
      <c r="TES83" s="91"/>
      <c r="TET83" s="91"/>
      <c r="TEU83" s="91"/>
      <c r="TEV83" s="91"/>
      <c r="TEW83" s="91"/>
      <c r="TEX83" s="91"/>
      <c r="TEY83" s="91"/>
      <c r="TEZ83" s="91"/>
      <c r="TFA83" s="91"/>
      <c r="TFB83" s="91"/>
      <c r="TFC83" s="91"/>
      <c r="TFD83" s="91"/>
      <c r="TFE83" s="91"/>
      <c r="TFF83" s="91"/>
      <c r="TFG83" s="91"/>
      <c r="TFH83" s="91"/>
      <c r="TFI83" s="91"/>
      <c r="TFJ83" s="91"/>
      <c r="TFK83" s="91"/>
      <c r="TFL83" s="91"/>
      <c r="TFM83" s="91"/>
      <c r="TFN83" s="91"/>
      <c r="TFO83" s="91"/>
      <c r="TFP83" s="91"/>
      <c r="TFQ83" s="91"/>
      <c r="TFR83" s="91"/>
      <c r="TFS83" s="91"/>
      <c r="TFT83" s="91"/>
      <c r="TFU83" s="91"/>
      <c r="TFV83" s="91"/>
      <c r="TFW83" s="91"/>
      <c r="TFX83" s="91"/>
      <c r="TFY83" s="91"/>
      <c r="TFZ83" s="91"/>
      <c r="TGA83" s="91"/>
      <c r="TGB83" s="91"/>
      <c r="TGC83" s="91"/>
      <c r="TGD83" s="91"/>
      <c r="TGE83" s="91"/>
      <c r="TGF83" s="91"/>
      <c r="TGG83" s="91"/>
      <c r="TGH83" s="91"/>
      <c r="TGI83" s="91"/>
      <c r="TGJ83" s="91"/>
      <c r="TGK83" s="91"/>
      <c r="TGL83" s="91"/>
      <c r="TGM83" s="91"/>
      <c r="TGN83" s="91"/>
      <c r="TGO83" s="91"/>
      <c r="TGP83" s="91"/>
      <c r="TGQ83" s="91"/>
      <c r="TGR83" s="91"/>
      <c r="TGS83" s="91"/>
      <c r="TGT83" s="91"/>
      <c r="TGU83" s="91"/>
      <c r="TGV83" s="91"/>
      <c r="TGW83" s="91"/>
      <c r="TGX83" s="91"/>
      <c r="TGY83" s="91"/>
      <c r="TGZ83" s="91"/>
      <c r="THA83" s="91"/>
      <c r="THB83" s="91"/>
      <c r="THC83" s="91"/>
      <c r="THD83" s="91"/>
      <c r="THE83" s="91"/>
      <c r="THF83" s="91"/>
      <c r="THG83" s="91"/>
      <c r="THH83" s="91"/>
      <c r="THI83" s="91"/>
      <c r="THJ83" s="91"/>
      <c r="THK83" s="91"/>
      <c r="THL83" s="91"/>
      <c r="THM83" s="91"/>
      <c r="THN83" s="91"/>
      <c r="THO83" s="91"/>
      <c r="THP83" s="91"/>
      <c r="THQ83" s="91"/>
      <c r="THR83" s="91"/>
      <c r="THS83" s="91"/>
      <c r="THT83" s="91"/>
      <c r="THU83" s="91"/>
      <c r="THV83" s="91"/>
      <c r="THW83" s="91"/>
      <c r="THX83" s="91"/>
      <c r="THY83" s="91"/>
      <c r="THZ83" s="91"/>
      <c r="TIA83" s="91"/>
      <c r="TIB83" s="91"/>
      <c r="TIC83" s="91"/>
      <c r="TID83" s="91"/>
      <c r="TIE83" s="91"/>
      <c r="TIF83" s="91"/>
      <c r="TIG83" s="91"/>
      <c r="TIH83" s="91"/>
      <c r="TII83" s="91"/>
      <c r="TIJ83" s="91"/>
      <c r="TIK83" s="91"/>
      <c r="TIL83" s="91"/>
      <c r="TIM83" s="91"/>
      <c r="TIN83" s="91"/>
      <c r="TIO83" s="91"/>
      <c r="TIP83" s="91"/>
      <c r="TIQ83" s="91"/>
      <c r="TIR83" s="91"/>
      <c r="TIS83" s="91"/>
      <c r="TIT83" s="91"/>
      <c r="TIU83" s="91"/>
      <c r="TIV83" s="91"/>
      <c r="TIW83" s="91"/>
      <c r="TIX83" s="91"/>
      <c r="TIY83" s="91"/>
      <c r="TIZ83" s="91"/>
      <c r="TJA83" s="91"/>
      <c r="TJB83" s="91"/>
      <c r="TJC83" s="91"/>
      <c r="TJD83" s="91"/>
      <c r="TJE83" s="91"/>
      <c r="TJF83" s="91"/>
      <c r="TJG83" s="91"/>
      <c r="TJH83" s="91"/>
      <c r="TJI83" s="91"/>
      <c r="TJJ83" s="91"/>
      <c r="TJK83" s="91"/>
      <c r="TJL83" s="91"/>
      <c r="TJM83" s="91"/>
      <c r="TJN83" s="91"/>
      <c r="TJO83" s="91"/>
      <c r="TJP83" s="91"/>
      <c r="TJQ83" s="91"/>
      <c r="TJR83" s="91"/>
      <c r="TJS83" s="91"/>
      <c r="TJT83" s="91"/>
      <c r="TJU83" s="91"/>
      <c r="TJV83" s="91"/>
      <c r="TJW83" s="91"/>
      <c r="TJX83" s="91"/>
      <c r="TJY83" s="91"/>
      <c r="TJZ83" s="91"/>
      <c r="TKA83" s="91"/>
      <c r="TKB83" s="91"/>
      <c r="TKC83" s="91"/>
      <c r="TKD83" s="91"/>
      <c r="TKE83" s="91"/>
      <c r="TKF83" s="91"/>
      <c r="TKG83" s="91"/>
      <c r="TKH83" s="91"/>
      <c r="TKI83" s="91"/>
      <c r="TKJ83" s="91"/>
      <c r="TKK83" s="91"/>
      <c r="TKL83" s="91"/>
      <c r="TKM83" s="91"/>
      <c r="TKN83" s="91"/>
      <c r="TKO83" s="91"/>
      <c r="TKP83" s="91"/>
      <c r="TKQ83" s="91"/>
      <c r="TKR83" s="91"/>
      <c r="TKS83" s="91"/>
      <c r="TKT83" s="91"/>
      <c r="TKU83" s="91"/>
      <c r="TKV83" s="91"/>
      <c r="TKW83" s="91"/>
      <c r="TKX83" s="91"/>
      <c r="TKY83" s="91"/>
      <c r="TKZ83" s="91"/>
      <c r="TLA83" s="91"/>
      <c r="TLB83" s="91"/>
      <c r="TLC83" s="91"/>
      <c r="TLD83" s="91"/>
      <c r="TLE83" s="91"/>
      <c r="TLF83" s="91"/>
      <c r="TLG83" s="91"/>
      <c r="TLH83" s="91"/>
      <c r="TLI83" s="91"/>
      <c r="TLJ83" s="91"/>
      <c r="TLK83" s="91"/>
      <c r="TLL83" s="91"/>
      <c r="TLM83" s="91"/>
      <c r="TLN83" s="91"/>
      <c r="TLO83" s="91"/>
      <c r="TLP83" s="91"/>
      <c r="TLQ83" s="91"/>
      <c r="TLR83" s="91"/>
      <c r="TLS83" s="91"/>
      <c r="TLT83" s="91"/>
      <c r="TLU83" s="91"/>
      <c r="TLV83" s="91"/>
      <c r="TLW83" s="91"/>
      <c r="TLX83" s="91"/>
      <c r="TLY83" s="91"/>
      <c r="TLZ83" s="91"/>
      <c r="TMA83" s="91"/>
      <c r="TMB83" s="91"/>
      <c r="TMC83" s="91"/>
      <c r="TMD83" s="91"/>
      <c r="TME83" s="91"/>
      <c r="TMF83" s="91"/>
      <c r="TMG83" s="91"/>
      <c r="TMH83" s="91"/>
      <c r="TMI83" s="91"/>
      <c r="TMJ83" s="91"/>
      <c r="TMK83" s="91"/>
      <c r="TML83" s="91"/>
      <c r="TMM83" s="91"/>
      <c r="TMN83" s="91"/>
      <c r="TMO83" s="91"/>
      <c r="TMP83" s="91"/>
      <c r="TMQ83" s="91"/>
      <c r="TMR83" s="91"/>
      <c r="TMS83" s="91"/>
      <c r="TMT83" s="91"/>
      <c r="TMU83" s="91"/>
      <c r="TMV83" s="91"/>
      <c r="TMW83" s="91"/>
      <c r="TMX83" s="91"/>
      <c r="TMY83" s="91"/>
      <c r="TMZ83" s="91"/>
      <c r="TNA83" s="91"/>
      <c r="TNB83" s="91"/>
      <c r="TNC83" s="91"/>
      <c r="TND83" s="91"/>
      <c r="TNE83" s="91"/>
      <c r="TNF83" s="91"/>
      <c r="TNG83" s="91"/>
      <c r="TNH83" s="91"/>
      <c r="TNI83" s="91"/>
      <c r="TNJ83" s="91"/>
      <c r="TNK83" s="91"/>
      <c r="TNL83" s="91"/>
      <c r="TNM83" s="91"/>
      <c r="TNN83" s="91"/>
      <c r="TNO83" s="91"/>
      <c r="TNP83" s="91"/>
      <c r="TNQ83" s="91"/>
      <c r="TNR83" s="91"/>
      <c r="TNS83" s="91"/>
      <c r="TNT83" s="91"/>
      <c r="TNU83" s="91"/>
      <c r="TNV83" s="91"/>
      <c r="TNW83" s="91"/>
      <c r="TNX83" s="91"/>
      <c r="TNY83" s="91"/>
      <c r="TNZ83" s="91"/>
      <c r="TOA83" s="91"/>
      <c r="TOB83" s="91"/>
      <c r="TOC83" s="91"/>
      <c r="TOD83" s="91"/>
      <c r="TOE83" s="91"/>
      <c r="TOF83" s="91"/>
      <c r="TOG83" s="91"/>
      <c r="TOH83" s="91"/>
      <c r="TOI83" s="91"/>
      <c r="TOJ83" s="91"/>
      <c r="TOK83" s="91"/>
      <c r="TOL83" s="91"/>
      <c r="TOM83" s="91"/>
      <c r="TON83" s="91"/>
      <c r="TOO83" s="91"/>
      <c r="TOP83" s="91"/>
      <c r="TOQ83" s="91"/>
      <c r="TOR83" s="91"/>
      <c r="TOS83" s="91"/>
      <c r="TOT83" s="91"/>
      <c r="TOU83" s="91"/>
      <c r="TOV83" s="91"/>
      <c r="TOW83" s="91"/>
      <c r="TOX83" s="91"/>
      <c r="TOY83" s="91"/>
      <c r="TOZ83" s="91"/>
      <c r="TPA83" s="91"/>
      <c r="TPB83" s="91"/>
      <c r="TPC83" s="91"/>
      <c r="TPD83" s="91"/>
      <c r="TPE83" s="91"/>
      <c r="TPF83" s="91"/>
      <c r="TPG83" s="91"/>
      <c r="TPH83" s="91"/>
      <c r="TPI83" s="91"/>
      <c r="TPJ83" s="91"/>
      <c r="TPK83" s="91"/>
      <c r="TPL83" s="91"/>
      <c r="TPM83" s="91"/>
      <c r="TPN83" s="91"/>
      <c r="TPO83" s="91"/>
      <c r="TPP83" s="91"/>
      <c r="TPQ83" s="91"/>
      <c r="TPR83" s="91"/>
      <c r="TPS83" s="91"/>
      <c r="TPT83" s="91"/>
      <c r="TPU83" s="91"/>
      <c r="TPV83" s="91"/>
      <c r="TPW83" s="91"/>
      <c r="TPX83" s="91"/>
      <c r="TPY83" s="91"/>
      <c r="TPZ83" s="91"/>
      <c r="TQA83" s="91"/>
      <c r="TQB83" s="91"/>
      <c r="TQC83" s="91"/>
      <c r="TQD83" s="91"/>
      <c r="TQE83" s="91"/>
      <c r="TQF83" s="91"/>
      <c r="TQG83" s="91"/>
      <c r="TQH83" s="91"/>
      <c r="TQI83" s="91"/>
      <c r="TQJ83" s="91"/>
      <c r="TQK83" s="91"/>
      <c r="TQL83" s="91"/>
      <c r="TQM83" s="91"/>
      <c r="TQN83" s="91"/>
      <c r="TQO83" s="91"/>
      <c r="TQP83" s="91"/>
      <c r="TQQ83" s="91"/>
      <c r="TQR83" s="91"/>
      <c r="TQS83" s="91"/>
      <c r="TQT83" s="91"/>
      <c r="TQU83" s="91"/>
      <c r="TQV83" s="91"/>
      <c r="TQW83" s="91"/>
      <c r="TQX83" s="91"/>
      <c r="TQY83" s="91"/>
      <c r="TQZ83" s="91"/>
      <c r="TRA83" s="91"/>
      <c r="TRB83" s="91"/>
      <c r="TRC83" s="91"/>
      <c r="TRD83" s="91"/>
      <c r="TRE83" s="91"/>
      <c r="TRF83" s="91"/>
      <c r="TRG83" s="91"/>
      <c r="TRH83" s="91"/>
      <c r="TRI83" s="91"/>
      <c r="TRJ83" s="91"/>
      <c r="TRK83" s="91"/>
      <c r="TRL83" s="91"/>
      <c r="TRM83" s="91"/>
      <c r="TRN83" s="91"/>
      <c r="TRO83" s="91"/>
      <c r="TRP83" s="91"/>
      <c r="TRQ83" s="91"/>
      <c r="TRR83" s="91"/>
      <c r="TRS83" s="91"/>
      <c r="TRT83" s="91"/>
      <c r="TRU83" s="91"/>
      <c r="TRV83" s="91"/>
      <c r="TRW83" s="91"/>
      <c r="TRX83" s="91"/>
      <c r="TRY83" s="91"/>
      <c r="TRZ83" s="91"/>
      <c r="TSA83" s="91"/>
      <c r="TSB83" s="91"/>
      <c r="TSC83" s="91"/>
      <c r="TSD83" s="91"/>
      <c r="TSE83" s="91"/>
      <c r="TSF83" s="91"/>
      <c r="TSG83" s="91"/>
      <c r="TSH83" s="91"/>
      <c r="TSI83" s="91"/>
      <c r="TSJ83" s="91"/>
      <c r="TSK83" s="91"/>
      <c r="TSL83" s="91"/>
      <c r="TSM83" s="91"/>
      <c r="TSN83" s="91"/>
      <c r="TSO83" s="91"/>
      <c r="TSP83" s="91"/>
      <c r="TSQ83" s="91"/>
      <c r="TSR83" s="91"/>
      <c r="TSS83" s="91"/>
      <c r="TST83" s="91"/>
      <c r="TSU83" s="91"/>
      <c r="TSV83" s="91"/>
      <c r="TSW83" s="91"/>
      <c r="TSX83" s="91"/>
      <c r="TSY83" s="91"/>
      <c r="TSZ83" s="91"/>
      <c r="TTA83" s="91"/>
      <c r="TTB83" s="91"/>
      <c r="TTC83" s="91"/>
      <c r="TTD83" s="91"/>
      <c r="TTE83" s="91"/>
      <c r="TTF83" s="91"/>
      <c r="TTG83" s="91"/>
      <c r="TTH83" s="91"/>
      <c r="TTI83" s="91"/>
      <c r="TTJ83" s="91"/>
      <c r="TTK83" s="91"/>
      <c r="TTL83" s="91"/>
      <c r="TTM83" s="91"/>
      <c r="TTN83" s="91"/>
      <c r="TTO83" s="91"/>
      <c r="TTP83" s="91"/>
      <c r="TTQ83" s="91"/>
      <c r="TTR83" s="91"/>
      <c r="TTS83" s="91"/>
      <c r="TTT83" s="91"/>
      <c r="TTU83" s="91"/>
      <c r="TTV83" s="91"/>
      <c r="TTW83" s="91"/>
      <c r="TTX83" s="91"/>
      <c r="TTY83" s="91"/>
      <c r="TTZ83" s="91"/>
      <c r="TUA83" s="91"/>
      <c r="TUB83" s="91"/>
      <c r="TUC83" s="91"/>
      <c r="TUD83" s="91"/>
      <c r="TUE83" s="91"/>
      <c r="TUF83" s="91"/>
      <c r="TUG83" s="91"/>
      <c r="TUH83" s="91"/>
      <c r="TUI83" s="91"/>
      <c r="TUJ83" s="91"/>
      <c r="TUK83" s="91"/>
      <c r="TUL83" s="91"/>
      <c r="TUM83" s="91"/>
      <c r="TUN83" s="91"/>
      <c r="TUO83" s="91"/>
      <c r="TUP83" s="91"/>
      <c r="TUQ83" s="91"/>
      <c r="TUR83" s="91"/>
      <c r="TUS83" s="91"/>
      <c r="TUT83" s="91"/>
      <c r="TUU83" s="91"/>
      <c r="TUV83" s="91"/>
      <c r="TUW83" s="91"/>
      <c r="TUX83" s="91"/>
      <c r="TUY83" s="91"/>
      <c r="TUZ83" s="91"/>
      <c r="TVA83" s="91"/>
      <c r="TVB83" s="91"/>
      <c r="TVC83" s="91"/>
      <c r="TVD83" s="91"/>
      <c r="TVE83" s="91"/>
      <c r="TVF83" s="91"/>
      <c r="TVG83" s="91"/>
      <c r="TVH83" s="91"/>
      <c r="TVI83" s="91"/>
      <c r="TVJ83" s="91"/>
      <c r="TVK83" s="91"/>
      <c r="TVL83" s="91"/>
      <c r="TVM83" s="91"/>
      <c r="TVN83" s="91"/>
      <c r="TVO83" s="91"/>
      <c r="TVP83" s="91"/>
      <c r="TVQ83" s="91"/>
      <c r="TVR83" s="91"/>
      <c r="TVS83" s="91"/>
      <c r="TVT83" s="91"/>
      <c r="TVU83" s="91"/>
      <c r="TVV83" s="91"/>
      <c r="TVW83" s="91"/>
      <c r="TVX83" s="91"/>
      <c r="TVY83" s="91"/>
      <c r="TVZ83" s="91"/>
      <c r="TWA83" s="91"/>
      <c r="TWB83" s="91"/>
      <c r="TWC83" s="91"/>
      <c r="TWD83" s="91"/>
      <c r="TWE83" s="91"/>
      <c r="TWF83" s="91"/>
      <c r="TWG83" s="91"/>
      <c r="TWH83" s="91"/>
      <c r="TWI83" s="91"/>
      <c r="TWJ83" s="91"/>
      <c r="TWK83" s="91"/>
      <c r="TWL83" s="91"/>
      <c r="TWM83" s="91"/>
      <c r="TWN83" s="91"/>
      <c r="TWO83" s="91"/>
      <c r="TWP83" s="91"/>
      <c r="TWQ83" s="91"/>
      <c r="TWR83" s="91"/>
      <c r="TWS83" s="91"/>
      <c r="TWT83" s="91"/>
      <c r="TWU83" s="91"/>
      <c r="TWV83" s="91"/>
      <c r="TWW83" s="91"/>
      <c r="TWX83" s="91"/>
      <c r="TWY83" s="91"/>
      <c r="TWZ83" s="91"/>
      <c r="TXA83" s="91"/>
      <c r="TXB83" s="91"/>
      <c r="TXC83" s="91"/>
      <c r="TXD83" s="91"/>
      <c r="TXE83" s="91"/>
      <c r="TXF83" s="91"/>
      <c r="TXG83" s="91"/>
      <c r="TXH83" s="91"/>
      <c r="TXI83" s="91"/>
      <c r="TXJ83" s="91"/>
      <c r="TXK83" s="91"/>
      <c r="TXL83" s="91"/>
      <c r="TXM83" s="91"/>
      <c r="TXN83" s="91"/>
      <c r="TXO83" s="91"/>
      <c r="TXP83" s="91"/>
      <c r="TXQ83" s="91"/>
      <c r="TXR83" s="91"/>
      <c r="TXS83" s="91"/>
      <c r="TXT83" s="91"/>
      <c r="TXU83" s="91"/>
      <c r="TXV83" s="91"/>
      <c r="TXW83" s="91"/>
      <c r="TXX83" s="91"/>
      <c r="TXY83" s="91"/>
      <c r="TXZ83" s="91"/>
      <c r="TYA83" s="91"/>
      <c r="TYB83" s="91"/>
      <c r="TYC83" s="91"/>
      <c r="TYD83" s="91"/>
      <c r="TYE83" s="91"/>
      <c r="TYF83" s="91"/>
      <c r="TYG83" s="91"/>
      <c r="TYH83" s="91"/>
      <c r="TYI83" s="91"/>
      <c r="TYJ83" s="91"/>
      <c r="TYK83" s="91"/>
      <c r="TYL83" s="91"/>
      <c r="TYM83" s="91"/>
      <c r="TYN83" s="91"/>
      <c r="TYO83" s="91"/>
      <c r="TYP83" s="91"/>
      <c r="TYQ83" s="91"/>
      <c r="TYR83" s="91"/>
      <c r="TYS83" s="91"/>
      <c r="TYT83" s="91"/>
      <c r="TYU83" s="91"/>
      <c r="TYV83" s="91"/>
      <c r="TYW83" s="91"/>
      <c r="TYX83" s="91"/>
      <c r="TYY83" s="91"/>
      <c r="TYZ83" s="91"/>
      <c r="TZA83" s="91"/>
      <c r="TZB83" s="91"/>
      <c r="TZC83" s="91"/>
      <c r="TZD83" s="91"/>
      <c r="TZE83" s="91"/>
      <c r="TZF83" s="91"/>
      <c r="TZG83" s="91"/>
      <c r="TZH83" s="91"/>
      <c r="TZI83" s="91"/>
      <c r="TZJ83" s="91"/>
      <c r="TZK83" s="91"/>
      <c r="TZL83" s="91"/>
      <c r="TZM83" s="91"/>
      <c r="TZN83" s="91"/>
      <c r="TZO83" s="91"/>
      <c r="TZP83" s="91"/>
      <c r="TZQ83" s="91"/>
      <c r="TZR83" s="91"/>
      <c r="TZS83" s="91"/>
      <c r="TZT83" s="91"/>
      <c r="TZU83" s="91"/>
      <c r="TZV83" s="91"/>
      <c r="TZW83" s="91"/>
      <c r="TZX83" s="91"/>
      <c r="TZY83" s="91"/>
      <c r="TZZ83" s="91"/>
      <c r="UAA83" s="91"/>
      <c r="UAB83" s="91"/>
      <c r="UAC83" s="91"/>
      <c r="UAD83" s="91"/>
      <c r="UAE83" s="91"/>
      <c r="UAF83" s="91"/>
      <c r="UAG83" s="91"/>
      <c r="UAH83" s="91"/>
      <c r="UAI83" s="91"/>
      <c r="UAJ83" s="91"/>
      <c r="UAK83" s="91"/>
      <c r="UAL83" s="91"/>
      <c r="UAM83" s="91"/>
      <c r="UAN83" s="91"/>
      <c r="UAO83" s="91"/>
      <c r="UAP83" s="91"/>
      <c r="UAQ83" s="91"/>
      <c r="UAR83" s="91"/>
      <c r="UAS83" s="91"/>
      <c r="UAT83" s="91"/>
      <c r="UAU83" s="91"/>
      <c r="UAV83" s="91"/>
      <c r="UAW83" s="91"/>
      <c r="UAX83" s="91"/>
      <c r="UAY83" s="91"/>
      <c r="UAZ83" s="91"/>
      <c r="UBA83" s="91"/>
      <c r="UBB83" s="91"/>
      <c r="UBC83" s="91"/>
      <c r="UBD83" s="91"/>
      <c r="UBE83" s="91"/>
      <c r="UBF83" s="91"/>
      <c r="UBG83" s="91"/>
      <c r="UBH83" s="91"/>
      <c r="UBI83" s="91"/>
      <c r="UBJ83" s="91"/>
      <c r="UBK83" s="91"/>
      <c r="UBL83" s="91"/>
      <c r="UBM83" s="91"/>
      <c r="UBN83" s="91"/>
      <c r="UBO83" s="91"/>
      <c r="UBP83" s="91"/>
      <c r="UBQ83" s="91"/>
      <c r="UBR83" s="91"/>
      <c r="UBS83" s="91"/>
      <c r="UBT83" s="91"/>
      <c r="UBU83" s="91"/>
      <c r="UBV83" s="91"/>
      <c r="UBW83" s="91"/>
      <c r="UBX83" s="91"/>
      <c r="UBY83" s="91"/>
      <c r="UBZ83" s="91"/>
      <c r="UCA83" s="91"/>
      <c r="UCB83" s="91"/>
      <c r="UCC83" s="91"/>
      <c r="UCD83" s="91"/>
      <c r="UCE83" s="91"/>
      <c r="UCF83" s="91"/>
      <c r="UCG83" s="91"/>
      <c r="UCH83" s="91"/>
      <c r="UCI83" s="91"/>
      <c r="UCJ83" s="91"/>
      <c r="UCK83" s="91"/>
      <c r="UCL83" s="91"/>
      <c r="UCM83" s="91"/>
      <c r="UCN83" s="91"/>
      <c r="UCO83" s="91"/>
      <c r="UCP83" s="91"/>
      <c r="UCQ83" s="91"/>
      <c r="UCR83" s="91"/>
      <c r="UCS83" s="91"/>
      <c r="UCT83" s="91"/>
      <c r="UCU83" s="91"/>
      <c r="UCV83" s="91"/>
      <c r="UCW83" s="91"/>
      <c r="UCX83" s="91"/>
      <c r="UCY83" s="91"/>
      <c r="UCZ83" s="91"/>
      <c r="UDA83" s="91"/>
      <c r="UDB83" s="91"/>
      <c r="UDC83" s="91"/>
      <c r="UDD83" s="91"/>
      <c r="UDE83" s="91"/>
      <c r="UDF83" s="91"/>
      <c r="UDG83" s="91"/>
      <c r="UDH83" s="91"/>
      <c r="UDI83" s="91"/>
      <c r="UDJ83" s="91"/>
      <c r="UDK83" s="91"/>
      <c r="UDL83" s="91"/>
      <c r="UDM83" s="91"/>
      <c r="UDN83" s="91"/>
      <c r="UDO83" s="91"/>
      <c r="UDP83" s="91"/>
      <c r="UDQ83" s="91"/>
      <c r="UDR83" s="91"/>
      <c r="UDS83" s="91"/>
      <c r="UDT83" s="91"/>
      <c r="UDU83" s="91"/>
      <c r="UDV83" s="91"/>
      <c r="UDW83" s="91"/>
      <c r="UDX83" s="91"/>
      <c r="UDY83" s="91"/>
      <c r="UDZ83" s="91"/>
      <c r="UEA83" s="91"/>
      <c r="UEB83" s="91"/>
      <c r="UEC83" s="91"/>
      <c r="UED83" s="91"/>
      <c r="UEE83" s="91"/>
      <c r="UEF83" s="91"/>
      <c r="UEG83" s="91"/>
      <c r="UEH83" s="91"/>
      <c r="UEI83" s="91"/>
      <c r="UEJ83" s="91"/>
      <c r="UEK83" s="91"/>
      <c r="UEL83" s="91"/>
      <c r="UEM83" s="91"/>
      <c r="UEN83" s="91"/>
      <c r="UEO83" s="91"/>
      <c r="UEP83" s="91"/>
      <c r="UEQ83" s="91"/>
      <c r="UER83" s="91"/>
      <c r="UES83" s="91"/>
      <c r="UET83" s="91"/>
      <c r="UEU83" s="91"/>
      <c r="UEV83" s="91"/>
      <c r="UEW83" s="91"/>
      <c r="UEX83" s="91"/>
      <c r="UEY83" s="91"/>
      <c r="UEZ83" s="91"/>
      <c r="UFA83" s="91"/>
      <c r="UFB83" s="91"/>
      <c r="UFC83" s="91"/>
      <c r="UFD83" s="91"/>
      <c r="UFE83" s="91"/>
      <c r="UFF83" s="91"/>
      <c r="UFG83" s="91"/>
      <c r="UFH83" s="91"/>
      <c r="UFI83" s="91"/>
      <c r="UFJ83" s="91"/>
      <c r="UFK83" s="91"/>
      <c r="UFL83" s="91"/>
      <c r="UFM83" s="91"/>
      <c r="UFN83" s="91"/>
      <c r="UFO83" s="91"/>
      <c r="UFP83" s="91"/>
      <c r="UFQ83" s="91"/>
      <c r="UFR83" s="91"/>
      <c r="UFS83" s="91"/>
      <c r="UFT83" s="91"/>
      <c r="UFU83" s="91"/>
      <c r="UFV83" s="91"/>
      <c r="UFW83" s="91"/>
      <c r="UFX83" s="91"/>
      <c r="UFY83" s="91"/>
      <c r="UFZ83" s="91"/>
      <c r="UGA83" s="91"/>
      <c r="UGB83" s="91"/>
      <c r="UGC83" s="91"/>
      <c r="UGD83" s="91"/>
      <c r="UGE83" s="91"/>
      <c r="UGF83" s="91"/>
      <c r="UGG83" s="91"/>
      <c r="UGH83" s="91"/>
      <c r="UGI83" s="91"/>
      <c r="UGJ83" s="91"/>
      <c r="UGK83" s="91"/>
      <c r="UGL83" s="91"/>
      <c r="UGM83" s="91"/>
      <c r="UGN83" s="91"/>
      <c r="UGO83" s="91"/>
      <c r="UGP83" s="91"/>
      <c r="UGQ83" s="91"/>
      <c r="UGR83" s="91"/>
      <c r="UGS83" s="91"/>
      <c r="UGT83" s="91"/>
      <c r="UGU83" s="91"/>
      <c r="UGV83" s="91"/>
      <c r="UGW83" s="91"/>
      <c r="UGX83" s="91"/>
      <c r="UGY83" s="91"/>
      <c r="UGZ83" s="91"/>
      <c r="UHA83" s="91"/>
      <c r="UHB83" s="91"/>
      <c r="UHC83" s="91"/>
      <c r="UHD83" s="91"/>
      <c r="UHE83" s="91"/>
      <c r="UHF83" s="91"/>
      <c r="UHG83" s="91"/>
      <c r="UHH83" s="91"/>
      <c r="UHI83" s="91"/>
      <c r="UHJ83" s="91"/>
      <c r="UHK83" s="91"/>
      <c r="UHL83" s="91"/>
      <c r="UHM83" s="91"/>
      <c r="UHN83" s="91"/>
      <c r="UHO83" s="91"/>
      <c r="UHP83" s="91"/>
      <c r="UHQ83" s="91"/>
      <c r="UHR83" s="91"/>
      <c r="UHS83" s="91"/>
      <c r="UHT83" s="91"/>
      <c r="UHU83" s="91"/>
      <c r="UHV83" s="91"/>
      <c r="UHW83" s="91"/>
      <c r="UHX83" s="91"/>
      <c r="UHY83" s="91"/>
      <c r="UHZ83" s="91"/>
      <c r="UIA83" s="91"/>
      <c r="UIB83" s="91"/>
      <c r="UIC83" s="91"/>
      <c r="UID83" s="91"/>
      <c r="UIE83" s="91"/>
      <c r="UIF83" s="91"/>
      <c r="UIG83" s="91"/>
      <c r="UIH83" s="91"/>
      <c r="UII83" s="91"/>
      <c r="UIJ83" s="91"/>
      <c r="UIK83" s="91"/>
      <c r="UIL83" s="91"/>
      <c r="UIM83" s="91"/>
      <c r="UIN83" s="91"/>
      <c r="UIO83" s="91"/>
      <c r="UIP83" s="91"/>
      <c r="UIQ83" s="91"/>
      <c r="UIR83" s="91"/>
      <c r="UIS83" s="91"/>
      <c r="UIT83" s="91"/>
      <c r="UIU83" s="91"/>
      <c r="UIV83" s="91"/>
      <c r="UIW83" s="91"/>
      <c r="UIX83" s="91"/>
      <c r="UIY83" s="91"/>
      <c r="UIZ83" s="91"/>
      <c r="UJA83" s="91"/>
      <c r="UJB83" s="91"/>
      <c r="UJC83" s="91"/>
      <c r="UJD83" s="91"/>
      <c r="UJE83" s="91"/>
      <c r="UJF83" s="91"/>
      <c r="UJG83" s="91"/>
      <c r="UJH83" s="91"/>
      <c r="UJI83" s="91"/>
      <c r="UJJ83" s="91"/>
      <c r="UJK83" s="91"/>
      <c r="UJL83" s="91"/>
      <c r="UJM83" s="91"/>
      <c r="UJN83" s="91"/>
      <c r="UJO83" s="91"/>
      <c r="UJP83" s="91"/>
      <c r="UJQ83" s="91"/>
      <c r="UJR83" s="91"/>
      <c r="UJS83" s="91"/>
      <c r="UJT83" s="91"/>
      <c r="UJU83" s="91"/>
      <c r="UJV83" s="91"/>
      <c r="UJW83" s="91"/>
      <c r="UJX83" s="91"/>
      <c r="UJY83" s="91"/>
      <c r="UJZ83" s="91"/>
      <c r="UKA83" s="91"/>
      <c r="UKB83" s="91"/>
      <c r="UKC83" s="91"/>
      <c r="UKD83" s="91"/>
      <c r="UKE83" s="91"/>
      <c r="UKF83" s="91"/>
      <c r="UKG83" s="91"/>
      <c r="UKH83" s="91"/>
      <c r="UKI83" s="91"/>
      <c r="UKJ83" s="91"/>
      <c r="UKK83" s="91"/>
      <c r="UKL83" s="91"/>
      <c r="UKM83" s="91"/>
      <c r="UKN83" s="91"/>
      <c r="UKO83" s="91"/>
      <c r="UKP83" s="91"/>
      <c r="UKQ83" s="91"/>
      <c r="UKR83" s="91"/>
      <c r="UKS83" s="91"/>
      <c r="UKT83" s="91"/>
      <c r="UKU83" s="91"/>
      <c r="UKV83" s="91"/>
      <c r="UKW83" s="91"/>
      <c r="UKX83" s="91"/>
      <c r="UKY83" s="91"/>
      <c r="UKZ83" s="91"/>
      <c r="ULA83" s="91"/>
      <c r="ULB83" s="91"/>
      <c r="ULC83" s="91"/>
      <c r="ULD83" s="91"/>
      <c r="ULE83" s="91"/>
      <c r="ULF83" s="91"/>
      <c r="ULG83" s="91"/>
      <c r="ULH83" s="91"/>
      <c r="ULI83" s="91"/>
      <c r="ULJ83" s="91"/>
      <c r="ULK83" s="91"/>
      <c r="ULL83" s="91"/>
      <c r="ULM83" s="91"/>
      <c r="ULN83" s="91"/>
      <c r="ULO83" s="91"/>
      <c r="ULP83" s="91"/>
      <c r="ULQ83" s="91"/>
      <c r="ULR83" s="91"/>
      <c r="ULS83" s="91"/>
      <c r="ULT83" s="91"/>
      <c r="ULU83" s="91"/>
      <c r="ULV83" s="91"/>
      <c r="ULW83" s="91"/>
      <c r="ULX83" s="91"/>
      <c r="ULY83" s="91"/>
      <c r="ULZ83" s="91"/>
      <c r="UMA83" s="91"/>
      <c r="UMB83" s="91"/>
      <c r="UMC83" s="91"/>
      <c r="UMD83" s="91"/>
      <c r="UME83" s="91"/>
      <c r="UMF83" s="91"/>
      <c r="UMG83" s="91"/>
      <c r="UMH83" s="91"/>
      <c r="UMI83" s="91"/>
      <c r="UMJ83" s="91"/>
      <c r="UMK83" s="91"/>
      <c r="UML83" s="91"/>
      <c r="UMM83" s="91"/>
      <c r="UMN83" s="91"/>
      <c r="UMO83" s="91"/>
      <c r="UMP83" s="91"/>
      <c r="UMQ83" s="91"/>
      <c r="UMR83" s="91"/>
      <c r="UMS83" s="91"/>
      <c r="UMT83" s="91"/>
      <c r="UMU83" s="91"/>
      <c r="UMV83" s="91"/>
      <c r="UMW83" s="91"/>
      <c r="UMX83" s="91"/>
      <c r="UMY83" s="91"/>
      <c r="UMZ83" s="91"/>
      <c r="UNA83" s="91"/>
      <c r="UNB83" s="91"/>
      <c r="UNC83" s="91"/>
      <c r="UND83" s="91"/>
      <c r="UNE83" s="91"/>
      <c r="UNF83" s="91"/>
      <c r="UNG83" s="91"/>
      <c r="UNH83" s="91"/>
      <c r="UNI83" s="91"/>
      <c r="UNJ83" s="91"/>
      <c r="UNK83" s="91"/>
      <c r="UNL83" s="91"/>
      <c r="UNM83" s="91"/>
      <c r="UNN83" s="91"/>
      <c r="UNO83" s="91"/>
      <c r="UNP83" s="91"/>
      <c r="UNQ83" s="91"/>
      <c r="UNR83" s="91"/>
      <c r="UNS83" s="91"/>
      <c r="UNT83" s="91"/>
      <c r="UNU83" s="91"/>
      <c r="UNV83" s="91"/>
      <c r="UNW83" s="91"/>
      <c r="UNX83" s="91"/>
      <c r="UNY83" s="91"/>
      <c r="UNZ83" s="91"/>
      <c r="UOA83" s="91"/>
      <c r="UOB83" s="91"/>
      <c r="UOC83" s="91"/>
      <c r="UOD83" s="91"/>
      <c r="UOE83" s="91"/>
      <c r="UOF83" s="91"/>
      <c r="UOG83" s="91"/>
      <c r="UOH83" s="91"/>
      <c r="UOI83" s="91"/>
      <c r="UOJ83" s="91"/>
      <c r="UOK83" s="91"/>
      <c r="UOL83" s="91"/>
      <c r="UOM83" s="91"/>
      <c r="UON83" s="91"/>
      <c r="UOO83" s="91"/>
      <c r="UOP83" s="91"/>
      <c r="UOQ83" s="91"/>
      <c r="UOR83" s="91"/>
      <c r="UOS83" s="91"/>
      <c r="UOT83" s="91"/>
      <c r="UOU83" s="91"/>
      <c r="UOV83" s="91"/>
      <c r="UOW83" s="91"/>
      <c r="UOX83" s="91"/>
      <c r="UOY83" s="91"/>
      <c r="UOZ83" s="91"/>
      <c r="UPA83" s="91"/>
      <c r="UPB83" s="91"/>
      <c r="UPC83" s="91"/>
      <c r="UPD83" s="91"/>
      <c r="UPE83" s="91"/>
      <c r="UPF83" s="91"/>
      <c r="UPG83" s="91"/>
      <c r="UPH83" s="91"/>
      <c r="UPI83" s="91"/>
      <c r="UPJ83" s="91"/>
      <c r="UPK83" s="91"/>
      <c r="UPL83" s="91"/>
      <c r="UPM83" s="91"/>
      <c r="UPN83" s="91"/>
      <c r="UPO83" s="91"/>
      <c r="UPP83" s="91"/>
      <c r="UPQ83" s="91"/>
      <c r="UPR83" s="91"/>
      <c r="UPS83" s="91"/>
      <c r="UPT83" s="91"/>
      <c r="UPU83" s="91"/>
      <c r="UPV83" s="91"/>
      <c r="UPW83" s="91"/>
      <c r="UPX83" s="91"/>
      <c r="UPY83" s="91"/>
      <c r="UPZ83" s="91"/>
      <c r="UQA83" s="91"/>
      <c r="UQB83" s="91"/>
      <c r="UQC83" s="91"/>
      <c r="UQD83" s="91"/>
      <c r="UQE83" s="91"/>
      <c r="UQF83" s="91"/>
      <c r="UQG83" s="91"/>
      <c r="UQH83" s="91"/>
      <c r="UQI83" s="91"/>
      <c r="UQJ83" s="91"/>
      <c r="UQK83" s="91"/>
      <c r="UQL83" s="91"/>
      <c r="UQM83" s="91"/>
      <c r="UQN83" s="91"/>
      <c r="UQO83" s="91"/>
      <c r="UQP83" s="91"/>
      <c r="UQQ83" s="91"/>
      <c r="UQR83" s="91"/>
      <c r="UQS83" s="91"/>
      <c r="UQT83" s="91"/>
      <c r="UQU83" s="91"/>
      <c r="UQV83" s="91"/>
      <c r="UQW83" s="91"/>
      <c r="UQX83" s="91"/>
      <c r="UQY83" s="91"/>
      <c r="UQZ83" s="91"/>
      <c r="URA83" s="91"/>
      <c r="URB83" s="91"/>
      <c r="URC83" s="91"/>
      <c r="URD83" s="91"/>
      <c r="URE83" s="91"/>
      <c r="URF83" s="91"/>
      <c r="URG83" s="91"/>
      <c r="URH83" s="91"/>
      <c r="URI83" s="91"/>
      <c r="URJ83" s="91"/>
      <c r="URK83" s="91"/>
      <c r="URL83" s="91"/>
      <c r="URM83" s="91"/>
      <c r="URN83" s="91"/>
      <c r="URO83" s="91"/>
      <c r="URP83" s="91"/>
      <c r="URQ83" s="91"/>
      <c r="URR83" s="91"/>
      <c r="URS83" s="91"/>
      <c r="URT83" s="91"/>
      <c r="URU83" s="91"/>
      <c r="URV83" s="91"/>
      <c r="URW83" s="91"/>
      <c r="URX83" s="91"/>
      <c r="URY83" s="91"/>
      <c r="URZ83" s="91"/>
      <c r="USA83" s="91"/>
      <c r="USB83" s="91"/>
      <c r="USC83" s="91"/>
      <c r="USD83" s="91"/>
      <c r="USE83" s="91"/>
      <c r="USF83" s="91"/>
      <c r="USG83" s="91"/>
      <c r="USH83" s="91"/>
      <c r="USI83" s="91"/>
      <c r="USJ83" s="91"/>
      <c r="USK83" s="91"/>
      <c r="USL83" s="91"/>
      <c r="USM83" s="91"/>
      <c r="USN83" s="91"/>
      <c r="USO83" s="91"/>
      <c r="USP83" s="91"/>
      <c r="USQ83" s="91"/>
      <c r="USR83" s="91"/>
      <c r="USS83" s="91"/>
      <c r="UST83" s="91"/>
      <c r="USU83" s="91"/>
      <c r="USV83" s="91"/>
      <c r="USW83" s="91"/>
      <c r="USX83" s="91"/>
      <c r="USY83" s="91"/>
      <c r="USZ83" s="91"/>
      <c r="UTA83" s="91"/>
      <c r="UTB83" s="91"/>
      <c r="UTC83" s="91"/>
      <c r="UTD83" s="91"/>
      <c r="UTE83" s="91"/>
      <c r="UTF83" s="91"/>
      <c r="UTG83" s="91"/>
      <c r="UTH83" s="91"/>
      <c r="UTI83" s="91"/>
      <c r="UTJ83" s="91"/>
      <c r="UTK83" s="91"/>
      <c r="UTL83" s="91"/>
      <c r="UTM83" s="91"/>
      <c r="UTN83" s="91"/>
      <c r="UTO83" s="91"/>
      <c r="UTP83" s="91"/>
      <c r="UTQ83" s="91"/>
      <c r="UTR83" s="91"/>
      <c r="UTS83" s="91"/>
      <c r="UTT83" s="91"/>
      <c r="UTU83" s="91"/>
      <c r="UTV83" s="91"/>
      <c r="UTW83" s="91"/>
      <c r="UTX83" s="91"/>
      <c r="UTY83" s="91"/>
      <c r="UTZ83" s="91"/>
      <c r="UUA83" s="91"/>
      <c r="UUB83" s="91"/>
      <c r="UUC83" s="91"/>
      <c r="UUD83" s="91"/>
      <c r="UUE83" s="91"/>
      <c r="UUF83" s="91"/>
      <c r="UUG83" s="91"/>
      <c r="UUH83" s="91"/>
      <c r="UUI83" s="91"/>
      <c r="UUJ83" s="91"/>
      <c r="UUK83" s="91"/>
      <c r="UUL83" s="91"/>
      <c r="UUM83" s="91"/>
      <c r="UUN83" s="91"/>
      <c r="UUO83" s="91"/>
      <c r="UUP83" s="91"/>
      <c r="UUQ83" s="91"/>
      <c r="UUR83" s="91"/>
      <c r="UUS83" s="91"/>
      <c r="UUT83" s="91"/>
      <c r="UUU83" s="91"/>
      <c r="UUV83" s="91"/>
      <c r="UUW83" s="91"/>
      <c r="UUX83" s="91"/>
      <c r="UUY83" s="91"/>
      <c r="UUZ83" s="91"/>
      <c r="UVA83" s="91"/>
      <c r="UVB83" s="91"/>
      <c r="UVC83" s="91"/>
      <c r="UVD83" s="91"/>
      <c r="UVE83" s="91"/>
      <c r="UVF83" s="91"/>
      <c r="UVG83" s="91"/>
      <c r="UVH83" s="91"/>
      <c r="UVI83" s="91"/>
      <c r="UVJ83" s="91"/>
      <c r="UVK83" s="91"/>
      <c r="UVL83" s="91"/>
      <c r="UVM83" s="91"/>
      <c r="UVN83" s="91"/>
      <c r="UVO83" s="91"/>
      <c r="UVP83" s="91"/>
      <c r="UVQ83" s="91"/>
      <c r="UVR83" s="91"/>
      <c r="UVS83" s="91"/>
      <c r="UVT83" s="91"/>
      <c r="UVU83" s="91"/>
      <c r="UVV83" s="91"/>
      <c r="UVW83" s="91"/>
      <c r="UVX83" s="91"/>
      <c r="UVY83" s="91"/>
      <c r="UVZ83" s="91"/>
      <c r="UWA83" s="91"/>
      <c r="UWB83" s="91"/>
      <c r="UWC83" s="91"/>
      <c r="UWD83" s="91"/>
      <c r="UWE83" s="91"/>
      <c r="UWF83" s="91"/>
      <c r="UWG83" s="91"/>
      <c r="UWH83" s="91"/>
      <c r="UWI83" s="91"/>
      <c r="UWJ83" s="91"/>
      <c r="UWK83" s="91"/>
      <c r="UWL83" s="91"/>
      <c r="UWM83" s="91"/>
      <c r="UWN83" s="91"/>
      <c r="UWO83" s="91"/>
      <c r="UWP83" s="91"/>
      <c r="UWQ83" s="91"/>
      <c r="UWR83" s="91"/>
      <c r="UWS83" s="91"/>
      <c r="UWT83" s="91"/>
      <c r="UWU83" s="91"/>
      <c r="UWV83" s="91"/>
      <c r="UWW83" s="91"/>
      <c r="UWX83" s="91"/>
      <c r="UWY83" s="91"/>
      <c r="UWZ83" s="91"/>
      <c r="UXA83" s="91"/>
      <c r="UXB83" s="91"/>
      <c r="UXC83" s="91"/>
      <c r="UXD83" s="91"/>
      <c r="UXE83" s="91"/>
      <c r="UXF83" s="91"/>
      <c r="UXG83" s="91"/>
      <c r="UXH83" s="91"/>
      <c r="UXI83" s="91"/>
      <c r="UXJ83" s="91"/>
      <c r="UXK83" s="91"/>
      <c r="UXL83" s="91"/>
      <c r="UXM83" s="91"/>
      <c r="UXN83" s="91"/>
      <c r="UXO83" s="91"/>
      <c r="UXP83" s="91"/>
      <c r="UXQ83" s="91"/>
      <c r="UXR83" s="91"/>
      <c r="UXS83" s="91"/>
      <c r="UXT83" s="91"/>
      <c r="UXU83" s="91"/>
      <c r="UXV83" s="91"/>
      <c r="UXW83" s="91"/>
      <c r="UXX83" s="91"/>
      <c r="UXY83" s="91"/>
      <c r="UXZ83" s="91"/>
      <c r="UYA83" s="91"/>
      <c r="UYB83" s="91"/>
      <c r="UYC83" s="91"/>
      <c r="UYD83" s="91"/>
      <c r="UYE83" s="91"/>
      <c r="UYF83" s="91"/>
      <c r="UYG83" s="91"/>
      <c r="UYH83" s="91"/>
      <c r="UYI83" s="91"/>
      <c r="UYJ83" s="91"/>
      <c r="UYK83" s="91"/>
      <c r="UYL83" s="91"/>
      <c r="UYM83" s="91"/>
      <c r="UYN83" s="91"/>
      <c r="UYO83" s="91"/>
      <c r="UYP83" s="91"/>
      <c r="UYQ83" s="91"/>
      <c r="UYR83" s="91"/>
      <c r="UYS83" s="91"/>
      <c r="UYT83" s="91"/>
      <c r="UYU83" s="91"/>
      <c r="UYV83" s="91"/>
      <c r="UYW83" s="91"/>
      <c r="UYX83" s="91"/>
      <c r="UYY83" s="91"/>
      <c r="UYZ83" s="91"/>
      <c r="UZA83" s="91"/>
      <c r="UZB83" s="91"/>
      <c r="UZC83" s="91"/>
      <c r="UZD83" s="91"/>
      <c r="UZE83" s="91"/>
      <c r="UZF83" s="91"/>
      <c r="UZG83" s="91"/>
      <c r="UZH83" s="91"/>
      <c r="UZI83" s="91"/>
      <c r="UZJ83" s="91"/>
      <c r="UZK83" s="91"/>
      <c r="UZL83" s="91"/>
      <c r="UZM83" s="91"/>
      <c r="UZN83" s="91"/>
      <c r="UZO83" s="91"/>
      <c r="UZP83" s="91"/>
      <c r="UZQ83" s="91"/>
      <c r="UZR83" s="91"/>
      <c r="UZS83" s="91"/>
      <c r="UZT83" s="91"/>
      <c r="UZU83" s="91"/>
      <c r="UZV83" s="91"/>
      <c r="UZW83" s="91"/>
      <c r="UZX83" s="91"/>
      <c r="UZY83" s="91"/>
      <c r="UZZ83" s="91"/>
      <c r="VAA83" s="91"/>
      <c r="VAB83" s="91"/>
      <c r="VAC83" s="91"/>
      <c r="VAD83" s="91"/>
      <c r="VAE83" s="91"/>
      <c r="VAF83" s="91"/>
      <c r="VAG83" s="91"/>
      <c r="VAH83" s="91"/>
      <c r="VAI83" s="91"/>
      <c r="VAJ83" s="91"/>
      <c r="VAK83" s="91"/>
      <c r="VAL83" s="91"/>
      <c r="VAM83" s="91"/>
      <c r="VAN83" s="91"/>
      <c r="VAO83" s="91"/>
      <c r="VAP83" s="91"/>
      <c r="VAQ83" s="91"/>
      <c r="VAR83" s="91"/>
      <c r="VAS83" s="91"/>
      <c r="VAT83" s="91"/>
      <c r="VAU83" s="91"/>
      <c r="VAV83" s="91"/>
      <c r="VAW83" s="91"/>
      <c r="VAX83" s="91"/>
      <c r="VAY83" s="91"/>
      <c r="VAZ83" s="91"/>
      <c r="VBA83" s="91"/>
      <c r="VBB83" s="91"/>
      <c r="VBC83" s="91"/>
      <c r="VBD83" s="91"/>
      <c r="VBE83" s="91"/>
      <c r="VBF83" s="91"/>
      <c r="VBG83" s="91"/>
      <c r="VBH83" s="91"/>
      <c r="VBI83" s="91"/>
      <c r="VBJ83" s="91"/>
      <c r="VBK83" s="91"/>
      <c r="VBL83" s="91"/>
      <c r="VBM83" s="91"/>
      <c r="VBN83" s="91"/>
      <c r="VBO83" s="91"/>
      <c r="VBP83" s="91"/>
      <c r="VBQ83" s="91"/>
      <c r="VBR83" s="91"/>
      <c r="VBS83" s="91"/>
      <c r="VBT83" s="91"/>
      <c r="VBU83" s="91"/>
      <c r="VBV83" s="91"/>
      <c r="VBW83" s="91"/>
      <c r="VBX83" s="91"/>
      <c r="VBY83" s="91"/>
      <c r="VBZ83" s="91"/>
      <c r="VCA83" s="91"/>
      <c r="VCB83" s="91"/>
      <c r="VCC83" s="91"/>
      <c r="VCD83" s="91"/>
      <c r="VCE83" s="91"/>
      <c r="VCF83" s="91"/>
      <c r="VCG83" s="91"/>
      <c r="VCH83" s="91"/>
      <c r="VCI83" s="91"/>
      <c r="VCJ83" s="91"/>
      <c r="VCK83" s="91"/>
      <c r="VCL83" s="91"/>
      <c r="VCM83" s="91"/>
      <c r="VCN83" s="91"/>
      <c r="VCO83" s="91"/>
      <c r="VCP83" s="91"/>
      <c r="VCQ83" s="91"/>
      <c r="VCR83" s="91"/>
      <c r="VCS83" s="91"/>
      <c r="VCT83" s="91"/>
      <c r="VCU83" s="91"/>
      <c r="VCV83" s="91"/>
      <c r="VCW83" s="91"/>
      <c r="VCX83" s="91"/>
      <c r="VCY83" s="91"/>
      <c r="VCZ83" s="91"/>
      <c r="VDA83" s="91"/>
      <c r="VDB83" s="91"/>
      <c r="VDC83" s="91"/>
      <c r="VDD83" s="91"/>
      <c r="VDE83" s="91"/>
      <c r="VDF83" s="91"/>
      <c r="VDG83" s="91"/>
      <c r="VDH83" s="91"/>
      <c r="VDI83" s="91"/>
      <c r="VDJ83" s="91"/>
      <c r="VDK83" s="91"/>
      <c r="VDL83" s="91"/>
      <c r="VDM83" s="91"/>
      <c r="VDN83" s="91"/>
      <c r="VDO83" s="91"/>
      <c r="VDP83" s="91"/>
      <c r="VDQ83" s="91"/>
      <c r="VDR83" s="91"/>
      <c r="VDS83" s="91"/>
      <c r="VDT83" s="91"/>
      <c r="VDU83" s="91"/>
      <c r="VDV83" s="91"/>
      <c r="VDW83" s="91"/>
      <c r="VDX83" s="91"/>
      <c r="VDY83" s="91"/>
      <c r="VDZ83" s="91"/>
      <c r="VEA83" s="91"/>
      <c r="VEB83" s="91"/>
      <c r="VEC83" s="91"/>
      <c r="VED83" s="91"/>
      <c r="VEE83" s="91"/>
      <c r="VEF83" s="91"/>
      <c r="VEG83" s="91"/>
      <c r="VEH83" s="91"/>
      <c r="VEI83" s="91"/>
      <c r="VEJ83" s="91"/>
      <c r="VEK83" s="91"/>
      <c r="VEL83" s="91"/>
      <c r="VEM83" s="91"/>
      <c r="VEN83" s="91"/>
      <c r="VEO83" s="91"/>
      <c r="VEP83" s="91"/>
      <c r="VEQ83" s="91"/>
      <c r="VER83" s="91"/>
      <c r="VES83" s="91"/>
      <c r="VET83" s="91"/>
      <c r="VEU83" s="91"/>
      <c r="VEV83" s="91"/>
      <c r="VEW83" s="91"/>
      <c r="VEX83" s="91"/>
      <c r="VEY83" s="91"/>
      <c r="VEZ83" s="91"/>
      <c r="VFA83" s="91"/>
      <c r="VFB83" s="91"/>
      <c r="VFC83" s="91"/>
      <c r="VFD83" s="91"/>
      <c r="VFE83" s="91"/>
      <c r="VFF83" s="91"/>
      <c r="VFG83" s="91"/>
      <c r="VFH83" s="91"/>
      <c r="VFI83" s="91"/>
      <c r="VFJ83" s="91"/>
      <c r="VFK83" s="91"/>
      <c r="VFL83" s="91"/>
      <c r="VFM83" s="91"/>
      <c r="VFN83" s="91"/>
      <c r="VFO83" s="91"/>
      <c r="VFP83" s="91"/>
      <c r="VFQ83" s="91"/>
      <c r="VFR83" s="91"/>
      <c r="VFS83" s="91"/>
      <c r="VFT83" s="91"/>
      <c r="VFU83" s="91"/>
      <c r="VFV83" s="91"/>
      <c r="VFW83" s="91"/>
      <c r="VFX83" s="91"/>
      <c r="VFY83" s="91"/>
      <c r="VFZ83" s="91"/>
      <c r="VGA83" s="91"/>
      <c r="VGB83" s="91"/>
      <c r="VGC83" s="91"/>
      <c r="VGD83" s="91"/>
      <c r="VGE83" s="91"/>
      <c r="VGF83" s="91"/>
      <c r="VGG83" s="91"/>
      <c r="VGH83" s="91"/>
      <c r="VGI83" s="91"/>
      <c r="VGJ83" s="91"/>
      <c r="VGK83" s="91"/>
      <c r="VGL83" s="91"/>
      <c r="VGM83" s="91"/>
      <c r="VGN83" s="91"/>
      <c r="VGO83" s="91"/>
      <c r="VGP83" s="91"/>
      <c r="VGQ83" s="91"/>
      <c r="VGR83" s="91"/>
      <c r="VGS83" s="91"/>
      <c r="VGT83" s="91"/>
      <c r="VGU83" s="91"/>
      <c r="VGV83" s="91"/>
      <c r="VGW83" s="91"/>
      <c r="VGX83" s="91"/>
      <c r="VGY83" s="91"/>
      <c r="VGZ83" s="91"/>
      <c r="VHA83" s="91"/>
      <c r="VHB83" s="91"/>
      <c r="VHC83" s="91"/>
      <c r="VHD83" s="91"/>
      <c r="VHE83" s="91"/>
      <c r="VHF83" s="91"/>
      <c r="VHG83" s="91"/>
      <c r="VHH83" s="91"/>
      <c r="VHI83" s="91"/>
      <c r="VHJ83" s="91"/>
      <c r="VHK83" s="91"/>
      <c r="VHL83" s="91"/>
      <c r="VHM83" s="91"/>
      <c r="VHN83" s="91"/>
      <c r="VHO83" s="91"/>
      <c r="VHP83" s="91"/>
      <c r="VHQ83" s="91"/>
      <c r="VHR83" s="91"/>
      <c r="VHS83" s="91"/>
      <c r="VHT83" s="91"/>
      <c r="VHU83" s="91"/>
      <c r="VHV83" s="91"/>
      <c r="VHW83" s="91"/>
      <c r="VHX83" s="91"/>
      <c r="VHY83" s="91"/>
      <c r="VHZ83" s="91"/>
      <c r="VIA83" s="91"/>
      <c r="VIB83" s="91"/>
      <c r="VIC83" s="91"/>
      <c r="VID83" s="91"/>
      <c r="VIE83" s="91"/>
      <c r="VIF83" s="91"/>
      <c r="VIG83" s="91"/>
      <c r="VIH83" s="91"/>
      <c r="VII83" s="91"/>
      <c r="VIJ83" s="91"/>
      <c r="VIK83" s="91"/>
      <c r="VIL83" s="91"/>
      <c r="VIM83" s="91"/>
      <c r="VIN83" s="91"/>
      <c r="VIO83" s="91"/>
      <c r="VIP83" s="91"/>
      <c r="VIQ83" s="91"/>
      <c r="VIR83" s="91"/>
      <c r="VIS83" s="91"/>
      <c r="VIT83" s="91"/>
      <c r="VIU83" s="91"/>
      <c r="VIV83" s="91"/>
      <c r="VIW83" s="91"/>
      <c r="VIX83" s="91"/>
      <c r="VIY83" s="91"/>
      <c r="VIZ83" s="91"/>
      <c r="VJA83" s="91"/>
      <c r="VJB83" s="91"/>
      <c r="VJC83" s="91"/>
      <c r="VJD83" s="91"/>
      <c r="VJE83" s="91"/>
      <c r="VJF83" s="91"/>
      <c r="VJG83" s="91"/>
      <c r="VJH83" s="91"/>
      <c r="VJI83" s="91"/>
      <c r="VJJ83" s="91"/>
      <c r="VJK83" s="91"/>
      <c r="VJL83" s="91"/>
      <c r="VJM83" s="91"/>
      <c r="VJN83" s="91"/>
      <c r="VJO83" s="91"/>
      <c r="VJP83" s="91"/>
      <c r="VJQ83" s="91"/>
      <c r="VJR83" s="91"/>
      <c r="VJS83" s="91"/>
      <c r="VJT83" s="91"/>
      <c r="VJU83" s="91"/>
      <c r="VJV83" s="91"/>
      <c r="VJW83" s="91"/>
      <c r="VJX83" s="91"/>
      <c r="VJY83" s="91"/>
      <c r="VJZ83" s="91"/>
      <c r="VKA83" s="91"/>
      <c r="VKB83" s="91"/>
      <c r="VKC83" s="91"/>
      <c r="VKD83" s="91"/>
      <c r="VKE83" s="91"/>
      <c r="VKF83" s="91"/>
      <c r="VKG83" s="91"/>
      <c r="VKH83" s="91"/>
      <c r="VKI83" s="91"/>
      <c r="VKJ83" s="91"/>
      <c r="VKK83" s="91"/>
      <c r="VKL83" s="91"/>
      <c r="VKM83" s="91"/>
      <c r="VKN83" s="91"/>
      <c r="VKO83" s="91"/>
      <c r="VKP83" s="91"/>
      <c r="VKQ83" s="91"/>
      <c r="VKR83" s="91"/>
      <c r="VKS83" s="91"/>
      <c r="VKT83" s="91"/>
      <c r="VKU83" s="91"/>
      <c r="VKV83" s="91"/>
      <c r="VKW83" s="91"/>
      <c r="VKX83" s="91"/>
      <c r="VKY83" s="91"/>
      <c r="VKZ83" s="91"/>
      <c r="VLA83" s="91"/>
      <c r="VLB83" s="91"/>
      <c r="VLC83" s="91"/>
      <c r="VLD83" s="91"/>
      <c r="VLE83" s="91"/>
      <c r="VLF83" s="91"/>
      <c r="VLG83" s="91"/>
      <c r="VLH83" s="91"/>
      <c r="VLI83" s="91"/>
      <c r="VLJ83" s="91"/>
      <c r="VLK83" s="91"/>
      <c r="VLL83" s="91"/>
      <c r="VLM83" s="91"/>
      <c r="VLN83" s="91"/>
      <c r="VLO83" s="91"/>
      <c r="VLP83" s="91"/>
      <c r="VLQ83" s="91"/>
      <c r="VLR83" s="91"/>
      <c r="VLS83" s="91"/>
      <c r="VLT83" s="91"/>
      <c r="VLU83" s="91"/>
      <c r="VLV83" s="91"/>
      <c r="VLW83" s="91"/>
      <c r="VLX83" s="91"/>
      <c r="VLY83" s="91"/>
      <c r="VLZ83" s="91"/>
      <c r="VMA83" s="91"/>
      <c r="VMB83" s="91"/>
      <c r="VMC83" s="91"/>
      <c r="VMD83" s="91"/>
      <c r="VME83" s="91"/>
      <c r="VMF83" s="91"/>
      <c r="VMG83" s="91"/>
      <c r="VMH83" s="91"/>
      <c r="VMI83" s="91"/>
      <c r="VMJ83" s="91"/>
      <c r="VMK83" s="91"/>
      <c r="VML83" s="91"/>
      <c r="VMM83" s="91"/>
      <c r="VMN83" s="91"/>
      <c r="VMO83" s="91"/>
      <c r="VMP83" s="91"/>
      <c r="VMQ83" s="91"/>
      <c r="VMR83" s="91"/>
      <c r="VMS83" s="91"/>
      <c r="VMT83" s="91"/>
      <c r="VMU83" s="91"/>
      <c r="VMV83" s="91"/>
      <c r="VMW83" s="91"/>
      <c r="VMX83" s="91"/>
      <c r="VMY83" s="91"/>
      <c r="VMZ83" s="91"/>
      <c r="VNA83" s="91"/>
      <c r="VNB83" s="91"/>
      <c r="VNC83" s="91"/>
      <c r="VND83" s="91"/>
      <c r="VNE83" s="91"/>
      <c r="VNF83" s="91"/>
      <c r="VNG83" s="91"/>
      <c r="VNH83" s="91"/>
      <c r="VNI83" s="91"/>
      <c r="VNJ83" s="91"/>
      <c r="VNK83" s="91"/>
      <c r="VNL83" s="91"/>
      <c r="VNM83" s="91"/>
      <c r="VNN83" s="91"/>
      <c r="VNO83" s="91"/>
      <c r="VNP83" s="91"/>
      <c r="VNQ83" s="91"/>
      <c r="VNR83" s="91"/>
      <c r="VNS83" s="91"/>
      <c r="VNT83" s="91"/>
      <c r="VNU83" s="91"/>
      <c r="VNV83" s="91"/>
      <c r="VNW83" s="91"/>
      <c r="VNX83" s="91"/>
      <c r="VNY83" s="91"/>
      <c r="VNZ83" s="91"/>
      <c r="VOA83" s="91"/>
      <c r="VOB83" s="91"/>
      <c r="VOC83" s="91"/>
      <c r="VOD83" s="91"/>
      <c r="VOE83" s="91"/>
      <c r="VOF83" s="91"/>
      <c r="VOG83" s="91"/>
      <c r="VOH83" s="91"/>
      <c r="VOI83" s="91"/>
      <c r="VOJ83" s="91"/>
      <c r="VOK83" s="91"/>
      <c r="VOL83" s="91"/>
      <c r="VOM83" s="91"/>
      <c r="VON83" s="91"/>
      <c r="VOO83" s="91"/>
      <c r="VOP83" s="91"/>
      <c r="VOQ83" s="91"/>
      <c r="VOR83" s="91"/>
      <c r="VOS83" s="91"/>
      <c r="VOT83" s="91"/>
      <c r="VOU83" s="91"/>
      <c r="VOV83" s="91"/>
      <c r="VOW83" s="91"/>
      <c r="VOX83" s="91"/>
      <c r="VOY83" s="91"/>
      <c r="VOZ83" s="91"/>
      <c r="VPA83" s="91"/>
      <c r="VPB83" s="91"/>
      <c r="VPC83" s="91"/>
      <c r="VPD83" s="91"/>
      <c r="VPE83" s="91"/>
      <c r="VPF83" s="91"/>
      <c r="VPG83" s="91"/>
      <c r="VPH83" s="91"/>
      <c r="VPI83" s="91"/>
      <c r="VPJ83" s="91"/>
      <c r="VPK83" s="91"/>
      <c r="VPL83" s="91"/>
      <c r="VPM83" s="91"/>
      <c r="VPN83" s="91"/>
      <c r="VPO83" s="91"/>
      <c r="VPP83" s="91"/>
      <c r="VPQ83" s="91"/>
      <c r="VPR83" s="91"/>
      <c r="VPS83" s="91"/>
      <c r="VPT83" s="91"/>
      <c r="VPU83" s="91"/>
      <c r="VPV83" s="91"/>
      <c r="VPW83" s="91"/>
      <c r="VPX83" s="91"/>
      <c r="VPY83" s="91"/>
      <c r="VPZ83" s="91"/>
      <c r="VQA83" s="91"/>
      <c r="VQB83" s="91"/>
      <c r="VQC83" s="91"/>
      <c r="VQD83" s="91"/>
      <c r="VQE83" s="91"/>
      <c r="VQF83" s="91"/>
      <c r="VQG83" s="91"/>
      <c r="VQH83" s="91"/>
      <c r="VQI83" s="91"/>
      <c r="VQJ83" s="91"/>
      <c r="VQK83" s="91"/>
      <c r="VQL83" s="91"/>
      <c r="VQM83" s="91"/>
      <c r="VQN83" s="91"/>
      <c r="VQO83" s="91"/>
      <c r="VQP83" s="91"/>
      <c r="VQQ83" s="91"/>
      <c r="VQR83" s="91"/>
      <c r="VQS83" s="91"/>
      <c r="VQT83" s="91"/>
      <c r="VQU83" s="91"/>
      <c r="VQV83" s="91"/>
      <c r="VQW83" s="91"/>
      <c r="VQX83" s="91"/>
      <c r="VQY83" s="91"/>
      <c r="VQZ83" s="91"/>
      <c r="VRA83" s="91"/>
      <c r="VRB83" s="91"/>
      <c r="VRC83" s="91"/>
      <c r="VRD83" s="91"/>
      <c r="VRE83" s="91"/>
      <c r="VRF83" s="91"/>
      <c r="VRG83" s="91"/>
      <c r="VRH83" s="91"/>
      <c r="VRI83" s="91"/>
      <c r="VRJ83" s="91"/>
      <c r="VRK83" s="91"/>
      <c r="VRL83" s="91"/>
      <c r="VRM83" s="91"/>
      <c r="VRN83" s="91"/>
      <c r="VRO83" s="91"/>
      <c r="VRP83" s="91"/>
      <c r="VRQ83" s="91"/>
      <c r="VRR83" s="91"/>
      <c r="VRS83" s="91"/>
      <c r="VRT83" s="91"/>
      <c r="VRU83" s="91"/>
      <c r="VRV83" s="91"/>
      <c r="VRW83" s="91"/>
      <c r="VRX83" s="91"/>
      <c r="VRY83" s="91"/>
      <c r="VRZ83" s="91"/>
      <c r="VSA83" s="91"/>
      <c r="VSB83" s="91"/>
      <c r="VSC83" s="91"/>
      <c r="VSD83" s="91"/>
      <c r="VSE83" s="91"/>
      <c r="VSF83" s="91"/>
      <c r="VSG83" s="91"/>
      <c r="VSH83" s="91"/>
      <c r="VSI83" s="91"/>
      <c r="VSJ83" s="91"/>
      <c r="VSK83" s="91"/>
      <c r="VSL83" s="91"/>
      <c r="VSM83" s="91"/>
      <c r="VSN83" s="91"/>
      <c r="VSO83" s="91"/>
      <c r="VSP83" s="91"/>
      <c r="VSQ83" s="91"/>
      <c r="VSR83" s="91"/>
      <c r="VSS83" s="91"/>
      <c r="VST83" s="91"/>
      <c r="VSU83" s="91"/>
      <c r="VSV83" s="91"/>
      <c r="VSW83" s="91"/>
      <c r="VSX83" s="91"/>
      <c r="VSY83" s="91"/>
      <c r="VSZ83" s="91"/>
      <c r="VTA83" s="91"/>
      <c r="VTB83" s="91"/>
      <c r="VTC83" s="91"/>
      <c r="VTD83" s="91"/>
      <c r="VTE83" s="91"/>
      <c r="VTF83" s="91"/>
      <c r="VTG83" s="91"/>
      <c r="VTH83" s="91"/>
      <c r="VTI83" s="91"/>
      <c r="VTJ83" s="91"/>
      <c r="VTK83" s="91"/>
      <c r="VTL83" s="91"/>
      <c r="VTM83" s="91"/>
      <c r="VTN83" s="91"/>
      <c r="VTO83" s="91"/>
      <c r="VTP83" s="91"/>
      <c r="VTQ83" s="91"/>
      <c r="VTR83" s="91"/>
      <c r="VTS83" s="91"/>
      <c r="VTT83" s="91"/>
      <c r="VTU83" s="91"/>
      <c r="VTV83" s="91"/>
      <c r="VTW83" s="91"/>
      <c r="VTX83" s="91"/>
      <c r="VTY83" s="91"/>
      <c r="VTZ83" s="91"/>
      <c r="VUA83" s="91"/>
      <c r="VUB83" s="91"/>
      <c r="VUC83" s="91"/>
      <c r="VUD83" s="91"/>
      <c r="VUE83" s="91"/>
      <c r="VUF83" s="91"/>
      <c r="VUG83" s="91"/>
      <c r="VUH83" s="91"/>
      <c r="VUI83" s="91"/>
      <c r="VUJ83" s="91"/>
      <c r="VUK83" s="91"/>
      <c r="VUL83" s="91"/>
      <c r="VUM83" s="91"/>
      <c r="VUN83" s="91"/>
      <c r="VUO83" s="91"/>
      <c r="VUP83" s="91"/>
      <c r="VUQ83" s="91"/>
      <c r="VUR83" s="91"/>
      <c r="VUS83" s="91"/>
      <c r="VUT83" s="91"/>
      <c r="VUU83" s="91"/>
      <c r="VUV83" s="91"/>
      <c r="VUW83" s="91"/>
      <c r="VUX83" s="91"/>
      <c r="VUY83" s="91"/>
      <c r="VUZ83" s="91"/>
      <c r="VVA83" s="91"/>
      <c r="VVB83" s="91"/>
      <c r="VVC83" s="91"/>
      <c r="VVD83" s="91"/>
      <c r="VVE83" s="91"/>
      <c r="VVF83" s="91"/>
      <c r="VVG83" s="91"/>
      <c r="VVH83" s="91"/>
      <c r="VVI83" s="91"/>
      <c r="VVJ83" s="91"/>
      <c r="VVK83" s="91"/>
      <c r="VVL83" s="91"/>
      <c r="VVM83" s="91"/>
      <c r="VVN83" s="91"/>
      <c r="VVO83" s="91"/>
      <c r="VVP83" s="91"/>
      <c r="VVQ83" s="91"/>
      <c r="VVR83" s="91"/>
      <c r="VVS83" s="91"/>
      <c r="VVT83" s="91"/>
      <c r="VVU83" s="91"/>
      <c r="VVV83" s="91"/>
      <c r="VVW83" s="91"/>
      <c r="VVX83" s="91"/>
      <c r="VVY83" s="91"/>
      <c r="VVZ83" s="91"/>
      <c r="VWA83" s="91"/>
      <c r="VWB83" s="91"/>
      <c r="VWC83" s="91"/>
      <c r="VWD83" s="91"/>
      <c r="VWE83" s="91"/>
      <c r="VWF83" s="91"/>
      <c r="VWG83" s="91"/>
      <c r="VWH83" s="91"/>
      <c r="VWI83" s="91"/>
      <c r="VWJ83" s="91"/>
      <c r="VWK83" s="91"/>
      <c r="VWL83" s="91"/>
      <c r="VWM83" s="91"/>
      <c r="VWN83" s="91"/>
      <c r="VWO83" s="91"/>
      <c r="VWP83" s="91"/>
      <c r="VWQ83" s="91"/>
      <c r="VWR83" s="91"/>
      <c r="VWS83" s="91"/>
      <c r="VWT83" s="91"/>
      <c r="VWU83" s="91"/>
      <c r="VWV83" s="91"/>
      <c r="VWW83" s="91"/>
      <c r="VWX83" s="91"/>
      <c r="VWY83" s="91"/>
      <c r="VWZ83" s="91"/>
      <c r="VXA83" s="91"/>
      <c r="VXB83" s="91"/>
      <c r="VXC83" s="91"/>
      <c r="VXD83" s="91"/>
      <c r="VXE83" s="91"/>
      <c r="VXF83" s="91"/>
      <c r="VXG83" s="91"/>
      <c r="VXH83" s="91"/>
      <c r="VXI83" s="91"/>
      <c r="VXJ83" s="91"/>
      <c r="VXK83" s="91"/>
      <c r="VXL83" s="91"/>
      <c r="VXM83" s="91"/>
      <c r="VXN83" s="91"/>
      <c r="VXO83" s="91"/>
      <c r="VXP83" s="91"/>
      <c r="VXQ83" s="91"/>
      <c r="VXR83" s="91"/>
      <c r="VXS83" s="91"/>
      <c r="VXT83" s="91"/>
      <c r="VXU83" s="91"/>
      <c r="VXV83" s="91"/>
      <c r="VXW83" s="91"/>
      <c r="VXX83" s="91"/>
      <c r="VXY83" s="91"/>
      <c r="VXZ83" s="91"/>
      <c r="VYA83" s="91"/>
      <c r="VYB83" s="91"/>
      <c r="VYC83" s="91"/>
      <c r="VYD83" s="91"/>
      <c r="VYE83" s="91"/>
      <c r="VYF83" s="91"/>
      <c r="VYG83" s="91"/>
      <c r="VYH83" s="91"/>
      <c r="VYI83" s="91"/>
      <c r="VYJ83" s="91"/>
      <c r="VYK83" s="91"/>
      <c r="VYL83" s="91"/>
      <c r="VYM83" s="91"/>
      <c r="VYN83" s="91"/>
      <c r="VYO83" s="91"/>
      <c r="VYP83" s="91"/>
      <c r="VYQ83" s="91"/>
      <c r="VYR83" s="91"/>
      <c r="VYS83" s="91"/>
      <c r="VYT83" s="91"/>
      <c r="VYU83" s="91"/>
      <c r="VYV83" s="91"/>
      <c r="VYW83" s="91"/>
      <c r="VYX83" s="91"/>
      <c r="VYY83" s="91"/>
      <c r="VYZ83" s="91"/>
      <c r="VZA83" s="91"/>
      <c r="VZB83" s="91"/>
      <c r="VZC83" s="91"/>
      <c r="VZD83" s="91"/>
      <c r="VZE83" s="91"/>
      <c r="VZF83" s="91"/>
      <c r="VZG83" s="91"/>
      <c r="VZH83" s="91"/>
      <c r="VZI83" s="91"/>
      <c r="VZJ83" s="91"/>
      <c r="VZK83" s="91"/>
      <c r="VZL83" s="91"/>
      <c r="VZM83" s="91"/>
      <c r="VZN83" s="91"/>
      <c r="VZO83" s="91"/>
      <c r="VZP83" s="91"/>
      <c r="VZQ83" s="91"/>
      <c r="VZR83" s="91"/>
      <c r="VZS83" s="91"/>
      <c r="VZT83" s="91"/>
      <c r="VZU83" s="91"/>
      <c r="VZV83" s="91"/>
      <c r="VZW83" s="91"/>
      <c r="VZX83" s="91"/>
      <c r="VZY83" s="91"/>
      <c r="VZZ83" s="91"/>
      <c r="WAA83" s="91"/>
      <c r="WAB83" s="91"/>
      <c r="WAC83" s="91"/>
      <c r="WAD83" s="91"/>
      <c r="WAE83" s="91"/>
      <c r="WAF83" s="91"/>
      <c r="WAG83" s="91"/>
      <c r="WAH83" s="91"/>
      <c r="WAI83" s="91"/>
      <c r="WAJ83" s="91"/>
      <c r="WAK83" s="91"/>
      <c r="WAL83" s="91"/>
      <c r="WAM83" s="91"/>
      <c r="WAN83" s="91"/>
      <c r="WAO83" s="91"/>
      <c r="WAP83" s="91"/>
      <c r="WAQ83" s="91"/>
      <c r="WAR83" s="91"/>
      <c r="WAS83" s="91"/>
      <c r="WAT83" s="91"/>
      <c r="WAU83" s="91"/>
      <c r="WAV83" s="91"/>
      <c r="WAW83" s="91"/>
      <c r="WAX83" s="91"/>
      <c r="WAY83" s="91"/>
      <c r="WAZ83" s="91"/>
      <c r="WBA83" s="91"/>
      <c r="WBB83" s="91"/>
      <c r="WBC83" s="91"/>
      <c r="WBD83" s="91"/>
      <c r="WBE83" s="91"/>
      <c r="WBF83" s="91"/>
      <c r="WBG83" s="91"/>
      <c r="WBH83" s="91"/>
      <c r="WBI83" s="91"/>
      <c r="WBJ83" s="91"/>
      <c r="WBK83" s="91"/>
      <c r="WBL83" s="91"/>
      <c r="WBM83" s="91"/>
      <c r="WBN83" s="91"/>
      <c r="WBO83" s="91"/>
      <c r="WBP83" s="91"/>
      <c r="WBQ83" s="91"/>
      <c r="WBR83" s="91"/>
      <c r="WBS83" s="91"/>
      <c r="WBT83" s="91"/>
      <c r="WBU83" s="91"/>
      <c r="WBV83" s="91"/>
      <c r="WBW83" s="91"/>
      <c r="WBX83" s="91"/>
      <c r="WBY83" s="91"/>
      <c r="WBZ83" s="91"/>
      <c r="WCA83" s="91"/>
      <c r="WCB83" s="91"/>
      <c r="WCC83" s="91"/>
      <c r="WCD83" s="91"/>
      <c r="WCE83" s="91"/>
      <c r="WCF83" s="91"/>
      <c r="WCG83" s="91"/>
      <c r="WCH83" s="91"/>
      <c r="WCI83" s="91"/>
      <c r="WCJ83" s="91"/>
      <c r="WCK83" s="91"/>
      <c r="WCL83" s="91"/>
      <c r="WCM83" s="91"/>
      <c r="WCN83" s="91"/>
      <c r="WCO83" s="91"/>
      <c r="WCP83" s="91"/>
      <c r="WCQ83" s="91"/>
      <c r="WCR83" s="91"/>
      <c r="WCS83" s="91"/>
      <c r="WCT83" s="91"/>
      <c r="WCU83" s="91"/>
      <c r="WCV83" s="91"/>
      <c r="WCW83" s="91"/>
      <c r="WCX83" s="91"/>
      <c r="WCY83" s="91"/>
      <c r="WCZ83" s="91"/>
      <c r="WDA83" s="91"/>
      <c r="WDB83" s="91"/>
      <c r="WDC83" s="91"/>
      <c r="WDD83" s="91"/>
      <c r="WDE83" s="91"/>
      <c r="WDF83" s="91"/>
      <c r="WDG83" s="91"/>
      <c r="WDH83" s="91"/>
      <c r="WDI83" s="91"/>
      <c r="WDJ83" s="91"/>
      <c r="WDK83" s="91"/>
      <c r="WDL83" s="91"/>
      <c r="WDM83" s="91"/>
      <c r="WDN83" s="91"/>
      <c r="WDO83" s="91"/>
      <c r="WDP83" s="91"/>
      <c r="WDQ83" s="91"/>
      <c r="WDR83" s="91"/>
      <c r="WDS83" s="91"/>
      <c r="WDT83" s="91"/>
      <c r="WDU83" s="91"/>
      <c r="WDV83" s="91"/>
      <c r="WDW83" s="91"/>
      <c r="WDX83" s="91"/>
      <c r="WDY83" s="91"/>
      <c r="WDZ83" s="91"/>
      <c r="WEA83" s="91"/>
      <c r="WEB83" s="91"/>
      <c r="WEC83" s="91"/>
      <c r="WED83" s="91"/>
      <c r="WEE83" s="91"/>
      <c r="WEF83" s="91"/>
      <c r="WEG83" s="91"/>
      <c r="WEH83" s="91"/>
      <c r="WEI83" s="91"/>
      <c r="WEJ83" s="91"/>
      <c r="WEK83" s="91"/>
      <c r="WEL83" s="91"/>
      <c r="WEM83" s="91"/>
      <c r="WEN83" s="91"/>
      <c r="WEO83" s="91"/>
      <c r="WEP83" s="91"/>
      <c r="WEQ83" s="91"/>
      <c r="WER83" s="91"/>
      <c r="WES83" s="91"/>
      <c r="WET83" s="91"/>
      <c r="WEU83" s="91"/>
      <c r="WEV83" s="91"/>
      <c r="WEW83" s="91"/>
      <c r="WEX83" s="91"/>
      <c r="WEY83" s="91"/>
      <c r="WEZ83" s="91"/>
      <c r="WFA83" s="91"/>
      <c r="WFB83" s="91"/>
      <c r="WFC83" s="91"/>
      <c r="WFD83" s="91"/>
      <c r="WFE83" s="91"/>
      <c r="WFF83" s="91"/>
      <c r="WFG83" s="91"/>
      <c r="WFH83" s="91"/>
      <c r="WFI83" s="91"/>
      <c r="WFJ83" s="91"/>
      <c r="WFK83" s="91"/>
      <c r="WFL83" s="91"/>
      <c r="WFM83" s="91"/>
      <c r="WFN83" s="91"/>
      <c r="WFO83" s="91"/>
      <c r="WFP83" s="91"/>
      <c r="WFQ83" s="91"/>
      <c r="WFR83" s="91"/>
      <c r="WFS83" s="91"/>
      <c r="WFT83" s="91"/>
      <c r="WFU83" s="91"/>
      <c r="WFV83" s="91"/>
      <c r="WFW83" s="91"/>
      <c r="WFX83" s="91"/>
      <c r="WFY83" s="91"/>
      <c r="WFZ83" s="91"/>
      <c r="WGA83" s="91"/>
      <c r="WGB83" s="91"/>
      <c r="WGC83" s="91"/>
      <c r="WGD83" s="91"/>
      <c r="WGE83" s="91"/>
      <c r="WGF83" s="91"/>
      <c r="WGG83" s="91"/>
      <c r="WGH83" s="91"/>
      <c r="WGI83" s="91"/>
      <c r="WGJ83" s="91"/>
      <c r="WGK83" s="91"/>
      <c r="WGL83" s="91"/>
      <c r="WGM83" s="91"/>
      <c r="WGN83" s="91"/>
      <c r="WGO83" s="91"/>
      <c r="WGP83" s="91"/>
      <c r="WGQ83" s="91"/>
      <c r="WGR83" s="91"/>
      <c r="WGS83" s="91"/>
      <c r="WGT83" s="91"/>
      <c r="WGU83" s="91"/>
      <c r="WGV83" s="91"/>
      <c r="WGW83" s="91"/>
      <c r="WGX83" s="91"/>
      <c r="WGY83" s="91"/>
      <c r="WGZ83" s="91"/>
      <c r="WHA83" s="91"/>
      <c r="WHB83" s="91"/>
      <c r="WHC83" s="91"/>
      <c r="WHD83" s="91"/>
      <c r="WHE83" s="91"/>
      <c r="WHF83" s="91"/>
      <c r="WHG83" s="91"/>
      <c r="WHH83" s="91"/>
      <c r="WHI83" s="91"/>
      <c r="WHJ83" s="91"/>
      <c r="WHK83" s="91"/>
      <c r="WHL83" s="91"/>
      <c r="WHM83" s="91"/>
      <c r="WHN83" s="91"/>
      <c r="WHO83" s="91"/>
      <c r="WHP83" s="91"/>
      <c r="WHQ83" s="91"/>
      <c r="WHR83" s="91"/>
      <c r="WHS83" s="91"/>
      <c r="WHT83" s="91"/>
      <c r="WHU83" s="91"/>
      <c r="WHV83" s="91"/>
      <c r="WHW83" s="91"/>
      <c r="WHX83" s="91"/>
      <c r="WHY83" s="91"/>
      <c r="WHZ83" s="91"/>
      <c r="WIA83" s="91"/>
      <c r="WIB83" s="91"/>
      <c r="WIC83" s="91"/>
      <c r="WID83" s="91"/>
      <c r="WIE83" s="91"/>
      <c r="WIF83" s="91"/>
      <c r="WIG83" s="91"/>
      <c r="WIH83" s="91"/>
      <c r="WII83" s="91"/>
      <c r="WIJ83" s="91"/>
      <c r="WIK83" s="91"/>
      <c r="WIL83" s="91"/>
      <c r="WIM83" s="91"/>
      <c r="WIN83" s="91"/>
      <c r="WIO83" s="91"/>
      <c r="WIP83" s="91"/>
      <c r="WIQ83" s="91"/>
      <c r="WIR83" s="91"/>
      <c r="WIS83" s="91"/>
      <c r="WIT83" s="91"/>
      <c r="WIU83" s="91"/>
      <c r="WIV83" s="91"/>
      <c r="WIW83" s="91"/>
      <c r="WIX83" s="91"/>
      <c r="WIY83" s="91"/>
      <c r="WIZ83" s="91"/>
      <c r="WJA83" s="91"/>
      <c r="WJB83" s="91"/>
      <c r="WJC83" s="91"/>
      <c r="WJD83" s="91"/>
      <c r="WJE83" s="91"/>
      <c r="WJF83" s="91"/>
      <c r="WJG83" s="91"/>
      <c r="WJH83" s="91"/>
      <c r="WJI83" s="91"/>
      <c r="WJJ83" s="91"/>
      <c r="WJK83" s="91"/>
      <c r="WJL83" s="91"/>
      <c r="WJM83" s="91"/>
      <c r="WJN83" s="91"/>
      <c r="WJO83" s="91"/>
      <c r="WJP83" s="91"/>
      <c r="WJQ83" s="91"/>
      <c r="WJR83" s="91"/>
      <c r="WJS83" s="91"/>
      <c r="WJT83" s="91"/>
      <c r="WJU83" s="91"/>
      <c r="WJV83" s="91"/>
      <c r="WJW83" s="91"/>
      <c r="WJX83" s="91"/>
      <c r="WJY83" s="91"/>
      <c r="WJZ83" s="91"/>
      <c r="WKA83" s="91"/>
      <c r="WKB83" s="91"/>
      <c r="WKC83" s="91"/>
      <c r="WKD83" s="91"/>
      <c r="WKE83" s="91"/>
      <c r="WKF83" s="91"/>
      <c r="WKG83" s="91"/>
      <c r="WKH83" s="91"/>
      <c r="WKI83" s="91"/>
      <c r="WKJ83" s="91"/>
      <c r="WKK83" s="91"/>
      <c r="WKL83" s="91"/>
      <c r="WKM83" s="91"/>
      <c r="WKN83" s="91"/>
      <c r="WKO83" s="91"/>
      <c r="WKP83" s="91"/>
      <c r="WKQ83" s="91"/>
      <c r="WKR83" s="91"/>
      <c r="WKS83" s="91"/>
      <c r="WKT83" s="91"/>
      <c r="WKU83" s="91"/>
      <c r="WKV83" s="91"/>
      <c r="WKW83" s="91"/>
      <c r="WKX83" s="91"/>
      <c r="WKY83" s="91"/>
      <c r="WKZ83" s="91"/>
      <c r="WLA83" s="91"/>
      <c r="WLB83" s="91"/>
      <c r="WLC83" s="91"/>
      <c r="WLD83" s="91"/>
      <c r="WLE83" s="91"/>
      <c r="WLF83" s="91"/>
      <c r="WLG83" s="91"/>
      <c r="WLH83" s="91"/>
      <c r="WLI83" s="91"/>
      <c r="WLJ83" s="91"/>
      <c r="WLK83" s="91"/>
      <c r="WLL83" s="91"/>
      <c r="WLM83" s="91"/>
      <c r="WLN83" s="91"/>
      <c r="WLO83" s="91"/>
      <c r="WLP83" s="91"/>
      <c r="WLQ83" s="91"/>
      <c r="WLR83" s="91"/>
      <c r="WLS83" s="91"/>
      <c r="WLT83" s="91"/>
      <c r="WLU83" s="91"/>
      <c r="WLV83" s="91"/>
      <c r="WLW83" s="91"/>
      <c r="WLX83" s="91"/>
      <c r="WLY83" s="91"/>
      <c r="WLZ83" s="91"/>
      <c r="WMA83" s="91"/>
      <c r="WMB83" s="91"/>
      <c r="WMC83" s="91"/>
      <c r="WMD83" s="91"/>
      <c r="WME83" s="91"/>
      <c r="WMF83" s="91"/>
      <c r="WMG83" s="91"/>
      <c r="WMH83" s="91"/>
      <c r="WMI83" s="91"/>
      <c r="WMJ83" s="91"/>
      <c r="WMK83" s="91"/>
      <c r="WML83" s="91"/>
      <c r="WMM83" s="91"/>
      <c r="WMN83" s="91"/>
      <c r="WMO83" s="91"/>
      <c r="WMP83" s="91"/>
      <c r="WMQ83" s="91"/>
      <c r="WMR83" s="91"/>
      <c r="WMS83" s="91"/>
      <c r="WMT83" s="91"/>
      <c r="WMU83" s="91"/>
      <c r="WMV83" s="91"/>
      <c r="WMW83" s="91"/>
      <c r="WMX83" s="91"/>
      <c r="WMY83" s="91"/>
      <c r="WMZ83" s="91"/>
      <c r="WNA83" s="91"/>
      <c r="WNB83" s="91"/>
      <c r="WNC83" s="91"/>
      <c r="WND83" s="91"/>
      <c r="WNE83" s="91"/>
      <c r="WNF83" s="91"/>
      <c r="WNG83" s="91"/>
      <c r="WNH83" s="91"/>
      <c r="WNI83" s="91"/>
      <c r="WNJ83" s="91"/>
      <c r="WNK83" s="91"/>
      <c r="WNL83" s="91"/>
      <c r="WNM83" s="91"/>
      <c r="WNN83" s="91"/>
      <c r="WNO83" s="91"/>
      <c r="WNP83" s="91"/>
      <c r="WNQ83" s="91"/>
      <c r="WNR83" s="91"/>
      <c r="WNS83" s="91"/>
      <c r="WNT83" s="91"/>
      <c r="WNU83" s="91"/>
      <c r="WNV83" s="91"/>
      <c r="WNW83" s="91"/>
      <c r="WNX83" s="91"/>
      <c r="WNY83" s="91"/>
      <c r="WNZ83" s="91"/>
      <c r="WOA83" s="91"/>
      <c r="WOB83" s="91"/>
      <c r="WOC83" s="91"/>
      <c r="WOD83" s="91"/>
      <c r="WOE83" s="91"/>
      <c r="WOF83" s="91"/>
      <c r="WOG83" s="91"/>
      <c r="WOH83" s="91"/>
      <c r="WOI83" s="91"/>
      <c r="WOJ83" s="91"/>
      <c r="WOK83" s="91"/>
      <c r="WOL83" s="91"/>
      <c r="WOM83" s="91"/>
      <c r="WON83" s="91"/>
      <c r="WOO83" s="91"/>
      <c r="WOP83" s="91"/>
      <c r="WOQ83" s="91"/>
      <c r="WOR83" s="91"/>
      <c r="WOS83" s="91"/>
      <c r="WOT83" s="91"/>
      <c r="WOU83" s="91"/>
      <c r="WOV83" s="91"/>
      <c r="WOW83" s="91"/>
      <c r="WOX83" s="91"/>
      <c r="WOY83" s="91"/>
      <c r="WOZ83" s="91"/>
      <c r="WPA83" s="91"/>
      <c r="WPB83" s="91"/>
      <c r="WPC83" s="91"/>
      <c r="WPD83" s="91"/>
      <c r="WPE83" s="91"/>
      <c r="WPF83" s="91"/>
      <c r="WPG83" s="91"/>
      <c r="WPH83" s="91"/>
      <c r="WPI83" s="91"/>
      <c r="WPJ83" s="91"/>
      <c r="WPK83" s="91"/>
      <c r="WPL83" s="91"/>
      <c r="WPM83" s="91"/>
      <c r="WPN83" s="91"/>
      <c r="WPO83" s="91"/>
      <c r="WPP83" s="91"/>
      <c r="WPQ83" s="91"/>
      <c r="WPR83" s="91"/>
      <c r="WPS83" s="91"/>
      <c r="WPT83" s="91"/>
      <c r="WPU83" s="91"/>
      <c r="WPV83" s="91"/>
      <c r="WPW83" s="91"/>
      <c r="WPX83" s="91"/>
      <c r="WPY83" s="91"/>
      <c r="WPZ83" s="91"/>
      <c r="WQA83" s="91"/>
      <c r="WQB83" s="91"/>
      <c r="WQC83" s="91"/>
      <c r="WQD83" s="91"/>
      <c r="WQE83" s="91"/>
      <c r="WQF83" s="91"/>
      <c r="WQG83" s="91"/>
      <c r="WQH83" s="91"/>
      <c r="WQI83" s="91"/>
      <c r="WQJ83" s="91"/>
      <c r="WQK83" s="91"/>
      <c r="WQL83" s="91"/>
      <c r="WQM83" s="91"/>
      <c r="WQN83" s="91"/>
      <c r="WQO83" s="91"/>
      <c r="WQP83" s="91"/>
      <c r="WQQ83" s="91"/>
      <c r="WQR83" s="91"/>
      <c r="WQS83" s="91"/>
      <c r="WQT83" s="91"/>
      <c r="WQU83" s="91"/>
      <c r="WQV83" s="91"/>
      <c r="WQW83" s="91"/>
      <c r="WQX83" s="91"/>
      <c r="WQY83" s="91"/>
      <c r="WQZ83" s="91"/>
      <c r="WRA83" s="91"/>
      <c r="WRB83" s="91"/>
      <c r="WRC83" s="91"/>
      <c r="WRD83" s="91"/>
      <c r="WRE83" s="91"/>
      <c r="WRF83" s="91"/>
      <c r="WRG83" s="91"/>
      <c r="WRH83" s="91"/>
      <c r="WRI83" s="91"/>
      <c r="WRJ83" s="91"/>
      <c r="WRK83" s="91"/>
      <c r="WRL83" s="91"/>
      <c r="WRM83" s="91"/>
      <c r="WRN83" s="91"/>
      <c r="WRO83" s="91"/>
      <c r="WRP83" s="91"/>
      <c r="WRQ83" s="91"/>
      <c r="WRR83" s="91"/>
      <c r="WRS83" s="91"/>
      <c r="WRT83" s="91"/>
      <c r="WRU83" s="91"/>
      <c r="WRV83" s="91"/>
      <c r="WRW83" s="91"/>
      <c r="WRX83" s="91"/>
      <c r="WRY83" s="91"/>
      <c r="WRZ83" s="91"/>
      <c r="WSA83" s="91"/>
      <c r="WSB83" s="91"/>
      <c r="WSC83" s="91"/>
      <c r="WSD83" s="91"/>
      <c r="WSE83" s="91"/>
      <c r="WSF83" s="91"/>
      <c r="WSG83" s="91"/>
      <c r="WSH83" s="91"/>
      <c r="WSI83" s="91"/>
      <c r="WSJ83" s="91"/>
      <c r="WSK83" s="91"/>
      <c r="WSL83" s="91"/>
      <c r="WSM83" s="91"/>
      <c r="WSN83" s="91"/>
      <c r="WSO83" s="91"/>
      <c r="WSP83" s="91"/>
      <c r="WSQ83" s="91"/>
      <c r="WSR83" s="91"/>
      <c r="WSS83" s="91"/>
      <c r="WST83" s="91"/>
      <c r="WSU83" s="91"/>
      <c r="WSV83" s="91"/>
      <c r="WSW83" s="91"/>
      <c r="WSX83" s="91"/>
      <c r="WSY83" s="91"/>
      <c r="WSZ83" s="91"/>
      <c r="WTA83" s="91"/>
      <c r="WTB83" s="91"/>
      <c r="WTC83" s="91"/>
      <c r="WTD83" s="91"/>
      <c r="WTE83" s="91"/>
      <c r="WTF83" s="91"/>
      <c r="WTG83" s="91"/>
      <c r="WTH83" s="91"/>
      <c r="WTI83" s="91"/>
      <c r="WTJ83" s="91"/>
      <c r="WTK83" s="91"/>
      <c r="WTL83" s="91"/>
      <c r="WTM83" s="91"/>
      <c r="WTN83" s="91"/>
      <c r="WTO83" s="91"/>
      <c r="WTP83" s="91"/>
      <c r="WTQ83" s="91"/>
      <c r="WTR83" s="91"/>
      <c r="WTS83" s="91"/>
      <c r="WTT83" s="91"/>
      <c r="WTU83" s="91"/>
      <c r="WTV83" s="91"/>
      <c r="WTW83" s="91"/>
      <c r="WTX83" s="91"/>
      <c r="WTY83" s="91"/>
      <c r="WTZ83" s="91"/>
      <c r="WUA83" s="91"/>
      <c r="WUB83" s="91"/>
      <c r="WUC83" s="91"/>
      <c r="WUD83" s="91"/>
      <c r="WUE83" s="91"/>
      <c r="WUF83" s="91"/>
      <c r="WUG83" s="91"/>
      <c r="WUH83" s="91"/>
      <c r="WUI83" s="91"/>
      <c r="WUJ83" s="91"/>
      <c r="WUK83" s="91"/>
      <c r="WUL83" s="91"/>
      <c r="WUM83" s="91"/>
      <c r="WUN83" s="91"/>
      <c r="WUO83" s="91"/>
      <c r="WUP83" s="91"/>
      <c r="WUQ83" s="91"/>
      <c r="WUR83" s="91"/>
      <c r="WUS83" s="91"/>
      <c r="WUT83" s="91"/>
      <c r="WUU83" s="91"/>
      <c r="WUV83" s="91"/>
      <c r="WUW83" s="91"/>
      <c r="WUX83" s="91"/>
      <c r="WUY83" s="91"/>
      <c r="WUZ83" s="91"/>
      <c r="WVA83" s="91"/>
      <c r="WVB83" s="91"/>
      <c r="WVC83" s="91"/>
      <c r="WVD83" s="91"/>
      <c r="WVE83" s="91"/>
      <c r="WVF83" s="91"/>
      <c r="WVG83" s="91"/>
      <c r="WVH83" s="91"/>
      <c r="WVI83" s="91"/>
      <c r="WVJ83" s="91"/>
      <c r="WVK83" s="91"/>
      <c r="WVL83" s="91"/>
      <c r="WVM83" s="91"/>
      <c r="WVN83" s="91"/>
      <c r="WVO83" s="91"/>
      <c r="WVP83" s="91"/>
      <c r="WVQ83" s="91"/>
      <c r="WVR83" s="91"/>
      <c r="WVS83" s="91"/>
      <c r="WVT83" s="91"/>
      <c r="WVU83" s="91"/>
      <c r="WVV83" s="91"/>
      <c r="WVW83" s="91"/>
      <c r="WVX83" s="91"/>
      <c r="WVY83" s="91"/>
      <c r="WVZ83" s="91"/>
      <c r="WWA83" s="91"/>
      <c r="WWB83" s="91"/>
      <c r="WWC83" s="91"/>
      <c r="WWD83" s="91"/>
      <c r="WWE83" s="91"/>
      <c r="WWF83" s="91"/>
      <c r="WWG83" s="91"/>
      <c r="WWH83" s="91"/>
      <c r="WWI83" s="91"/>
      <c r="WWJ83" s="91"/>
      <c r="WWK83" s="91"/>
      <c r="WWL83" s="91"/>
      <c r="WWM83" s="91"/>
      <c r="WWN83" s="91"/>
      <c r="WWO83" s="91"/>
      <c r="WWP83" s="91"/>
      <c r="WWQ83" s="91"/>
      <c r="WWR83" s="91"/>
      <c r="WWS83" s="91"/>
      <c r="WWT83" s="91"/>
      <c r="WWU83" s="91"/>
      <c r="WWV83" s="91"/>
      <c r="WWW83" s="91"/>
      <c r="WWX83" s="91"/>
      <c r="WWY83" s="91"/>
      <c r="WWZ83" s="91"/>
      <c r="WXA83" s="91"/>
      <c r="WXB83" s="91"/>
      <c r="WXC83" s="91"/>
      <c r="WXD83" s="91"/>
      <c r="WXE83" s="91"/>
      <c r="WXF83" s="91"/>
      <c r="WXG83" s="91"/>
      <c r="WXH83" s="91"/>
      <c r="WXI83" s="91"/>
      <c r="WXJ83" s="91"/>
      <c r="WXK83" s="91"/>
      <c r="WXL83" s="91"/>
      <c r="WXM83" s="91"/>
      <c r="WXN83" s="91"/>
      <c r="WXO83" s="91"/>
      <c r="WXP83" s="91"/>
      <c r="WXQ83" s="91"/>
      <c r="WXR83" s="91"/>
      <c r="WXS83" s="91"/>
      <c r="WXT83" s="91"/>
      <c r="WXU83" s="91"/>
      <c r="WXV83" s="91"/>
      <c r="WXW83" s="91"/>
      <c r="WXX83" s="91"/>
      <c r="WXY83" s="91"/>
      <c r="WXZ83" s="91"/>
      <c r="WYA83" s="91"/>
      <c r="WYB83" s="91"/>
      <c r="WYC83" s="91"/>
      <c r="WYD83" s="91"/>
      <c r="WYE83" s="91"/>
      <c r="WYF83" s="91"/>
      <c r="WYG83" s="91"/>
      <c r="WYH83" s="91"/>
      <c r="WYI83" s="91"/>
      <c r="WYJ83" s="91"/>
      <c r="WYK83" s="91"/>
      <c r="WYL83" s="91"/>
      <c r="WYM83" s="91"/>
      <c r="WYN83" s="91"/>
      <c r="WYO83" s="91"/>
      <c r="WYP83" s="91"/>
      <c r="WYQ83" s="91"/>
      <c r="WYR83" s="91"/>
      <c r="WYS83" s="91"/>
      <c r="WYT83" s="91"/>
      <c r="WYU83" s="91"/>
      <c r="WYV83" s="91"/>
      <c r="WYW83" s="91"/>
      <c r="WYX83" s="91"/>
      <c r="WYY83" s="91"/>
      <c r="WYZ83" s="91"/>
      <c r="WZA83" s="91"/>
      <c r="WZB83" s="91"/>
      <c r="WZC83" s="91"/>
      <c r="WZD83" s="91"/>
      <c r="WZE83" s="91"/>
      <c r="WZF83" s="91"/>
      <c r="WZG83" s="91"/>
      <c r="WZH83" s="91"/>
      <c r="WZI83" s="91"/>
      <c r="WZJ83" s="91"/>
      <c r="WZK83" s="91"/>
      <c r="WZL83" s="91"/>
      <c r="WZM83" s="91"/>
      <c r="WZN83" s="91"/>
      <c r="WZO83" s="91"/>
      <c r="WZP83" s="91"/>
      <c r="WZQ83" s="91"/>
      <c r="WZR83" s="91"/>
      <c r="WZS83" s="91"/>
      <c r="WZT83" s="91"/>
      <c r="WZU83" s="91"/>
      <c r="WZV83" s="91"/>
      <c r="WZW83" s="91"/>
      <c r="WZX83" s="91"/>
      <c r="WZY83" s="91"/>
      <c r="WZZ83" s="91"/>
      <c r="XAA83" s="91"/>
      <c r="XAB83" s="91"/>
      <c r="XAC83" s="91"/>
      <c r="XAD83" s="91"/>
      <c r="XAE83" s="91"/>
      <c r="XAF83" s="91"/>
      <c r="XAG83" s="91"/>
      <c r="XAH83" s="91"/>
      <c r="XAI83" s="91"/>
      <c r="XAJ83" s="91"/>
      <c r="XAK83" s="91"/>
      <c r="XAL83" s="91"/>
      <c r="XAM83" s="91"/>
      <c r="XAN83" s="91"/>
      <c r="XAO83" s="91"/>
      <c r="XAP83" s="91"/>
      <c r="XAQ83" s="91"/>
      <c r="XAR83" s="91"/>
      <c r="XAS83" s="91"/>
      <c r="XAT83" s="91"/>
      <c r="XAU83" s="91"/>
      <c r="XAV83" s="91"/>
      <c r="XAW83" s="91"/>
      <c r="XAX83" s="91"/>
      <c r="XAY83" s="91"/>
      <c r="XAZ83" s="91"/>
      <c r="XBA83" s="91"/>
      <c r="XBB83" s="91"/>
      <c r="XBC83" s="91"/>
      <c r="XBD83" s="91"/>
      <c r="XBE83" s="91"/>
      <c r="XBF83" s="91"/>
      <c r="XBG83" s="91"/>
      <c r="XBH83" s="91"/>
      <c r="XBI83" s="91"/>
      <c r="XBJ83" s="91"/>
      <c r="XBK83" s="91"/>
      <c r="XBL83" s="91"/>
      <c r="XBM83" s="91"/>
      <c r="XBN83" s="91"/>
      <c r="XBO83" s="91"/>
      <c r="XBP83" s="91"/>
      <c r="XBQ83" s="91"/>
      <c r="XBR83" s="91"/>
      <c r="XBS83" s="91"/>
      <c r="XBT83" s="91"/>
      <c r="XBU83" s="91"/>
      <c r="XBV83" s="91"/>
      <c r="XBW83" s="91"/>
      <c r="XBX83" s="91"/>
      <c r="XBY83" s="91"/>
      <c r="XBZ83" s="91"/>
      <c r="XCA83" s="91"/>
      <c r="XCB83" s="91"/>
      <c r="XCC83" s="91"/>
      <c r="XCD83" s="91"/>
      <c r="XCE83" s="91"/>
      <c r="XCF83" s="91"/>
      <c r="XCG83" s="91"/>
      <c r="XCH83" s="91"/>
      <c r="XCI83" s="91"/>
      <c r="XCJ83" s="91"/>
      <c r="XCK83" s="91"/>
      <c r="XCL83" s="91"/>
      <c r="XCM83" s="91"/>
      <c r="XCN83" s="91"/>
      <c r="XCO83" s="91"/>
      <c r="XCP83" s="91"/>
      <c r="XCQ83" s="91"/>
      <c r="XCR83" s="91"/>
      <c r="XCS83" s="91"/>
      <c r="XCT83" s="91"/>
      <c r="XCU83" s="91"/>
      <c r="XCV83" s="91"/>
      <c r="XCW83" s="91"/>
      <c r="XCX83" s="91"/>
      <c r="XCY83" s="91"/>
      <c r="XCZ83" s="91"/>
      <c r="XDA83" s="91"/>
      <c r="XDB83" s="91"/>
      <c r="XDC83" s="91"/>
      <c r="XDD83" s="91"/>
      <c r="XDE83" s="91"/>
      <c r="XDF83" s="91"/>
      <c r="XDG83" s="91"/>
      <c r="XDH83" s="91"/>
      <c r="XDI83" s="91"/>
      <c r="XDJ83" s="91"/>
      <c r="XDK83" s="91"/>
      <c r="XDL83" s="91"/>
      <c r="XDM83" s="91"/>
      <c r="XDN83" s="91"/>
      <c r="XDO83" s="91"/>
      <c r="XDP83" s="91"/>
      <c r="XDQ83" s="91"/>
      <c r="XDR83" s="91"/>
      <c r="XDS83" s="91"/>
      <c r="XDT83" s="91"/>
      <c r="XDU83" s="91"/>
      <c r="XDV83" s="91"/>
      <c r="XDW83" s="91"/>
      <c r="XDX83" s="91"/>
      <c r="XDY83" s="91"/>
      <c r="XDZ83" s="91"/>
      <c r="XEA83" s="91"/>
      <c r="XEB83" s="91"/>
      <c r="XEC83" s="91"/>
      <c r="XED83" s="91"/>
      <c r="XEE83" s="91"/>
      <c r="XEF83" s="91"/>
      <c r="XEG83" s="91"/>
      <c r="XEH83" s="91"/>
      <c r="XEI83" s="91"/>
      <c r="XEJ83" s="91"/>
      <c r="XEK83" s="91"/>
      <c r="XEL83" s="91"/>
      <c r="XEM83" s="91"/>
      <c r="XEN83" s="91"/>
      <c r="XEO83" s="91"/>
      <c r="XEP83" s="91"/>
      <c r="XEQ83" s="91"/>
      <c r="XER83" s="91"/>
      <c r="XES83" s="91"/>
      <c r="XET83" s="91"/>
      <c r="XEU83" s="91"/>
      <c r="XEV83" s="91"/>
      <c r="XEW83" s="91"/>
      <c r="XEX83" s="91"/>
      <c r="XEY83" s="91"/>
      <c r="XEZ83" s="91"/>
      <c r="XFA83" s="91"/>
      <c r="XFB83" s="91"/>
      <c r="XFC83" s="91"/>
      <c r="XFD83" s="91"/>
    </row>
    <row r="84" s="100" customFormat="1" ht="90" hidden="1" spans="1:16384">
      <c r="A84" s="248">
        <v>18</v>
      </c>
      <c r="B84" s="180" t="s">
        <v>2343</v>
      </c>
      <c r="C84" s="183" t="s">
        <v>124</v>
      </c>
      <c r="D84" s="179" t="s">
        <v>2344</v>
      </c>
      <c r="E84" s="180" t="s">
        <v>2345</v>
      </c>
      <c r="F84" s="179">
        <v>89000</v>
      </c>
      <c r="G84" s="179">
        <v>25000</v>
      </c>
      <c r="H84" s="180" t="s">
        <v>2346</v>
      </c>
      <c r="I84" s="180"/>
      <c r="J84" s="180"/>
      <c r="K84" s="179" t="s">
        <v>33</v>
      </c>
      <c r="L84" s="179" t="s">
        <v>33</v>
      </c>
      <c r="M84" s="179" t="s">
        <v>2347</v>
      </c>
      <c r="N84" s="181" t="s">
        <v>2348</v>
      </c>
      <c r="O84" s="181"/>
      <c r="P84" s="227"/>
      <c r="Q84" s="179">
        <v>1</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c r="JX84" s="91"/>
      <c r="JY84" s="91"/>
      <c r="JZ84" s="91"/>
      <c r="KA84" s="91"/>
      <c r="KB84" s="91"/>
      <c r="KC84" s="91"/>
      <c r="KD84" s="91"/>
      <c r="KE84" s="91"/>
      <c r="KF84" s="91"/>
      <c r="KG84" s="91"/>
      <c r="KH84" s="91"/>
      <c r="KI84" s="91"/>
      <c r="KJ84" s="91"/>
      <c r="KK84" s="91"/>
      <c r="KL84" s="91"/>
      <c r="KM84" s="91"/>
      <c r="KN84" s="91"/>
      <c r="KO84" s="91"/>
      <c r="KP84" s="91"/>
      <c r="KQ84" s="91"/>
      <c r="KR84" s="91"/>
      <c r="KS84" s="91"/>
      <c r="KT84" s="91"/>
      <c r="KU84" s="91"/>
      <c r="KV84" s="91"/>
      <c r="KW84" s="91"/>
      <c r="KX84" s="91"/>
      <c r="KY84" s="91"/>
      <c r="KZ84" s="91"/>
      <c r="LA84" s="91"/>
      <c r="LB84" s="91"/>
      <c r="LC84" s="91"/>
      <c r="LD84" s="91"/>
      <c r="LE84" s="91"/>
      <c r="LF84" s="91"/>
      <c r="LG84" s="91"/>
      <c r="LH84" s="91"/>
      <c r="LI84" s="91"/>
      <c r="LJ84" s="91"/>
      <c r="LK84" s="91"/>
      <c r="LL84" s="91"/>
      <c r="LM84" s="91"/>
      <c r="LN84" s="91"/>
      <c r="LO84" s="91"/>
      <c r="LP84" s="91"/>
      <c r="LQ84" s="91"/>
      <c r="LR84" s="91"/>
      <c r="LS84" s="91"/>
      <c r="LT84" s="91"/>
      <c r="LU84" s="91"/>
      <c r="LV84" s="91"/>
      <c r="LW84" s="91"/>
      <c r="LX84" s="91"/>
      <c r="LY84" s="91"/>
      <c r="LZ84" s="91"/>
      <c r="MA84" s="91"/>
      <c r="MB84" s="91"/>
      <c r="MC84" s="91"/>
      <c r="MD84" s="91"/>
      <c r="ME84" s="91"/>
      <c r="MF84" s="91"/>
      <c r="MG84" s="91"/>
      <c r="MH84" s="91"/>
      <c r="MI84" s="91"/>
      <c r="MJ84" s="91"/>
      <c r="MK84" s="91"/>
      <c r="ML84" s="91"/>
      <c r="MM84" s="91"/>
      <c r="MN84" s="91"/>
      <c r="MO84" s="91"/>
      <c r="MP84" s="91"/>
      <c r="MQ84" s="91"/>
      <c r="MR84" s="91"/>
      <c r="MS84" s="91"/>
      <c r="MT84" s="91"/>
      <c r="MU84" s="91"/>
      <c r="MV84" s="91"/>
      <c r="MW84" s="91"/>
      <c r="MX84" s="91"/>
      <c r="MY84" s="91"/>
      <c r="MZ84" s="91"/>
      <c r="NA84" s="91"/>
      <c r="NB84" s="91"/>
      <c r="NC84" s="91"/>
      <c r="ND84" s="91"/>
      <c r="NE84" s="91"/>
      <c r="NF84" s="91"/>
      <c r="NG84" s="91"/>
      <c r="NH84" s="91"/>
      <c r="NI84" s="91"/>
      <c r="NJ84" s="91"/>
      <c r="NK84" s="91"/>
      <c r="NL84" s="91"/>
      <c r="NM84" s="91"/>
      <c r="NN84" s="91"/>
      <c r="NO84" s="91"/>
      <c r="NP84" s="91"/>
      <c r="NQ84" s="91"/>
      <c r="NR84" s="91"/>
      <c r="NS84" s="91"/>
      <c r="NT84" s="91"/>
      <c r="NU84" s="91"/>
      <c r="NV84" s="91"/>
      <c r="NW84" s="91"/>
      <c r="NX84" s="91"/>
      <c r="NY84" s="91"/>
      <c r="NZ84" s="91"/>
      <c r="OA84" s="91"/>
      <c r="OB84" s="91"/>
      <c r="OC84" s="91"/>
      <c r="OD84" s="91"/>
      <c r="OE84" s="91"/>
      <c r="OF84" s="91"/>
      <c r="OG84" s="91"/>
      <c r="OH84" s="91"/>
      <c r="OI84" s="91"/>
      <c r="OJ84" s="91"/>
      <c r="OK84" s="91"/>
      <c r="OL84" s="91"/>
      <c r="OM84" s="91"/>
      <c r="ON84" s="91"/>
      <c r="OO84" s="91"/>
      <c r="OP84" s="91"/>
      <c r="OQ84" s="91"/>
      <c r="OR84" s="91"/>
      <c r="OS84" s="91"/>
      <c r="OT84" s="91"/>
      <c r="OU84" s="91"/>
      <c r="OV84" s="91"/>
      <c r="OW84" s="91"/>
      <c r="OX84" s="91"/>
      <c r="OY84" s="91"/>
      <c r="OZ84" s="91"/>
      <c r="PA84" s="91"/>
      <c r="PB84" s="91"/>
      <c r="PC84" s="91"/>
      <c r="PD84" s="91"/>
      <c r="PE84" s="91"/>
      <c r="PF84" s="91"/>
      <c r="PG84" s="91"/>
      <c r="PH84" s="91"/>
      <c r="PI84" s="91"/>
      <c r="PJ84" s="91"/>
      <c r="PK84" s="91"/>
      <c r="PL84" s="91"/>
      <c r="PM84" s="91"/>
      <c r="PN84" s="91"/>
      <c r="PO84" s="91"/>
      <c r="PP84" s="91"/>
      <c r="PQ84" s="91"/>
      <c r="PR84" s="91"/>
      <c r="PS84" s="91"/>
      <c r="PT84" s="91"/>
      <c r="PU84" s="91"/>
      <c r="PV84" s="91"/>
      <c r="PW84" s="91"/>
      <c r="PX84" s="91"/>
      <c r="PY84" s="91"/>
      <c r="PZ84" s="91"/>
      <c r="QA84" s="91"/>
      <c r="QB84" s="91"/>
      <c r="QC84" s="91"/>
      <c r="QD84" s="91"/>
      <c r="QE84" s="91"/>
      <c r="QF84" s="91"/>
      <c r="QG84" s="91"/>
      <c r="QH84" s="91"/>
      <c r="QI84" s="91"/>
      <c r="QJ84" s="91"/>
      <c r="QK84" s="91"/>
      <c r="QL84" s="91"/>
      <c r="QM84" s="91"/>
      <c r="QN84" s="91"/>
      <c r="QO84" s="91"/>
      <c r="QP84" s="91"/>
      <c r="QQ84" s="91"/>
      <c r="QR84" s="91"/>
      <c r="QS84" s="91"/>
      <c r="QT84" s="91"/>
      <c r="QU84" s="91"/>
      <c r="QV84" s="91"/>
      <c r="QW84" s="91"/>
      <c r="QX84" s="91"/>
      <c r="QY84" s="91"/>
      <c r="QZ84" s="91"/>
      <c r="RA84" s="91"/>
      <c r="RB84" s="91"/>
      <c r="RC84" s="91"/>
      <c r="RD84" s="91"/>
      <c r="RE84" s="91"/>
      <c r="RF84" s="91"/>
      <c r="RG84" s="91"/>
      <c r="RH84" s="91"/>
      <c r="RI84" s="91"/>
      <c r="RJ84" s="91"/>
      <c r="RK84" s="91"/>
      <c r="RL84" s="91"/>
      <c r="RM84" s="91"/>
      <c r="RN84" s="91"/>
      <c r="RO84" s="91"/>
      <c r="RP84" s="91"/>
      <c r="RQ84" s="91"/>
      <c r="RR84" s="91"/>
      <c r="RS84" s="91"/>
      <c r="RT84" s="91"/>
      <c r="RU84" s="91"/>
      <c r="RV84" s="91"/>
      <c r="RW84" s="91"/>
      <c r="RX84" s="91"/>
      <c r="RY84" s="91"/>
      <c r="RZ84" s="91"/>
      <c r="SA84" s="91"/>
      <c r="SB84" s="91"/>
      <c r="SC84" s="91"/>
      <c r="SD84" s="91"/>
      <c r="SE84" s="91"/>
      <c r="SF84" s="91"/>
      <c r="SG84" s="91"/>
      <c r="SH84" s="91"/>
      <c r="SI84" s="91"/>
      <c r="SJ84" s="91"/>
      <c r="SK84" s="91"/>
      <c r="SL84" s="91"/>
      <c r="SM84" s="91"/>
      <c r="SN84" s="91"/>
      <c r="SO84" s="91"/>
      <c r="SP84" s="91"/>
      <c r="SQ84" s="91"/>
      <c r="SR84" s="91"/>
      <c r="SS84" s="91"/>
      <c r="ST84" s="91"/>
      <c r="SU84" s="91"/>
      <c r="SV84" s="91"/>
      <c r="SW84" s="91"/>
      <c r="SX84" s="91"/>
      <c r="SY84" s="91"/>
      <c r="SZ84" s="91"/>
      <c r="TA84" s="91"/>
      <c r="TB84" s="91"/>
      <c r="TC84" s="91"/>
      <c r="TD84" s="91"/>
      <c r="TE84" s="91"/>
      <c r="TF84" s="91"/>
      <c r="TG84" s="91"/>
      <c r="TH84" s="91"/>
      <c r="TI84" s="91"/>
      <c r="TJ84" s="91"/>
      <c r="TK84" s="91"/>
      <c r="TL84" s="91"/>
      <c r="TM84" s="91"/>
      <c r="TN84" s="91"/>
      <c r="TO84" s="91"/>
      <c r="TP84" s="91"/>
      <c r="TQ84" s="91"/>
      <c r="TR84" s="91"/>
      <c r="TS84" s="91"/>
      <c r="TT84" s="91"/>
      <c r="TU84" s="91"/>
      <c r="TV84" s="91"/>
      <c r="TW84" s="91"/>
      <c r="TX84" s="91"/>
      <c r="TY84" s="91"/>
      <c r="TZ84" s="91"/>
      <c r="UA84" s="91"/>
      <c r="UB84" s="91"/>
      <c r="UC84" s="91"/>
      <c r="UD84" s="91"/>
      <c r="UE84" s="91"/>
      <c r="UF84" s="91"/>
      <c r="UG84" s="91"/>
      <c r="UH84" s="91"/>
      <c r="UI84" s="91"/>
      <c r="UJ84" s="91"/>
      <c r="UK84" s="91"/>
      <c r="UL84" s="91"/>
      <c r="UM84" s="91"/>
      <c r="UN84" s="91"/>
      <c r="UO84" s="91"/>
      <c r="UP84" s="91"/>
      <c r="UQ84" s="91"/>
      <c r="UR84" s="91"/>
      <c r="US84" s="91"/>
      <c r="UT84" s="91"/>
      <c r="UU84" s="91"/>
      <c r="UV84" s="91"/>
      <c r="UW84" s="91"/>
      <c r="UX84" s="91"/>
      <c r="UY84" s="91"/>
      <c r="UZ84" s="91"/>
      <c r="VA84" s="91"/>
      <c r="VB84" s="91"/>
      <c r="VC84" s="91"/>
      <c r="VD84" s="91"/>
      <c r="VE84" s="91"/>
      <c r="VF84" s="91"/>
      <c r="VG84" s="91"/>
      <c r="VH84" s="91"/>
      <c r="VI84" s="91"/>
      <c r="VJ84" s="91"/>
      <c r="VK84" s="91"/>
      <c r="VL84" s="91"/>
      <c r="VM84" s="91"/>
      <c r="VN84" s="91"/>
      <c r="VO84" s="91"/>
      <c r="VP84" s="91"/>
      <c r="VQ84" s="91"/>
      <c r="VR84" s="91"/>
      <c r="VS84" s="91"/>
      <c r="VT84" s="91"/>
      <c r="VU84" s="91"/>
      <c r="VV84" s="91"/>
      <c r="VW84" s="91"/>
      <c r="VX84" s="91"/>
      <c r="VY84" s="91"/>
      <c r="VZ84" s="91"/>
      <c r="WA84" s="91"/>
      <c r="WB84" s="91"/>
      <c r="WC84" s="91"/>
      <c r="WD84" s="91"/>
      <c r="WE84" s="91"/>
      <c r="WF84" s="91"/>
      <c r="WG84" s="91"/>
      <c r="WH84" s="91"/>
      <c r="WI84" s="91"/>
      <c r="WJ84" s="91"/>
      <c r="WK84" s="91"/>
      <c r="WL84" s="91"/>
      <c r="WM84" s="91"/>
      <c r="WN84" s="91"/>
      <c r="WO84" s="91"/>
      <c r="WP84" s="91"/>
      <c r="WQ84" s="91"/>
      <c r="WR84" s="91"/>
      <c r="WS84" s="91"/>
      <c r="WT84" s="91"/>
      <c r="WU84" s="91"/>
      <c r="WV84" s="91"/>
      <c r="WW84" s="91"/>
      <c r="WX84" s="91"/>
      <c r="WY84" s="91"/>
      <c r="WZ84" s="91"/>
      <c r="XA84" s="91"/>
      <c r="XB84" s="91"/>
      <c r="XC84" s="91"/>
      <c r="XD84" s="91"/>
      <c r="XE84" s="91"/>
      <c r="XF84" s="91"/>
      <c r="XG84" s="91"/>
      <c r="XH84" s="91"/>
      <c r="XI84" s="91"/>
      <c r="XJ84" s="91"/>
      <c r="XK84" s="91"/>
      <c r="XL84" s="91"/>
      <c r="XM84" s="91"/>
      <c r="XN84" s="91"/>
      <c r="XO84" s="91"/>
      <c r="XP84" s="91"/>
      <c r="XQ84" s="91"/>
      <c r="XR84" s="91"/>
      <c r="XS84" s="91"/>
      <c r="XT84" s="91"/>
      <c r="XU84" s="91"/>
      <c r="XV84" s="91"/>
      <c r="XW84" s="91"/>
      <c r="XX84" s="91"/>
      <c r="XY84" s="91"/>
      <c r="XZ84" s="91"/>
      <c r="YA84" s="91"/>
      <c r="YB84" s="91"/>
      <c r="YC84" s="91"/>
      <c r="YD84" s="91"/>
      <c r="YE84" s="91"/>
      <c r="YF84" s="91"/>
      <c r="YG84" s="91"/>
      <c r="YH84" s="91"/>
      <c r="YI84" s="91"/>
      <c r="YJ84" s="91"/>
      <c r="YK84" s="91"/>
      <c r="YL84" s="91"/>
      <c r="YM84" s="91"/>
      <c r="YN84" s="91"/>
      <c r="YO84" s="91"/>
      <c r="YP84" s="91"/>
      <c r="YQ84" s="91"/>
      <c r="YR84" s="91"/>
      <c r="YS84" s="91"/>
      <c r="YT84" s="91"/>
      <c r="YU84" s="91"/>
      <c r="YV84" s="91"/>
      <c r="YW84" s="91"/>
      <c r="YX84" s="91"/>
      <c r="YY84" s="91"/>
      <c r="YZ84" s="91"/>
      <c r="ZA84" s="91"/>
      <c r="ZB84" s="91"/>
      <c r="ZC84" s="91"/>
      <c r="ZD84" s="91"/>
      <c r="ZE84" s="91"/>
      <c r="ZF84" s="91"/>
      <c r="ZG84" s="91"/>
      <c r="ZH84" s="91"/>
      <c r="ZI84" s="91"/>
      <c r="ZJ84" s="91"/>
      <c r="ZK84" s="91"/>
      <c r="ZL84" s="91"/>
      <c r="ZM84" s="91"/>
      <c r="ZN84" s="91"/>
      <c r="ZO84" s="91"/>
      <c r="ZP84" s="91"/>
      <c r="ZQ84" s="91"/>
      <c r="ZR84" s="91"/>
      <c r="ZS84" s="91"/>
      <c r="ZT84" s="91"/>
      <c r="ZU84" s="91"/>
      <c r="ZV84" s="91"/>
      <c r="ZW84" s="91"/>
      <c r="ZX84" s="91"/>
      <c r="ZY84" s="91"/>
      <c r="ZZ84" s="91"/>
      <c r="AAA84" s="91"/>
      <c r="AAB84" s="91"/>
      <c r="AAC84" s="91"/>
      <c r="AAD84" s="91"/>
      <c r="AAE84" s="91"/>
      <c r="AAF84" s="91"/>
      <c r="AAG84" s="91"/>
      <c r="AAH84" s="91"/>
      <c r="AAI84" s="91"/>
      <c r="AAJ84" s="91"/>
      <c r="AAK84" s="91"/>
      <c r="AAL84" s="91"/>
      <c r="AAM84" s="91"/>
      <c r="AAN84" s="91"/>
      <c r="AAO84" s="91"/>
      <c r="AAP84" s="91"/>
      <c r="AAQ84" s="91"/>
      <c r="AAR84" s="91"/>
      <c r="AAS84" s="91"/>
      <c r="AAT84" s="91"/>
      <c r="AAU84" s="91"/>
      <c r="AAV84" s="91"/>
      <c r="AAW84" s="91"/>
      <c r="AAX84" s="91"/>
      <c r="AAY84" s="91"/>
      <c r="AAZ84" s="91"/>
      <c r="ABA84" s="91"/>
      <c r="ABB84" s="91"/>
      <c r="ABC84" s="91"/>
      <c r="ABD84" s="91"/>
      <c r="ABE84" s="91"/>
      <c r="ABF84" s="91"/>
      <c r="ABG84" s="91"/>
      <c r="ABH84" s="91"/>
      <c r="ABI84" s="91"/>
      <c r="ABJ84" s="91"/>
      <c r="ABK84" s="91"/>
      <c r="ABL84" s="91"/>
      <c r="ABM84" s="91"/>
      <c r="ABN84" s="91"/>
      <c r="ABO84" s="91"/>
      <c r="ABP84" s="91"/>
      <c r="ABQ84" s="91"/>
      <c r="ABR84" s="91"/>
      <c r="ABS84" s="91"/>
      <c r="ABT84" s="91"/>
      <c r="ABU84" s="91"/>
      <c r="ABV84" s="91"/>
      <c r="ABW84" s="91"/>
      <c r="ABX84" s="91"/>
      <c r="ABY84" s="91"/>
      <c r="ABZ84" s="91"/>
      <c r="ACA84" s="91"/>
      <c r="ACB84" s="91"/>
      <c r="ACC84" s="91"/>
      <c r="ACD84" s="91"/>
      <c r="ACE84" s="91"/>
      <c r="ACF84" s="91"/>
      <c r="ACG84" s="91"/>
      <c r="ACH84" s="91"/>
      <c r="ACI84" s="91"/>
      <c r="ACJ84" s="91"/>
      <c r="ACK84" s="91"/>
      <c r="ACL84" s="91"/>
      <c r="ACM84" s="91"/>
      <c r="ACN84" s="91"/>
      <c r="ACO84" s="91"/>
      <c r="ACP84" s="91"/>
      <c r="ACQ84" s="91"/>
      <c r="ACR84" s="91"/>
      <c r="ACS84" s="91"/>
      <c r="ACT84" s="91"/>
      <c r="ACU84" s="91"/>
      <c r="ACV84" s="91"/>
      <c r="ACW84" s="91"/>
      <c r="ACX84" s="91"/>
      <c r="ACY84" s="91"/>
      <c r="ACZ84" s="91"/>
      <c r="ADA84" s="91"/>
      <c r="ADB84" s="91"/>
      <c r="ADC84" s="91"/>
      <c r="ADD84" s="91"/>
      <c r="ADE84" s="91"/>
      <c r="ADF84" s="91"/>
      <c r="ADG84" s="91"/>
      <c r="ADH84" s="91"/>
      <c r="ADI84" s="91"/>
      <c r="ADJ84" s="91"/>
      <c r="ADK84" s="91"/>
      <c r="ADL84" s="91"/>
      <c r="ADM84" s="91"/>
      <c r="ADN84" s="91"/>
      <c r="ADO84" s="91"/>
      <c r="ADP84" s="91"/>
      <c r="ADQ84" s="91"/>
      <c r="ADR84" s="91"/>
      <c r="ADS84" s="91"/>
      <c r="ADT84" s="91"/>
      <c r="ADU84" s="91"/>
      <c r="ADV84" s="91"/>
      <c r="ADW84" s="91"/>
      <c r="ADX84" s="91"/>
      <c r="ADY84" s="91"/>
      <c r="ADZ84" s="91"/>
      <c r="AEA84" s="91"/>
      <c r="AEB84" s="91"/>
      <c r="AEC84" s="91"/>
      <c r="AED84" s="91"/>
      <c r="AEE84" s="91"/>
      <c r="AEF84" s="91"/>
      <c r="AEG84" s="91"/>
      <c r="AEH84" s="91"/>
      <c r="AEI84" s="91"/>
      <c r="AEJ84" s="91"/>
      <c r="AEK84" s="91"/>
      <c r="AEL84" s="91"/>
      <c r="AEM84" s="91"/>
      <c r="AEN84" s="91"/>
      <c r="AEO84" s="91"/>
      <c r="AEP84" s="91"/>
      <c r="AEQ84" s="91"/>
      <c r="AER84" s="91"/>
      <c r="AES84" s="91"/>
      <c r="AET84" s="91"/>
      <c r="AEU84" s="91"/>
      <c r="AEV84" s="91"/>
      <c r="AEW84" s="91"/>
      <c r="AEX84" s="91"/>
      <c r="AEY84" s="91"/>
      <c r="AEZ84" s="91"/>
      <c r="AFA84" s="91"/>
      <c r="AFB84" s="91"/>
      <c r="AFC84" s="91"/>
      <c r="AFD84" s="91"/>
      <c r="AFE84" s="91"/>
      <c r="AFF84" s="91"/>
      <c r="AFG84" s="91"/>
      <c r="AFH84" s="91"/>
      <c r="AFI84" s="91"/>
      <c r="AFJ84" s="91"/>
      <c r="AFK84" s="91"/>
      <c r="AFL84" s="91"/>
      <c r="AFM84" s="91"/>
      <c r="AFN84" s="91"/>
      <c r="AFO84" s="91"/>
      <c r="AFP84" s="91"/>
      <c r="AFQ84" s="91"/>
      <c r="AFR84" s="91"/>
      <c r="AFS84" s="91"/>
      <c r="AFT84" s="91"/>
      <c r="AFU84" s="91"/>
      <c r="AFV84" s="91"/>
      <c r="AFW84" s="91"/>
      <c r="AFX84" s="91"/>
      <c r="AFY84" s="91"/>
      <c r="AFZ84" s="91"/>
      <c r="AGA84" s="91"/>
      <c r="AGB84" s="91"/>
      <c r="AGC84" s="91"/>
      <c r="AGD84" s="91"/>
      <c r="AGE84" s="91"/>
      <c r="AGF84" s="91"/>
      <c r="AGG84" s="91"/>
      <c r="AGH84" s="91"/>
      <c r="AGI84" s="91"/>
      <c r="AGJ84" s="91"/>
      <c r="AGK84" s="91"/>
      <c r="AGL84" s="91"/>
      <c r="AGM84" s="91"/>
      <c r="AGN84" s="91"/>
      <c r="AGO84" s="91"/>
      <c r="AGP84" s="91"/>
      <c r="AGQ84" s="91"/>
      <c r="AGR84" s="91"/>
      <c r="AGS84" s="91"/>
      <c r="AGT84" s="91"/>
      <c r="AGU84" s="91"/>
      <c r="AGV84" s="91"/>
      <c r="AGW84" s="91"/>
      <c r="AGX84" s="91"/>
      <c r="AGY84" s="91"/>
      <c r="AGZ84" s="91"/>
      <c r="AHA84" s="91"/>
      <c r="AHB84" s="91"/>
      <c r="AHC84" s="91"/>
      <c r="AHD84" s="91"/>
      <c r="AHE84" s="91"/>
      <c r="AHF84" s="91"/>
      <c r="AHG84" s="91"/>
      <c r="AHH84" s="91"/>
      <c r="AHI84" s="91"/>
      <c r="AHJ84" s="91"/>
      <c r="AHK84" s="91"/>
      <c r="AHL84" s="91"/>
      <c r="AHM84" s="91"/>
      <c r="AHN84" s="91"/>
      <c r="AHO84" s="91"/>
      <c r="AHP84" s="91"/>
      <c r="AHQ84" s="91"/>
      <c r="AHR84" s="91"/>
      <c r="AHS84" s="91"/>
      <c r="AHT84" s="91"/>
      <c r="AHU84" s="91"/>
      <c r="AHV84" s="91"/>
      <c r="AHW84" s="91"/>
      <c r="AHX84" s="91"/>
      <c r="AHY84" s="91"/>
      <c r="AHZ84" s="91"/>
      <c r="AIA84" s="91"/>
      <c r="AIB84" s="91"/>
      <c r="AIC84" s="91"/>
      <c r="AID84" s="91"/>
      <c r="AIE84" s="91"/>
      <c r="AIF84" s="91"/>
      <c r="AIG84" s="91"/>
      <c r="AIH84" s="91"/>
      <c r="AII84" s="91"/>
      <c r="AIJ84" s="91"/>
      <c r="AIK84" s="91"/>
      <c r="AIL84" s="91"/>
      <c r="AIM84" s="91"/>
      <c r="AIN84" s="91"/>
      <c r="AIO84" s="91"/>
      <c r="AIP84" s="91"/>
      <c r="AIQ84" s="91"/>
      <c r="AIR84" s="91"/>
      <c r="AIS84" s="91"/>
      <c r="AIT84" s="91"/>
      <c r="AIU84" s="91"/>
      <c r="AIV84" s="91"/>
      <c r="AIW84" s="91"/>
      <c r="AIX84" s="91"/>
      <c r="AIY84" s="91"/>
      <c r="AIZ84" s="91"/>
      <c r="AJA84" s="91"/>
      <c r="AJB84" s="91"/>
      <c r="AJC84" s="91"/>
      <c r="AJD84" s="91"/>
      <c r="AJE84" s="91"/>
      <c r="AJF84" s="91"/>
      <c r="AJG84" s="91"/>
      <c r="AJH84" s="91"/>
      <c r="AJI84" s="91"/>
      <c r="AJJ84" s="91"/>
      <c r="AJK84" s="91"/>
      <c r="AJL84" s="91"/>
      <c r="AJM84" s="91"/>
      <c r="AJN84" s="91"/>
      <c r="AJO84" s="91"/>
      <c r="AJP84" s="91"/>
      <c r="AJQ84" s="91"/>
      <c r="AJR84" s="91"/>
      <c r="AJS84" s="91"/>
      <c r="AJT84" s="91"/>
      <c r="AJU84" s="91"/>
      <c r="AJV84" s="91"/>
      <c r="AJW84" s="91"/>
      <c r="AJX84" s="91"/>
      <c r="AJY84" s="91"/>
      <c r="AJZ84" s="91"/>
      <c r="AKA84" s="91"/>
      <c r="AKB84" s="91"/>
      <c r="AKC84" s="91"/>
      <c r="AKD84" s="91"/>
      <c r="AKE84" s="91"/>
      <c r="AKF84" s="91"/>
      <c r="AKG84" s="91"/>
      <c r="AKH84" s="91"/>
      <c r="AKI84" s="91"/>
      <c r="AKJ84" s="91"/>
      <c r="AKK84" s="91"/>
      <c r="AKL84" s="91"/>
      <c r="AKM84" s="91"/>
      <c r="AKN84" s="91"/>
      <c r="AKO84" s="91"/>
      <c r="AKP84" s="91"/>
      <c r="AKQ84" s="91"/>
      <c r="AKR84" s="91"/>
      <c r="AKS84" s="91"/>
      <c r="AKT84" s="91"/>
      <c r="AKU84" s="91"/>
      <c r="AKV84" s="91"/>
      <c r="AKW84" s="91"/>
      <c r="AKX84" s="91"/>
      <c r="AKY84" s="91"/>
      <c r="AKZ84" s="91"/>
      <c r="ALA84" s="91"/>
      <c r="ALB84" s="91"/>
      <c r="ALC84" s="91"/>
      <c r="ALD84" s="91"/>
      <c r="ALE84" s="91"/>
      <c r="ALF84" s="91"/>
      <c r="ALG84" s="91"/>
      <c r="ALH84" s="91"/>
      <c r="ALI84" s="91"/>
      <c r="ALJ84" s="91"/>
      <c r="ALK84" s="91"/>
      <c r="ALL84" s="91"/>
      <c r="ALM84" s="91"/>
      <c r="ALN84" s="91"/>
      <c r="ALO84" s="91"/>
      <c r="ALP84" s="91"/>
      <c r="ALQ84" s="91"/>
      <c r="ALR84" s="91"/>
      <c r="ALS84" s="91"/>
      <c r="ALT84" s="91"/>
      <c r="ALU84" s="91"/>
      <c r="ALV84" s="91"/>
      <c r="ALW84" s="91"/>
      <c r="ALX84" s="91"/>
      <c r="ALY84" s="91"/>
      <c r="ALZ84" s="91"/>
      <c r="AMA84" s="91"/>
      <c r="AMB84" s="91"/>
      <c r="AMC84" s="91"/>
      <c r="AMD84" s="91"/>
      <c r="AME84" s="91"/>
      <c r="AMF84" s="91"/>
      <c r="AMG84" s="91"/>
      <c r="AMH84" s="91"/>
      <c r="AMI84" s="91"/>
      <c r="AMJ84" s="91"/>
      <c r="AMK84" s="91"/>
      <c r="AML84" s="91"/>
      <c r="AMM84" s="91"/>
      <c r="AMN84" s="91"/>
      <c r="AMO84" s="91"/>
      <c r="AMP84" s="91"/>
      <c r="AMQ84" s="91"/>
      <c r="AMR84" s="91"/>
      <c r="AMS84" s="91"/>
      <c r="AMT84" s="91"/>
      <c r="AMU84" s="91"/>
      <c r="AMV84" s="91"/>
      <c r="AMW84" s="91"/>
      <c r="AMX84" s="91"/>
      <c r="AMY84" s="91"/>
      <c r="AMZ84" s="91"/>
      <c r="ANA84" s="91"/>
      <c r="ANB84" s="91"/>
      <c r="ANC84" s="91"/>
      <c r="AND84" s="91"/>
      <c r="ANE84" s="91"/>
      <c r="ANF84" s="91"/>
      <c r="ANG84" s="91"/>
      <c r="ANH84" s="91"/>
      <c r="ANI84" s="91"/>
      <c r="ANJ84" s="91"/>
      <c r="ANK84" s="91"/>
      <c r="ANL84" s="91"/>
      <c r="ANM84" s="91"/>
      <c r="ANN84" s="91"/>
      <c r="ANO84" s="91"/>
      <c r="ANP84" s="91"/>
      <c r="ANQ84" s="91"/>
      <c r="ANR84" s="91"/>
      <c r="ANS84" s="91"/>
      <c r="ANT84" s="91"/>
      <c r="ANU84" s="91"/>
      <c r="ANV84" s="91"/>
      <c r="ANW84" s="91"/>
      <c r="ANX84" s="91"/>
      <c r="ANY84" s="91"/>
      <c r="ANZ84" s="91"/>
      <c r="AOA84" s="91"/>
      <c r="AOB84" s="91"/>
      <c r="AOC84" s="91"/>
      <c r="AOD84" s="91"/>
      <c r="AOE84" s="91"/>
      <c r="AOF84" s="91"/>
      <c r="AOG84" s="91"/>
      <c r="AOH84" s="91"/>
      <c r="AOI84" s="91"/>
      <c r="AOJ84" s="91"/>
      <c r="AOK84" s="91"/>
      <c r="AOL84" s="91"/>
      <c r="AOM84" s="91"/>
      <c r="AON84" s="91"/>
      <c r="AOO84" s="91"/>
      <c r="AOP84" s="91"/>
      <c r="AOQ84" s="91"/>
      <c r="AOR84" s="91"/>
      <c r="AOS84" s="91"/>
      <c r="AOT84" s="91"/>
      <c r="AOU84" s="91"/>
      <c r="AOV84" s="91"/>
      <c r="AOW84" s="91"/>
      <c r="AOX84" s="91"/>
      <c r="AOY84" s="91"/>
      <c r="AOZ84" s="91"/>
      <c r="APA84" s="91"/>
      <c r="APB84" s="91"/>
      <c r="APC84" s="91"/>
      <c r="APD84" s="91"/>
      <c r="APE84" s="91"/>
      <c r="APF84" s="91"/>
      <c r="APG84" s="91"/>
      <c r="APH84" s="91"/>
      <c r="API84" s="91"/>
      <c r="APJ84" s="91"/>
      <c r="APK84" s="91"/>
      <c r="APL84" s="91"/>
      <c r="APM84" s="91"/>
      <c r="APN84" s="91"/>
      <c r="APO84" s="91"/>
      <c r="APP84" s="91"/>
      <c r="APQ84" s="91"/>
      <c r="APR84" s="91"/>
      <c r="APS84" s="91"/>
      <c r="APT84" s="91"/>
      <c r="APU84" s="91"/>
      <c r="APV84" s="91"/>
      <c r="APW84" s="91"/>
      <c r="APX84" s="91"/>
      <c r="APY84" s="91"/>
      <c r="APZ84" s="91"/>
      <c r="AQA84" s="91"/>
      <c r="AQB84" s="91"/>
      <c r="AQC84" s="91"/>
      <c r="AQD84" s="91"/>
      <c r="AQE84" s="91"/>
      <c r="AQF84" s="91"/>
      <c r="AQG84" s="91"/>
      <c r="AQH84" s="91"/>
      <c r="AQI84" s="91"/>
      <c r="AQJ84" s="91"/>
      <c r="AQK84" s="91"/>
      <c r="AQL84" s="91"/>
      <c r="AQM84" s="91"/>
      <c r="AQN84" s="91"/>
      <c r="AQO84" s="91"/>
      <c r="AQP84" s="91"/>
      <c r="AQQ84" s="91"/>
      <c r="AQR84" s="91"/>
      <c r="AQS84" s="91"/>
      <c r="AQT84" s="91"/>
      <c r="AQU84" s="91"/>
      <c r="AQV84" s="91"/>
      <c r="AQW84" s="91"/>
      <c r="AQX84" s="91"/>
      <c r="AQY84" s="91"/>
      <c r="AQZ84" s="91"/>
      <c r="ARA84" s="91"/>
      <c r="ARB84" s="91"/>
      <c r="ARC84" s="91"/>
      <c r="ARD84" s="91"/>
      <c r="ARE84" s="91"/>
      <c r="ARF84" s="91"/>
      <c r="ARG84" s="91"/>
      <c r="ARH84" s="91"/>
      <c r="ARI84" s="91"/>
      <c r="ARJ84" s="91"/>
      <c r="ARK84" s="91"/>
      <c r="ARL84" s="91"/>
      <c r="ARM84" s="91"/>
      <c r="ARN84" s="91"/>
      <c r="ARO84" s="91"/>
      <c r="ARP84" s="91"/>
      <c r="ARQ84" s="91"/>
      <c r="ARR84" s="91"/>
      <c r="ARS84" s="91"/>
      <c r="ART84" s="91"/>
      <c r="ARU84" s="91"/>
      <c r="ARV84" s="91"/>
      <c r="ARW84" s="91"/>
      <c r="ARX84" s="91"/>
      <c r="ARY84" s="91"/>
      <c r="ARZ84" s="91"/>
      <c r="ASA84" s="91"/>
      <c r="ASB84" s="91"/>
      <c r="ASC84" s="91"/>
      <c r="ASD84" s="91"/>
      <c r="ASE84" s="91"/>
      <c r="ASF84" s="91"/>
      <c r="ASG84" s="91"/>
      <c r="ASH84" s="91"/>
      <c r="ASI84" s="91"/>
      <c r="ASJ84" s="91"/>
      <c r="ASK84" s="91"/>
      <c r="ASL84" s="91"/>
      <c r="ASM84" s="91"/>
      <c r="ASN84" s="91"/>
      <c r="ASO84" s="91"/>
      <c r="ASP84" s="91"/>
      <c r="ASQ84" s="91"/>
      <c r="ASR84" s="91"/>
      <c r="ASS84" s="91"/>
      <c r="AST84" s="91"/>
      <c r="ASU84" s="91"/>
      <c r="ASV84" s="91"/>
      <c r="ASW84" s="91"/>
      <c r="ASX84" s="91"/>
      <c r="ASY84" s="91"/>
      <c r="ASZ84" s="91"/>
      <c r="ATA84" s="91"/>
      <c r="ATB84" s="91"/>
      <c r="ATC84" s="91"/>
      <c r="ATD84" s="91"/>
      <c r="ATE84" s="91"/>
      <c r="ATF84" s="91"/>
      <c r="ATG84" s="91"/>
      <c r="ATH84" s="91"/>
      <c r="ATI84" s="91"/>
      <c r="ATJ84" s="91"/>
      <c r="ATK84" s="91"/>
      <c r="ATL84" s="91"/>
      <c r="ATM84" s="91"/>
      <c r="ATN84" s="91"/>
      <c r="ATO84" s="91"/>
      <c r="ATP84" s="91"/>
      <c r="ATQ84" s="91"/>
      <c r="ATR84" s="91"/>
      <c r="ATS84" s="91"/>
      <c r="ATT84" s="91"/>
      <c r="ATU84" s="91"/>
      <c r="ATV84" s="91"/>
      <c r="ATW84" s="91"/>
      <c r="ATX84" s="91"/>
      <c r="ATY84" s="91"/>
      <c r="ATZ84" s="91"/>
      <c r="AUA84" s="91"/>
      <c r="AUB84" s="91"/>
      <c r="AUC84" s="91"/>
      <c r="AUD84" s="91"/>
      <c r="AUE84" s="91"/>
      <c r="AUF84" s="91"/>
      <c r="AUG84" s="91"/>
      <c r="AUH84" s="91"/>
      <c r="AUI84" s="91"/>
      <c r="AUJ84" s="91"/>
      <c r="AUK84" s="91"/>
      <c r="AUL84" s="91"/>
      <c r="AUM84" s="91"/>
      <c r="AUN84" s="91"/>
      <c r="AUO84" s="91"/>
      <c r="AUP84" s="91"/>
      <c r="AUQ84" s="91"/>
      <c r="AUR84" s="91"/>
      <c r="AUS84" s="91"/>
      <c r="AUT84" s="91"/>
      <c r="AUU84" s="91"/>
      <c r="AUV84" s="91"/>
      <c r="AUW84" s="91"/>
      <c r="AUX84" s="91"/>
      <c r="AUY84" s="91"/>
      <c r="AUZ84" s="91"/>
      <c r="AVA84" s="91"/>
      <c r="AVB84" s="91"/>
      <c r="AVC84" s="91"/>
      <c r="AVD84" s="91"/>
      <c r="AVE84" s="91"/>
      <c r="AVF84" s="91"/>
      <c r="AVG84" s="91"/>
      <c r="AVH84" s="91"/>
      <c r="AVI84" s="91"/>
      <c r="AVJ84" s="91"/>
      <c r="AVK84" s="91"/>
      <c r="AVL84" s="91"/>
      <c r="AVM84" s="91"/>
      <c r="AVN84" s="91"/>
      <c r="AVO84" s="91"/>
      <c r="AVP84" s="91"/>
      <c r="AVQ84" s="91"/>
      <c r="AVR84" s="91"/>
      <c r="AVS84" s="91"/>
      <c r="AVT84" s="91"/>
      <c r="AVU84" s="91"/>
      <c r="AVV84" s="91"/>
      <c r="AVW84" s="91"/>
      <c r="AVX84" s="91"/>
      <c r="AVY84" s="91"/>
      <c r="AVZ84" s="91"/>
      <c r="AWA84" s="91"/>
      <c r="AWB84" s="91"/>
      <c r="AWC84" s="91"/>
      <c r="AWD84" s="91"/>
      <c r="AWE84" s="91"/>
      <c r="AWF84" s="91"/>
      <c r="AWG84" s="91"/>
      <c r="AWH84" s="91"/>
      <c r="AWI84" s="91"/>
      <c r="AWJ84" s="91"/>
      <c r="AWK84" s="91"/>
      <c r="AWL84" s="91"/>
      <c r="AWM84" s="91"/>
      <c r="AWN84" s="91"/>
      <c r="AWO84" s="91"/>
      <c r="AWP84" s="91"/>
      <c r="AWQ84" s="91"/>
      <c r="AWR84" s="91"/>
      <c r="AWS84" s="91"/>
      <c r="AWT84" s="91"/>
      <c r="AWU84" s="91"/>
      <c r="AWV84" s="91"/>
      <c r="AWW84" s="91"/>
      <c r="AWX84" s="91"/>
      <c r="AWY84" s="91"/>
      <c r="AWZ84" s="91"/>
      <c r="AXA84" s="91"/>
      <c r="AXB84" s="91"/>
      <c r="AXC84" s="91"/>
      <c r="AXD84" s="91"/>
      <c r="AXE84" s="91"/>
      <c r="AXF84" s="91"/>
      <c r="AXG84" s="91"/>
      <c r="AXH84" s="91"/>
      <c r="AXI84" s="91"/>
      <c r="AXJ84" s="91"/>
      <c r="AXK84" s="91"/>
      <c r="AXL84" s="91"/>
      <c r="AXM84" s="91"/>
      <c r="AXN84" s="91"/>
      <c r="AXO84" s="91"/>
      <c r="AXP84" s="91"/>
      <c r="AXQ84" s="91"/>
      <c r="AXR84" s="91"/>
      <c r="AXS84" s="91"/>
      <c r="AXT84" s="91"/>
      <c r="AXU84" s="91"/>
      <c r="AXV84" s="91"/>
      <c r="AXW84" s="91"/>
      <c r="AXX84" s="91"/>
      <c r="AXY84" s="91"/>
      <c r="AXZ84" s="91"/>
      <c r="AYA84" s="91"/>
      <c r="AYB84" s="91"/>
      <c r="AYC84" s="91"/>
      <c r="AYD84" s="91"/>
      <c r="AYE84" s="91"/>
      <c r="AYF84" s="91"/>
      <c r="AYG84" s="91"/>
      <c r="AYH84" s="91"/>
      <c r="AYI84" s="91"/>
      <c r="AYJ84" s="91"/>
      <c r="AYK84" s="91"/>
      <c r="AYL84" s="91"/>
      <c r="AYM84" s="91"/>
      <c r="AYN84" s="91"/>
      <c r="AYO84" s="91"/>
      <c r="AYP84" s="91"/>
      <c r="AYQ84" s="91"/>
      <c r="AYR84" s="91"/>
      <c r="AYS84" s="91"/>
      <c r="AYT84" s="91"/>
      <c r="AYU84" s="91"/>
      <c r="AYV84" s="91"/>
      <c r="AYW84" s="91"/>
      <c r="AYX84" s="91"/>
      <c r="AYY84" s="91"/>
      <c r="AYZ84" s="91"/>
      <c r="AZA84" s="91"/>
      <c r="AZB84" s="91"/>
      <c r="AZC84" s="91"/>
      <c r="AZD84" s="91"/>
      <c r="AZE84" s="91"/>
      <c r="AZF84" s="91"/>
      <c r="AZG84" s="91"/>
      <c r="AZH84" s="91"/>
      <c r="AZI84" s="91"/>
      <c r="AZJ84" s="91"/>
      <c r="AZK84" s="91"/>
      <c r="AZL84" s="91"/>
      <c r="AZM84" s="91"/>
      <c r="AZN84" s="91"/>
      <c r="AZO84" s="91"/>
      <c r="AZP84" s="91"/>
      <c r="AZQ84" s="91"/>
      <c r="AZR84" s="91"/>
      <c r="AZS84" s="91"/>
      <c r="AZT84" s="91"/>
      <c r="AZU84" s="91"/>
      <c r="AZV84" s="91"/>
      <c r="AZW84" s="91"/>
      <c r="AZX84" s="91"/>
      <c r="AZY84" s="91"/>
      <c r="AZZ84" s="91"/>
      <c r="BAA84" s="91"/>
      <c r="BAB84" s="91"/>
      <c r="BAC84" s="91"/>
      <c r="BAD84" s="91"/>
      <c r="BAE84" s="91"/>
      <c r="BAF84" s="91"/>
      <c r="BAG84" s="91"/>
      <c r="BAH84" s="91"/>
      <c r="BAI84" s="91"/>
      <c r="BAJ84" s="91"/>
      <c r="BAK84" s="91"/>
      <c r="BAL84" s="91"/>
      <c r="BAM84" s="91"/>
      <c r="BAN84" s="91"/>
      <c r="BAO84" s="91"/>
      <c r="BAP84" s="91"/>
      <c r="BAQ84" s="91"/>
      <c r="BAR84" s="91"/>
      <c r="BAS84" s="91"/>
      <c r="BAT84" s="91"/>
      <c r="BAU84" s="91"/>
      <c r="BAV84" s="91"/>
      <c r="BAW84" s="91"/>
      <c r="BAX84" s="91"/>
      <c r="BAY84" s="91"/>
      <c r="BAZ84" s="91"/>
      <c r="BBA84" s="91"/>
      <c r="BBB84" s="91"/>
      <c r="BBC84" s="91"/>
      <c r="BBD84" s="91"/>
      <c r="BBE84" s="91"/>
      <c r="BBF84" s="91"/>
      <c r="BBG84" s="91"/>
      <c r="BBH84" s="91"/>
      <c r="BBI84" s="91"/>
      <c r="BBJ84" s="91"/>
      <c r="BBK84" s="91"/>
      <c r="BBL84" s="91"/>
      <c r="BBM84" s="91"/>
      <c r="BBN84" s="91"/>
      <c r="BBO84" s="91"/>
      <c r="BBP84" s="91"/>
      <c r="BBQ84" s="91"/>
      <c r="BBR84" s="91"/>
      <c r="BBS84" s="91"/>
      <c r="BBT84" s="91"/>
      <c r="BBU84" s="91"/>
      <c r="BBV84" s="91"/>
      <c r="BBW84" s="91"/>
      <c r="BBX84" s="91"/>
      <c r="BBY84" s="91"/>
      <c r="BBZ84" s="91"/>
      <c r="BCA84" s="91"/>
      <c r="BCB84" s="91"/>
      <c r="BCC84" s="91"/>
      <c r="BCD84" s="91"/>
      <c r="BCE84" s="91"/>
      <c r="BCF84" s="91"/>
      <c r="BCG84" s="91"/>
      <c r="BCH84" s="91"/>
      <c r="BCI84" s="91"/>
      <c r="BCJ84" s="91"/>
      <c r="BCK84" s="91"/>
      <c r="BCL84" s="91"/>
      <c r="BCM84" s="91"/>
      <c r="BCN84" s="91"/>
      <c r="BCO84" s="91"/>
      <c r="BCP84" s="91"/>
      <c r="BCQ84" s="91"/>
      <c r="BCR84" s="91"/>
      <c r="BCS84" s="91"/>
      <c r="BCT84" s="91"/>
      <c r="BCU84" s="91"/>
      <c r="BCV84" s="91"/>
      <c r="BCW84" s="91"/>
      <c r="BCX84" s="91"/>
      <c r="BCY84" s="91"/>
      <c r="BCZ84" s="91"/>
      <c r="BDA84" s="91"/>
      <c r="BDB84" s="91"/>
      <c r="BDC84" s="91"/>
      <c r="BDD84" s="91"/>
      <c r="BDE84" s="91"/>
      <c r="BDF84" s="91"/>
      <c r="BDG84" s="91"/>
      <c r="BDH84" s="91"/>
      <c r="BDI84" s="91"/>
      <c r="BDJ84" s="91"/>
      <c r="BDK84" s="91"/>
      <c r="BDL84" s="91"/>
      <c r="BDM84" s="91"/>
      <c r="BDN84" s="91"/>
      <c r="BDO84" s="91"/>
      <c r="BDP84" s="91"/>
      <c r="BDQ84" s="91"/>
      <c r="BDR84" s="91"/>
      <c r="BDS84" s="91"/>
      <c r="BDT84" s="91"/>
      <c r="BDU84" s="91"/>
      <c r="BDV84" s="91"/>
      <c r="BDW84" s="91"/>
      <c r="BDX84" s="91"/>
      <c r="BDY84" s="91"/>
      <c r="BDZ84" s="91"/>
      <c r="BEA84" s="91"/>
      <c r="BEB84" s="91"/>
      <c r="BEC84" s="91"/>
      <c r="BED84" s="91"/>
      <c r="BEE84" s="91"/>
      <c r="BEF84" s="91"/>
      <c r="BEG84" s="91"/>
      <c r="BEH84" s="91"/>
      <c r="BEI84" s="91"/>
      <c r="BEJ84" s="91"/>
      <c r="BEK84" s="91"/>
      <c r="BEL84" s="91"/>
      <c r="BEM84" s="91"/>
      <c r="BEN84" s="91"/>
      <c r="BEO84" s="91"/>
      <c r="BEP84" s="91"/>
      <c r="BEQ84" s="91"/>
      <c r="BER84" s="91"/>
      <c r="BES84" s="91"/>
      <c r="BET84" s="91"/>
      <c r="BEU84" s="91"/>
      <c r="BEV84" s="91"/>
      <c r="BEW84" s="91"/>
      <c r="BEX84" s="91"/>
      <c r="BEY84" s="91"/>
      <c r="BEZ84" s="91"/>
      <c r="BFA84" s="91"/>
      <c r="BFB84" s="91"/>
      <c r="BFC84" s="91"/>
      <c r="BFD84" s="91"/>
      <c r="BFE84" s="91"/>
      <c r="BFF84" s="91"/>
      <c r="BFG84" s="91"/>
      <c r="BFH84" s="91"/>
      <c r="BFI84" s="91"/>
      <c r="BFJ84" s="91"/>
      <c r="BFK84" s="91"/>
      <c r="BFL84" s="91"/>
      <c r="BFM84" s="91"/>
      <c r="BFN84" s="91"/>
      <c r="BFO84" s="91"/>
      <c r="BFP84" s="91"/>
      <c r="BFQ84" s="91"/>
      <c r="BFR84" s="91"/>
      <c r="BFS84" s="91"/>
      <c r="BFT84" s="91"/>
      <c r="BFU84" s="91"/>
      <c r="BFV84" s="91"/>
      <c r="BFW84" s="91"/>
      <c r="BFX84" s="91"/>
      <c r="BFY84" s="91"/>
      <c r="BFZ84" s="91"/>
      <c r="BGA84" s="91"/>
      <c r="BGB84" s="91"/>
      <c r="BGC84" s="91"/>
      <c r="BGD84" s="91"/>
      <c r="BGE84" s="91"/>
      <c r="BGF84" s="91"/>
      <c r="BGG84" s="91"/>
      <c r="BGH84" s="91"/>
      <c r="BGI84" s="91"/>
      <c r="BGJ84" s="91"/>
      <c r="BGK84" s="91"/>
      <c r="BGL84" s="91"/>
      <c r="BGM84" s="91"/>
      <c r="BGN84" s="91"/>
      <c r="BGO84" s="91"/>
      <c r="BGP84" s="91"/>
      <c r="BGQ84" s="91"/>
      <c r="BGR84" s="91"/>
      <c r="BGS84" s="91"/>
      <c r="BGT84" s="91"/>
      <c r="BGU84" s="91"/>
      <c r="BGV84" s="91"/>
      <c r="BGW84" s="91"/>
      <c r="BGX84" s="91"/>
      <c r="BGY84" s="91"/>
      <c r="BGZ84" s="91"/>
      <c r="BHA84" s="91"/>
      <c r="BHB84" s="91"/>
      <c r="BHC84" s="91"/>
      <c r="BHD84" s="91"/>
      <c r="BHE84" s="91"/>
      <c r="BHF84" s="91"/>
      <c r="BHG84" s="91"/>
      <c r="BHH84" s="91"/>
      <c r="BHI84" s="91"/>
      <c r="BHJ84" s="91"/>
      <c r="BHK84" s="91"/>
      <c r="BHL84" s="91"/>
      <c r="BHM84" s="91"/>
      <c r="BHN84" s="91"/>
      <c r="BHO84" s="91"/>
      <c r="BHP84" s="91"/>
      <c r="BHQ84" s="91"/>
      <c r="BHR84" s="91"/>
      <c r="BHS84" s="91"/>
      <c r="BHT84" s="91"/>
      <c r="BHU84" s="91"/>
      <c r="BHV84" s="91"/>
      <c r="BHW84" s="91"/>
      <c r="BHX84" s="91"/>
      <c r="BHY84" s="91"/>
      <c r="BHZ84" s="91"/>
      <c r="BIA84" s="91"/>
      <c r="BIB84" s="91"/>
      <c r="BIC84" s="91"/>
      <c r="BID84" s="91"/>
      <c r="BIE84" s="91"/>
      <c r="BIF84" s="91"/>
      <c r="BIG84" s="91"/>
      <c r="BIH84" s="91"/>
      <c r="BII84" s="91"/>
      <c r="BIJ84" s="91"/>
      <c r="BIK84" s="91"/>
      <c r="BIL84" s="91"/>
      <c r="BIM84" s="91"/>
      <c r="BIN84" s="91"/>
      <c r="BIO84" s="91"/>
      <c r="BIP84" s="91"/>
      <c r="BIQ84" s="91"/>
      <c r="BIR84" s="91"/>
      <c r="BIS84" s="91"/>
      <c r="BIT84" s="91"/>
      <c r="BIU84" s="91"/>
      <c r="BIV84" s="91"/>
      <c r="BIW84" s="91"/>
      <c r="BIX84" s="91"/>
      <c r="BIY84" s="91"/>
      <c r="BIZ84" s="91"/>
      <c r="BJA84" s="91"/>
      <c r="BJB84" s="91"/>
      <c r="BJC84" s="91"/>
      <c r="BJD84" s="91"/>
      <c r="BJE84" s="91"/>
      <c r="BJF84" s="91"/>
      <c r="BJG84" s="91"/>
      <c r="BJH84" s="91"/>
      <c r="BJI84" s="91"/>
      <c r="BJJ84" s="91"/>
      <c r="BJK84" s="91"/>
      <c r="BJL84" s="91"/>
      <c r="BJM84" s="91"/>
      <c r="BJN84" s="91"/>
      <c r="BJO84" s="91"/>
      <c r="BJP84" s="91"/>
      <c r="BJQ84" s="91"/>
      <c r="BJR84" s="91"/>
      <c r="BJS84" s="91"/>
      <c r="BJT84" s="91"/>
      <c r="BJU84" s="91"/>
      <c r="BJV84" s="91"/>
      <c r="BJW84" s="91"/>
      <c r="BJX84" s="91"/>
      <c r="BJY84" s="91"/>
      <c r="BJZ84" s="91"/>
      <c r="BKA84" s="91"/>
      <c r="BKB84" s="91"/>
      <c r="BKC84" s="91"/>
      <c r="BKD84" s="91"/>
      <c r="BKE84" s="91"/>
      <c r="BKF84" s="91"/>
      <c r="BKG84" s="91"/>
      <c r="BKH84" s="91"/>
      <c r="BKI84" s="91"/>
      <c r="BKJ84" s="91"/>
      <c r="BKK84" s="91"/>
      <c r="BKL84" s="91"/>
      <c r="BKM84" s="91"/>
      <c r="BKN84" s="91"/>
      <c r="BKO84" s="91"/>
      <c r="BKP84" s="91"/>
      <c r="BKQ84" s="91"/>
      <c r="BKR84" s="91"/>
      <c r="BKS84" s="91"/>
      <c r="BKT84" s="91"/>
      <c r="BKU84" s="91"/>
      <c r="BKV84" s="91"/>
      <c r="BKW84" s="91"/>
      <c r="BKX84" s="91"/>
      <c r="BKY84" s="91"/>
      <c r="BKZ84" s="91"/>
      <c r="BLA84" s="91"/>
      <c r="BLB84" s="91"/>
      <c r="BLC84" s="91"/>
      <c r="BLD84" s="91"/>
      <c r="BLE84" s="91"/>
      <c r="BLF84" s="91"/>
      <c r="BLG84" s="91"/>
      <c r="BLH84" s="91"/>
      <c r="BLI84" s="91"/>
      <c r="BLJ84" s="91"/>
      <c r="BLK84" s="91"/>
      <c r="BLL84" s="91"/>
      <c r="BLM84" s="91"/>
      <c r="BLN84" s="91"/>
      <c r="BLO84" s="91"/>
      <c r="BLP84" s="91"/>
      <c r="BLQ84" s="91"/>
      <c r="BLR84" s="91"/>
      <c r="BLS84" s="91"/>
      <c r="BLT84" s="91"/>
      <c r="BLU84" s="91"/>
      <c r="BLV84" s="91"/>
      <c r="BLW84" s="91"/>
      <c r="BLX84" s="91"/>
      <c r="BLY84" s="91"/>
      <c r="BLZ84" s="91"/>
      <c r="BMA84" s="91"/>
      <c r="BMB84" s="91"/>
      <c r="BMC84" s="91"/>
      <c r="BMD84" s="91"/>
      <c r="BME84" s="91"/>
      <c r="BMF84" s="91"/>
      <c r="BMG84" s="91"/>
      <c r="BMH84" s="91"/>
      <c r="BMI84" s="91"/>
      <c r="BMJ84" s="91"/>
      <c r="BMK84" s="91"/>
      <c r="BML84" s="91"/>
      <c r="BMM84" s="91"/>
      <c r="BMN84" s="91"/>
      <c r="BMO84" s="91"/>
      <c r="BMP84" s="91"/>
      <c r="BMQ84" s="91"/>
      <c r="BMR84" s="91"/>
      <c r="BMS84" s="91"/>
      <c r="BMT84" s="91"/>
      <c r="BMU84" s="91"/>
      <c r="BMV84" s="91"/>
      <c r="BMW84" s="91"/>
      <c r="BMX84" s="91"/>
      <c r="BMY84" s="91"/>
      <c r="BMZ84" s="91"/>
      <c r="BNA84" s="91"/>
      <c r="BNB84" s="91"/>
      <c r="BNC84" s="91"/>
      <c r="BND84" s="91"/>
      <c r="BNE84" s="91"/>
      <c r="BNF84" s="91"/>
      <c r="BNG84" s="91"/>
      <c r="BNH84" s="91"/>
      <c r="BNI84" s="91"/>
      <c r="BNJ84" s="91"/>
      <c r="BNK84" s="91"/>
      <c r="BNL84" s="91"/>
      <c r="BNM84" s="91"/>
      <c r="BNN84" s="91"/>
      <c r="BNO84" s="91"/>
      <c r="BNP84" s="91"/>
      <c r="BNQ84" s="91"/>
      <c r="BNR84" s="91"/>
      <c r="BNS84" s="91"/>
      <c r="BNT84" s="91"/>
      <c r="BNU84" s="91"/>
      <c r="BNV84" s="91"/>
      <c r="BNW84" s="91"/>
      <c r="BNX84" s="91"/>
      <c r="BNY84" s="91"/>
      <c r="BNZ84" s="91"/>
      <c r="BOA84" s="91"/>
      <c r="BOB84" s="91"/>
      <c r="BOC84" s="91"/>
      <c r="BOD84" s="91"/>
      <c r="BOE84" s="91"/>
      <c r="BOF84" s="91"/>
      <c r="BOG84" s="91"/>
      <c r="BOH84" s="91"/>
      <c r="BOI84" s="91"/>
      <c r="BOJ84" s="91"/>
      <c r="BOK84" s="91"/>
      <c r="BOL84" s="91"/>
      <c r="BOM84" s="91"/>
      <c r="BON84" s="91"/>
      <c r="BOO84" s="91"/>
      <c r="BOP84" s="91"/>
      <c r="BOQ84" s="91"/>
      <c r="BOR84" s="91"/>
      <c r="BOS84" s="91"/>
      <c r="BOT84" s="91"/>
      <c r="BOU84" s="91"/>
      <c r="BOV84" s="91"/>
      <c r="BOW84" s="91"/>
      <c r="BOX84" s="91"/>
      <c r="BOY84" s="91"/>
      <c r="BOZ84" s="91"/>
      <c r="BPA84" s="91"/>
      <c r="BPB84" s="91"/>
      <c r="BPC84" s="91"/>
      <c r="BPD84" s="91"/>
      <c r="BPE84" s="91"/>
      <c r="BPF84" s="91"/>
      <c r="BPG84" s="91"/>
      <c r="BPH84" s="91"/>
      <c r="BPI84" s="91"/>
      <c r="BPJ84" s="91"/>
      <c r="BPK84" s="91"/>
      <c r="BPL84" s="91"/>
      <c r="BPM84" s="91"/>
      <c r="BPN84" s="91"/>
      <c r="BPO84" s="91"/>
      <c r="BPP84" s="91"/>
      <c r="BPQ84" s="91"/>
      <c r="BPR84" s="91"/>
      <c r="BPS84" s="91"/>
      <c r="BPT84" s="91"/>
      <c r="BPU84" s="91"/>
      <c r="BPV84" s="91"/>
      <c r="BPW84" s="91"/>
      <c r="BPX84" s="91"/>
      <c r="BPY84" s="91"/>
      <c r="BPZ84" s="91"/>
      <c r="BQA84" s="91"/>
      <c r="BQB84" s="91"/>
      <c r="BQC84" s="91"/>
      <c r="BQD84" s="91"/>
      <c r="BQE84" s="91"/>
      <c r="BQF84" s="91"/>
      <c r="BQG84" s="91"/>
      <c r="BQH84" s="91"/>
      <c r="BQI84" s="91"/>
      <c r="BQJ84" s="91"/>
      <c r="BQK84" s="91"/>
      <c r="BQL84" s="91"/>
      <c r="BQM84" s="91"/>
      <c r="BQN84" s="91"/>
      <c r="BQO84" s="91"/>
      <c r="BQP84" s="91"/>
      <c r="BQQ84" s="91"/>
      <c r="BQR84" s="91"/>
      <c r="BQS84" s="91"/>
      <c r="BQT84" s="91"/>
      <c r="BQU84" s="91"/>
      <c r="BQV84" s="91"/>
      <c r="BQW84" s="91"/>
      <c r="BQX84" s="91"/>
      <c r="BQY84" s="91"/>
      <c r="BQZ84" s="91"/>
      <c r="BRA84" s="91"/>
      <c r="BRB84" s="91"/>
      <c r="BRC84" s="91"/>
      <c r="BRD84" s="91"/>
      <c r="BRE84" s="91"/>
      <c r="BRF84" s="91"/>
      <c r="BRG84" s="91"/>
      <c r="BRH84" s="91"/>
      <c r="BRI84" s="91"/>
      <c r="BRJ84" s="91"/>
      <c r="BRK84" s="91"/>
      <c r="BRL84" s="91"/>
      <c r="BRM84" s="91"/>
      <c r="BRN84" s="91"/>
      <c r="BRO84" s="91"/>
      <c r="BRP84" s="91"/>
      <c r="BRQ84" s="91"/>
      <c r="BRR84" s="91"/>
      <c r="BRS84" s="91"/>
      <c r="BRT84" s="91"/>
      <c r="BRU84" s="91"/>
      <c r="BRV84" s="91"/>
      <c r="BRW84" s="91"/>
      <c r="BRX84" s="91"/>
      <c r="BRY84" s="91"/>
      <c r="BRZ84" s="91"/>
      <c r="BSA84" s="91"/>
      <c r="BSB84" s="91"/>
      <c r="BSC84" s="91"/>
      <c r="BSD84" s="91"/>
      <c r="BSE84" s="91"/>
      <c r="BSF84" s="91"/>
      <c r="BSG84" s="91"/>
      <c r="BSH84" s="91"/>
      <c r="BSI84" s="91"/>
      <c r="BSJ84" s="91"/>
      <c r="BSK84" s="91"/>
      <c r="BSL84" s="91"/>
      <c r="BSM84" s="91"/>
      <c r="BSN84" s="91"/>
      <c r="BSO84" s="91"/>
      <c r="BSP84" s="91"/>
      <c r="BSQ84" s="91"/>
      <c r="BSR84" s="91"/>
      <c r="BSS84" s="91"/>
      <c r="BST84" s="91"/>
      <c r="BSU84" s="91"/>
      <c r="BSV84" s="91"/>
      <c r="BSW84" s="91"/>
      <c r="BSX84" s="91"/>
      <c r="BSY84" s="91"/>
      <c r="BSZ84" s="91"/>
      <c r="BTA84" s="91"/>
      <c r="BTB84" s="91"/>
      <c r="BTC84" s="91"/>
      <c r="BTD84" s="91"/>
      <c r="BTE84" s="91"/>
      <c r="BTF84" s="91"/>
      <c r="BTG84" s="91"/>
      <c r="BTH84" s="91"/>
      <c r="BTI84" s="91"/>
      <c r="BTJ84" s="91"/>
      <c r="BTK84" s="91"/>
      <c r="BTL84" s="91"/>
      <c r="BTM84" s="91"/>
      <c r="BTN84" s="91"/>
      <c r="BTO84" s="91"/>
      <c r="BTP84" s="91"/>
      <c r="BTQ84" s="91"/>
      <c r="BTR84" s="91"/>
      <c r="BTS84" s="91"/>
      <c r="BTT84" s="91"/>
      <c r="BTU84" s="91"/>
      <c r="BTV84" s="91"/>
      <c r="BTW84" s="91"/>
      <c r="BTX84" s="91"/>
      <c r="BTY84" s="91"/>
      <c r="BTZ84" s="91"/>
      <c r="BUA84" s="91"/>
      <c r="BUB84" s="91"/>
      <c r="BUC84" s="91"/>
      <c r="BUD84" s="91"/>
      <c r="BUE84" s="91"/>
      <c r="BUF84" s="91"/>
      <c r="BUG84" s="91"/>
      <c r="BUH84" s="91"/>
      <c r="BUI84" s="91"/>
      <c r="BUJ84" s="91"/>
      <c r="BUK84" s="91"/>
      <c r="BUL84" s="91"/>
      <c r="BUM84" s="91"/>
      <c r="BUN84" s="91"/>
      <c r="BUO84" s="91"/>
      <c r="BUP84" s="91"/>
      <c r="BUQ84" s="91"/>
      <c r="BUR84" s="91"/>
      <c r="BUS84" s="91"/>
      <c r="BUT84" s="91"/>
      <c r="BUU84" s="91"/>
      <c r="BUV84" s="91"/>
      <c r="BUW84" s="91"/>
      <c r="BUX84" s="91"/>
      <c r="BUY84" s="91"/>
      <c r="BUZ84" s="91"/>
      <c r="BVA84" s="91"/>
      <c r="BVB84" s="91"/>
      <c r="BVC84" s="91"/>
      <c r="BVD84" s="91"/>
      <c r="BVE84" s="91"/>
      <c r="BVF84" s="91"/>
      <c r="BVG84" s="91"/>
      <c r="BVH84" s="91"/>
      <c r="BVI84" s="91"/>
      <c r="BVJ84" s="91"/>
      <c r="BVK84" s="91"/>
      <c r="BVL84" s="91"/>
      <c r="BVM84" s="91"/>
      <c r="BVN84" s="91"/>
      <c r="BVO84" s="91"/>
      <c r="BVP84" s="91"/>
      <c r="BVQ84" s="91"/>
      <c r="BVR84" s="91"/>
      <c r="BVS84" s="91"/>
      <c r="BVT84" s="91"/>
      <c r="BVU84" s="91"/>
      <c r="BVV84" s="91"/>
      <c r="BVW84" s="91"/>
      <c r="BVX84" s="91"/>
      <c r="BVY84" s="91"/>
      <c r="BVZ84" s="91"/>
      <c r="BWA84" s="91"/>
      <c r="BWB84" s="91"/>
      <c r="BWC84" s="91"/>
      <c r="BWD84" s="91"/>
      <c r="BWE84" s="91"/>
      <c r="BWF84" s="91"/>
      <c r="BWG84" s="91"/>
      <c r="BWH84" s="91"/>
      <c r="BWI84" s="91"/>
      <c r="BWJ84" s="91"/>
      <c r="BWK84" s="91"/>
      <c r="BWL84" s="91"/>
      <c r="BWM84" s="91"/>
      <c r="BWN84" s="91"/>
      <c r="BWO84" s="91"/>
      <c r="BWP84" s="91"/>
      <c r="BWQ84" s="91"/>
      <c r="BWR84" s="91"/>
      <c r="BWS84" s="91"/>
      <c r="BWT84" s="91"/>
      <c r="BWU84" s="91"/>
      <c r="BWV84" s="91"/>
      <c r="BWW84" s="91"/>
      <c r="BWX84" s="91"/>
      <c r="BWY84" s="91"/>
      <c r="BWZ84" s="91"/>
      <c r="BXA84" s="91"/>
      <c r="BXB84" s="91"/>
      <c r="BXC84" s="91"/>
      <c r="BXD84" s="91"/>
      <c r="BXE84" s="91"/>
      <c r="BXF84" s="91"/>
      <c r="BXG84" s="91"/>
      <c r="BXH84" s="91"/>
      <c r="BXI84" s="91"/>
      <c r="BXJ84" s="91"/>
      <c r="BXK84" s="91"/>
      <c r="BXL84" s="91"/>
      <c r="BXM84" s="91"/>
      <c r="BXN84" s="91"/>
      <c r="BXO84" s="91"/>
      <c r="BXP84" s="91"/>
      <c r="BXQ84" s="91"/>
      <c r="BXR84" s="91"/>
      <c r="BXS84" s="91"/>
      <c r="BXT84" s="91"/>
      <c r="BXU84" s="91"/>
      <c r="BXV84" s="91"/>
      <c r="BXW84" s="91"/>
      <c r="BXX84" s="91"/>
      <c r="BXY84" s="91"/>
      <c r="BXZ84" s="91"/>
      <c r="BYA84" s="91"/>
      <c r="BYB84" s="91"/>
      <c r="BYC84" s="91"/>
      <c r="BYD84" s="91"/>
      <c r="BYE84" s="91"/>
      <c r="BYF84" s="91"/>
      <c r="BYG84" s="91"/>
      <c r="BYH84" s="91"/>
      <c r="BYI84" s="91"/>
      <c r="BYJ84" s="91"/>
      <c r="BYK84" s="91"/>
      <c r="BYL84" s="91"/>
      <c r="BYM84" s="91"/>
      <c r="BYN84" s="91"/>
      <c r="BYO84" s="91"/>
      <c r="BYP84" s="91"/>
      <c r="BYQ84" s="91"/>
      <c r="BYR84" s="91"/>
      <c r="BYS84" s="91"/>
      <c r="BYT84" s="91"/>
      <c r="BYU84" s="91"/>
      <c r="BYV84" s="91"/>
      <c r="BYW84" s="91"/>
      <c r="BYX84" s="91"/>
      <c r="BYY84" s="91"/>
      <c r="BYZ84" s="91"/>
      <c r="BZA84" s="91"/>
      <c r="BZB84" s="91"/>
      <c r="BZC84" s="91"/>
      <c r="BZD84" s="91"/>
      <c r="BZE84" s="91"/>
      <c r="BZF84" s="91"/>
      <c r="BZG84" s="91"/>
      <c r="BZH84" s="91"/>
      <c r="BZI84" s="91"/>
      <c r="BZJ84" s="91"/>
      <c r="BZK84" s="91"/>
      <c r="BZL84" s="91"/>
      <c r="BZM84" s="91"/>
      <c r="BZN84" s="91"/>
      <c r="BZO84" s="91"/>
      <c r="BZP84" s="91"/>
      <c r="BZQ84" s="91"/>
      <c r="BZR84" s="91"/>
      <c r="BZS84" s="91"/>
      <c r="BZT84" s="91"/>
      <c r="BZU84" s="91"/>
      <c r="BZV84" s="91"/>
      <c r="BZW84" s="91"/>
      <c r="BZX84" s="91"/>
      <c r="BZY84" s="91"/>
      <c r="BZZ84" s="91"/>
      <c r="CAA84" s="91"/>
      <c r="CAB84" s="91"/>
      <c r="CAC84" s="91"/>
      <c r="CAD84" s="91"/>
      <c r="CAE84" s="91"/>
      <c r="CAF84" s="91"/>
      <c r="CAG84" s="91"/>
      <c r="CAH84" s="91"/>
      <c r="CAI84" s="91"/>
      <c r="CAJ84" s="91"/>
      <c r="CAK84" s="91"/>
      <c r="CAL84" s="91"/>
      <c r="CAM84" s="91"/>
      <c r="CAN84" s="91"/>
      <c r="CAO84" s="91"/>
      <c r="CAP84" s="91"/>
      <c r="CAQ84" s="91"/>
      <c r="CAR84" s="91"/>
      <c r="CAS84" s="91"/>
      <c r="CAT84" s="91"/>
      <c r="CAU84" s="91"/>
      <c r="CAV84" s="91"/>
      <c r="CAW84" s="91"/>
      <c r="CAX84" s="91"/>
      <c r="CAY84" s="91"/>
      <c r="CAZ84" s="91"/>
      <c r="CBA84" s="91"/>
      <c r="CBB84" s="91"/>
      <c r="CBC84" s="91"/>
      <c r="CBD84" s="91"/>
      <c r="CBE84" s="91"/>
      <c r="CBF84" s="91"/>
      <c r="CBG84" s="91"/>
      <c r="CBH84" s="91"/>
      <c r="CBI84" s="91"/>
      <c r="CBJ84" s="91"/>
      <c r="CBK84" s="91"/>
      <c r="CBL84" s="91"/>
      <c r="CBM84" s="91"/>
      <c r="CBN84" s="91"/>
      <c r="CBO84" s="91"/>
      <c r="CBP84" s="91"/>
      <c r="CBQ84" s="91"/>
      <c r="CBR84" s="91"/>
      <c r="CBS84" s="91"/>
      <c r="CBT84" s="91"/>
      <c r="CBU84" s="91"/>
      <c r="CBV84" s="91"/>
      <c r="CBW84" s="91"/>
      <c r="CBX84" s="91"/>
      <c r="CBY84" s="91"/>
      <c r="CBZ84" s="91"/>
      <c r="CCA84" s="91"/>
      <c r="CCB84" s="91"/>
      <c r="CCC84" s="91"/>
      <c r="CCD84" s="91"/>
      <c r="CCE84" s="91"/>
      <c r="CCF84" s="91"/>
      <c r="CCG84" s="91"/>
      <c r="CCH84" s="91"/>
      <c r="CCI84" s="91"/>
      <c r="CCJ84" s="91"/>
      <c r="CCK84" s="91"/>
      <c r="CCL84" s="91"/>
      <c r="CCM84" s="91"/>
      <c r="CCN84" s="91"/>
      <c r="CCO84" s="91"/>
      <c r="CCP84" s="91"/>
      <c r="CCQ84" s="91"/>
      <c r="CCR84" s="91"/>
      <c r="CCS84" s="91"/>
      <c r="CCT84" s="91"/>
      <c r="CCU84" s="91"/>
      <c r="CCV84" s="91"/>
      <c r="CCW84" s="91"/>
      <c r="CCX84" s="91"/>
      <c r="CCY84" s="91"/>
      <c r="CCZ84" s="91"/>
      <c r="CDA84" s="91"/>
      <c r="CDB84" s="91"/>
      <c r="CDC84" s="91"/>
      <c r="CDD84" s="91"/>
      <c r="CDE84" s="91"/>
      <c r="CDF84" s="91"/>
      <c r="CDG84" s="91"/>
      <c r="CDH84" s="91"/>
      <c r="CDI84" s="91"/>
      <c r="CDJ84" s="91"/>
      <c r="CDK84" s="91"/>
      <c r="CDL84" s="91"/>
      <c r="CDM84" s="91"/>
      <c r="CDN84" s="91"/>
      <c r="CDO84" s="91"/>
      <c r="CDP84" s="91"/>
      <c r="CDQ84" s="91"/>
      <c r="CDR84" s="91"/>
      <c r="CDS84" s="91"/>
      <c r="CDT84" s="91"/>
      <c r="CDU84" s="91"/>
      <c r="CDV84" s="91"/>
      <c r="CDW84" s="91"/>
      <c r="CDX84" s="91"/>
      <c r="CDY84" s="91"/>
      <c r="CDZ84" s="91"/>
      <c r="CEA84" s="91"/>
      <c r="CEB84" s="91"/>
      <c r="CEC84" s="91"/>
      <c r="CED84" s="91"/>
      <c r="CEE84" s="91"/>
      <c r="CEF84" s="91"/>
      <c r="CEG84" s="91"/>
      <c r="CEH84" s="91"/>
      <c r="CEI84" s="91"/>
      <c r="CEJ84" s="91"/>
      <c r="CEK84" s="91"/>
      <c r="CEL84" s="91"/>
      <c r="CEM84" s="91"/>
      <c r="CEN84" s="91"/>
      <c r="CEO84" s="91"/>
      <c r="CEP84" s="91"/>
      <c r="CEQ84" s="91"/>
      <c r="CER84" s="91"/>
      <c r="CES84" s="91"/>
      <c r="CET84" s="91"/>
      <c r="CEU84" s="91"/>
      <c r="CEV84" s="91"/>
      <c r="CEW84" s="91"/>
      <c r="CEX84" s="91"/>
      <c r="CEY84" s="91"/>
      <c r="CEZ84" s="91"/>
      <c r="CFA84" s="91"/>
      <c r="CFB84" s="91"/>
      <c r="CFC84" s="91"/>
      <c r="CFD84" s="91"/>
      <c r="CFE84" s="91"/>
      <c r="CFF84" s="91"/>
      <c r="CFG84" s="91"/>
      <c r="CFH84" s="91"/>
      <c r="CFI84" s="91"/>
      <c r="CFJ84" s="91"/>
      <c r="CFK84" s="91"/>
      <c r="CFL84" s="91"/>
      <c r="CFM84" s="91"/>
      <c r="CFN84" s="91"/>
      <c r="CFO84" s="91"/>
      <c r="CFP84" s="91"/>
      <c r="CFQ84" s="91"/>
      <c r="CFR84" s="91"/>
      <c r="CFS84" s="91"/>
      <c r="CFT84" s="91"/>
      <c r="CFU84" s="91"/>
      <c r="CFV84" s="91"/>
      <c r="CFW84" s="91"/>
      <c r="CFX84" s="91"/>
      <c r="CFY84" s="91"/>
      <c r="CFZ84" s="91"/>
      <c r="CGA84" s="91"/>
      <c r="CGB84" s="91"/>
      <c r="CGC84" s="91"/>
      <c r="CGD84" s="91"/>
      <c r="CGE84" s="91"/>
      <c r="CGF84" s="91"/>
      <c r="CGG84" s="91"/>
      <c r="CGH84" s="91"/>
      <c r="CGI84" s="91"/>
      <c r="CGJ84" s="91"/>
      <c r="CGK84" s="91"/>
      <c r="CGL84" s="91"/>
      <c r="CGM84" s="91"/>
      <c r="CGN84" s="91"/>
      <c r="CGO84" s="91"/>
      <c r="CGP84" s="91"/>
      <c r="CGQ84" s="91"/>
      <c r="CGR84" s="91"/>
      <c r="CGS84" s="91"/>
      <c r="CGT84" s="91"/>
      <c r="CGU84" s="91"/>
      <c r="CGV84" s="91"/>
      <c r="CGW84" s="91"/>
      <c r="CGX84" s="91"/>
      <c r="CGY84" s="91"/>
      <c r="CGZ84" s="91"/>
      <c r="CHA84" s="91"/>
      <c r="CHB84" s="91"/>
      <c r="CHC84" s="91"/>
      <c r="CHD84" s="91"/>
      <c r="CHE84" s="91"/>
      <c r="CHF84" s="91"/>
      <c r="CHG84" s="91"/>
      <c r="CHH84" s="91"/>
      <c r="CHI84" s="91"/>
      <c r="CHJ84" s="91"/>
      <c r="CHK84" s="91"/>
      <c r="CHL84" s="91"/>
      <c r="CHM84" s="91"/>
      <c r="CHN84" s="91"/>
      <c r="CHO84" s="91"/>
      <c r="CHP84" s="91"/>
      <c r="CHQ84" s="91"/>
      <c r="CHR84" s="91"/>
      <c r="CHS84" s="91"/>
      <c r="CHT84" s="91"/>
      <c r="CHU84" s="91"/>
      <c r="CHV84" s="91"/>
      <c r="CHW84" s="91"/>
      <c r="CHX84" s="91"/>
      <c r="CHY84" s="91"/>
      <c r="CHZ84" s="91"/>
      <c r="CIA84" s="91"/>
      <c r="CIB84" s="91"/>
      <c r="CIC84" s="91"/>
      <c r="CID84" s="91"/>
      <c r="CIE84" s="91"/>
      <c r="CIF84" s="91"/>
      <c r="CIG84" s="91"/>
      <c r="CIH84" s="91"/>
      <c r="CII84" s="91"/>
      <c r="CIJ84" s="91"/>
      <c r="CIK84" s="91"/>
      <c r="CIL84" s="91"/>
      <c r="CIM84" s="91"/>
      <c r="CIN84" s="91"/>
      <c r="CIO84" s="91"/>
      <c r="CIP84" s="91"/>
      <c r="CIQ84" s="91"/>
      <c r="CIR84" s="91"/>
      <c r="CIS84" s="91"/>
      <c r="CIT84" s="91"/>
      <c r="CIU84" s="91"/>
      <c r="CIV84" s="91"/>
      <c r="CIW84" s="91"/>
      <c r="CIX84" s="91"/>
      <c r="CIY84" s="91"/>
      <c r="CIZ84" s="91"/>
      <c r="CJA84" s="91"/>
      <c r="CJB84" s="91"/>
      <c r="CJC84" s="91"/>
      <c r="CJD84" s="91"/>
      <c r="CJE84" s="91"/>
      <c r="CJF84" s="91"/>
      <c r="CJG84" s="91"/>
      <c r="CJH84" s="91"/>
      <c r="CJI84" s="91"/>
      <c r="CJJ84" s="91"/>
      <c r="CJK84" s="91"/>
      <c r="CJL84" s="91"/>
      <c r="CJM84" s="91"/>
      <c r="CJN84" s="91"/>
      <c r="CJO84" s="91"/>
      <c r="CJP84" s="91"/>
      <c r="CJQ84" s="91"/>
      <c r="CJR84" s="91"/>
      <c r="CJS84" s="91"/>
      <c r="CJT84" s="91"/>
      <c r="CJU84" s="91"/>
      <c r="CJV84" s="91"/>
      <c r="CJW84" s="91"/>
      <c r="CJX84" s="91"/>
      <c r="CJY84" s="91"/>
      <c r="CJZ84" s="91"/>
      <c r="CKA84" s="91"/>
      <c r="CKB84" s="91"/>
      <c r="CKC84" s="91"/>
      <c r="CKD84" s="91"/>
      <c r="CKE84" s="91"/>
      <c r="CKF84" s="91"/>
      <c r="CKG84" s="91"/>
      <c r="CKH84" s="91"/>
      <c r="CKI84" s="91"/>
      <c r="CKJ84" s="91"/>
      <c r="CKK84" s="91"/>
      <c r="CKL84" s="91"/>
      <c r="CKM84" s="91"/>
      <c r="CKN84" s="91"/>
      <c r="CKO84" s="91"/>
      <c r="CKP84" s="91"/>
      <c r="CKQ84" s="91"/>
      <c r="CKR84" s="91"/>
      <c r="CKS84" s="91"/>
      <c r="CKT84" s="91"/>
      <c r="CKU84" s="91"/>
      <c r="CKV84" s="91"/>
      <c r="CKW84" s="91"/>
      <c r="CKX84" s="91"/>
      <c r="CKY84" s="91"/>
      <c r="CKZ84" s="91"/>
      <c r="CLA84" s="91"/>
      <c r="CLB84" s="91"/>
      <c r="CLC84" s="91"/>
      <c r="CLD84" s="91"/>
      <c r="CLE84" s="91"/>
      <c r="CLF84" s="91"/>
      <c r="CLG84" s="91"/>
      <c r="CLH84" s="91"/>
      <c r="CLI84" s="91"/>
      <c r="CLJ84" s="91"/>
      <c r="CLK84" s="91"/>
      <c r="CLL84" s="91"/>
      <c r="CLM84" s="91"/>
      <c r="CLN84" s="91"/>
      <c r="CLO84" s="91"/>
      <c r="CLP84" s="91"/>
      <c r="CLQ84" s="91"/>
      <c r="CLR84" s="91"/>
      <c r="CLS84" s="91"/>
      <c r="CLT84" s="91"/>
      <c r="CLU84" s="91"/>
      <c r="CLV84" s="91"/>
      <c r="CLW84" s="91"/>
      <c r="CLX84" s="91"/>
      <c r="CLY84" s="91"/>
      <c r="CLZ84" s="91"/>
      <c r="CMA84" s="91"/>
      <c r="CMB84" s="91"/>
      <c r="CMC84" s="91"/>
      <c r="CMD84" s="91"/>
      <c r="CME84" s="91"/>
      <c r="CMF84" s="91"/>
      <c r="CMG84" s="91"/>
      <c r="CMH84" s="91"/>
      <c r="CMI84" s="91"/>
      <c r="CMJ84" s="91"/>
      <c r="CMK84" s="91"/>
      <c r="CML84" s="91"/>
      <c r="CMM84" s="91"/>
      <c r="CMN84" s="91"/>
      <c r="CMO84" s="91"/>
      <c r="CMP84" s="91"/>
      <c r="CMQ84" s="91"/>
      <c r="CMR84" s="91"/>
      <c r="CMS84" s="91"/>
      <c r="CMT84" s="91"/>
      <c r="CMU84" s="91"/>
      <c r="CMV84" s="91"/>
      <c r="CMW84" s="91"/>
      <c r="CMX84" s="91"/>
      <c r="CMY84" s="91"/>
      <c r="CMZ84" s="91"/>
      <c r="CNA84" s="91"/>
      <c r="CNB84" s="91"/>
      <c r="CNC84" s="91"/>
      <c r="CND84" s="91"/>
      <c r="CNE84" s="91"/>
      <c r="CNF84" s="91"/>
      <c r="CNG84" s="91"/>
      <c r="CNH84" s="91"/>
      <c r="CNI84" s="91"/>
      <c r="CNJ84" s="91"/>
      <c r="CNK84" s="91"/>
      <c r="CNL84" s="91"/>
      <c r="CNM84" s="91"/>
      <c r="CNN84" s="91"/>
      <c r="CNO84" s="91"/>
      <c r="CNP84" s="91"/>
      <c r="CNQ84" s="91"/>
      <c r="CNR84" s="91"/>
      <c r="CNS84" s="91"/>
      <c r="CNT84" s="91"/>
      <c r="CNU84" s="91"/>
      <c r="CNV84" s="91"/>
      <c r="CNW84" s="91"/>
      <c r="CNX84" s="91"/>
      <c r="CNY84" s="91"/>
      <c r="CNZ84" s="91"/>
      <c r="COA84" s="91"/>
      <c r="COB84" s="91"/>
      <c r="COC84" s="91"/>
      <c r="COD84" s="91"/>
      <c r="COE84" s="91"/>
      <c r="COF84" s="91"/>
      <c r="COG84" s="91"/>
      <c r="COH84" s="91"/>
      <c r="COI84" s="91"/>
      <c r="COJ84" s="91"/>
      <c r="COK84" s="91"/>
      <c r="COL84" s="91"/>
      <c r="COM84" s="91"/>
      <c r="CON84" s="91"/>
      <c r="COO84" s="91"/>
      <c r="COP84" s="91"/>
      <c r="COQ84" s="91"/>
      <c r="COR84" s="91"/>
      <c r="COS84" s="91"/>
      <c r="COT84" s="91"/>
      <c r="COU84" s="91"/>
      <c r="COV84" s="91"/>
      <c r="COW84" s="91"/>
      <c r="COX84" s="91"/>
      <c r="COY84" s="91"/>
      <c r="COZ84" s="91"/>
      <c r="CPA84" s="91"/>
      <c r="CPB84" s="91"/>
      <c r="CPC84" s="91"/>
      <c r="CPD84" s="91"/>
      <c r="CPE84" s="91"/>
      <c r="CPF84" s="91"/>
      <c r="CPG84" s="91"/>
      <c r="CPH84" s="91"/>
      <c r="CPI84" s="91"/>
      <c r="CPJ84" s="91"/>
      <c r="CPK84" s="91"/>
      <c r="CPL84" s="91"/>
      <c r="CPM84" s="91"/>
      <c r="CPN84" s="91"/>
      <c r="CPO84" s="91"/>
      <c r="CPP84" s="91"/>
      <c r="CPQ84" s="91"/>
      <c r="CPR84" s="91"/>
      <c r="CPS84" s="91"/>
      <c r="CPT84" s="91"/>
      <c r="CPU84" s="91"/>
      <c r="CPV84" s="91"/>
      <c r="CPW84" s="91"/>
      <c r="CPX84" s="91"/>
      <c r="CPY84" s="91"/>
      <c r="CPZ84" s="91"/>
      <c r="CQA84" s="91"/>
      <c r="CQB84" s="91"/>
      <c r="CQC84" s="91"/>
      <c r="CQD84" s="91"/>
      <c r="CQE84" s="91"/>
      <c r="CQF84" s="91"/>
      <c r="CQG84" s="91"/>
      <c r="CQH84" s="91"/>
      <c r="CQI84" s="91"/>
      <c r="CQJ84" s="91"/>
      <c r="CQK84" s="91"/>
      <c r="CQL84" s="91"/>
      <c r="CQM84" s="91"/>
      <c r="CQN84" s="91"/>
      <c r="CQO84" s="91"/>
      <c r="CQP84" s="91"/>
      <c r="CQQ84" s="91"/>
      <c r="CQR84" s="91"/>
      <c r="CQS84" s="91"/>
      <c r="CQT84" s="91"/>
      <c r="CQU84" s="91"/>
      <c r="CQV84" s="91"/>
      <c r="CQW84" s="91"/>
      <c r="CQX84" s="91"/>
      <c r="CQY84" s="91"/>
      <c r="CQZ84" s="91"/>
      <c r="CRA84" s="91"/>
      <c r="CRB84" s="91"/>
      <c r="CRC84" s="91"/>
      <c r="CRD84" s="91"/>
      <c r="CRE84" s="91"/>
      <c r="CRF84" s="91"/>
      <c r="CRG84" s="91"/>
      <c r="CRH84" s="91"/>
      <c r="CRI84" s="91"/>
      <c r="CRJ84" s="91"/>
      <c r="CRK84" s="91"/>
      <c r="CRL84" s="91"/>
      <c r="CRM84" s="91"/>
      <c r="CRN84" s="91"/>
      <c r="CRO84" s="91"/>
      <c r="CRP84" s="91"/>
      <c r="CRQ84" s="91"/>
      <c r="CRR84" s="91"/>
      <c r="CRS84" s="91"/>
      <c r="CRT84" s="91"/>
      <c r="CRU84" s="91"/>
      <c r="CRV84" s="91"/>
      <c r="CRW84" s="91"/>
      <c r="CRX84" s="91"/>
      <c r="CRY84" s="91"/>
      <c r="CRZ84" s="91"/>
      <c r="CSA84" s="91"/>
      <c r="CSB84" s="91"/>
      <c r="CSC84" s="91"/>
      <c r="CSD84" s="91"/>
      <c r="CSE84" s="91"/>
      <c r="CSF84" s="91"/>
      <c r="CSG84" s="91"/>
      <c r="CSH84" s="91"/>
      <c r="CSI84" s="91"/>
      <c r="CSJ84" s="91"/>
      <c r="CSK84" s="91"/>
      <c r="CSL84" s="91"/>
      <c r="CSM84" s="91"/>
      <c r="CSN84" s="91"/>
      <c r="CSO84" s="91"/>
      <c r="CSP84" s="91"/>
      <c r="CSQ84" s="91"/>
      <c r="CSR84" s="91"/>
      <c r="CSS84" s="91"/>
      <c r="CST84" s="91"/>
      <c r="CSU84" s="91"/>
      <c r="CSV84" s="91"/>
      <c r="CSW84" s="91"/>
      <c r="CSX84" s="91"/>
      <c r="CSY84" s="91"/>
      <c r="CSZ84" s="91"/>
      <c r="CTA84" s="91"/>
      <c r="CTB84" s="91"/>
      <c r="CTC84" s="91"/>
      <c r="CTD84" s="91"/>
      <c r="CTE84" s="91"/>
      <c r="CTF84" s="91"/>
      <c r="CTG84" s="91"/>
      <c r="CTH84" s="91"/>
      <c r="CTI84" s="91"/>
      <c r="CTJ84" s="91"/>
      <c r="CTK84" s="91"/>
      <c r="CTL84" s="91"/>
      <c r="CTM84" s="91"/>
      <c r="CTN84" s="91"/>
      <c r="CTO84" s="91"/>
      <c r="CTP84" s="91"/>
      <c r="CTQ84" s="91"/>
      <c r="CTR84" s="91"/>
      <c r="CTS84" s="91"/>
      <c r="CTT84" s="91"/>
      <c r="CTU84" s="91"/>
      <c r="CTV84" s="91"/>
      <c r="CTW84" s="91"/>
      <c r="CTX84" s="91"/>
      <c r="CTY84" s="91"/>
      <c r="CTZ84" s="91"/>
      <c r="CUA84" s="91"/>
      <c r="CUB84" s="91"/>
      <c r="CUC84" s="91"/>
      <c r="CUD84" s="91"/>
      <c r="CUE84" s="91"/>
      <c r="CUF84" s="91"/>
      <c r="CUG84" s="91"/>
      <c r="CUH84" s="91"/>
      <c r="CUI84" s="91"/>
      <c r="CUJ84" s="91"/>
      <c r="CUK84" s="91"/>
      <c r="CUL84" s="91"/>
      <c r="CUM84" s="91"/>
      <c r="CUN84" s="91"/>
      <c r="CUO84" s="91"/>
      <c r="CUP84" s="91"/>
      <c r="CUQ84" s="91"/>
      <c r="CUR84" s="91"/>
      <c r="CUS84" s="91"/>
      <c r="CUT84" s="91"/>
      <c r="CUU84" s="91"/>
      <c r="CUV84" s="91"/>
      <c r="CUW84" s="91"/>
      <c r="CUX84" s="91"/>
      <c r="CUY84" s="91"/>
      <c r="CUZ84" s="91"/>
      <c r="CVA84" s="91"/>
      <c r="CVB84" s="91"/>
      <c r="CVC84" s="91"/>
      <c r="CVD84" s="91"/>
      <c r="CVE84" s="91"/>
      <c r="CVF84" s="91"/>
      <c r="CVG84" s="91"/>
      <c r="CVH84" s="91"/>
      <c r="CVI84" s="91"/>
      <c r="CVJ84" s="91"/>
      <c r="CVK84" s="91"/>
      <c r="CVL84" s="91"/>
      <c r="CVM84" s="91"/>
      <c r="CVN84" s="91"/>
      <c r="CVO84" s="91"/>
      <c r="CVP84" s="91"/>
      <c r="CVQ84" s="91"/>
      <c r="CVR84" s="91"/>
      <c r="CVS84" s="91"/>
      <c r="CVT84" s="91"/>
      <c r="CVU84" s="91"/>
      <c r="CVV84" s="91"/>
      <c r="CVW84" s="91"/>
      <c r="CVX84" s="91"/>
      <c r="CVY84" s="91"/>
      <c r="CVZ84" s="91"/>
      <c r="CWA84" s="91"/>
      <c r="CWB84" s="91"/>
      <c r="CWC84" s="91"/>
      <c r="CWD84" s="91"/>
      <c r="CWE84" s="91"/>
      <c r="CWF84" s="91"/>
      <c r="CWG84" s="91"/>
      <c r="CWH84" s="91"/>
      <c r="CWI84" s="91"/>
      <c r="CWJ84" s="91"/>
      <c r="CWK84" s="91"/>
      <c r="CWL84" s="91"/>
      <c r="CWM84" s="91"/>
      <c r="CWN84" s="91"/>
      <c r="CWO84" s="91"/>
      <c r="CWP84" s="91"/>
      <c r="CWQ84" s="91"/>
      <c r="CWR84" s="91"/>
      <c r="CWS84" s="91"/>
      <c r="CWT84" s="91"/>
      <c r="CWU84" s="91"/>
      <c r="CWV84" s="91"/>
      <c r="CWW84" s="91"/>
      <c r="CWX84" s="91"/>
      <c r="CWY84" s="91"/>
      <c r="CWZ84" s="91"/>
      <c r="CXA84" s="91"/>
      <c r="CXB84" s="91"/>
      <c r="CXC84" s="91"/>
      <c r="CXD84" s="91"/>
      <c r="CXE84" s="91"/>
      <c r="CXF84" s="91"/>
      <c r="CXG84" s="91"/>
      <c r="CXH84" s="91"/>
      <c r="CXI84" s="91"/>
      <c r="CXJ84" s="91"/>
      <c r="CXK84" s="91"/>
      <c r="CXL84" s="91"/>
      <c r="CXM84" s="91"/>
      <c r="CXN84" s="91"/>
      <c r="CXO84" s="91"/>
      <c r="CXP84" s="91"/>
      <c r="CXQ84" s="91"/>
      <c r="CXR84" s="91"/>
      <c r="CXS84" s="91"/>
      <c r="CXT84" s="91"/>
      <c r="CXU84" s="91"/>
      <c r="CXV84" s="91"/>
      <c r="CXW84" s="91"/>
      <c r="CXX84" s="91"/>
      <c r="CXY84" s="91"/>
      <c r="CXZ84" s="91"/>
      <c r="CYA84" s="91"/>
      <c r="CYB84" s="91"/>
      <c r="CYC84" s="91"/>
      <c r="CYD84" s="91"/>
      <c r="CYE84" s="91"/>
      <c r="CYF84" s="91"/>
      <c r="CYG84" s="91"/>
      <c r="CYH84" s="91"/>
      <c r="CYI84" s="91"/>
      <c r="CYJ84" s="91"/>
      <c r="CYK84" s="91"/>
      <c r="CYL84" s="91"/>
      <c r="CYM84" s="91"/>
      <c r="CYN84" s="91"/>
      <c r="CYO84" s="91"/>
      <c r="CYP84" s="91"/>
      <c r="CYQ84" s="91"/>
      <c r="CYR84" s="91"/>
      <c r="CYS84" s="91"/>
      <c r="CYT84" s="91"/>
      <c r="CYU84" s="91"/>
      <c r="CYV84" s="91"/>
      <c r="CYW84" s="91"/>
      <c r="CYX84" s="91"/>
      <c r="CYY84" s="91"/>
      <c r="CYZ84" s="91"/>
      <c r="CZA84" s="91"/>
      <c r="CZB84" s="91"/>
      <c r="CZC84" s="91"/>
      <c r="CZD84" s="91"/>
      <c r="CZE84" s="91"/>
      <c r="CZF84" s="91"/>
      <c r="CZG84" s="91"/>
      <c r="CZH84" s="91"/>
      <c r="CZI84" s="91"/>
      <c r="CZJ84" s="91"/>
      <c r="CZK84" s="91"/>
      <c r="CZL84" s="91"/>
      <c r="CZM84" s="91"/>
      <c r="CZN84" s="91"/>
      <c r="CZO84" s="91"/>
      <c r="CZP84" s="91"/>
      <c r="CZQ84" s="91"/>
      <c r="CZR84" s="91"/>
      <c r="CZS84" s="91"/>
      <c r="CZT84" s="91"/>
      <c r="CZU84" s="91"/>
      <c r="CZV84" s="91"/>
      <c r="CZW84" s="91"/>
      <c r="CZX84" s="91"/>
      <c r="CZY84" s="91"/>
      <c r="CZZ84" s="91"/>
      <c r="DAA84" s="91"/>
      <c r="DAB84" s="91"/>
      <c r="DAC84" s="91"/>
      <c r="DAD84" s="91"/>
      <c r="DAE84" s="91"/>
      <c r="DAF84" s="91"/>
      <c r="DAG84" s="91"/>
      <c r="DAH84" s="91"/>
      <c r="DAI84" s="91"/>
      <c r="DAJ84" s="91"/>
      <c r="DAK84" s="91"/>
      <c r="DAL84" s="91"/>
      <c r="DAM84" s="91"/>
      <c r="DAN84" s="91"/>
      <c r="DAO84" s="91"/>
      <c r="DAP84" s="91"/>
      <c r="DAQ84" s="91"/>
      <c r="DAR84" s="91"/>
      <c r="DAS84" s="91"/>
      <c r="DAT84" s="91"/>
      <c r="DAU84" s="91"/>
      <c r="DAV84" s="91"/>
      <c r="DAW84" s="91"/>
      <c r="DAX84" s="91"/>
      <c r="DAY84" s="91"/>
      <c r="DAZ84" s="91"/>
      <c r="DBA84" s="91"/>
      <c r="DBB84" s="91"/>
      <c r="DBC84" s="91"/>
      <c r="DBD84" s="91"/>
      <c r="DBE84" s="91"/>
      <c r="DBF84" s="91"/>
      <c r="DBG84" s="91"/>
      <c r="DBH84" s="91"/>
      <c r="DBI84" s="91"/>
      <c r="DBJ84" s="91"/>
      <c r="DBK84" s="91"/>
      <c r="DBL84" s="91"/>
      <c r="DBM84" s="91"/>
      <c r="DBN84" s="91"/>
      <c r="DBO84" s="91"/>
      <c r="DBP84" s="91"/>
      <c r="DBQ84" s="91"/>
      <c r="DBR84" s="91"/>
      <c r="DBS84" s="91"/>
      <c r="DBT84" s="91"/>
      <c r="DBU84" s="91"/>
      <c r="DBV84" s="91"/>
      <c r="DBW84" s="91"/>
      <c r="DBX84" s="91"/>
      <c r="DBY84" s="91"/>
      <c r="DBZ84" s="91"/>
      <c r="DCA84" s="91"/>
      <c r="DCB84" s="91"/>
      <c r="DCC84" s="91"/>
      <c r="DCD84" s="91"/>
      <c r="DCE84" s="91"/>
      <c r="DCF84" s="91"/>
      <c r="DCG84" s="91"/>
      <c r="DCH84" s="91"/>
      <c r="DCI84" s="91"/>
      <c r="DCJ84" s="91"/>
      <c r="DCK84" s="91"/>
      <c r="DCL84" s="91"/>
      <c r="DCM84" s="91"/>
      <c r="DCN84" s="91"/>
      <c r="DCO84" s="91"/>
      <c r="DCP84" s="91"/>
      <c r="DCQ84" s="91"/>
      <c r="DCR84" s="91"/>
      <c r="DCS84" s="91"/>
      <c r="DCT84" s="91"/>
      <c r="DCU84" s="91"/>
      <c r="DCV84" s="91"/>
      <c r="DCW84" s="91"/>
      <c r="DCX84" s="91"/>
      <c r="DCY84" s="91"/>
      <c r="DCZ84" s="91"/>
      <c r="DDA84" s="91"/>
      <c r="DDB84" s="91"/>
      <c r="DDC84" s="91"/>
      <c r="DDD84" s="91"/>
      <c r="DDE84" s="91"/>
      <c r="DDF84" s="91"/>
      <c r="DDG84" s="91"/>
      <c r="DDH84" s="91"/>
      <c r="DDI84" s="91"/>
      <c r="DDJ84" s="91"/>
      <c r="DDK84" s="91"/>
      <c r="DDL84" s="91"/>
      <c r="DDM84" s="91"/>
      <c r="DDN84" s="91"/>
      <c r="DDO84" s="91"/>
      <c r="DDP84" s="91"/>
      <c r="DDQ84" s="91"/>
      <c r="DDR84" s="91"/>
      <c r="DDS84" s="91"/>
      <c r="DDT84" s="91"/>
      <c r="DDU84" s="91"/>
      <c r="DDV84" s="91"/>
      <c r="DDW84" s="91"/>
      <c r="DDX84" s="91"/>
      <c r="DDY84" s="91"/>
      <c r="DDZ84" s="91"/>
      <c r="DEA84" s="91"/>
      <c r="DEB84" s="91"/>
      <c r="DEC84" s="91"/>
      <c r="DED84" s="91"/>
      <c r="DEE84" s="91"/>
      <c r="DEF84" s="91"/>
      <c r="DEG84" s="91"/>
      <c r="DEH84" s="91"/>
      <c r="DEI84" s="91"/>
      <c r="DEJ84" s="91"/>
      <c r="DEK84" s="91"/>
      <c r="DEL84" s="91"/>
      <c r="DEM84" s="91"/>
      <c r="DEN84" s="91"/>
      <c r="DEO84" s="91"/>
      <c r="DEP84" s="91"/>
      <c r="DEQ84" s="91"/>
      <c r="DER84" s="91"/>
      <c r="DES84" s="91"/>
      <c r="DET84" s="91"/>
      <c r="DEU84" s="91"/>
      <c r="DEV84" s="91"/>
      <c r="DEW84" s="91"/>
      <c r="DEX84" s="91"/>
      <c r="DEY84" s="91"/>
      <c r="DEZ84" s="91"/>
      <c r="DFA84" s="91"/>
      <c r="DFB84" s="91"/>
      <c r="DFC84" s="91"/>
      <c r="DFD84" s="91"/>
      <c r="DFE84" s="91"/>
      <c r="DFF84" s="91"/>
      <c r="DFG84" s="91"/>
      <c r="DFH84" s="91"/>
      <c r="DFI84" s="91"/>
      <c r="DFJ84" s="91"/>
      <c r="DFK84" s="91"/>
      <c r="DFL84" s="91"/>
      <c r="DFM84" s="91"/>
      <c r="DFN84" s="91"/>
      <c r="DFO84" s="91"/>
      <c r="DFP84" s="91"/>
      <c r="DFQ84" s="91"/>
      <c r="DFR84" s="91"/>
      <c r="DFS84" s="91"/>
      <c r="DFT84" s="91"/>
      <c r="DFU84" s="91"/>
      <c r="DFV84" s="91"/>
      <c r="DFW84" s="91"/>
      <c r="DFX84" s="91"/>
      <c r="DFY84" s="91"/>
      <c r="DFZ84" s="91"/>
      <c r="DGA84" s="91"/>
      <c r="DGB84" s="91"/>
      <c r="DGC84" s="91"/>
      <c r="DGD84" s="91"/>
      <c r="DGE84" s="91"/>
      <c r="DGF84" s="91"/>
      <c r="DGG84" s="91"/>
      <c r="DGH84" s="91"/>
      <c r="DGI84" s="91"/>
      <c r="DGJ84" s="91"/>
      <c r="DGK84" s="91"/>
      <c r="DGL84" s="91"/>
      <c r="DGM84" s="91"/>
      <c r="DGN84" s="91"/>
      <c r="DGO84" s="91"/>
      <c r="DGP84" s="91"/>
      <c r="DGQ84" s="91"/>
      <c r="DGR84" s="91"/>
      <c r="DGS84" s="91"/>
      <c r="DGT84" s="91"/>
      <c r="DGU84" s="91"/>
      <c r="DGV84" s="91"/>
      <c r="DGW84" s="91"/>
      <c r="DGX84" s="91"/>
      <c r="DGY84" s="91"/>
      <c r="DGZ84" s="91"/>
      <c r="DHA84" s="91"/>
      <c r="DHB84" s="91"/>
      <c r="DHC84" s="91"/>
      <c r="DHD84" s="91"/>
      <c r="DHE84" s="91"/>
      <c r="DHF84" s="91"/>
      <c r="DHG84" s="91"/>
      <c r="DHH84" s="91"/>
      <c r="DHI84" s="91"/>
      <c r="DHJ84" s="91"/>
      <c r="DHK84" s="91"/>
      <c r="DHL84" s="91"/>
      <c r="DHM84" s="91"/>
      <c r="DHN84" s="91"/>
      <c r="DHO84" s="91"/>
      <c r="DHP84" s="91"/>
      <c r="DHQ84" s="91"/>
      <c r="DHR84" s="91"/>
      <c r="DHS84" s="91"/>
      <c r="DHT84" s="91"/>
      <c r="DHU84" s="91"/>
      <c r="DHV84" s="91"/>
      <c r="DHW84" s="91"/>
      <c r="DHX84" s="91"/>
      <c r="DHY84" s="91"/>
      <c r="DHZ84" s="91"/>
      <c r="DIA84" s="91"/>
      <c r="DIB84" s="91"/>
      <c r="DIC84" s="91"/>
      <c r="DID84" s="91"/>
      <c r="DIE84" s="91"/>
      <c r="DIF84" s="91"/>
      <c r="DIG84" s="91"/>
      <c r="DIH84" s="91"/>
      <c r="DII84" s="91"/>
      <c r="DIJ84" s="91"/>
      <c r="DIK84" s="91"/>
      <c r="DIL84" s="91"/>
      <c r="DIM84" s="91"/>
      <c r="DIN84" s="91"/>
      <c r="DIO84" s="91"/>
      <c r="DIP84" s="91"/>
      <c r="DIQ84" s="91"/>
      <c r="DIR84" s="91"/>
      <c r="DIS84" s="91"/>
      <c r="DIT84" s="91"/>
      <c r="DIU84" s="91"/>
      <c r="DIV84" s="91"/>
      <c r="DIW84" s="91"/>
      <c r="DIX84" s="91"/>
      <c r="DIY84" s="91"/>
      <c r="DIZ84" s="91"/>
      <c r="DJA84" s="91"/>
      <c r="DJB84" s="91"/>
      <c r="DJC84" s="91"/>
      <c r="DJD84" s="91"/>
      <c r="DJE84" s="91"/>
      <c r="DJF84" s="91"/>
      <c r="DJG84" s="91"/>
      <c r="DJH84" s="91"/>
      <c r="DJI84" s="91"/>
      <c r="DJJ84" s="91"/>
      <c r="DJK84" s="91"/>
      <c r="DJL84" s="91"/>
      <c r="DJM84" s="91"/>
      <c r="DJN84" s="91"/>
      <c r="DJO84" s="91"/>
      <c r="DJP84" s="91"/>
      <c r="DJQ84" s="91"/>
      <c r="DJR84" s="91"/>
      <c r="DJS84" s="91"/>
      <c r="DJT84" s="91"/>
      <c r="DJU84" s="91"/>
      <c r="DJV84" s="91"/>
      <c r="DJW84" s="91"/>
      <c r="DJX84" s="91"/>
      <c r="DJY84" s="91"/>
      <c r="DJZ84" s="91"/>
      <c r="DKA84" s="91"/>
      <c r="DKB84" s="91"/>
      <c r="DKC84" s="91"/>
      <c r="DKD84" s="91"/>
      <c r="DKE84" s="91"/>
      <c r="DKF84" s="91"/>
      <c r="DKG84" s="91"/>
      <c r="DKH84" s="91"/>
      <c r="DKI84" s="91"/>
      <c r="DKJ84" s="91"/>
      <c r="DKK84" s="91"/>
      <c r="DKL84" s="91"/>
      <c r="DKM84" s="91"/>
      <c r="DKN84" s="91"/>
      <c r="DKO84" s="91"/>
      <c r="DKP84" s="91"/>
      <c r="DKQ84" s="91"/>
      <c r="DKR84" s="91"/>
      <c r="DKS84" s="91"/>
      <c r="DKT84" s="91"/>
      <c r="DKU84" s="91"/>
      <c r="DKV84" s="91"/>
      <c r="DKW84" s="91"/>
      <c r="DKX84" s="91"/>
      <c r="DKY84" s="91"/>
      <c r="DKZ84" s="91"/>
      <c r="DLA84" s="91"/>
      <c r="DLB84" s="91"/>
      <c r="DLC84" s="91"/>
      <c r="DLD84" s="91"/>
      <c r="DLE84" s="91"/>
      <c r="DLF84" s="91"/>
      <c r="DLG84" s="91"/>
      <c r="DLH84" s="91"/>
      <c r="DLI84" s="91"/>
      <c r="DLJ84" s="91"/>
      <c r="DLK84" s="91"/>
      <c r="DLL84" s="91"/>
      <c r="DLM84" s="91"/>
      <c r="DLN84" s="91"/>
      <c r="DLO84" s="91"/>
      <c r="DLP84" s="91"/>
      <c r="DLQ84" s="91"/>
      <c r="DLR84" s="91"/>
      <c r="DLS84" s="91"/>
      <c r="DLT84" s="91"/>
      <c r="DLU84" s="91"/>
      <c r="DLV84" s="91"/>
      <c r="DLW84" s="91"/>
      <c r="DLX84" s="91"/>
      <c r="DLY84" s="91"/>
      <c r="DLZ84" s="91"/>
      <c r="DMA84" s="91"/>
      <c r="DMB84" s="91"/>
      <c r="DMC84" s="91"/>
      <c r="DMD84" s="91"/>
      <c r="DME84" s="91"/>
      <c r="DMF84" s="91"/>
      <c r="DMG84" s="91"/>
      <c r="DMH84" s="91"/>
      <c r="DMI84" s="91"/>
      <c r="DMJ84" s="91"/>
      <c r="DMK84" s="91"/>
      <c r="DML84" s="91"/>
      <c r="DMM84" s="91"/>
      <c r="DMN84" s="91"/>
      <c r="DMO84" s="91"/>
      <c r="DMP84" s="91"/>
      <c r="DMQ84" s="91"/>
      <c r="DMR84" s="91"/>
      <c r="DMS84" s="91"/>
      <c r="DMT84" s="91"/>
      <c r="DMU84" s="91"/>
      <c r="DMV84" s="91"/>
      <c r="DMW84" s="91"/>
      <c r="DMX84" s="91"/>
      <c r="DMY84" s="91"/>
      <c r="DMZ84" s="91"/>
      <c r="DNA84" s="91"/>
      <c r="DNB84" s="91"/>
      <c r="DNC84" s="91"/>
      <c r="DND84" s="91"/>
      <c r="DNE84" s="91"/>
      <c r="DNF84" s="91"/>
      <c r="DNG84" s="91"/>
      <c r="DNH84" s="91"/>
      <c r="DNI84" s="91"/>
      <c r="DNJ84" s="91"/>
      <c r="DNK84" s="91"/>
      <c r="DNL84" s="91"/>
      <c r="DNM84" s="91"/>
      <c r="DNN84" s="91"/>
      <c r="DNO84" s="91"/>
      <c r="DNP84" s="91"/>
      <c r="DNQ84" s="91"/>
      <c r="DNR84" s="91"/>
      <c r="DNS84" s="91"/>
      <c r="DNT84" s="91"/>
      <c r="DNU84" s="91"/>
      <c r="DNV84" s="91"/>
      <c r="DNW84" s="91"/>
      <c r="DNX84" s="91"/>
      <c r="DNY84" s="91"/>
      <c r="DNZ84" s="91"/>
      <c r="DOA84" s="91"/>
      <c r="DOB84" s="91"/>
      <c r="DOC84" s="91"/>
      <c r="DOD84" s="91"/>
      <c r="DOE84" s="91"/>
      <c r="DOF84" s="91"/>
      <c r="DOG84" s="91"/>
      <c r="DOH84" s="91"/>
      <c r="DOI84" s="91"/>
      <c r="DOJ84" s="91"/>
      <c r="DOK84" s="91"/>
      <c r="DOL84" s="91"/>
      <c r="DOM84" s="91"/>
      <c r="DON84" s="91"/>
      <c r="DOO84" s="91"/>
      <c r="DOP84" s="91"/>
      <c r="DOQ84" s="91"/>
      <c r="DOR84" s="91"/>
      <c r="DOS84" s="91"/>
      <c r="DOT84" s="91"/>
      <c r="DOU84" s="91"/>
      <c r="DOV84" s="91"/>
      <c r="DOW84" s="91"/>
      <c r="DOX84" s="91"/>
      <c r="DOY84" s="91"/>
      <c r="DOZ84" s="91"/>
      <c r="DPA84" s="91"/>
      <c r="DPB84" s="91"/>
      <c r="DPC84" s="91"/>
      <c r="DPD84" s="91"/>
      <c r="DPE84" s="91"/>
      <c r="DPF84" s="91"/>
      <c r="DPG84" s="91"/>
      <c r="DPH84" s="91"/>
      <c r="DPI84" s="91"/>
      <c r="DPJ84" s="91"/>
      <c r="DPK84" s="91"/>
      <c r="DPL84" s="91"/>
      <c r="DPM84" s="91"/>
      <c r="DPN84" s="91"/>
      <c r="DPO84" s="91"/>
      <c r="DPP84" s="91"/>
      <c r="DPQ84" s="91"/>
      <c r="DPR84" s="91"/>
      <c r="DPS84" s="91"/>
      <c r="DPT84" s="91"/>
      <c r="DPU84" s="91"/>
      <c r="DPV84" s="91"/>
      <c r="DPW84" s="91"/>
      <c r="DPX84" s="91"/>
      <c r="DPY84" s="91"/>
      <c r="DPZ84" s="91"/>
      <c r="DQA84" s="91"/>
      <c r="DQB84" s="91"/>
      <c r="DQC84" s="91"/>
      <c r="DQD84" s="91"/>
      <c r="DQE84" s="91"/>
      <c r="DQF84" s="91"/>
      <c r="DQG84" s="91"/>
      <c r="DQH84" s="91"/>
      <c r="DQI84" s="91"/>
      <c r="DQJ84" s="91"/>
      <c r="DQK84" s="91"/>
      <c r="DQL84" s="91"/>
      <c r="DQM84" s="91"/>
      <c r="DQN84" s="91"/>
      <c r="DQO84" s="91"/>
      <c r="DQP84" s="91"/>
      <c r="DQQ84" s="91"/>
      <c r="DQR84" s="91"/>
      <c r="DQS84" s="91"/>
      <c r="DQT84" s="91"/>
      <c r="DQU84" s="91"/>
      <c r="DQV84" s="91"/>
      <c r="DQW84" s="91"/>
      <c r="DQX84" s="91"/>
      <c r="DQY84" s="91"/>
      <c r="DQZ84" s="91"/>
      <c r="DRA84" s="91"/>
      <c r="DRB84" s="91"/>
      <c r="DRC84" s="91"/>
      <c r="DRD84" s="91"/>
      <c r="DRE84" s="91"/>
      <c r="DRF84" s="91"/>
      <c r="DRG84" s="91"/>
      <c r="DRH84" s="91"/>
      <c r="DRI84" s="91"/>
      <c r="DRJ84" s="91"/>
      <c r="DRK84" s="91"/>
      <c r="DRL84" s="91"/>
      <c r="DRM84" s="91"/>
      <c r="DRN84" s="91"/>
      <c r="DRO84" s="91"/>
      <c r="DRP84" s="91"/>
      <c r="DRQ84" s="91"/>
      <c r="DRR84" s="91"/>
      <c r="DRS84" s="91"/>
      <c r="DRT84" s="91"/>
      <c r="DRU84" s="91"/>
      <c r="DRV84" s="91"/>
      <c r="DRW84" s="91"/>
      <c r="DRX84" s="91"/>
      <c r="DRY84" s="91"/>
      <c r="DRZ84" s="91"/>
      <c r="DSA84" s="91"/>
      <c r="DSB84" s="91"/>
      <c r="DSC84" s="91"/>
      <c r="DSD84" s="91"/>
      <c r="DSE84" s="91"/>
      <c r="DSF84" s="91"/>
      <c r="DSG84" s="91"/>
      <c r="DSH84" s="91"/>
      <c r="DSI84" s="91"/>
      <c r="DSJ84" s="91"/>
      <c r="DSK84" s="91"/>
      <c r="DSL84" s="91"/>
      <c r="DSM84" s="91"/>
      <c r="DSN84" s="91"/>
      <c r="DSO84" s="91"/>
      <c r="DSP84" s="91"/>
      <c r="DSQ84" s="91"/>
      <c r="DSR84" s="91"/>
      <c r="DSS84" s="91"/>
      <c r="DST84" s="91"/>
      <c r="DSU84" s="91"/>
      <c r="DSV84" s="91"/>
      <c r="DSW84" s="91"/>
      <c r="DSX84" s="91"/>
      <c r="DSY84" s="91"/>
      <c r="DSZ84" s="91"/>
      <c r="DTA84" s="91"/>
      <c r="DTB84" s="91"/>
      <c r="DTC84" s="91"/>
      <c r="DTD84" s="91"/>
      <c r="DTE84" s="91"/>
      <c r="DTF84" s="91"/>
      <c r="DTG84" s="91"/>
      <c r="DTH84" s="91"/>
      <c r="DTI84" s="91"/>
      <c r="DTJ84" s="91"/>
      <c r="DTK84" s="91"/>
      <c r="DTL84" s="91"/>
      <c r="DTM84" s="91"/>
      <c r="DTN84" s="91"/>
      <c r="DTO84" s="91"/>
      <c r="DTP84" s="91"/>
      <c r="DTQ84" s="91"/>
      <c r="DTR84" s="91"/>
      <c r="DTS84" s="91"/>
      <c r="DTT84" s="91"/>
      <c r="DTU84" s="91"/>
      <c r="DTV84" s="91"/>
      <c r="DTW84" s="91"/>
      <c r="DTX84" s="91"/>
      <c r="DTY84" s="91"/>
      <c r="DTZ84" s="91"/>
      <c r="DUA84" s="91"/>
      <c r="DUB84" s="91"/>
      <c r="DUC84" s="91"/>
      <c r="DUD84" s="91"/>
      <c r="DUE84" s="91"/>
      <c r="DUF84" s="91"/>
      <c r="DUG84" s="91"/>
      <c r="DUH84" s="91"/>
      <c r="DUI84" s="91"/>
      <c r="DUJ84" s="91"/>
      <c r="DUK84" s="91"/>
      <c r="DUL84" s="91"/>
      <c r="DUM84" s="91"/>
      <c r="DUN84" s="91"/>
      <c r="DUO84" s="91"/>
      <c r="DUP84" s="91"/>
      <c r="DUQ84" s="91"/>
      <c r="DUR84" s="91"/>
      <c r="DUS84" s="91"/>
      <c r="DUT84" s="91"/>
      <c r="DUU84" s="91"/>
      <c r="DUV84" s="91"/>
      <c r="DUW84" s="91"/>
      <c r="DUX84" s="91"/>
      <c r="DUY84" s="91"/>
      <c r="DUZ84" s="91"/>
      <c r="DVA84" s="91"/>
      <c r="DVB84" s="91"/>
      <c r="DVC84" s="91"/>
      <c r="DVD84" s="91"/>
      <c r="DVE84" s="91"/>
      <c r="DVF84" s="91"/>
      <c r="DVG84" s="91"/>
      <c r="DVH84" s="91"/>
      <c r="DVI84" s="91"/>
      <c r="DVJ84" s="91"/>
      <c r="DVK84" s="91"/>
      <c r="DVL84" s="91"/>
      <c r="DVM84" s="91"/>
      <c r="DVN84" s="91"/>
      <c r="DVO84" s="91"/>
      <c r="DVP84" s="91"/>
      <c r="DVQ84" s="91"/>
      <c r="DVR84" s="91"/>
      <c r="DVS84" s="91"/>
      <c r="DVT84" s="91"/>
      <c r="DVU84" s="91"/>
      <c r="DVV84" s="91"/>
      <c r="DVW84" s="91"/>
      <c r="DVX84" s="91"/>
      <c r="DVY84" s="91"/>
      <c r="DVZ84" s="91"/>
      <c r="DWA84" s="91"/>
      <c r="DWB84" s="91"/>
      <c r="DWC84" s="91"/>
      <c r="DWD84" s="91"/>
      <c r="DWE84" s="91"/>
      <c r="DWF84" s="91"/>
      <c r="DWG84" s="91"/>
      <c r="DWH84" s="91"/>
      <c r="DWI84" s="91"/>
      <c r="DWJ84" s="91"/>
      <c r="DWK84" s="91"/>
      <c r="DWL84" s="91"/>
      <c r="DWM84" s="91"/>
      <c r="DWN84" s="91"/>
      <c r="DWO84" s="91"/>
      <c r="DWP84" s="91"/>
      <c r="DWQ84" s="91"/>
      <c r="DWR84" s="91"/>
      <c r="DWS84" s="91"/>
      <c r="DWT84" s="91"/>
      <c r="DWU84" s="91"/>
      <c r="DWV84" s="91"/>
      <c r="DWW84" s="91"/>
      <c r="DWX84" s="91"/>
      <c r="DWY84" s="91"/>
      <c r="DWZ84" s="91"/>
      <c r="DXA84" s="91"/>
      <c r="DXB84" s="91"/>
      <c r="DXC84" s="91"/>
      <c r="DXD84" s="91"/>
      <c r="DXE84" s="91"/>
      <c r="DXF84" s="91"/>
      <c r="DXG84" s="91"/>
      <c r="DXH84" s="91"/>
      <c r="DXI84" s="91"/>
      <c r="DXJ84" s="91"/>
      <c r="DXK84" s="91"/>
      <c r="DXL84" s="91"/>
      <c r="DXM84" s="91"/>
      <c r="DXN84" s="91"/>
      <c r="DXO84" s="91"/>
      <c r="DXP84" s="91"/>
      <c r="DXQ84" s="91"/>
      <c r="DXR84" s="91"/>
      <c r="DXS84" s="91"/>
      <c r="DXT84" s="91"/>
      <c r="DXU84" s="91"/>
      <c r="DXV84" s="91"/>
      <c r="DXW84" s="91"/>
      <c r="DXX84" s="91"/>
      <c r="DXY84" s="91"/>
      <c r="DXZ84" s="91"/>
      <c r="DYA84" s="91"/>
      <c r="DYB84" s="91"/>
      <c r="DYC84" s="91"/>
      <c r="DYD84" s="91"/>
      <c r="DYE84" s="91"/>
      <c r="DYF84" s="91"/>
      <c r="DYG84" s="91"/>
      <c r="DYH84" s="91"/>
      <c r="DYI84" s="91"/>
      <c r="DYJ84" s="91"/>
      <c r="DYK84" s="91"/>
      <c r="DYL84" s="91"/>
      <c r="DYM84" s="91"/>
      <c r="DYN84" s="91"/>
      <c r="DYO84" s="91"/>
      <c r="DYP84" s="91"/>
      <c r="DYQ84" s="91"/>
      <c r="DYR84" s="91"/>
      <c r="DYS84" s="91"/>
      <c r="DYT84" s="91"/>
      <c r="DYU84" s="91"/>
      <c r="DYV84" s="91"/>
      <c r="DYW84" s="91"/>
      <c r="DYX84" s="91"/>
      <c r="DYY84" s="91"/>
      <c r="DYZ84" s="91"/>
      <c r="DZA84" s="91"/>
      <c r="DZB84" s="91"/>
      <c r="DZC84" s="91"/>
      <c r="DZD84" s="91"/>
      <c r="DZE84" s="91"/>
      <c r="DZF84" s="91"/>
      <c r="DZG84" s="91"/>
      <c r="DZH84" s="91"/>
      <c r="DZI84" s="91"/>
      <c r="DZJ84" s="91"/>
      <c r="DZK84" s="91"/>
      <c r="DZL84" s="91"/>
      <c r="DZM84" s="91"/>
      <c r="DZN84" s="91"/>
      <c r="DZO84" s="91"/>
      <c r="DZP84" s="91"/>
      <c r="DZQ84" s="91"/>
      <c r="DZR84" s="91"/>
      <c r="DZS84" s="91"/>
      <c r="DZT84" s="91"/>
      <c r="DZU84" s="91"/>
      <c r="DZV84" s="91"/>
      <c r="DZW84" s="91"/>
      <c r="DZX84" s="91"/>
      <c r="DZY84" s="91"/>
      <c r="DZZ84" s="91"/>
      <c r="EAA84" s="91"/>
      <c r="EAB84" s="91"/>
      <c r="EAC84" s="91"/>
      <c r="EAD84" s="91"/>
      <c r="EAE84" s="91"/>
      <c r="EAF84" s="91"/>
      <c r="EAG84" s="91"/>
      <c r="EAH84" s="91"/>
      <c r="EAI84" s="91"/>
      <c r="EAJ84" s="91"/>
      <c r="EAK84" s="91"/>
      <c r="EAL84" s="91"/>
      <c r="EAM84" s="91"/>
      <c r="EAN84" s="91"/>
      <c r="EAO84" s="91"/>
      <c r="EAP84" s="91"/>
      <c r="EAQ84" s="91"/>
      <c r="EAR84" s="91"/>
      <c r="EAS84" s="91"/>
      <c r="EAT84" s="91"/>
      <c r="EAU84" s="91"/>
      <c r="EAV84" s="91"/>
      <c r="EAW84" s="91"/>
      <c r="EAX84" s="91"/>
      <c r="EAY84" s="91"/>
      <c r="EAZ84" s="91"/>
      <c r="EBA84" s="91"/>
      <c r="EBB84" s="91"/>
      <c r="EBC84" s="91"/>
      <c r="EBD84" s="91"/>
      <c r="EBE84" s="91"/>
      <c r="EBF84" s="91"/>
      <c r="EBG84" s="91"/>
      <c r="EBH84" s="91"/>
      <c r="EBI84" s="91"/>
      <c r="EBJ84" s="91"/>
      <c r="EBK84" s="91"/>
      <c r="EBL84" s="91"/>
      <c r="EBM84" s="91"/>
      <c r="EBN84" s="91"/>
      <c r="EBO84" s="91"/>
      <c r="EBP84" s="91"/>
      <c r="EBQ84" s="91"/>
      <c r="EBR84" s="91"/>
      <c r="EBS84" s="91"/>
      <c r="EBT84" s="91"/>
      <c r="EBU84" s="91"/>
      <c r="EBV84" s="91"/>
      <c r="EBW84" s="91"/>
      <c r="EBX84" s="91"/>
      <c r="EBY84" s="91"/>
      <c r="EBZ84" s="91"/>
      <c r="ECA84" s="91"/>
      <c r="ECB84" s="91"/>
      <c r="ECC84" s="91"/>
      <c r="ECD84" s="91"/>
      <c r="ECE84" s="91"/>
      <c r="ECF84" s="91"/>
      <c r="ECG84" s="91"/>
      <c r="ECH84" s="91"/>
      <c r="ECI84" s="91"/>
      <c r="ECJ84" s="91"/>
      <c r="ECK84" s="91"/>
      <c r="ECL84" s="91"/>
      <c r="ECM84" s="91"/>
      <c r="ECN84" s="91"/>
      <c r="ECO84" s="91"/>
      <c r="ECP84" s="91"/>
      <c r="ECQ84" s="91"/>
      <c r="ECR84" s="91"/>
      <c r="ECS84" s="91"/>
      <c r="ECT84" s="91"/>
      <c r="ECU84" s="91"/>
      <c r="ECV84" s="91"/>
      <c r="ECW84" s="91"/>
      <c r="ECX84" s="91"/>
      <c r="ECY84" s="91"/>
      <c r="ECZ84" s="91"/>
      <c r="EDA84" s="91"/>
      <c r="EDB84" s="91"/>
      <c r="EDC84" s="91"/>
      <c r="EDD84" s="91"/>
      <c r="EDE84" s="91"/>
      <c r="EDF84" s="91"/>
      <c r="EDG84" s="91"/>
      <c r="EDH84" s="91"/>
      <c r="EDI84" s="91"/>
      <c r="EDJ84" s="91"/>
      <c r="EDK84" s="91"/>
      <c r="EDL84" s="91"/>
      <c r="EDM84" s="91"/>
      <c r="EDN84" s="91"/>
      <c r="EDO84" s="91"/>
      <c r="EDP84" s="91"/>
      <c r="EDQ84" s="91"/>
      <c r="EDR84" s="91"/>
      <c r="EDS84" s="91"/>
      <c r="EDT84" s="91"/>
      <c r="EDU84" s="91"/>
      <c r="EDV84" s="91"/>
      <c r="EDW84" s="91"/>
      <c r="EDX84" s="91"/>
      <c r="EDY84" s="91"/>
      <c r="EDZ84" s="91"/>
      <c r="EEA84" s="91"/>
      <c r="EEB84" s="91"/>
      <c r="EEC84" s="91"/>
      <c r="EED84" s="91"/>
      <c r="EEE84" s="91"/>
      <c r="EEF84" s="91"/>
      <c r="EEG84" s="91"/>
      <c r="EEH84" s="91"/>
      <c r="EEI84" s="91"/>
      <c r="EEJ84" s="91"/>
      <c r="EEK84" s="91"/>
      <c r="EEL84" s="91"/>
      <c r="EEM84" s="91"/>
      <c r="EEN84" s="91"/>
      <c r="EEO84" s="91"/>
      <c r="EEP84" s="91"/>
      <c r="EEQ84" s="91"/>
      <c r="EER84" s="91"/>
      <c r="EES84" s="91"/>
      <c r="EET84" s="91"/>
      <c r="EEU84" s="91"/>
      <c r="EEV84" s="91"/>
      <c r="EEW84" s="91"/>
      <c r="EEX84" s="91"/>
      <c r="EEY84" s="91"/>
      <c r="EEZ84" s="91"/>
      <c r="EFA84" s="91"/>
      <c r="EFB84" s="91"/>
      <c r="EFC84" s="91"/>
      <c r="EFD84" s="91"/>
      <c r="EFE84" s="91"/>
      <c r="EFF84" s="91"/>
      <c r="EFG84" s="91"/>
      <c r="EFH84" s="91"/>
      <c r="EFI84" s="91"/>
      <c r="EFJ84" s="91"/>
      <c r="EFK84" s="91"/>
      <c r="EFL84" s="91"/>
      <c r="EFM84" s="91"/>
      <c r="EFN84" s="91"/>
      <c r="EFO84" s="91"/>
      <c r="EFP84" s="91"/>
      <c r="EFQ84" s="91"/>
      <c r="EFR84" s="91"/>
      <c r="EFS84" s="91"/>
      <c r="EFT84" s="91"/>
      <c r="EFU84" s="91"/>
      <c r="EFV84" s="91"/>
      <c r="EFW84" s="91"/>
      <c r="EFX84" s="91"/>
      <c r="EFY84" s="91"/>
      <c r="EFZ84" s="91"/>
      <c r="EGA84" s="91"/>
      <c r="EGB84" s="91"/>
      <c r="EGC84" s="91"/>
      <c r="EGD84" s="91"/>
      <c r="EGE84" s="91"/>
      <c r="EGF84" s="91"/>
      <c r="EGG84" s="91"/>
      <c r="EGH84" s="91"/>
      <c r="EGI84" s="91"/>
      <c r="EGJ84" s="91"/>
      <c r="EGK84" s="91"/>
      <c r="EGL84" s="91"/>
      <c r="EGM84" s="91"/>
      <c r="EGN84" s="91"/>
      <c r="EGO84" s="91"/>
      <c r="EGP84" s="91"/>
      <c r="EGQ84" s="91"/>
      <c r="EGR84" s="91"/>
      <c r="EGS84" s="91"/>
      <c r="EGT84" s="91"/>
      <c r="EGU84" s="91"/>
      <c r="EGV84" s="91"/>
      <c r="EGW84" s="91"/>
      <c r="EGX84" s="91"/>
      <c r="EGY84" s="91"/>
      <c r="EGZ84" s="91"/>
      <c r="EHA84" s="91"/>
      <c r="EHB84" s="91"/>
      <c r="EHC84" s="91"/>
      <c r="EHD84" s="91"/>
      <c r="EHE84" s="91"/>
      <c r="EHF84" s="91"/>
      <c r="EHG84" s="91"/>
      <c r="EHH84" s="91"/>
      <c r="EHI84" s="91"/>
      <c r="EHJ84" s="91"/>
      <c r="EHK84" s="91"/>
      <c r="EHL84" s="91"/>
      <c r="EHM84" s="91"/>
      <c r="EHN84" s="91"/>
      <c r="EHO84" s="91"/>
      <c r="EHP84" s="91"/>
      <c r="EHQ84" s="91"/>
      <c r="EHR84" s="91"/>
      <c r="EHS84" s="91"/>
      <c r="EHT84" s="91"/>
      <c r="EHU84" s="91"/>
      <c r="EHV84" s="91"/>
      <c r="EHW84" s="91"/>
      <c r="EHX84" s="91"/>
      <c r="EHY84" s="91"/>
      <c r="EHZ84" s="91"/>
      <c r="EIA84" s="91"/>
      <c r="EIB84" s="91"/>
      <c r="EIC84" s="91"/>
      <c r="EID84" s="91"/>
      <c r="EIE84" s="91"/>
      <c r="EIF84" s="91"/>
      <c r="EIG84" s="91"/>
      <c r="EIH84" s="91"/>
      <c r="EII84" s="91"/>
      <c r="EIJ84" s="91"/>
      <c r="EIK84" s="91"/>
      <c r="EIL84" s="91"/>
      <c r="EIM84" s="91"/>
      <c r="EIN84" s="91"/>
      <c r="EIO84" s="91"/>
      <c r="EIP84" s="91"/>
      <c r="EIQ84" s="91"/>
      <c r="EIR84" s="91"/>
      <c r="EIS84" s="91"/>
      <c r="EIT84" s="91"/>
      <c r="EIU84" s="91"/>
      <c r="EIV84" s="91"/>
      <c r="EIW84" s="91"/>
      <c r="EIX84" s="91"/>
      <c r="EIY84" s="91"/>
      <c r="EIZ84" s="91"/>
      <c r="EJA84" s="91"/>
      <c r="EJB84" s="91"/>
      <c r="EJC84" s="91"/>
      <c r="EJD84" s="91"/>
      <c r="EJE84" s="91"/>
      <c r="EJF84" s="91"/>
      <c r="EJG84" s="91"/>
      <c r="EJH84" s="91"/>
      <c r="EJI84" s="91"/>
      <c r="EJJ84" s="91"/>
      <c r="EJK84" s="91"/>
      <c r="EJL84" s="91"/>
      <c r="EJM84" s="91"/>
      <c r="EJN84" s="91"/>
      <c r="EJO84" s="91"/>
      <c r="EJP84" s="91"/>
      <c r="EJQ84" s="91"/>
      <c r="EJR84" s="91"/>
      <c r="EJS84" s="91"/>
      <c r="EJT84" s="91"/>
      <c r="EJU84" s="91"/>
      <c r="EJV84" s="91"/>
      <c r="EJW84" s="91"/>
      <c r="EJX84" s="91"/>
      <c r="EJY84" s="91"/>
      <c r="EJZ84" s="91"/>
      <c r="EKA84" s="91"/>
      <c r="EKB84" s="91"/>
      <c r="EKC84" s="91"/>
      <c r="EKD84" s="91"/>
      <c r="EKE84" s="91"/>
      <c r="EKF84" s="91"/>
      <c r="EKG84" s="91"/>
      <c r="EKH84" s="91"/>
      <c r="EKI84" s="91"/>
      <c r="EKJ84" s="91"/>
      <c r="EKK84" s="91"/>
      <c r="EKL84" s="91"/>
      <c r="EKM84" s="91"/>
      <c r="EKN84" s="91"/>
      <c r="EKO84" s="91"/>
      <c r="EKP84" s="91"/>
      <c r="EKQ84" s="91"/>
      <c r="EKR84" s="91"/>
      <c r="EKS84" s="91"/>
      <c r="EKT84" s="91"/>
      <c r="EKU84" s="91"/>
      <c r="EKV84" s="91"/>
      <c r="EKW84" s="91"/>
      <c r="EKX84" s="91"/>
      <c r="EKY84" s="91"/>
      <c r="EKZ84" s="91"/>
      <c r="ELA84" s="91"/>
      <c r="ELB84" s="91"/>
      <c r="ELC84" s="91"/>
      <c r="ELD84" s="91"/>
      <c r="ELE84" s="91"/>
      <c r="ELF84" s="91"/>
      <c r="ELG84" s="91"/>
      <c r="ELH84" s="91"/>
      <c r="ELI84" s="91"/>
      <c r="ELJ84" s="91"/>
      <c r="ELK84" s="91"/>
      <c r="ELL84" s="91"/>
      <c r="ELM84" s="91"/>
      <c r="ELN84" s="91"/>
      <c r="ELO84" s="91"/>
      <c r="ELP84" s="91"/>
      <c r="ELQ84" s="91"/>
      <c r="ELR84" s="91"/>
      <c r="ELS84" s="91"/>
      <c r="ELT84" s="91"/>
      <c r="ELU84" s="91"/>
      <c r="ELV84" s="91"/>
      <c r="ELW84" s="91"/>
      <c r="ELX84" s="91"/>
      <c r="ELY84" s="91"/>
      <c r="ELZ84" s="91"/>
      <c r="EMA84" s="91"/>
      <c r="EMB84" s="91"/>
      <c r="EMC84" s="91"/>
      <c r="EMD84" s="91"/>
      <c r="EME84" s="91"/>
      <c r="EMF84" s="91"/>
      <c r="EMG84" s="91"/>
      <c r="EMH84" s="91"/>
      <c r="EMI84" s="91"/>
      <c r="EMJ84" s="91"/>
      <c r="EMK84" s="91"/>
      <c r="EML84" s="91"/>
      <c r="EMM84" s="91"/>
      <c r="EMN84" s="91"/>
      <c r="EMO84" s="91"/>
      <c r="EMP84" s="91"/>
      <c r="EMQ84" s="91"/>
      <c r="EMR84" s="91"/>
      <c r="EMS84" s="91"/>
      <c r="EMT84" s="91"/>
      <c r="EMU84" s="91"/>
      <c r="EMV84" s="91"/>
      <c r="EMW84" s="91"/>
      <c r="EMX84" s="91"/>
      <c r="EMY84" s="91"/>
      <c r="EMZ84" s="91"/>
      <c r="ENA84" s="91"/>
      <c r="ENB84" s="91"/>
      <c r="ENC84" s="91"/>
      <c r="END84" s="91"/>
      <c r="ENE84" s="91"/>
      <c r="ENF84" s="91"/>
      <c r="ENG84" s="91"/>
      <c r="ENH84" s="91"/>
      <c r="ENI84" s="91"/>
      <c r="ENJ84" s="91"/>
      <c r="ENK84" s="91"/>
      <c r="ENL84" s="91"/>
      <c r="ENM84" s="91"/>
      <c r="ENN84" s="91"/>
      <c r="ENO84" s="91"/>
      <c r="ENP84" s="91"/>
      <c r="ENQ84" s="91"/>
      <c r="ENR84" s="91"/>
      <c r="ENS84" s="91"/>
      <c r="ENT84" s="91"/>
      <c r="ENU84" s="91"/>
      <c r="ENV84" s="91"/>
      <c r="ENW84" s="91"/>
      <c r="ENX84" s="91"/>
      <c r="ENY84" s="91"/>
      <c r="ENZ84" s="91"/>
      <c r="EOA84" s="91"/>
      <c r="EOB84" s="91"/>
      <c r="EOC84" s="91"/>
      <c r="EOD84" s="91"/>
      <c r="EOE84" s="91"/>
      <c r="EOF84" s="91"/>
      <c r="EOG84" s="91"/>
      <c r="EOH84" s="91"/>
      <c r="EOI84" s="91"/>
      <c r="EOJ84" s="91"/>
      <c r="EOK84" s="91"/>
      <c r="EOL84" s="91"/>
      <c r="EOM84" s="91"/>
      <c r="EON84" s="91"/>
      <c r="EOO84" s="91"/>
      <c r="EOP84" s="91"/>
      <c r="EOQ84" s="91"/>
      <c r="EOR84" s="91"/>
      <c r="EOS84" s="91"/>
      <c r="EOT84" s="91"/>
      <c r="EOU84" s="91"/>
      <c r="EOV84" s="91"/>
      <c r="EOW84" s="91"/>
      <c r="EOX84" s="91"/>
      <c r="EOY84" s="91"/>
      <c r="EOZ84" s="91"/>
      <c r="EPA84" s="91"/>
      <c r="EPB84" s="91"/>
      <c r="EPC84" s="91"/>
      <c r="EPD84" s="91"/>
      <c r="EPE84" s="91"/>
      <c r="EPF84" s="91"/>
      <c r="EPG84" s="91"/>
      <c r="EPH84" s="91"/>
      <c r="EPI84" s="91"/>
      <c r="EPJ84" s="91"/>
      <c r="EPK84" s="91"/>
      <c r="EPL84" s="91"/>
      <c r="EPM84" s="91"/>
      <c r="EPN84" s="91"/>
      <c r="EPO84" s="91"/>
      <c r="EPP84" s="91"/>
      <c r="EPQ84" s="91"/>
      <c r="EPR84" s="91"/>
      <c r="EPS84" s="91"/>
      <c r="EPT84" s="91"/>
      <c r="EPU84" s="91"/>
      <c r="EPV84" s="91"/>
      <c r="EPW84" s="91"/>
      <c r="EPX84" s="91"/>
      <c r="EPY84" s="91"/>
      <c r="EPZ84" s="91"/>
      <c r="EQA84" s="91"/>
      <c r="EQB84" s="91"/>
      <c r="EQC84" s="91"/>
      <c r="EQD84" s="91"/>
      <c r="EQE84" s="91"/>
      <c r="EQF84" s="91"/>
      <c r="EQG84" s="91"/>
      <c r="EQH84" s="91"/>
      <c r="EQI84" s="91"/>
      <c r="EQJ84" s="91"/>
      <c r="EQK84" s="91"/>
      <c r="EQL84" s="91"/>
      <c r="EQM84" s="91"/>
      <c r="EQN84" s="91"/>
      <c r="EQO84" s="91"/>
      <c r="EQP84" s="91"/>
      <c r="EQQ84" s="91"/>
      <c r="EQR84" s="91"/>
      <c r="EQS84" s="91"/>
      <c r="EQT84" s="91"/>
      <c r="EQU84" s="91"/>
      <c r="EQV84" s="91"/>
      <c r="EQW84" s="91"/>
      <c r="EQX84" s="91"/>
      <c r="EQY84" s="91"/>
      <c r="EQZ84" s="91"/>
      <c r="ERA84" s="91"/>
      <c r="ERB84" s="91"/>
      <c r="ERC84" s="91"/>
      <c r="ERD84" s="91"/>
      <c r="ERE84" s="91"/>
      <c r="ERF84" s="91"/>
      <c r="ERG84" s="91"/>
      <c r="ERH84" s="91"/>
      <c r="ERI84" s="91"/>
      <c r="ERJ84" s="91"/>
      <c r="ERK84" s="91"/>
      <c r="ERL84" s="91"/>
      <c r="ERM84" s="91"/>
      <c r="ERN84" s="91"/>
      <c r="ERO84" s="91"/>
      <c r="ERP84" s="91"/>
      <c r="ERQ84" s="91"/>
      <c r="ERR84" s="91"/>
      <c r="ERS84" s="91"/>
      <c r="ERT84" s="91"/>
      <c r="ERU84" s="91"/>
      <c r="ERV84" s="91"/>
      <c r="ERW84" s="91"/>
      <c r="ERX84" s="91"/>
      <c r="ERY84" s="91"/>
      <c r="ERZ84" s="91"/>
      <c r="ESA84" s="91"/>
      <c r="ESB84" s="91"/>
      <c r="ESC84" s="91"/>
      <c r="ESD84" s="91"/>
      <c r="ESE84" s="91"/>
      <c r="ESF84" s="91"/>
      <c r="ESG84" s="91"/>
      <c r="ESH84" s="91"/>
      <c r="ESI84" s="91"/>
      <c r="ESJ84" s="91"/>
      <c r="ESK84" s="91"/>
      <c r="ESL84" s="91"/>
      <c r="ESM84" s="91"/>
      <c r="ESN84" s="91"/>
      <c r="ESO84" s="91"/>
      <c r="ESP84" s="91"/>
      <c r="ESQ84" s="91"/>
      <c r="ESR84" s="91"/>
      <c r="ESS84" s="91"/>
      <c r="EST84" s="91"/>
      <c r="ESU84" s="91"/>
      <c r="ESV84" s="91"/>
      <c r="ESW84" s="91"/>
      <c r="ESX84" s="91"/>
      <c r="ESY84" s="91"/>
      <c r="ESZ84" s="91"/>
      <c r="ETA84" s="91"/>
      <c r="ETB84" s="91"/>
      <c r="ETC84" s="91"/>
      <c r="ETD84" s="91"/>
      <c r="ETE84" s="91"/>
      <c r="ETF84" s="91"/>
      <c r="ETG84" s="91"/>
      <c r="ETH84" s="91"/>
      <c r="ETI84" s="91"/>
      <c r="ETJ84" s="91"/>
      <c r="ETK84" s="91"/>
      <c r="ETL84" s="91"/>
      <c r="ETM84" s="91"/>
      <c r="ETN84" s="91"/>
      <c r="ETO84" s="91"/>
      <c r="ETP84" s="91"/>
      <c r="ETQ84" s="91"/>
      <c r="ETR84" s="91"/>
      <c r="ETS84" s="91"/>
      <c r="ETT84" s="91"/>
      <c r="ETU84" s="91"/>
      <c r="ETV84" s="91"/>
      <c r="ETW84" s="91"/>
      <c r="ETX84" s="91"/>
      <c r="ETY84" s="91"/>
      <c r="ETZ84" s="91"/>
      <c r="EUA84" s="91"/>
      <c r="EUB84" s="91"/>
      <c r="EUC84" s="91"/>
      <c r="EUD84" s="91"/>
      <c r="EUE84" s="91"/>
      <c r="EUF84" s="91"/>
      <c r="EUG84" s="91"/>
      <c r="EUH84" s="91"/>
      <c r="EUI84" s="91"/>
      <c r="EUJ84" s="91"/>
      <c r="EUK84" s="91"/>
      <c r="EUL84" s="91"/>
      <c r="EUM84" s="91"/>
      <c r="EUN84" s="91"/>
      <c r="EUO84" s="91"/>
      <c r="EUP84" s="91"/>
      <c r="EUQ84" s="91"/>
      <c r="EUR84" s="91"/>
      <c r="EUS84" s="91"/>
      <c r="EUT84" s="91"/>
      <c r="EUU84" s="91"/>
      <c r="EUV84" s="91"/>
      <c r="EUW84" s="91"/>
      <c r="EUX84" s="91"/>
      <c r="EUY84" s="91"/>
      <c r="EUZ84" s="91"/>
      <c r="EVA84" s="91"/>
      <c r="EVB84" s="91"/>
      <c r="EVC84" s="91"/>
      <c r="EVD84" s="91"/>
      <c r="EVE84" s="91"/>
      <c r="EVF84" s="91"/>
      <c r="EVG84" s="91"/>
      <c r="EVH84" s="91"/>
      <c r="EVI84" s="91"/>
      <c r="EVJ84" s="91"/>
      <c r="EVK84" s="91"/>
      <c r="EVL84" s="91"/>
      <c r="EVM84" s="91"/>
      <c r="EVN84" s="91"/>
      <c r="EVO84" s="91"/>
      <c r="EVP84" s="91"/>
      <c r="EVQ84" s="91"/>
      <c r="EVR84" s="91"/>
      <c r="EVS84" s="91"/>
      <c r="EVT84" s="91"/>
      <c r="EVU84" s="91"/>
      <c r="EVV84" s="91"/>
      <c r="EVW84" s="91"/>
      <c r="EVX84" s="91"/>
      <c r="EVY84" s="91"/>
      <c r="EVZ84" s="91"/>
      <c r="EWA84" s="91"/>
      <c r="EWB84" s="91"/>
      <c r="EWC84" s="91"/>
      <c r="EWD84" s="91"/>
      <c r="EWE84" s="91"/>
      <c r="EWF84" s="91"/>
      <c r="EWG84" s="91"/>
      <c r="EWH84" s="91"/>
      <c r="EWI84" s="91"/>
      <c r="EWJ84" s="91"/>
      <c r="EWK84" s="91"/>
      <c r="EWL84" s="91"/>
      <c r="EWM84" s="91"/>
      <c r="EWN84" s="91"/>
      <c r="EWO84" s="91"/>
      <c r="EWP84" s="91"/>
      <c r="EWQ84" s="91"/>
      <c r="EWR84" s="91"/>
      <c r="EWS84" s="91"/>
      <c r="EWT84" s="91"/>
      <c r="EWU84" s="91"/>
      <c r="EWV84" s="91"/>
      <c r="EWW84" s="91"/>
      <c r="EWX84" s="91"/>
      <c r="EWY84" s="91"/>
      <c r="EWZ84" s="91"/>
      <c r="EXA84" s="91"/>
      <c r="EXB84" s="91"/>
      <c r="EXC84" s="91"/>
      <c r="EXD84" s="91"/>
      <c r="EXE84" s="91"/>
      <c r="EXF84" s="91"/>
      <c r="EXG84" s="91"/>
      <c r="EXH84" s="91"/>
      <c r="EXI84" s="91"/>
      <c r="EXJ84" s="91"/>
      <c r="EXK84" s="91"/>
      <c r="EXL84" s="91"/>
      <c r="EXM84" s="91"/>
      <c r="EXN84" s="91"/>
      <c r="EXO84" s="91"/>
      <c r="EXP84" s="91"/>
      <c r="EXQ84" s="91"/>
      <c r="EXR84" s="91"/>
      <c r="EXS84" s="91"/>
      <c r="EXT84" s="91"/>
      <c r="EXU84" s="91"/>
      <c r="EXV84" s="91"/>
      <c r="EXW84" s="91"/>
      <c r="EXX84" s="91"/>
      <c r="EXY84" s="91"/>
      <c r="EXZ84" s="91"/>
      <c r="EYA84" s="91"/>
      <c r="EYB84" s="91"/>
      <c r="EYC84" s="91"/>
      <c r="EYD84" s="91"/>
      <c r="EYE84" s="91"/>
      <c r="EYF84" s="91"/>
      <c r="EYG84" s="91"/>
      <c r="EYH84" s="91"/>
      <c r="EYI84" s="91"/>
      <c r="EYJ84" s="91"/>
      <c r="EYK84" s="91"/>
      <c r="EYL84" s="91"/>
      <c r="EYM84" s="91"/>
      <c r="EYN84" s="91"/>
      <c r="EYO84" s="91"/>
      <c r="EYP84" s="91"/>
      <c r="EYQ84" s="91"/>
      <c r="EYR84" s="91"/>
      <c r="EYS84" s="91"/>
      <c r="EYT84" s="91"/>
      <c r="EYU84" s="91"/>
      <c r="EYV84" s="91"/>
      <c r="EYW84" s="91"/>
      <c r="EYX84" s="91"/>
      <c r="EYY84" s="91"/>
      <c r="EYZ84" s="91"/>
      <c r="EZA84" s="91"/>
      <c r="EZB84" s="91"/>
      <c r="EZC84" s="91"/>
      <c r="EZD84" s="91"/>
      <c r="EZE84" s="91"/>
      <c r="EZF84" s="91"/>
      <c r="EZG84" s="91"/>
      <c r="EZH84" s="91"/>
      <c r="EZI84" s="91"/>
      <c r="EZJ84" s="91"/>
      <c r="EZK84" s="91"/>
      <c r="EZL84" s="91"/>
      <c r="EZM84" s="91"/>
      <c r="EZN84" s="91"/>
      <c r="EZO84" s="91"/>
      <c r="EZP84" s="91"/>
      <c r="EZQ84" s="91"/>
      <c r="EZR84" s="91"/>
      <c r="EZS84" s="91"/>
      <c r="EZT84" s="91"/>
      <c r="EZU84" s="91"/>
      <c r="EZV84" s="91"/>
      <c r="EZW84" s="91"/>
      <c r="EZX84" s="91"/>
      <c r="EZY84" s="91"/>
      <c r="EZZ84" s="91"/>
      <c r="FAA84" s="91"/>
      <c r="FAB84" s="91"/>
      <c r="FAC84" s="91"/>
      <c r="FAD84" s="91"/>
      <c r="FAE84" s="91"/>
      <c r="FAF84" s="91"/>
      <c r="FAG84" s="91"/>
      <c r="FAH84" s="91"/>
      <c r="FAI84" s="91"/>
      <c r="FAJ84" s="91"/>
      <c r="FAK84" s="91"/>
      <c r="FAL84" s="91"/>
      <c r="FAM84" s="91"/>
      <c r="FAN84" s="91"/>
      <c r="FAO84" s="91"/>
      <c r="FAP84" s="91"/>
      <c r="FAQ84" s="91"/>
      <c r="FAR84" s="91"/>
      <c r="FAS84" s="91"/>
      <c r="FAT84" s="91"/>
      <c r="FAU84" s="91"/>
      <c r="FAV84" s="91"/>
      <c r="FAW84" s="91"/>
      <c r="FAX84" s="91"/>
      <c r="FAY84" s="91"/>
      <c r="FAZ84" s="91"/>
      <c r="FBA84" s="91"/>
      <c r="FBB84" s="91"/>
      <c r="FBC84" s="91"/>
      <c r="FBD84" s="91"/>
      <c r="FBE84" s="91"/>
      <c r="FBF84" s="91"/>
      <c r="FBG84" s="91"/>
      <c r="FBH84" s="91"/>
      <c r="FBI84" s="91"/>
      <c r="FBJ84" s="91"/>
      <c r="FBK84" s="91"/>
      <c r="FBL84" s="91"/>
      <c r="FBM84" s="91"/>
      <c r="FBN84" s="91"/>
      <c r="FBO84" s="91"/>
      <c r="FBP84" s="91"/>
      <c r="FBQ84" s="91"/>
      <c r="FBR84" s="91"/>
      <c r="FBS84" s="91"/>
      <c r="FBT84" s="91"/>
      <c r="FBU84" s="91"/>
      <c r="FBV84" s="91"/>
      <c r="FBW84" s="91"/>
      <c r="FBX84" s="91"/>
      <c r="FBY84" s="91"/>
      <c r="FBZ84" s="91"/>
      <c r="FCA84" s="91"/>
      <c r="FCB84" s="91"/>
      <c r="FCC84" s="91"/>
      <c r="FCD84" s="91"/>
      <c r="FCE84" s="91"/>
      <c r="FCF84" s="91"/>
      <c r="FCG84" s="91"/>
      <c r="FCH84" s="91"/>
      <c r="FCI84" s="91"/>
      <c r="FCJ84" s="91"/>
      <c r="FCK84" s="91"/>
      <c r="FCL84" s="91"/>
      <c r="FCM84" s="91"/>
      <c r="FCN84" s="91"/>
      <c r="FCO84" s="91"/>
      <c r="FCP84" s="91"/>
      <c r="FCQ84" s="91"/>
      <c r="FCR84" s="91"/>
      <c r="FCS84" s="91"/>
      <c r="FCT84" s="91"/>
      <c r="FCU84" s="91"/>
      <c r="FCV84" s="91"/>
      <c r="FCW84" s="91"/>
      <c r="FCX84" s="91"/>
      <c r="FCY84" s="91"/>
      <c r="FCZ84" s="91"/>
      <c r="FDA84" s="91"/>
      <c r="FDB84" s="91"/>
      <c r="FDC84" s="91"/>
      <c r="FDD84" s="91"/>
      <c r="FDE84" s="91"/>
      <c r="FDF84" s="91"/>
      <c r="FDG84" s="91"/>
      <c r="FDH84" s="91"/>
      <c r="FDI84" s="91"/>
      <c r="FDJ84" s="91"/>
      <c r="FDK84" s="91"/>
      <c r="FDL84" s="91"/>
      <c r="FDM84" s="91"/>
      <c r="FDN84" s="91"/>
      <c r="FDO84" s="91"/>
      <c r="FDP84" s="91"/>
      <c r="FDQ84" s="91"/>
      <c r="FDR84" s="91"/>
      <c r="FDS84" s="91"/>
      <c r="FDT84" s="91"/>
      <c r="FDU84" s="91"/>
      <c r="FDV84" s="91"/>
      <c r="FDW84" s="91"/>
      <c r="FDX84" s="91"/>
      <c r="FDY84" s="91"/>
      <c r="FDZ84" s="91"/>
      <c r="FEA84" s="91"/>
      <c r="FEB84" s="91"/>
      <c r="FEC84" s="91"/>
      <c r="FED84" s="91"/>
      <c r="FEE84" s="91"/>
      <c r="FEF84" s="91"/>
      <c r="FEG84" s="91"/>
      <c r="FEH84" s="91"/>
      <c r="FEI84" s="91"/>
      <c r="FEJ84" s="91"/>
      <c r="FEK84" s="91"/>
      <c r="FEL84" s="91"/>
      <c r="FEM84" s="91"/>
      <c r="FEN84" s="91"/>
      <c r="FEO84" s="91"/>
      <c r="FEP84" s="91"/>
      <c r="FEQ84" s="91"/>
      <c r="FER84" s="91"/>
      <c r="FES84" s="91"/>
      <c r="FET84" s="91"/>
      <c r="FEU84" s="91"/>
      <c r="FEV84" s="91"/>
      <c r="FEW84" s="91"/>
      <c r="FEX84" s="91"/>
      <c r="FEY84" s="91"/>
      <c r="FEZ84" s="91"/>
      <c r="FFA84" s="91"/>
      <c r="FFB84" s="91"/>
      <c r="FFC84" s="91"/>
      <c r="FFD84" s="91"/>
      <c r="FFE84" s="91"/>
      <c r="FFF84" s="91"/>
      <c r="FFG84" s="91"/>
      <c r="FFH84" s="91"/>
      <c r="FFI84" s="91"/>
      <c r="FFJ84" s="91"/>
      <c r="FFK84" s="91"/>
      <c r="FFL84" s="91"/>
      <c r="FFM84" s="91"/>
      <c r="FFN84" s="91"/>
      <c r="FFO84" s="91"/>
      <c r="FFP84" s="91"/>
      <c r="FFQ84" s="91"/>
      <c r="FFR84" s="91"/>
      <c r="FFS84" s="91"/>
      <c r="FFT84" s="91"/>
      <c r="FFU84" s="91"/>
      <c r="FFV84" s="91"/>
      <c r="FFW84" s="91"/>
      <c r="FFX84" s="91"/>
      <c r="FFY84" s="91"/>
      <c r="FFZ84" s="91"/>
      <c r="FGA84" s="91"/>
      <c r="FGB84" s="91"/>
      <c r="FGC84" s="91"/>
      <c r="FGD84" s="91"/>
      <c r="FGE84" s="91"/>
      <c r="FGF84" s="91"/>
      <c r="FGG84" s="91"/>
      <c r="FGH84" s="91"/>
      <c r="FGI84" s="91"/>
      <c r="FGJ84" s="91"/>
      <c r="FGK84" s="91"/>
      <c r="FGL84" s="91"/>
      <c r="FGM84" s="91"/>
      <c r="FGN84" s="91"/>
      <c r="FGO84" s="91"/>
      <c r="FGP84" s="91"/>
      <c r="FGQ84" s="91"/>
      <c r="FGR84" s="91"/>
      <c r="FGS84" s="91"/>
      <c r="FGT84" s="91"/>
      <c r="FGU84" s="91"/>
      <c r="FGV84" s="91"/>
      <c r="FGW84" s="91"/>
      <c r="FGX84" s="91"/>
      <c r="FGY84" s="91"/>
      <c r="FGZ84" s="91"/>
      <c r="FHA84" s="91"/>
      <c r="FHB84" s="91"/>
      <c r="FHC84" s="91"/>
      <c r="FHD84" s="91"/>
      <c r="FHE84" s="91"/>
      <c r="FHF84" s="91"/>
      <c r="FHG84" s="91"/>
      <c r="FHH84" s="91"/>
      <c r="FHI84" s="91"/>
      <c r="FHJ84" s="91"/>
      <c r="FHK84" s="91"/>
      <c r="FHL84" s="91"/>
      <c r="FHM84" s="91"/>
      <c r="FHN84" s="91"/>
      <c r="FHO84" s="91"/>
      <c r="FHP84" s="91"/>
      <c r="FHQ84" s="91"/>
      <c r="FHR84" s="91"/>
      <c r="FHS84" s="91"/>
      <c r="FHT84" s="91"/>
      <c r="FHU84" s="91"/>
      <c r="FHV84" s="91"/>
      <c r="FHW84" s="91"/>
      <c r="FHX84" s="91"/>
      <c r="FHY84" s="91"/>
      <c r="FHZ84" s="91"/>
      <c r="FIA84" s="91"/>
      <c r="FIB84" s="91"/>
      <c r="FIC84" s="91"/>
      <c r="FID84" s="91"/>
      <c r="FIE84" s="91"/>
      <c r="FIF84" s="91"/>
      <c r="FIG84" s="91"/>
      <c r="FIH84" s="91"/>
      <c r="FII84" s="91"/>
      <c r="FIJ84" s="91"/>
      <c r="FIK84" s="91"/>
      <c r="FIL84" s="91"/>
      <c r="FIM84" s="91"/>
      <c r="FIN84" s="91"/>
      <c r="FIO84" s="91"/>
      <c r="FIP84" s="91"/>
      <c r="FIQ84" s="91"/>
      <c r="FIR84" s="91"/>
      <c r="FIS84" s="91"/>
      <c r="FIT84" s="91"/>
      <c r="FIU84" s="91"/>
      <c r="FIV84" s="91"/>
      <c r="FIW84" s="91"/>
      <c r="FIX84" s="91"/>
      <c r="FIY84" s="91"/>
      <c r="FIZ84" s="91"/>
      <c r="FJA84" s="91"/>
      <c r="FJB84" s="91"/>
      <c r="FJC84" s="91"/>
      <c r="FJD84" s="91"/>
      <c r="FJE84" s="91"/>
      <c r="FJF84" s="91"/>
      <c r="FJG84" s="91"/>
      <c r="FJH84" s="91"/>
      <c r="FJI84" s="91"/>
      <c r="FJJ84" s="91"/>
      <c r="FJK84" s="91"/>
      <c r="FJL84" s="91"/>
      <c r="FJM84" s="91"/>
      <c r="FJN84" s="91"/>
      <c r="FJO84" s="91"/>
      <c r="FJP84" s="91"/>
      <c r="FJQ84" s="91"/>
      <c r="FJR84" s="91"/>
      <c r="FJS84" s="91"/>
      <c r="FJT84" s="91"/>
      <c r="FJU84" s="91"/>
      <c r="FJV84" s="91"/>
      <c r="FJW84" s="91"/>
      <c r="FJX84" s="91"/>
      <c r="FJY84" s="91"/>
      <c r="FJZ84" s="91"/>
      <c r="FKA84" s="91"/>
      <c r="FKB84" s="91"/>
      <c r="FKC84" s="91"/>
      <c r="FKD84" s="91"/>
      <c r="FKE84" s="91"/>
      <c r="FKF84" s="91"/>
      <c r="FKG84" s="91"/>
      <c r="FKH84" s="91"/>
      <c r="FKI84" s="91"/>
      <c r="FKJ84" s="91"/>
      <c r="FKK84" s="91"/>
      <c r="FKL84" s="91"/>
      <c r="FKM84" s="91"/>
      <c r="FKN84" s="91"/>
      <c r="FKO84" s="91"/>
      <c r="FKP84" s="91"/>
      <c r="FKQ84" s="91"/>
      <c r="FKR84" s="91"/>
      <c r="FKS84" s="91"/>
      <c r="FKT84" s="91"/>
      <c r="FKU84" s="91"/>
      <c r="FKV84" s="91"/>
      <c r="FKW84" s="91"/>
      <c r="FKX84" s="91"/>
      <c r="FKY84" s="91"/>
      <c r="FKZ84" s="91"/>
      <c r="FLA84" s="91"/>
      <c r="FLB84" s="91"/>
      <c r="FLC84" s="91"/>
      <c r="FLD84" s="91"/>
      <c r="FLE84" s="91"/>
      <c r="FLF84" s="91"/>
      <c r="FLG84" s="91"/>
      <c r="FLH84" s="91"/>
      <c r="FLI84" s="91"/>
      <c r="FLJ84" s="91"/>
      <c r="FLK84" s="91"/>
      <c r="FLL84" s="91"/>
      <c r="FLM84" s="91"/>
      <c r="FLN84" s="91"/>
      <c r="FLO84" s="91"/>
      <c r="FLP84" s="91"/>
      <c r="FLQ84" s="91"/>
      <c r="FLR84" s="91"/>
      <c r="FLS84" s="91"/>
      <c r="FLT84" s="91"/>
      <c r="FLU84" s="91"/>
      <c r="FLV84" s="91"/>
      <c r="FLW84" s="91"/>
      <c r="FLX84" s="91"/>
      <c r="FLY84" s="91"/>
      <c r="FLZ84" s="91"/>
      <c r="FMA84" s="91"/>
      <c r="FMB84" s="91"/>
      <c r="FMC84" s="91"/>
      <c r="FMD84" s="91"/>
      <c r="FME84" s="91"/>
      <c r="FMF84" s="91"/>
      <c r="FMG84" s="91"/>
      <c r="FMH84" s="91"/>
      <c r="FMI84" s="91"/>
      <c r="FMJ84" s="91"/>
      <c r="FMK84" s="91"/>
      <c r="FML84" s="91"/>
      <c r="FMM84" s="91"/>
      <c r="FMN84" s="91"/>
      <c r="FMO84" s="91"/>
      <c r="FMP84" s="91"/>
      <c r="FMQ84" s="91"/>
      <c r="FMR84" s="91"/>
      <c r="FMS84" s="91"/>
      <c r="FMT84" s="91"/>
      <c r="FMU84" s="91"/>
      <c r="FMV84" s="91"/>
      <c r="FMW84" s="91"/>
      <c r="FMX84" s="91"/>
      <c r="FMY84" s="91"/>
      <c r="FMZ84" s="91"/>
      <c r="FNA84" s="91"/>
      <c r="FNB84" s="91"/>
      <c r="FNC84" s="91"/>
      <c r="FND84" s="91"/>
      <c r="FNE84" s="91"/>
      <c r="FNF84" s="91"/>
      <c r="FNG84" s="91"/>
      <c r="FNH84" s="91"/>
      <c r="FNI84" s="91"/>
      <c r="FNJ84" s="91"/>
      <c r="FNK84" s="91"/>
      <c r="FNL84" s="91"/>
      <c r="FNM84" s="91"/>
      <c r="FNN84" s="91"/>
      <c r="FNO84" s="91"/>
      <c r="FNP84" s="91"/>
      <c r="FNQ84" s="91"/>
      <c r="FNR84" s="91"/>
      <c r="FNS84" s="91"/>
      <c r="FNT84" s="91"/>
      <c r="FNU84" s="91"/>
      <c r="FNV84" s="91"/>
      <c r="FNW84" s="91"/>
      <c r="FNX84" s="91"/>
      <c r="FNY84" s="91"/>
      <c r="FNZ84" s="91"/>
      <c r="FOA84" s="91"/>
      <c r="FOB84" s="91"/>
      <c r="FOC84" s="91"/>
      <c r="FOD84" s="91"/>
      <c r="FOE84" s="91"/>
      <c r="FOF84" s="91"/>
      <c r="FOG84" s="91"/>
      <c r="FOH84" s="91"/>
      <c r="FOI84" s="91"/>
      <c r="FOJ84" s="91"/>
      <c r="FOK84" s="91"/>
      <c r="FOL84" s="91"/>
      <c r="FOM84" s="91"/>
      <c r="FON84" s="91"/>
      <c r="FOO84" s="91"/>
      <c r="FOP84" s="91"/>
      <c r="FOQ84" s="91"/>
      <c r="FOR84" s="91"/>
      <c r="FOS84" s="91"/>
      <c r="FOT84" s="91"/>
      <c r="FOU84" s="91"/>
      <c r="FOV84" s="91"/>
      <c r="FOW84" s="91"/>
      <c r="FOX84" s="91"/>
      <c r="FOY84" s="91"/>
      <c r="FOZ84" s="91"/>
      <c r="FPA84" s="91"/>
      <c r="FPB84" s="91"/>
      <c r="FPC84" s="91"/>
      <c r="FPD84" s="91"/>
      <c r="FPE84" s="91"/>
      <c r="FPF84" s="91"/>
      <c r="FPG84" s="91"/>
      <c r="FPH84" s="91"/>
      <c r="FPI84" s="91"/>
      <c r="FPJ84" s="91"/>
      <c r="FPK84" s="91"/>
      <c r="FPL84" s="91"/>
      <c r="FPM84" s="91"/>
      <c r="FPN84" s="91"/>
      <c r="FPO84" s="91"/>
      <c r="FPP84" s="91"/>
      <c r="FPQ84" s="91"/>
      <c r="FPR84" s="91"/>
      <c r="FPS84" s="91"/>
      <c r="FPT84" s="91"/>
      <c r="FPU84" s="91"/>
      <c r="FPV84" s="91"/>
      <c r="FPW84" s="91"/>
      <c r="FPX84" s="91"/>
      <c r="FPY84" s="91"/>
      <c r="FPZ84" s="91"/>
      <c r="FQA84" s="91"/>
      <c r="FQB84" s="91"/>
      <c r="FQC84" s="91"/>
      <c r="FQD84" s="91"/>
      <c r="FQE84" s="91"/>
      <c r="FQF84" s="91"/>
      <c r="FQG84" s="91"/>
      <c r="FQH84" s="91"/>
      <c r="FQI84" s="91"/>
      <c r="FQJ84" s="91"/>
      <c r="FQK84" s="91"/>
      <c r="FQL84" s="91"/>
      <c r="FQM84" s="91"/>
      <c r="FQN84" s="91"/>
      <c r="FQO84" s="91"/>
      <c r="FQP84" s="91"/>
      <c r="FQQ84" s="91"/>
      <c r="FQR84" s="91"/>
      <c r="FQS84" s="91"/>
      <c r="FQT84" s="91"/>
      <c r="FQU84" s="91"/>
      <c r="FQV84" s="91"/>
      <c r="FQW84" s="91"/>
      <c r="FQX84" s="91"/>
      <c r="FQY84" s="91"/>
      <c r="FQZ84" s="91"/>
      <c r="FRA84" s="91"/>
      <c r="FRB84" s="91"/>
      <c r="FRC84" s="91"/>
      <c r="FRD84" s="91"/>
      <c r="FRE84" s="91"/>
      <c r="FRF84" s="91"/>
      <c r="FRG84" s="91"/>
      <c r="FRH84" s="91"/>
      <c r="FRI84" s="91"/>
      <c r="FRJ84" s="91"/>
      <c r="FRK84" s="91"/>
      <c r="FRL84" s="91"/>
      <c r="FRM84" s="91"/>
      <c r="FRN84" s="91"/>
      <c r="FRO84" s="91"/>
      <c r="FRP84" s="91"/>
      <c r="FRQ84" s="91"/>
      <c r="FRR84" s="91"/>
      <c r="FRS84" s="91"/>
      <c r="FRT84" s="91"/>
      <c r="FRU84" s="91"/>
      <c r="FRV84" s="91"/>
      <c r="FRW84" s="91"/>
      <c r="FRX84" s="91"/>
      <c r="FRY84" s="91"/>
      <c r="FRZ84" s="91"/>
      <c r="FSA84" s="91"/>
      <c r="FSB84" s="91"/>
      <c r="FSC84" s="91"/>
      <c r="FSD84" s="91"/>
      <c r="FSE84" s="91"/>
      <c r="FSF84" s="91"/>
      <c r="FSG84" s="91"/>
      <c r="FSH84" s="91"/>
      <c r="FSI84" s="91"/>
      <c r="FSJ84" s="91"/>
      <c r="FSK84" s="91"/>
      <c r="FSL84" s="91"/>
      <c r="FSM84" s="91"/>
      <c r="FSN84" s="91"/>
      <c r="FSO84" s="91"/>
      <c r="FSP84" s="91"/>
      <c r="FSQ84" s="91"/>
      <c r="FSR84" s="91"/>
      <c r="FSS84" s="91"/>
      <c r="FST84" s="91"/>
      <c r="FSU84" s="91"/>
      <c r="FSV84" s="91"/>
      <c r="FSW84" s="91"/>
      <c r="FSX84" s="91"/>
      <c r="FSY84" s="91"/>
      <c r="FSZ84" s="91"/>
      <c r="FTA84" s="91"/>
      <c r="FTB84" s="91"/>
      <c r="FTC84" s="91"/>
      <c r="FTD84" s="91"/>
      <c r="FTE84" s="91"/>
      <c r="FTF84" s="91"/>
      <c r="FTG84" s="91"/>
      <c r="FTH84" s="91"/>
      <c r="FTI84" s="91"/>
      <c r="FTJ84" s="91"/>
      <c r="FTK84" s="91"/>
      <c r="FTL84" s="91"/>
      <c r="FTM84" s="91"/>
      <c r="FTN84" s="91"/>
      <c r="FTO84" s="91"/>
      <c r="FTP84" s="91"/>
      <c r="FTQ84" s="91"/>
      <c r="FTR84" s="91"/>
      <c r="FTS84" s="91"/>
      <c r="FTT84" s="91"/>
      <c r="FTU84" s="91"/>
      <c r="FTV84" s="91"/>
      <c r="FTW84" s="91"/>
      <c r="FTX84" s="91"/>
      <c r="FTY84" s="91"/>
      <c r="FTZ84" s="91"/>
      <c r="FUA84" s="91"/>
      <c r="FUB84" s="91"/>
      <c r="FUC84" s="91"/>
      <c r="FUD84" s="91"/>
      <c r="FUE84" s="91"/>
      <c r="FUF84" s="91"/>
      <c r="FUG84" s="91"/>
      <c r="FUH84" s="91"/>
      <c r="FUI84" s="91"/>
      <c r="FUJ84" s="91"/>
      <c r="FUK84" s="91"/>
      <c r="FUL84" s="91"/>
      <c r="FUM84" s="91"/>
      <c r="FUN84" s="91"/>
      <c r="FUO84" s="91"/>
      <c r="FUP84" s="91"/>
      <c r="FUQ84" s="91"/>
      <c r="FUR84" s="91"/>
      <c r="FUS84" s="91"/>
      <c r="FUT84" s="91"/>
      <c r="FUU84" s="91"/>
      <c r="FUV84" s="91"/>
      <c r="FUW84" s="91"/>
      <c r="FUX84" s="91"/>
      <c r="FUY84" s="91"/>
      <c r="FUZ84" s="91"/>
      <c r="FVA84" s="91"/>
      <c r="FVB84" s="91"/>
      <c r="FVC84" s="91"/>
      <c r="FVD84" s="91"/>
      <c r="FVE84" s="91"/>
      <c r="FVF84" s="91"/>
      <c r="FVG84" s="91"/>
      <c r="FVH84" s="91"/>
      <c r="FVI84" s="91"/>
      <c r="FVJ84" s="91"/>
      <c r="FVK84" s="91"/>
      <c r="FVL84" s="91"/>
      <c r="FVM84" s="91"/>
      <c r="FVN84" s="91"/>
      <c r="FVO84" s="91"/>
      <c r="FVP84" s="91"/>
      <c r="FVQ84" s="91"/>
      <c r="FVR84" s="91"/>
      <c r="FVS84" s="91"/>
      <c r="FVT84" s="91"/>
      <c r="FVU84" s="91"/>
      <c r="FVV84" s="91"/>
      <c r="FVW84" s="91"/>
      <c r="FVX84" s="91"/>
      <c r="FVY84" s="91"/>
      <c r="FVZ84" s="91"/>
      <c r="FWA84" s="91"/>
      <c r="FWB84" s="91"/>
      <c r="FWC84" s="91"/>
      <c r="FWD84" s="91"/>
      <c r="FWE84" s="91"/>
      <c r="FWF84" s="91"/>
      <c r="FWG84" s="91"/>
      <c r="FWH84" s="91"/>
      <c r="FWI84" s="91"/>
      <c r="FWJ84" s="91"/>
      <c r="FWK84" s="91"/>
      <c r="FWL84" s="91"/>
      <c r="FWM84" s="91"/>
      <c r="FWN84" s="91"/>
      <c r="FWO84" s="91"/>
      <c r="FWP84" s="91"/>
      <c r="FWQ84" s="91"/>
      <c r="FWR84" s="91"/>
      <c r="FWS84" s="91"/>
      <c r="FWT84" s="91"/>
      <c r="FWU84" s="91"/>
      <c r="FWV84" s="91"/>
      <c r="FWW84" s="91"/>
      <c r="FWX84" s="91"/>
      <c r="FWY84" s="91"/>
      <c r="FWZ84" s="91"/>
      <c r="FXA84" s="91"/>
      <c r="FXB84" s="91"/>
      <c r="FXC84" s="91"/>
      <c r="FXD84" s="91"/>
      <c r="FXE84" s="91"/>
      <c r="FXF84" s="91"/>
      <c r="FXG84" s="91"/>
      <c r="FXH84" s="91"/>
      <c r="FXI84" s="91"/>
      <c r="FXJ84" s="91"/>
      <c r="FXK84" s="91"/>
      <c r="FXL84" s="91"/>
      <c r="FXM84" s="91"/>
      <c r="FXN84" s="91"/>
      <c r="FXO84" s="91"/>
      <c r="FXP84" s="91"/>
      <c r="FXQ84" s="91"/>
      <c r="FXR84" s="91"/>
      <c r="FXS84" s="91"/>
      <c r="FXT84" s="91"/>
      <c r="FXU84" s="91"/>
      <c r="FXV84" s="91"/>
      <c r="FXW84" s="91"/>
      <c r="FXX84" s="91"/>
      <c r="FXY84" s="91"/>
      <c r="FXZ84" s="91"/>
      <c r="FYA84" s="91"/>
      <c r="FYB84" s="91"/>
      <c r="FYC84" s="91"/>
      <c r="FYD84" s="91"/>
      <c r="FYE84" s="91"/>
      <c r="FYF84" s="91"/>
      <c r="FYG84" s="91"/>
      <c r="FYH84" s="91"/>
      <c r="FYI84" s="91"/>
      <c r="FYJ84" s="91"/>
      <c r="FYK84" s="91"/>
      <c r="FYL84" s="91"/>
      <c r="FYM84" s="91"/>
      <c r="FYN84" s="91"/>
      <c r="FYO84" s="91"/>
      <c r="FYP84" s="91"/>
      <c r="FYQ84" s="91"/>
      <c r="FYR84" s="91"/>
      <c r="FYS84" s="91"/>
      <c r="FYT84" s="91"/>
      <c r="FYU84" s="91"/>
      <c r="FYV84" s="91"/>
      <c r="FYW84" s="91"/>
      <c r="FYX84" s="91"/>
      <c r="FYY84" s="91"/>
      <c r="FYZ84" s="91"/>
      <c r="FZA84" s="91"/>
      <c r="FZB84" s="91"/>
      <c r="FZC84" s="91"/>
      <c r="FZD84" s="91"/>
      <c r="FZE84" s="91"/>
      <c r="FZF84" s="91"/>
      <c r="FZG84" s="91"/>
      <c r="FZH84" s="91"/>
      <c r="FZI84" s="91"/>
      <c r="FZJ84" s="91"/>
      <c r="FZK84" s="91"/>
      <c r="FZL84" s="91"/>
      <c r="FZM84" s="91"/>
      <c r="FZN84" s="91"/>
      <c r="FZO84" s="91"/>
      <c r="FZP84" s="91"/>
      <c r="FZQ84" s="91"/>
      <c r="FZR84" s="91"/>
      <c r="FZS84" s="91"/>
      <c r="FZT84" s="91"/>
      <c r="FZU84" s="91"/>
      <c r="FZV84" s="91"/>
      <c r="FZW84" s="91"/>
      <c r="FZX84" s="91"/>
      <c r="FZY84" s="91"/>
      <c r="FZZ84" s="91"/>
      <c r="GAA84" s="91"/>
      <c r="GAB84" s="91"/>
      <c r="GAC84" s="91"/>
      <c r="GAD84" s="91"/>
      <c r="GAE84" s="91"/>
      <c r="GAF84" s="91"/>
      <c r="GAG84" s="91"/>
      <c r="GAH84" s="91"/>
      <c r="GAI84" s="91"/>
      <c r="GAJ84" s="91"/>
      <c r="GAK84" s="91"/>
      <c r="GAL84" s="91"/>
      <c r="GAM84" s="91"/>
      <c r="GAN84" s="91"/>
      <c r="GAO84" s="91"/>
      <c r="GAP84" s="91"/>
      <c r="GAQ84" s="91"/>
      <c r="GAR84" s="91"/>
      <c r="GAS84" s="91"/>
      <c r="GAT84" s="91"/>
      <c r="GAU84" s="91"/>
      <c r="GAV84" s="91"/>
      <c r="GAW84" s="91"/>
      <c r="GAX84" s="91"/>
      <c r="GAY84" s="91"/>
      <c r="GAZ84" s="91"/>
      <c r="GBA84" s="91"/>
      <c r="GBB84" s="91"/>
      <c r="GBC84" s="91"/>
      <c r="GBD84" s="91"/>
      <c r="GBE84" s="91"/>
      <c r="GBF84" s="91"/>
      <c r="GBG84" s="91"/>
      <c r="GBH84" s="91"/>
      <c r="GBI84" s="91"/>
      <c r="GBJ84" s="91"/>
      <c r="GBK84" s="91"/>
      <c r="GBL84" s="91"/>
      <c r="GBM84" s="91"/>
      <c r="GBN84" s="91"/>
      <c r="GBO84" s="91"/>
      <c r="GBP84" s="91"/>
      <c r="GBQ84" s="91"/>
      <c r="GBR84" s="91"/>
      <c r="GBS84" s="91"/>
      <c r="GBT84" s="91"/>
      <c r="GBU84" s="91"/>
      <c r="GBV84" s="91"/>
      <c r="GBW84" s="91"/>
      <c r="GBX84" s="91"/>
      <c r="GBY84" s="91"/>
      <c r="GBZ84" s="91"/>
      <c r="GCA84" s="91"/>
      <c r="GCB84" s="91"/>
      <c r="GCC84" s="91"/>
      <c r="GCD84" s="91"/>
      <c r="GCE84" s="91"/>
      <c r="GCF84" s="91"/>
      <c r="GCG84" s="91"/>
      <c r="GCH84" s="91"/>
      <c r="GCI84" s="91"/>
      <c r="GCJ84" s="91"/>
      <c r="GCK84" s="91"/>
      <c r="GCL84" s="91"/>
      <c r="GCM84" s="91"/>
      <c r="GCN84" s="91"/>
      <c r="GCO84" s="91"/>
      <c r="GCP84" s="91"/>
      <c r="GCQ84" s="91"/>
      <c r="GCR84" s="91"/>
      <c r="GCS84" s="91"/>
      <c r="GCT84" s="91"/>
      <c r="GCU84" s="91"/>
      <c r="GCV84" s="91"/>
      <c r="GCW84" s="91"/>
      <c r="GCX84" s="91"/>
      <c r="GCY84" s="91"/>
      <c r="GCZ84" s="91"/>
      <c r="GDA84" s="91"/>
      <c r="GDB84" s="91"/>
      <c r="GDC84" s="91"/>
      <c r="GDD84" s="91"/>
      <c r="GDE84" s="91"/>
      <c r="GDF84" s="91"/>
      <c r="GDG84" s="91"/>
      <c r="GDH84" s="91"/>
      <c r="GDI84" s="91"/>
      <c r="GDJ84" s="91"/>
      <c r="GDK84" s="91"/>
      <c r="GDL84" s="91"/>
      <c r="GDM84" s="91"/>
      <c r="GDN84" s="91"/>
      <c r="GDO84" s="91"/>
      <c r="GDP84" s="91"/>
      <c r="GDQ84" s="91"/>
      <c r="GDR84" s="91"/>
      <c r="GDS84" s="91"/>
      <c r="GDT84" s="91"/>
      <c r="GDU84" s="91"/>
      <c r="GDV84" s="91"/>
      <c r="GDW84" s="91"/>
      <c r="GDX84" s="91"/>
      <c r="GDY84" s="91"/>
      <c r="GDZ84" s="91"/>
      <c r="GEA84" s="91"/>
      <c r="GEB84" s="91"/>
      <c r="GEC84" s="91"/>
      <c r="GED84" s="91"/>
      <c r="GEE84" s="91"/>
      <c r="GEF84" s="91"/>
      <c r="GEG84" s="91"/>
      <c r="GEH84" s="91"/>
      <c r="GEI84" s="91"/>
      <c r="GEJ84" s="91"/>
      <c r="GEK84" s="91"/>
      <c r="GEL84" s="91"/>
      <c r="GEM84" s="91"/>
      <c r="GEN84" s="91"/>
      <c r="GEO84" s="91"/>
      <c r="GEP84" s="91"/>
      <c r="GEQ84" s="91"/>
      <c r="GER84" s="91"/>
      <c r="GES84" s="91"/>
      <c r="GET84" s="91"/>
      <c r="GEU84" s="91"/>
      <c r="GEV84" s="91"/>
      <c r="GEW84" s="91"/>
      <c r="GEX84" s="91"/>
      <c r="GEY84" s="91"/>
      <c r="GEZ84" s="91"/>
      <c r="GFA84" s="91"/>
      <c r="GFB84" s="91"/>
      <c r="GFC84" s="91"/>
      <c r="GFD84" s="91"/>
      <c r="GFE84" s="91"/>
      <c r="GFF84" s="91"/>
      <c r="GFG84" s="91"/>
      <c r="GFH84" s="91"/>
      <c r="GFI84" s="91"/>
      <c r="GFJ84" s="91"/>
      <c r="GFK84" s="91"/>
      <c r="GFL84" s="91"/>
      <c r="GFM84" s="91"/>
      <c r="GFN84" s="91"/>
      <c r="GFO84" s="91"/>
      <c r="GFP84" s="91"/>
      <c r="GFQ84" s="91"/>
      <c r="GFR84" s="91"/>
      <c r="GFS84" s="91"/>
      <c r="GFT84" s="91"/>
      <c r="GFU84" s="91"/>
      <c r="GFV84" s="91"/>
      <c r="GFW84" s="91"/>
      <c r="GFX84" s="91"/>
      <c r="GFY84" s="91"/>
      <c r="GFZ84" s="91"/>
      <c r="GGA84" s="91"/>
      <c r="GGB84" s="91"/>
      <c r="GGC84" s="91"/>
      <c r="GGD84" s="91"/>
      <c r="GGE84" s="91"/>
      <c r="GGF84" s="91"/>
      <c r="GGG84" s="91"/>
      <c r="GGH84" s="91"/>
      <c r="GGI84" s="91"/>
      <c r="GGJ84" s="91"/>
      <c r="GGK84" s="91"/>
      <c r="GGL84" s="91"/>
      <c r="GGM84" s="91"/>
      <c r="GGN84" s="91"/>
      <c r="GGO84" s="91"/>
      <c r="GGP84" s="91"/>
      <c r="GGQ84" s="91"/>
      <c r="GGR84" s="91"/>
      <c r="GGS84" s="91"/>
      <c r="GGT84" s="91"/>
      <c r="GGU84" s="91"/>
      <c r="GGV84" s="91"/>
      <c r="GGW84" s="91"/>
      <c r="GGX84" s="91"/>
      <c r="GGY84" s="91"/>
      <c r="GGZ84" s="91"/>
      <c r="GHA84" s="91"/>
      <c r="GHB84" s="91"/>
      <c r="GHC84" s="91"/>
      <c r="GHD84" s="91"/>
      <c r="GHE84" s="91"/>
      <c r="GHF84" s="91"/>
      <c r="GHG84" s="91"/>
      <c r="GHH84" s="91"/>
      <c r="GHI84" s="91"/>
      <c r="GHJ84" s="91"/>
      <c r="GHK84" s="91"/>
      <c r="GHL84" s="91"/>
      <c r="GHM84" s="91"/>
      <c r="GHN84" s="91"/>
      <c r="GHO84" s="91"/>
      <c r="GHP84" s="91"/>
      <c r="GHQ84" s="91"/>
      <c r="GHR84" s="91"/>
      <c r="GHS84" s="91"/>
      <c r="GHT84" s="91"/>
      <c r="GHU84" s="91"/>
      <c r="GHV84" s="91"/>
      <c r="GHW84" s="91"/>
      <c r="GHX84" s="91"/>
      <c r="GHY84" s="91"/>
      <c r="GHZ84" s="91"/>
      <c r="GIA84" s="91"/>
      <c r="GIB84" s="91"/>
      <c r="GIC84" s="91"/>
      <c r="GID84" s="91"/>
      <c r="GIE84" s="91"/>
      <c r="GIF84" s="91"/>
      <c r="GIG84" s="91"/>
      <c r="GIH84" s="91"/>
      <c r="GII84" s="91"/>
      <c r="GIJ84" s="91"/>
      <c r="GIK84" s="91"/>
      <c r="GIL84" s="91"/>
      <c r="GIM84" s="91"/>
      <c r="GIN84" s="91"/>
      <c r="GIO84" s="91"/>
      <c r="GIP84" s="91"/>
      <c r="GIQ84" s="91"/>
      <c r="GIR84" s="91"/>
      <c r="GIS84" s="91"/>
      <c r="GIT84" s="91"/>
      <c r="GIU84" s="91"/>
      <c r="GIV84" s="91"/>
      <c r="GIW84" s="91"/>
      <c r="GIX84" s="91"/>
      <c r="GIY84" s="91"/>
      <c r="GIZ84" s="91"/>
      <c r="GJA84" s="91"/>
      <c r="GJB84" s="91"/>
      <c r="GJC84" s="91"/>
      <c r="GJD84" s="91"/>
      <c r="GJE84" s="91"/>
      <c r="GJF84" s="91"/>
      <c r="GJG84" s="91"/>
      <c r="GJH84" s="91"/>
      <c r="GJI84" s="91"/>
      <c r="GJJ84" s="91"/>
      <c r="GJK84" s="91"/>
      <c r="GJL84" s="91"/>
      <c r="GJM84" s="91"/>
      <c r="GJN84" s="91"/>
      <c r="GJO84" s="91"/>
      <c r="GJP84" s="91"/>
      <c r="GJQ84" s="91"/>
      <c r="GJR84" s="91"/>
      <c r="GJS84" s="91"/>
      <c r="GJT84" s="91"/>
      <c r="GJU84" s="91"/>
      <c r="GJV84" s="91"/>
      <c r="GJW84" s="91"/>
      <c r="GJX84" s="91"/>
      <c r="GJY84" s="91"/>
      <c r="GJZ84" s="91"/>
      <c r="GKA84" s="91"/>
      <c r="GKB84" s="91"/>
      <c r="GKC84" s="91"/>
      <c r="GKD84" s="91"/>
      <c r="GKE84" s="91"/>
      <c r="GKF84" s="91"/>
      <c r="GKG84" s="91"/>
      <c r="GKH84" s="91"/>
      <c r="GKI84" s="91"/>
      <c r="GKJ84" s="91"/>
      <c r="GKK84" s="91"/>
      <c r="GKL84" s="91"/>
      <c r="GKM84" s="91"/>
      <c r="GKN84" s="91"/>
      <c r="GKO84" s="91"/>
      <c r="GKP84" s="91"/>
      <c r="GKQ84" s="91"/>
      <c r="GKR84" s="91"/>
      <c r="GKS84" s="91"/>
      <c r="GKT84" s="91"/>
      <c r="GKU84" s="91"/>
      <c r="GKV84" s="91"/>
      <c r="GKW84" s="91"/>
      <c r="GKX84" s="91"/>
      <c r="GKY84" s="91"/>
      <c r="GKZ84" s="91"/>
      <c r="GLA84" s="91"/>
      <c r="GLB84" s="91"/>
      <c r="GLC84" s="91"/>
      <c r="GLD84" s="91"/>
      <c r="GLE84" s="91"/>
      <c r="GLF84" s="91"/>
      <c r="GLG84" s="91"/>
      <c r="GLH84" s="91"/>
      <c r="GLI84" s="91"/>
      <c r="GLJ84" s="91"/>
      <c r="GLK84" s="91"/>
      <c r="GLL84" s="91"/>
      <c r="GLM84" s="91"/>
      <c r="GLN84" s="91"/>
      <c r="GLO84" s="91"/>
      <c r="GLP84" s="91"/>
      <c r="GLQ84" s="91"/>
      <c r="GLR84" s="91"/>
      <c r="GLS84" s="91"/>
      <c r="GLT84" s="91"/>
      <c r="GLU84" s="91"/>
      <c r="GLV84" s="91"/>
      <c r="GLW84" s="91"/>
      <c r="GLX84" s="91"/>
      <c r="GLY84" s="91"/>
      <c r="GLZ84" s="91"/>
      <c r="GMA84" s="91"/>
      <c r="GMB84" s="91"/>
      <c r="GMC84" s="91"/>
      <c r="GMD84" s="91"/>
      <c r="GME84" s="91"/>
      <c r="GMF84" s="91"/>
      <c r="GMG84" s="91"/>
      <c r="GMH84" s="91"/>
      <c r="GMI84" s="91"/>
      <c r="GMJ84" s="91"/>
      <c r="GMK84" s="91"/>
      <c r="GML84" s="91"/>
      <c r="GMM84" s="91"/>
      <c r="GMN84" s="91"/>
      <c r="GMO84" s="91"/>
      <c r="GMP84" s="91"/>
      <c r="GMQ84" s="91"/>
      <c r="GMR84" s="91"/>
      <c r="GMS84" s="91"/>
      <c r="GMT84" s="91"/>
      <c r="GMU84" s="91"/>
      <c r="GMV84" s="91"/>
      <c r="GMW84" s="91"/>
      <c r="GMX84" s="91"/>
      <c r="GMY84" s="91"/>
      <c r="GMZ84" s="91"/>
      <c r="GNA84" s="91"/>
      <c r="GNB84" s="91"/>
      <c r="GNC84" s="91"/>
      <c r="GND84" s="91"/>
      <c r="GNE84" s="91"/>
      <c r="GNF84" s="91"/>
      <c r="GNG84" s="91"/>
      <c r="GNH84" s="91"/>
      <c r="GNI84" s="91"/>
      <c r="GNJ84" s="91"/>
      <c r="GNK84" s="91"/>
      <c r="GNL84" s="91"/>
      <c r="GNM84" s="91"/>
      <c r="GNN84" s="91"/>
      <c r="GNO84" s="91"/>
      <c r="GNP84" s="91"/>
      <c r="GNQ84" s="91"/>
      <c r="GNR84" s="91"/>
      <c r="GNS84" s="91"/>
      <c r="GNT84" s="91"/>
      <c r="GNU84" s="91"/>
      <c r="GNV84" s="91"/>
      <c r="GNW84" s="91"/>
      <c r="GNX84" s="91"/>
      <c r="GNY84" s="91"/>
      <c r="GNZ84" s="91"/>
      <c r="GOA84" s="91"/>
      <c r="GOB84" s="91"/>
      <c r="GOC84" s="91"/>
      <c r="GOD84" s="91"/>
      <c r="GOE84" s="91"/>
      <c r="GOF84" s="91"/>
      <c r="GOG84" s="91"/>
      <c r="GOH84" s="91"/>
      <c r="GOI84" s="91"/>
      <c r="GOJ84" s="91"/>
      <c r="GOK84" s="91"/>
      <c r="GOL84" s="91"/>
      <c r="GOM84" s="91"/>
      <c r="GON84" s="91"/>
      <c r="GOO84" s="91"/>
      <c r="GOP84" s="91"/>
      <c r="GOQ84" s="91"/>
      <c r="GOR84" s="91"/>
      <c r="GOS84" s="91"/>
      <c r="GOT84" s="91"/>
      <c r="GOU84" s="91"/>
      <c r="GOV84" s="91"/>
      <c r="GOW84" s="91"/>
      <c r="GOX84" s="91"/>
      <c r="GOY84" s="91"/>
      <c r="GOZ84" s="91"/>
      <c r="GPA84" s="91"/>
      <c r="GPB84" s="91"/>
      <c r="GPC84" s="91"/>
      <c r="GPD84" s="91"/>
      <c r="GPE84" s="91"/>
      <c r="GPF84" s="91"/>
      <c r="GPG84" s="91"/>
      <c r="GPH84" s="91"/>
      <c r="GPI84" s="91"/>
      <c r="GPJ84" s="91"/>
      <c r="GPK84" s="91"/>
      <c r="GPL84" s="91"/>
      <c r="GPM84" s="91"/>
      <c r="GPN84" s="91"/>
      <c r="GPO84" s="91"/>
      <c r="GPP84" s="91"/>
      <c r="GPQ84" s="91"/>
      <c r="GPR84" s="91"/>
      <c r="GPS84" s="91"/>
      <c r="GPT84" s="91"/>
      <c r="GPU84" s="91"/>
      <c r="GPV84" s="91"/>
      <c r="GPW84" s="91"/>
      <c r="GPX84" s="91"/>
      <c r="GPY84" s="91"/>
      <c r="GPZ84" s="91"/>
      <c r="GQA84" s="91"/>
      <c r="GQB84" s="91"/>
      <c r="GQC84" s="91"/>
      <c r="GQD84" s="91"/>
      <c r="GQE84" s="91"/>
      <c r="GQF84" s="91"/>
      <c r="GQG84" s="91"/>
      <c r="GQH84" s="91"/>
      <c r="GQI84" s="91"/>
      <c r="GQJ84" s="91"/>
      <c r="GQK84" s="91"/>
      <c r="GQL84" s="91"/>
      <c r="GQM84" s="91"/>
      <c r="GQN84" s="91"/>
      <c r="GQO84" s="91"/>
      <c r="GQP84" s="91"/>
      <c r="GQQ84" s="91"/>
      <c r="GQR84" s="91"/>
      <c r="GQS84" s="91"/>
      <c r="GQT84" s="91"/>
      <c r="GQU84" s="91"/>
      <c r="GQV84" s="91"/>
      <c r="GQW84" s="91"/>
      <c r="GQX84" s="91"/>
      <c r="GQY84" s="91"/>
      <c r="GQZ84" s="91"/>
      <c r="GRA84" s="91"/>
      <c r="GRB84" s="91"/>
      <c r="GRC84" s="91"/>
      <c r="GRD84" s="91"/>
      <c r="GRE84" s="91"/>
      <c r="GRF84" s="91"/>
      <c r="GRG84" s="91"/>
      <c r="GRH84" s="91"/>
      <c r="GRI84" s="91"/>
      <c r="GRJ84" s="91"/>
      <c r="GRK84" s="91"/>
      <c r="GRL84" s="91"/>
      <c r="GRM84" s="91"/>
      <c r="GRN84" s="91"/>
      <c r="GRO84" s="91"/>
      <c r="GRP84" s="91"/>
      <c r="GRQ84" s="91"/>
      <c r="GRR84" s="91"/>
      <c r="GRS84" s="91"/>
      <c r="GRT84" s="91"/>
      <c r="GRU84" s="91"/>
      <c r="GRV84" s="91"/>
      <c r="GRW84" s="91"/>
      <c r="GRX84" s="91"/>
      <c r="GRY84" s="91"/>
      <c r="GRZ84" s="91"/>
      <c r="GSA84" s="91"/>
      <c r="GSB84" s="91"/>
      <c r="GSC84" s="91"/>
      <c r="GSD84" s="91"/>
      <c r="GSE84" s="91"/>
      <c r="GSF84" s="91"/>
      <c r="GSG84" s="91"/>
      <c r="GSH84" s="91"/>
      <c r="GSI84" s="91"/>
      <c r="GSJ84" s="91"/>
      <c r="GSK84" s="91"/>
      <c r="GSL84" s="91"/>
      <c r="GSM84" s="91"/>
      <c r="GSN84" s="91"/>
      <c r="GSO84" s="91"/>
      <c r="GSP84" s="91"/>
      <c r="GSQ84" s="91"/>
      <c r="GSR84" s="91"/>
      <c r="GSS84" s="91"/>
      <c r="GST84" s="91"/>
      <c r="GSU84" s="91"/>
      <c r="GSV84" s="91"/>
      <c r="GSW84" s="91"/>
      <c r="GSX84" s="91"/>
      <c r="GSY84" s="91"/>
      <c r="GSZ84" s="91"/>
      <c r="GTA84" s="91"/>
      <c r="GTB84" s="91"/>
      <c r="GTC84" s="91"/>
      <c r="GTD84" s="91"/>
      <c r="GTE84" s="91"/>
      <c r="GTF84" s="91"/>
      <c r="GTG84" s="91"/>
      <c r="GTH84" s="91"/>
      <c r="GTI84" s="91"/>
      <c r="GTJ84" s="91"/>
      <c r="GTK84" s="91"/>
      <c r="GTL84" s="91"/>
      <c r="GTM84" s="91"/>
      <c r="GTN84" s="91"/>
      <c r="GTO84" s="91"/>
      <c r="GTP84" s="91"/>
      <c r="GTQ84" s="91"/>
      <c r="GTR84" s="91"/>
      <c r="GTS84" s="91"/>
      <c r="GTT84" s="91"/>
      <c r="GTU84" s="91"/>
      <c r="GTV84" s="91"/>
      <c r="GTW84" s="91"/>
      <c r="GTX84" s="91"/>
      <c r="GTY84" s="91"/>
      <c r="GTZ84" s="91"/>
      <c r="GUA84" s="91"/>
      <c r="GUB84" s="91"/>
      <c r="GUC84" s="91"/>
      <c r="GUD84" s="91"/>
      <c r="GUE84" s="91"/>
      <c r="GUF84" s="91"/>
      <c r="GUG84" s="91"/>
      <c r="GUH84" s="91"/>
      <c r="GUI84" s="91"/>
      <c r="GUJ84" s="91"/>
      <c r="GUK84" s="91"/>
      <c r="GUL84" s="91"/>
      <c r="GUM84" s="91"/>
      <c r="GUN84" s="91"/>
      <c r="GUO84" s="91"/>
      <c r="GUP84" s="91"/>
      <c r="GUQ84" s="91"/>
      <c r="GUR84" s="91"/>
      <c r="GUS84" s="91"/>
      <c r="GUT84" s="91"/>
      <c r="GUU84" s="91"/>
      <c r="GUV84" s="91"/>
      <c r="GUW84" s="91"/>
      <c r="GUX84" s="91"/>
      <c r="GUY84" s="91"/>
      <c r="GUZ84" s="91"/>
      <c r="GVA84" s="91"/>
      <c r="GVB84" s="91"/>
      <c r="GVC84" s="91"/>
      <c r="GVD84" s="91"/>
      <c r="GVE84" s="91"/>
      <c r="GVF84" s="91"/>
      <c r="GVG84" s="91"/>
      <c r="GVH84" s="91"/>
      <c r="GVI84" s="91"/>
      <c r="GVJ84" s="91"/>
      <c r="GVK84" s="91"/>
      <c r="GVL84" s="91"/>
      <c r="GVM84" s="91"/>
      <c r="GVN84" s="91"/>
      <c r="GVO84" s="91"/>
      <c r="GVP84" s="91"/>
      <c r="GVQ84" s="91"/>
      <c r="GVR84" s="91"/>
      <c r="GVS84" s="91"/>
      <c r="GVT84" s="91"/>
      <c r="GVU84" s="91"/>
      <c r="GVV84" s="91"/>
      <c r="GVW84" s="91"/>
      <c r="GVX84" s="91"/>
      <c r="GVY84" s="91"/>
      <c r="GVZ84" s="91"/>
      <c r="GWA84" s="91"/>
      <c r="GWB84" s="91"/>
      <c r="GWC84" s="91"/>
      <c r="GWD84" s="91"/>
      <c r="GWE84" s="91"/>
      <c r="GWF84" s="91"/>
      <c r="GWG84" s="91"/>
      <c r="GWH84" s="91"/>
      <c r="GWI84" s="91"/>
      <c r="GWJ84" s="91"/>
      <c r="GWK84" s="91"/>
      <c r="GWL84" s="91"/>
      <c r="GWM84" s="91"/>
      <c r="GWN84" s="91"/>
      <c r="GWO84" s="91"/>
      <c r="GWP84" s="91"/>
      <c r="GWQ84" s="91"/>
      <c r="GWR84" s="91"/>
      <c r="GWS84" s="91"/>
      <c r="GWT84" s="91"/>
      <c r="GWU84" s="91"/>
      <c r="GWV84" s="91"/>
      <c r="GWW84" s="91"/>
      <c r="GWX84" s="91"/>
      <c r="GWY84" s="91"/>
      <c r="GWZ84" s="91"/>
      <c r="GXA84" s="91"/>
      <c r="GXB84" s="91"/>
      <c r="GXC84" s="91"/>
      <c r="GXD84" s="91"/>
      <c r="GXE84" s="91"/>
      <c r="GXF84" s="91"/>
      <c r="GXG84" s="91"/>
      <c r="GXH84" s="91"/>
      <c r="GXI84" s="91"/>
      <c r="GXJ84" s="91"/>
      <c r="GXK84" s="91"/>
      <c r="GXL84" s="91"/>
      <c r="GXM84" s="91"/>
      <c r="GXN84" s="91"/>
      <c r="GXO84" s="91"/>
      <c r="GXP84" s="91"/>
      <c r="GXQ84" s="91"/>
      <c r="GXR84" s="91"/>
      <c r="GXS84" s="91"/>
      <c r="GXT84" s="91"/>
      <c r="GXU84" s="91"/>
      <c r="GXV84" s="91"/>
      <c r="GXW84" s="91"/>
      <c r="GXX84" s="91"/>
      <c r="GXY84" s="91"/>
      <c r="GXZ84" s="91"/>
      <c r="GYA84" s="91"/>
      <c r="GYB84" s="91"/>
      <c r="GYC84" s="91"/>
      <c r="GYD84" s="91"/>
      <c r="GYE84" s="91"/>
      <c r="GYF84" s="91"/>
      <c r="GYG84" s="91"/>
      <c r="GYH84" s="91"/>
      <c r="GYI84" s="91"/>
      <c r="GYJ84" s="91"/>
      <c r="GYK84" s="91"/>
      <c r="GYL84" s="91"/>
      <c r="GYM84" s="91"/>
      <c r="GYN84" s="91"/>
      <c r="GYO84" s="91"/>
      <c r="GYP84" s="91"/>
      <c r="GYQ84" s="91"/>
      <c r="GYR84" s="91"/>
      <c r="GYS84" s="91"/>
      <c r="GYT84" s="91"/>
      <c r="GYU84" s="91"/>
      <c r="GYV84" s="91"/>
      <c r="GYW84" s="91"/>
      <c r="GYX84" s="91"/>
      <c r="GYY84" s="91"/>
      <c r="GYZ84" s="91"/>
      <c r="GZA84" s="91"/>
      <c r="GZB84" s="91"/>
      <c r="GZC84" s="91"/>
      <c r="GZD84" s="91"/>
      <c r="GZE84" s="91"/>
      <c r="GZF84" s="91"/>
      <c r="GZG84" s="91"/>
      <c r="GZH84" s="91"/>
      <c r="GZI84" s="91"/>
      <c r="GZJ84" s="91"/>
      <c r="GZK84" s="91"/>
      <c r="GZL84" s="91"/>
      <c r="GZM84" s="91"/>
      <c r="GZN84" s="91"/>
      <c r="GZO84" s="91"/>
      <c r="GZP84" s="91"/>
      <c r="GZQ84" s="91"/>
      <c r="GZR84" s="91"/>
      <c r="GZS84" s="91"/>
      <c r="GZT84" s="91"/>
      <c r="GZU84" s="91"/>
      <c r="GZV84" s="91"/>
      <c r="GZW84" s="91"/>
      <c r="GZX84" s="91"/>
      <c r="GZY84" s="91"/>
      <c r="GZZ84" s="91"/>
      <c r="HAA84" s="91"/>
      <c r="HAB84" s="91"/>
      <c r="HAC84" s="91"/>
      <c r="HAD84" s="91"/>
      <c r="HAE84" s="91"/>
      <c r="HAF84" s="91"/>
      <c r="HAG84" s="91"/>
      <c r="HAH84" s="91"/>
      <c r="HAI84" s="91"/>
      <c r="HAJ84" s="91"/>
      <c r="HAK84" s="91"/>
      <c r="HAL84" s="91"/>
      <c r="HAM84" s="91"/>
      <c r="HAN84" s="91"/>
      <c r="HAO84" s="91"/>
      <c r="HAP84" s="91"/>
      <c r="HAQ84" s="91"/>
      <c r="HAR84" s="91"/>
      <c r="HAS84" s="91"/>
      <c r="HAT84" s="91"/>
      <c r="HAU84" s="91"/>
      <c r="HAV84" s="91"/>
      <c r="HAW84" s="91"/>
      <c r="HAX84" s="91"/>
      <c r="HAY84" s="91"/>
      <c r="HAZ84" s="91"/>
      <c r="HBA84" s="91"/>
      <c r="HBB84" s="91"/>
      <c r="HBC84" s="91"/>
      <c r="HBD84" s="91"/>
      <c r="HBE84" s="91"/>
      <c r="HBF84" s="91"/>
      <c r="HBG84" s="91"/>
      <c r="HBH84" s="91"/>
      <c r="HBI84" s="91"/>
      <c r="HBJ84" s="91"/>
      <c r="HBK84" s="91"/>
      <c r="HBL84" s="91"/>
      <c r="HBM84" s="91"/>
      <c r="HBN84" s="91"/>
      <c r="HBO84" s="91"/>
      <c r="HBP84" s="91"/>
      <c r="HBQ84" s="91"/>
      <c r="HBR84" s="91"/>
      <c r="HBS84" s="91"/>
      <c r="HBT84" s="91"/>
      <c r="HBU84" s="91"/>
      <c r="HBV84" s="91"/>
      <c r="HBW84" s="91"/>
      <c r="HBX84" s="91"/>
      <c r="HBY84" s="91"/>
      <c r="HBZ84" s="91"/>
      <c r="HCA84" s="91"/>
      <c r="HCB84" s="91"/>
      <c r="HCC84" s="91"/>
      <c r="HCD84" s="91"/>
      <c r="HCE84" s="91"/>
      <c r="HCF84" s="91"/>
      <c r="HCG84" s="91"/>
      <c r="HCH84" s="91"/>
      <c r="HCI84" s="91"/>
      <c r="HCJ84" s="91"/>
      <c r="HCK84" s="91"/>
      <c r="HCL84" s="91"/>
      <c r="HCM84" s="91"/>
      <c r="HCN84" s="91"/>
      <c r="HCO84" s="91"/>
      <c r="HCP84" s="91"/>
      <c r="HCQ84" s="91"/>
      <c r="HCR84" s="91"/>
      <c r="HCS84" s="91"/>
      <c r="HCT84" s="91"/>
      <c r="HCU84" s="91"/>
      <c r="HCV84" s="91"/>
      <c r="HCW84" s="91"/>
      <c r="HCX84" s="91"/>
      <c r="HCY84" s="91"/>
      <c r="HCZ84" s="91"/>
      <c r="HDA84" s="91"/>
      <c r="HDB84" s="91"/>
      <c r="HDC84" s="91"/>
      <c r="HDD84" s="91"/>
      <c r="HDE84" s="91"/>
      <c r="HDF84" s="91"/>
      <c r="HDG84" s="91"/>
      <c r="HDH84" s="91"/>
      <c r="HDI84" s="91"/>
      <c r="HDJ84" s="91"/>
      <c r="HDK84" s="91"/>
      <c r="HDL84" s="91"/>
      <c r="HDM84" s="91"/>
      <c r="HDN84" s="91"/>
      <c r="HDO84" s="91"/>
      <c r="HDP84" s="91"/>
      <c r="HDQ84" s="91"/>
      <c r="HDR84" s="91"/>
      <c r="HDS84" s="91"/>
      <c r="HDT84" s="91"/>
      <c r="HDU84" s="91"/>
      <c r="HDV84" s="91"/>
      <c r="HDW84" s="91"/>
      <c r="HDX84" s="91"/>
      <c r="HDY84" s="91"/>
      <c r="HDZ84" s="91"/>
      <c r="HEA84" s="91"/>
      <c r="HEB84" s="91"/>
      <c r="HEC84" s="91"/>
      <c r="HED84" s="91"/>
      <c r="HEE84" s="91"/>
      <c r="HEF84" s="91"/>
      <c r="HEG84" s="91"/>
      <c r="HEH84" s="91"/>
      <c r="HEI84" s="91"/>
      <c r="HEJ84" s="91"/>
      <c r="HEK84" s="91"/>
      <c r="HEL84" s="91"/>
      <c r="HEM84" s="91"/>
      <c r="HEN84" s="91"/>
      <c r="HEO84" s="91"/>
      <c r="HEP84" s="91"/>
      <c r="HEQ84" s="91"/>
      <c r="HER84" s="91"/>
      <c r="HES84" s="91"/>
      <c r="HET84" s="91"/>
      <c r="HEU84" s="91"/>
      <c r="HEV84" s="91"/>
      <c r="HEW84" s="91"/>
      <c r="HEX84" s="91"/>
      <c r="HEY84" s="91"/>
      <c r="HEZ84" s="91"/>
      <c r="HFA84" s="91"/>
      <c r="HFB84" s="91"/>
      <c r="HFC84" s="91"/>
      <c r="HFD84" s="91"/>
      <c r="HFE84" s="91"/>
      <c r="HFF84" s="91"/>
      <c r="HFG84" s="91"/>
      <c r="HFH84" s="91"/>
      <c r="HFI84" s="91"/>
      <c r="HFJ84" s="91"/>
      <c r="HFK84" s="91"/>
      <c r="HFL84" s="91"/>
      <c r="HFM84" s="91"/>
      <c r="HFN84" s="91"/>
      <c r="HFO84" s="91"/>
      <c r="HFP84" s="91"/>
      <c r="HFQ84" s="91"/>
      <c r="HFR84" s="91"/>
      <c r="HFS84" s="91"/>
      <c r="HFT84" s="91"/>
      <c r="HFU84" s="91"/>
      <c r="HFV84" s="91"/>
      <c r="HFW84" s="91"/>
      <c r="HFX84" s="91"/>
      <c r="HFY84" s="91"/>
      <c r="HFZ84" s="91"/>
      <c r="HGA84" s="91"/>
      <c r="HGB84" s="91"/>
      <c r="HGC84" s="91"/>
      <c r="HGD84" s="91"/>
      <c r="HGE84" s="91"/>
      <c r="HGF84" s="91"/>
      <c r="HGG84" s="91"/>
      <c r="HGH84" s="91"/>
      <c r="HGI84" s="91"/>
      <c r="HGJ84" s="91"/>
      <c r="HGK84" s="91"/>
      <c r="HGL84" s="91"/>
      <c r="HGM84" s="91"/>
      <c r="HGN84" s="91"/>
      <c r="HGO84" s="91"/>
      <c r="HGP84" s="91"/>
      <c r="HGQ84" s="91"/>
      <c r="HGR84" s="91"/>
      <c r="HGS84" s="91"/>
      <c r="HGT84" s="91"/>
      <c r="HGU84" s="91"/>
      <c r="HGV84" s="91"/>
      <c r="HGW84" s="91"/>
      <c r="HGX84" s="91"/>
      <c r="HGY84" s="91"/>
      <c r="HGZ84" s="91"/>
      <c r="HHA84" s="91"/>
      <c r="HHB84" s="91"/>
      <c r="HHC84" s="91"/>
      <c r="HHD84" s="91"/>
      <c r="HHE84" s="91"/>
      <c r="HHF84" s="91"/>
      <c r="HHG84" s="91"/>
      <c r="HHH84" s="91"/>
      <c r="HHI84" s="91"/>
      <c r="HHJ84" s="91"/>
      <c r="HHK84" s="91"/>
      <c r="HHL84" s="91"/>
      <c r="HHM84" s="91"/>
      <c r="HHN84" s="91"/>
      <c r="HHO84" s="91"/>
      <c r="HHP84" s="91"/>
      <c r="HHQ84" s="91"/>
      <c r="HHR84" s="91"/>
      <c r="HHS84" s="91"/>
      <c r="HHT84" s="91"/>
      <c r="HHU84" s="91"/>
      <c r="HHV84" s="91"/>
      <c r="HHW84" s="91"/>
      <c r="HHX84" s="91"/>
      <c r="HHY84" s="91"/>
      <c r="HHZ84" s="91"/>
      <c r="HIA84" s="91"/>
      <c r="HIB84" s="91"/>
      <c r="HIC84" s="91"/>
      <c r="HID84" s="91"/>
      <c r="HIE84" s="91"/>
      <c r="HIF84" s="91"/>
      <c r="HIG84" s="91"/>
      <c r="HIH84" s="91"/>
      <c r="HII84" s="91"/>
      <c r="HIJ84" s="91"/>
      <c r="HIK84" s="91"/>
      <c r="HIL84" s="91"/>
      <c r="HIM84" s="91"/>
      <c r="HIN84" s="91"/>
      <c r="HIO84" s="91"/>
      <c r="HIP84" s="91"/>
      <c r="HIQ84" s="91"/>
      <c r="HIR84" s="91"/>
      <c r="HIS84" s="91"/>
      <c r="HIT84" s="91"/>
      <c r="HIU84" s="91"/>
      <c r="HIV84" s="91"/>
      <c r="HIW84" s="91"/>
      <c r="HIX84" s="91"/>
      <c r="HIY84" s="91"/>
      <c r="HIZ84" s="91"/>
      <c r="HJA84" s="91"/>
      <c r="HJB84" s="91"/>
      <c r="HJC84" s="91"/>
      <c r="HJD84" s="91"/>
      <c r="HJE84" s="91"/>
      <c r="HJF84" s="91"/>
      <c r="HJG84" s="91"/>
      <c r="HJH84" s="91"/>
      <c r="HJI84" s="91"/>
      <c r="HJJ84" s="91"/>
      <c r="HJK84" s="91"/>
      <c r="HJL84" s="91"/>
      <c r="HJM84" s="91"/>
      <c r="HJN84" s="91"/>
      <c r="HJO84" s="91"/>
      <c r="HJP84" s="91"/>
      <c r="HJQ84" s="91"/>
      <c r="HJR84" s="91"/>
      <c r="HJS84" s="91"/>
      <c r="HJT84" s="91"/>
      <c r="HJU84" s="91"/>
      <c r="HJV84" s="91"/>
      <c r="HJW84" s="91"/>
      <c r="HJX84" s="91"/>
      <c r="HJY84" s="91"/>
      <c r="HJZ84" s="91"/>
      <c r="HKA84" s="91"/>
      <c r="HKB84" s="91"/>
      <c r="HKC84" s="91"/>
      <c r="HKD84" s="91"/>
      <c r="HKE84" s="91"/>
      <c r="HKF84" s="91"/>
      <c r="HKG84" s="91"/>
      <c r="HKH84" s="91"/>
      <c r="HKI84" s="91"/>
      <c r="HKJ84" s="91"/>
      <c r="HKK84" s="91"/>
      <c r="HKL84" s="91"/>
      <c r="HKM84" s="91"/>
      <c r="HKN84" s="91"/>
      <c r="HKO84" s="91"/>
      <c r="HKP84" s="91"/>
      <c r="HKQ84" s="91"/>
      <c r="HKR84" s="91"/>
      <c r="HKS84" s="91"/>
      <c r="HKT84" s="91"/>
      <c r="HKU84" s="91"/>
      <c r="HKV84" s="91"/>
      <c r="HKW84" s="91"/>
      <c r="HKX84" s="91"/>
      <c r="HKY84" s="91"/>
      <c r="HKZ84" s="91"/>
      <c r="HLA84" s="91"/>
      <c r="HLB84" s="91"/>
      <c r="HLC84" s="91"/>
      <c r="HLD84" s="91"/>
      <c r="HLE84" s="91"/>
      <c r="HLF84" s="91"/>
      <c r="HLG84" s="91"/>
      <c r="HLH84" s="91"/>
      <c r="HLI84" s="91"/>
      <c r="HLJ84" s="91"/>
      <c r="HLK84" s="91"/>
      <c r="HLL84" s="91"/>
      <c r="HLM84" s="91"/>
      <c r="HLN84" s="91"/>
      <c r="HLO84" s="91"/>
      <c r="HLP84" s="91"/>
      <c r="HLQ84" s="91"/>
      <c r="HLR84" s="91"/>
      <c r="HLS84" s="91"/>
      <c r="HLT84" s="91"/>
      <c r="HLU84" s="91"/>
      <c r="HLV84" s="91"/>
      <c r="HLW84" s="91"/>
      <c r="HLX84" s="91"/>
      <c r="HLY84" s="91"/>
      <c r="HLZ84" s="91"/>
      <c r="HMA84" s="91"/>
      <c r="HMB84" s="91"/>
      <c r="HMC84" s="91"/>
      <c r="HMD84" s="91"/>
      <c r="HME84" s="91"/>
      <c r="HMF84" s="91"/>
      <c r="HMG84" s="91"/>
      <c r="HMH84" s="91"/>
      <c r="HMI84" s="91"/>
      <c r="HMJ84" s="91"/>
      <c r="HMK84" s="91"/>
      <c r="HML84" s="91"/>
      <c r="HMM84" s="91"/>
      <c r="HMN84" s="91"/>
      <c r="HMO84" s="91"/>
      <c r="HMP84" s="91"/>
      <c r="HMQ84" s="91"/>
      <c r="HMR84" s="91"/>
      <c r="HMS84" s="91"/>
      <c r="HMT84" s="91"/>
      <c r="HMU84" s="91"/>
      <c r="HMV84" s="91"/>
      <c r="HMW84" s="91"/>
      <c r="HMX84" s="91"/>
      <c r="HMY84" s="91"/>
      <c r="HMZ84" s="91"/>
      <c r="HNA84" s="91"/>
      <c r="HNB84" s="91"/>
      <c r="HNC84" s="91"/>
      <c r="HND84" s="91"/>
      <c r="HNE84" s="91"/>
      <c r="HNF84" s="91"/>
      <c r="HNG84" s="91"/>
      <c r="HNH84" s="91"/>
      <c r="HNI84" s="91"/>
      <c r="HNJ84" s="91"/>
      <c r="HNK84" s="91"/>
      <c r="HNL84" s="91"/>
      <c r="HNM84" s="91"/>
      <c r="HNN84" s="91"/>
      <c r="HNO84" s="91"/>
      <c r="HNP84" s="91"/>
      <c r="HNQ84" s="91"/>
      <c r="HNR84" s="91"/>
      <c r="HNS84" s="91"/>
      <c r="HNT84" s="91"/>
      <c r="HNU84" s="91"/>
      <c r="HNV84" s="91"/>
      <c r="HNW84" s="91"/>
      <c r="HNX84" s="91"/>
      <c r="HNY84" s="91"/>
      <c r="HNZ84" s="91"/>
      <c r="HOA84" s="91"/>
      <c r="HOB84" s="91"/>
      <c r="HOC84" s="91"/>
      <c r="HOD84" s="91"/>
      <c r="HOE84" s="91"/>
      <c r="HOF84" s="91"/>
      <c r="HOG84" s="91"/>
      <c r="HOH84" s="91"/>
      <c r="HOI84" s="91"/>
      <c r="HOJ84" s="91"/>
      <c r="HOK84" s="91"/>
      <c r="HOL84" s="91"/>
      <c r="HOM84" s="91"/>
      <c r="HON84" s="91"/>
      <c r="HOO84" s="91"/>
      <c r="HOP84" s="91"/>
      <c r="HOQ84" s="91"/>
      <c r="HOR84" s="91"/>
      <c r="HOS84" s="91"/>
      <c r="HOT84" s="91"/>
      <c r="HOU84" s="91"/>
      <c r="HOV84" s="91"/>
      <c r="HOW84" s="91"/>
      <c r="HOX84" s="91"/>
      <c r="HOY84" s="91"/>
      <c r="HOZ84" s="91"/>
      <c r="HPA84" s="91"/>
      <c r="HPB84" s="91"/>
      <c r="HPC84" s="91"/>
      <c r="HPD84" s="91"/>
      <c r="HPE84" s="91"/>
      <c r="HPF84" s="91"/>
      <c r="HPG84" s="91"/>
      <c r="HPH84" s="91"/>
      <c r="HPI84" s="91"/>
      <c r="HPJ84" s="91"/>
      <c r="HPK84" s="91"/>
      <c r="HPL84" s="91"/>
      <c r="HPM84" s="91"/>
      <c r="HPN84" s="91"/>
      <c r="HPO84" s="91"/>
      <c r="HPP84" s="91"/>
      <c r="HPQ84" s="91"/>
      <c r="HPR84" s="91"/>
      <c r="HPS84" s="91"/>
      <c r="HPT84" s="91"/>
      <c r="HPU84" s="91"/>
      <c r="HPV84" s="91"/>
      <c r="HPW84" s="91"/>
      <c r="HPX84" s="91"/>
      <c r="HPY84" s="91"/>
      <c r="HPZ84" s="91"/>
      <c r="HQA84" s="91"/>
      <c r="HQB84" s="91"/>
      <c r="HQC84" s="91"/>
      <c r="HQD84" s="91"/>
      <c r="HQE84" s="91"/>
      <c r="HQF84" s="91"/>
      <c r="HQG84" s="91"/>
      <c r="HQH84" s="91"/>
      <c r="HQI84" s="91"/>
      <c r="HQJ84" s="91"/>
      <c r="HQK84" s="91"/>
      <c r="HQL84" s="91"/>
      <c r="HQM84" s="91"/>
      <c r="HQN84" s="91"/>
      <c r="HQO84" s="91"/>
      <c r="HQP84" s="91"/>
      <c r="HQQ84" s="91"/>
      <c r="HQR84" s="91"/>
      <c r="HQS84" s="91"/>
      <c r="HQT84" s="91"/>
      <c r="HQU84" s="91"/>
      <c r="HQV84" s="91"/>
      <c r="HQW84" s="91"/>
      <c r="HQX84" s="91"/>
      <c r="HQY84" s="91"/>
      <c r="HQZ84" s="91"/>
      <c r="HRA84" s="91"/>
      <c r="HRB84" s="91"/>
      <c r="HRC84" s="91"/>
      <c r="HRD84" s="91"/>
      <c r="HRE84" s="91"/>
      <c r="HRF84" s="91"/>
      <c r="HRG84" s="91"/>
      <c r="HRH84" s="91"/>
      <c r="HRI84" s="91"/>
      <c r="HRJ84" s="91"/>
      <c r="HRK84" s="91"/>
      <c r="HRL84" s="91"/>
      <c r="HRM84" s="91"/>
      <c r="HRN84" s="91"/>
      <c r="HRO84" s="91"/>
      <c r="HRP84" s="91"/>
      <c r="HRQ84" s="91"/>
      <c r="HRR84" s="91"/>
      <c r="HRS84" s="91"/>
      <c r="HRT84" s="91"/>
      <c r="HRU84" s="91"/>
      <c r="HRV84" s="91"/>
      <c r="HRW84" s="91"/>
      <c r="HRX84" s="91"/>
      <c r="HRY84" s="91"/>
      <c r="HRZ84" s="91"/>
      <c r="HSA84" s="91"/>
      <c r="HSB84" s="91"/>
      <c r="HSC84" s="91"/>
      <c r="HSD84" s="91"/>
      <c r="HSE84" s="91"/>
      <c r="HSF84" s="91"/>
      <c r="HSG84" s="91"/>
      <c r="HSH84" s="91"/>
      <c r="HSI84" s="91"/>
      <c r="HSJ84" s="91"/>
      <c r="HSK84" s="91"/>
      <c r="HSL84" s="91"/>
      <c r="HSM84" s="91"/>
      <c r="HSN84" s="91"/>
      <c r="HSO84" s="91"/>
      <c r="HSP84" s="91"/>
      <c r="HSQ84" s="91"/>
      <c r="HSR84" s="91"/>
      <c r="HSS84" s="91"/>
      <c r="HST84" s="91"/>
      <c r="HSU84" s="91"/>
      <c r="HSV84" s="91"/>
      <c r="HSW84" s="91"/>
      <c r="HSX84" s="91"/>
      <c r="HSY84" s="91"/>
      <c r="HSZ84" s="91"/>
      <c r="HTA84" s="91"/>
      <c r="HTB84" s="91"/>
      <c r="HTC84" s="91"/>
      <c r="HTD84" s="91"/>
      <c r="HTE84" s="91"/>
      <c r="HTF84" s="91"/>
      <c r="HTG84" s="91"/>
      <c r="HTH84" s="91"/>
      <c r="HTI84" s="91"/>
      <c r="HTJ84" s="91"/>
      <c r="HTK84" s="91"/>
      <c r="HTL84" s="91"/>
      <c r="HTM84" s="91"/>
      <c r="HTN84" s="91"/>
      <c r="HTO84" s="91"/>
      <c r="HTP84" s="91"/>
      <c r="HTQ84" s="91"/>
      <c r="HTR84" s="91"/>
      <c r="HTS84" s="91"/>
      <c r="HTT84" s="91"/>
      <c r="HTU84" s="91"/>
      <c r="HTV84" s="91"/>
      <c r="HTW84" s="91"/>
      <c r="HTX84" s="91"/>
      <c r="HTY84" s="91"/>
      <c r="HTZ84" s="91"/>
      <c r="HUA84" s="91"/>
      <c r="HUB84" s="91"/>
      <c r="HUC84" s="91"/>
      <c r="HUD84" s="91"/>
      <c r="HUE84" s="91"/>
      <c r="HUF84" s="91"/>
      <c r="HUG84" s="91"/>
      <c r="HUH84" s="91"/>
      <c r="HUI84" s="91"/>
      <c r="HUJ84" s="91"/>
      <c r="HUK84" s="91"/>
      <c r="HUL84" s="91"/>
      <c r="HUM84" s="91"/>
      <c r="HUN84" s="91"/>
      <c r="HUO84" s="91"/>
      <c r="HUP84" s="91"/>
      <c r="HUQ84" s="91"/>
      <c r="HUR84" s="91"/>
      <c r="HUS84" s="91"/>
      <c r="HUT84" s="91"/>
      <c r="HUU84" s="91"/>
      <c r="HUV84" s="91"/>
      <c r="HUW84" s="91"/>
      <c r="HUX84" s="91"/>
      <c r="HUY84" s="91"/>
      <c r="HUZ84" s="91"/>
      <c r="HVA84" s="91"/>
      <c r="HVB84" s="91"/>
      <c r="HVC84" s="91"/>
      <c r="HVD84" s="91"/>
      <c r="HVE84" s="91"/>
      <c r="HVF84" s="91"/>
      <c r="HVG84" s="91"/>
      <c r="HVH84" s="91"/>
      <c r="HVI84" s="91"/>
      <c r="HVJ84" s="91"/>
      <c r="HVK84" s="91"/>
      <c r="HVL84" s="91"/>
      <c r="HVM84" s="91"/>
      <c r="HVN84" s="91"/>
      <c r="HVO84" s="91"/>
      <c r="HVP84" s="91"/>
      <c r="HVQ84" s="91"/>
      <c r="HVR84" s="91"/>
      <c r="HVS84" s="91"/>
      <c r="HVT84" s="91"/>
      <c r="HVU84" s="91"/>
      <c r="HVV84" s="91"/>
      <c r="HVW84" s="91"/>
      <c r="HVX84" s="91"/>
      <c r="HVY84" s="91"/>
      <c r="HVZ84" s="91"/>
      <c r="HWA84" s="91"/>
      <c r="HWB84" s="91"/>
      <c r="HWC84" s="91"/>
      <c r="HWD84" s="91"/>
      <c r="HWE84" s="91"/>
      <c r="HWF84" s="91"/>
      <c r="HWG84" s="91"/>
      <c r="HWH84" s="91"/>
      <c r="HWI84" s="91"/>
      <c r="HWJ84" s="91"/>
      <c r="HWK84" s="91"/>
      <c r="HWL84" s="91"/>
      <c r="HWM84" s="91"/>
      <c r="HWN84" s="91"/>
      <c r="HWO84" s="91"/>
      <c r="HWP84" s="91"/>
      <c r="HWQ84" s="91"/>
      <c r="HWR84" s="91"/>
      <c r="HWS84" s="91"/>
      <c r="HWT84" s="91"/>
      <c r="HWU84" s="91"/>
      <c r="HWV84" s="91"/>
      <c r="HWW84" s="91"/>
      <c r="HWX84" s="91"/>
      <c r="HWY84" s="91"/>
      <c r="HWZ84" s="91"/>
      <c r="HXA84" s="91"/>
      <c r="HXB84" s="91"/>
      <c r="HXC84" s="91"/>
      <c r="HXD84" s="91"/>
      <c r="HXE84" s="91"/>
      <c r="HXF84" s="91"/>
      <c r="HXG84" s="91"/>
      <c r="HXH84" s="91"/>
      <c r="HXI84" s="91"/>
      <c r="HXJ84" s="91"/>
      <c r="HXK84" s="91"/>
      <c r="HXL84" s="91"/>
      <c r="HXM84" s="91"/>
      <c r="HXN84" s="91"/>
      <c r="HXO84" s="91"/>
      <c r="HXP84" s="91"/>
      <c r="HXQ84" s="91"/>
      <c r="HXR84" s="91"/>
      <c r="HXS84" s="91"/>
      <c r="HXT84" s="91"/>
      <c r="HXU84" s="91"/>
      <c r="HXV84" s="91"/>
      <c r="HXW84" s="91"/>
      <c r="HXX84" s="91"/>
      <c r="HXY84" s="91"/>
      <c r="HXZ84" s="91"/>
      <c r="HYA84" s="91"/>
      <c r="HYB84" s="91"/>
      <c r="HYC84" s="91"/>
      <c r="HYD84" s="91"/>
      <c r="HYE84" s="91"/>
      <c r="HYF84" s="91"/>
      <c r="HYG84" s="91"/>
      <c r="HYH84" s="91"/>
      <c r="HYI84" s="91"/>
      <c r="HYJ84" s="91"/>
      <c r="HYK84" s="91"/>
      <c r="HYL84" s="91"/>
      <c r="HYM84" s="91"/>
      <c r="HYN84" s="91"/>
      <c r="HYO84" s="91"/>
      <c r="HYP84" s="91"/>
      <c r="HYQ84" s="91"/>
      <c r="HYR84" s="91"/>
      <c r="HYS84" s="91"/>
      <c r="HYT84" s="91"/>
      <c r="HYU84" s="91"/>
      <c r="HYV84" s="91"/>
      <c r="HYW84" s="91"/>
      <c r="HYX84" s="91"/>
      <c r="HYY84" s="91"/>
      <c r="HYZ84" s="91"/>
      <c r="HZA84" s="91"/>
      <c r="HZB84" s="91"/>
      <c r="HZC84" s="91"/>
      <c r="HZD84" s="91"/>
      <c r="HZE84" s="91"/>
      <c r="HZF84" s="91"/>
      <c r="HZG84" s="91"/>
      <c r="HZH84" s="91"/>
      <c r="HZI84" s="91"/>
      <c r="HZJ84" s="91"/>
      <c r="HZK84" s="91"/>
      <c r="HZL84" s="91"/>
      <c r="HZM84" s="91"/>
      <c r="HZN84" s="91"/>
      <c r="HZO84" s="91"/>
      <c r="HZP84" s="91"/>
      <c r="HZQ84" s="91"/>
      <c r="HZR84" s="91"/>
      <c r="HZS84" s="91"/>
      <c r="HZT84" s="91"/>
      <c r="HZU84" s="91"/>
      <c r="HZV84" s="91"/>
      <c r="HZW84" s="91"/>
      <c r="HZX84" s="91"/>
      <c r="HZY84" s="91"/>
      <c r="HZZ84" s="91"/>
      <c r="IAA84" s="91"/>
      <c r="IAB84" s="91"/>
      <c r="IAC84" s="91"/>
      <c r="IAD84" s="91"/>
      <c r="IAE84" s="91"/>
      <c r="IAF84" s="91"/>
      <c r="IAG84" s="91"/>
      <c r="IAH84" s="91"/>
      <c r="IAI84" s="91"/>
      <c r="IAJ84" s="91"/>
      <c r="IAK84" s="91"/>
      <c r="IAL84" s="91"/>
      <c r="IAM84" s="91"/>
      <c r="IAN84" s="91"/>
      <c r="IAO84" s="91"/>
      <c r="IAP84" s="91"/>
      <c r="IAQ84" s="91"/>
      <c r="IAR84" s="91"/>
      <c r="IAS84" s="91"/>
      <c r="IAT84" s="91"/>
      <c r="IAU84" s="91"/>
      <c r="IAV84" s="91"/>
      <c r="IAW84" s="91"/>
      <c r="IAX84" s="91"/>
      <c r="IAY84" s="91"/>
      <c r="IAZ84" s="91"/>
      <c r="IBA84" s="91"/>
      <c r="IBB84" s="91"/>
      <c r="IBC84" s="91"/>
      <c r="IBD84" s="91"/>
      <c r="IBE84" s="91"/>
      <c r="IBF84" s="91"/>
      <c r="IBG84" s="91"/>
      <c r="IBH84" s="91"/>
      <c r="IBI84" s="91"/>
      <c r="IBJ84" s="91"/>
      <c r="IBK84" s="91"/>
      <c r="IBL84" s="91"/>
      <c r="IBM84" s="91"/>
      <c r="IBN84" s="91"/>
      <c r="IBO84" s="91"/>
      <c r="IBP84" s="91"/>
      <c r="IBQ84" s="91"/>
      <c r="IBR84" s="91"/>
      <c r="IBS84" s="91"/>
      <c r="IBT84" s="91"/>
      <c r="IBU84" s="91"/>
      <c r="IBV84" s="91"/>
      <c r="IBW84" s="91"/>
      <c r="IBX84" s="91"/>
      <c r="IBY84" s="91"/>
      <c r="IBZ84" s="91"/>
      <c r="ICA84" s="91"/>
      <c r="ICB84" s="91"/>
      <c r="ICC84" s="91"/>
      <c r="ICD84" s="91"/>
      <c r="ICE84" s="91"/>
      <c r="ICF84" s="91"/>
      <c r="ICG84" s="91"/>
      <c r="ICH84" s="91"/>
      <c r="ICI84" s="91"/>
      <c r="ICJ84" s="91"/>
      <c r="ICK84" s="91"/>
      <c r="ICL84" s="91"/>
      <c r="ICM84" s="91"/>
      <c r="ICN84" s="91"/>
      <c r="ICO84" s="91"/>
      <c r="ICP84" s="91"/>
      <c r="ICQ84" s="91"/>
      <c r="ICR84" s="91"/>
      <c r="ICS84" s="91"/>
      <c r="ICT84" s="91"/>
      <c r="ICU84" s="91"/>
      <c r="ICV84" s="91"/>
      <c r="ICW84" s="91"/>
      <c r="ICX84" s="91"/>
      <c r="ICY84" s="91"/>
      <c r="ICZ84" s="91"/>
      <c r="IDA84" s="91"/>
      <c r="IDB84" s="91"/>
      <c r="IDC84" s="91"/>
      <c r="IDD84" s="91"/>
      <c r="IDE84" s="91"/>
      <c r="IDF84" s="91"/>
      <c r="IDG84" s="91"/>
      <c r="IDH84" s="91"/>
      <c r="IDI84" s="91"/>
      <c r="IDJ84" s="91"/>
      <c r="IDK84" s="91"/>
      <c r="IDL84" s="91"/>
      <c r="IDM84" s="91"/>
      <c r="IDN84" s="91"/>
      <c r="IDO84" s="91"/>
      <c r="IDP84" s="91"/>
      <c r="IDQ84" s="91"/>
      <c r="IDR84" s="91"/>
      <c r="IDS84" s="91"/>
      <c r="IDT84" s="91"/>
      <c r="IDU84" s="91"/>
      <c r="IDV84" s="91"/>
      <c r="IDW84" s="91"/>
      <c r="IDX84" s="91"/>
      <c r="IDY84" s="91"/>
      <c r="IDZ84" s="91"/>
      <c r="IEA84" s="91"/>
      <c r="IEB84" s="91"/>
      <c r="IEC84" s="91"/>
      <c r="IED84" s="91"/>
      <c r="IEE84" s="91"/>
      <c r="IEF84" s="91"/>
      <c r="IEG84" s="91"/>
      <c r="IEH84" s="91"/>
      <c r="IEI84" s="91"/>
      <c r="IEJ84" s="91"/>
      <c r="IEK84" s="91"/>
      <c r="IEL84" s="91"/>
      <c r="IEM84" s="91"/>
      <c r="IEN84" s="91"/>
      <c r="IEO84" s="91"/>
      <c r="IEP84" s="91"/>
      <c r="IEQ84" s="91"/>
      <c r="IER84" s="91"/>
      <c r="IES84" s="91"/>
      <c r="IET84" s="91"/>
      <c r="IEU84" s="91"/>
      <c r="IEV84" s="91"/>
      <c r="IEW84" s="91"/>
      <c r="IEX84" s="91"/>
      <c r="IEY84" s="91"/>
      <c r="IEZ84" s="91"/>
      <c r="IFA84" s="91"/>
      <c r="IFB84" s="91"/>
      <c r="IFC84" s="91"/>
      <c r="IFD84" s="91"/>
      <c r="IFE84" s="91"/>
      <c r="IFF84" s="91"/>
      <c r="IFG84" s="91"/>
      <c r="IFH84" s="91"/>
      <c r="IFI84" s="91"/>
      <c r="IFJ84" s="91"/>
      <c r="IFK84" s="91"/>
      <c r="IFL84" s="91"/>
      <c r="IFM84" s="91"/>
      <c r="IFN84" s="91"/>
      <c r="IFO84" s="91"/>
      <c r="IFP84" s="91"/>
      <c r="IFQ84" s="91"/>
      <c r="IFR84" s="91"/>
      <c r="IFS84" s="91"/>
      <c r="IFT84" s="91"/>
      <c r="IFU84" s="91"/>
      <c r="IFV84" s="91"/>
      <c r="IFW84" s="91"/>
      <c r="IFX84" s="91"/>
      <c r="IFY84" s="91"/>
      <c r="IFZ84" s="91"/>
      <c r="IGA84" s="91"/>
      <c r="IGB84" s="91"/>
      <c r="IGC84" s="91"/>
      <c r="IGD84" s="91"/>
      <c r="IGE84" s="91"/>
      <c r="IGF84" s="91"/>
      <c r="IGG84" s="91"/>
      <c r="IGH84" s="91"/>
      <c r="IGI84" s="91"/>
      <c r="IGJ84" s="91"/>
      <c r="IGK84" s="91"/>
      <c r="IGL84" s="91"/>
      <c r="IGM84" s="91"/>
      <c r="IGN84" s="91"/>
      <c r="IGO84" s="91"/>
      <c r="IGP84" s="91"/>
      <c r="IGQ84" s="91"/>
      <c r="IGR84" s="91"/>
      <c r="IGS84" s="91"/>
      <c r="IGT84" s="91"/>
      <c r="IGU84" s="91"/>
      <c r="IGV84" s="91"/>
      <c r="IGW84" s="91"/>
      <c r="IGX84" s="91"/>
      <c r="IGY84" s="91"/>
      <c r="IGZ84" s="91"/>
      <c r="IHA84" s="91"/>
      <c r="IHB84" s="91"/>
      <c r="IHC84" s="91"/>
      <c r="IHD84" s="91"/>
      <c r="IHE84" s="91"/>
      <c r="IHF84" s="91"/>
      <c r="IHG84" s="91"/>
      <c r="IHH84" s="91"/>
      <c r="IHI84" s="91"/>
      <c r="IHJ84" s="91"/>
      <c r="IHK84" s="91"/>
      <c r="IHL84" s="91"/>
      <c r="IHM84" s="91"/>
      <c r="IHN84" s="91"/>
      <c r="IHO84" s="91"/>
      <c r="IHP84" s="91"/>
      <c r="IHQ84" s="91"/>
      <c r="IHR84" s="91"/>
      <c r="IHS84" s="91"/>
      <c r="IHT84" s="91"/>
      <c r="IHU84" s="91"/>
      <c r="IHV84" s="91"/>
      <c r="IHW84" s="91"/>
      <c r="IHX84" s="91"/>
      <c r="IHY84" s="91"/>
      <c r="IHZ84" s="91"/>
      <c r="IIA84" s="91"/>
      <c r="IIB84" s="91"/>
      <c r="IIC84" s="91"/>
      <c r="IID84" s="91"/>
      <c r="IIE84" s="91"/>
      <c r="IIF84" s="91"/>
      <c r="IIG84" s="91"/>
      <c r="IIH84" s="91"/>
      <c r="III84" s="91"/>
      <c r="IIJ84" s="91"/>
      <c r="IIK84" s="91"/>
      <c r="IIL84" s="91"/>
      <c r="IIM84" s="91"/>
      <c r="IIN84" s="91"/>
      <c r="IIO84" s="91"/>
      <c r="IIP84" s="91"/>
      <c r="IIQ84" s="91"/>
      <c r="IIR84" s="91"/>
      <c r="IIS84" s="91"/>
      <c r="IIT84" s="91"/>
      <c r="IIU84" s="91"/>
      <c r="IIV84" s="91"/>
      <c r="IIW84" s="91"/>
      <c r="IIX84" s="91"/>
      <c r="IIY84" s="91"/>
      <c r="IIZ84" s="91"/>
      <c r="IJA84" s="91"/>
      <c r="IJB84" s="91"/>
      <c r="IJC84" s="91"/>
      <c r="IJD84" s="91"/>
      <c r="IJE84" s="91"/>
      <c r="IJF84" s="91"/>
      <c r="IJG84" s="91"/>
      <c r="IJH84" s="91"/>
      <c r="IJI84" s="91"/>
      <c r="IJJ84" s="91"/>
      <c r="IJK84" s="91"/>
      <c r="IJL84" s="91"/>
      <c r="IJM84" s="91"/>
      <c r="IJN84" s="91"/>
      <c r="IJO84" s="91"/>
      <c r="IJP84" s="91"/>
      <c r="IJQ84" s="91"/>
      <c r="IJR84" s="91"/>
      <c r="IJS84" s="91"/>
      <c r="IJT84" s="91"/>
      <c r="IJU84" s="91"/>
      <c r="IJV84" s="91"/>
      <c r="IJW84" s="91"/>
      <c r="IJX84" s="91"/>
      <c r="IJY84" s="91"/>
      <c r="IJZ84" s="91"/>
      <c r="IKA84" s="91"/>
      <c r="IKB84" s="91"/>
      <c r="IKC84" s="91"/>
      <c r="IKD84" s="91"/>
      <c r="IKE84" s="91"/>
      <c r="IKF84" s="91"/>
      <c r="IKG84" s="91"/>
      <c r="IKH84" s="91"/>
      <c r="IKI84" s="91"/>
      <c r="IKJ84" s="91"/>
      <c r="IKK84" s="91"/>
      <c r="IKL84" s="91"/>
      <c r="IKM84" s="91"/>
      <c r="IKN84" s="91"/>
      <c r="IKO84" s="91"/>
      <c r="IKP84" s="91"/>
      <c r="IKQ84" s="91"/>
      <c r="IKR84" s="91"/>
      <c r="IKS84" s="91"/>
      <c r="IKT84" s="91"/>
      <c r="IKU84" s="91"/>
      <c r="IKV84" s="91"/>
      <c r="IKW84" s="91"/>
      <c r="IKX84" s="91"/>
      <c r="IKY84" s="91"/>
      <c r="IKZ84" s="91"/>
      <c r="ILA84" s="91"/>
      <c r="ILB84" s="91"/>
      <c r="ILC84" s="91"/>
      <c r="ILD84" s="91"/>
      <c r="ILE84" s="91"/>
      <c r="ILF84" s="91"/>
      <c r="ILG84" s="91"/>
      <c r="ILH84" s="91"/>
      <c r="ILI84" s="91"/>
      <c r="ILJ84" s="91"/>
      <c r="ILK84" s="91"/>
      <c r="ILL84" s="91"/>
      <c r="ILM84" s="91"/>
      <c r="ILN84" s="91"/>
      <c r="ILO84" s="91"/>
      <c r="ILP84" s="91"/>
      <c r="ILQ84" s="91"/>
      <c r="ILR84" s="91"/>
      <c r="ILS84" s="91"/>
      <c r="ILT84" s="91"/>
      <c r="ILU84" s="91"/>
      <c r="ILV84" s="91"/>
      <c r="ILW84" s="91"/>
      <c r="ILX84" s="91"/>
      <c r="ILY84" s="91"/>
      <c r="ILZ84" s="91"/>
      <c r="IMA84" s="91"/>
      <c r="IMB84" s="91"/>
      <c r="IMC84" s="91"/>
      <c r="IMD84" s="91"/>
      <c r="IME84" s="91"/>
      <c r="IMF84" s="91"/>
      <c r="IMG84" s="91"/>
      <c r="IMH84" s="91"/>
      <c r="IMI84" s="91"/>
      <c r="IMJ84" s="91"/>
      <c r="IMK84" s="91"/>
      <c r="IML84" s="91"/>
      <c r="IMM84" s="91"/>
      <c r="IMN84" s="91"/>
      <c r="IMO84" s="91"/>
      <c r="IMP84" s="91"/>
      <c r="IMQ84" s="91"/>
      <c r="IMR84" s="91"/>
      <c r="IMS84" s="91"/>
      <c r="IMT84" s="91"/>
      <c r="IMU84" s="91"/>
      <c r="IMV84" s="91"/>
      <c r="IMW84" s="91"/>
      <c r="IMX84" s="91"/>
      <c r="IMY84" s="91"/>
      <c r="IMZ84" s="91"/>
      <c r="INA84" s="91"/>
      <c r="INB84" s="91"/>
      <c r="INC84" s="91"/>
      <c r="IND84" s="91"/>
      <c r="INE84" s="91"/>
      <c r="INF84" s="91"/>
      <c r="ING84" s="91"/>
      <c r="INH84" s="91"/>
      <c r="INI84" s="91"/>
      <c r="INJ84" s="91"/>
      <c r="INK84" s="91"/>
      <c r="INL84" s="91"/>
      <c r="INM84" s="91"/>
      <c r="INN84" s="91"/>
      <c r="INO84" s="91"/>
      <c r="INP84" s="91"/>
      <c r="INQ84" s="91"/>
      <c r="INR84" s="91"/>
      <c r="INS84" s="91"/>
      <c r="INT84" s="91"/>
      <c r="INU84" s="91"/>
      <c r="INV84" s="91"/>
      <c r="INW84" s="91"/>
      <c r="INX84" s="91"/>
      <c r="INY84" s="91"/>
      <c r="INZ84" s="91"/>
      <c r="IOA84" s="91"/>
      <c r="IOB84" s="91"/>
      <c r="IOC84" s="91"/>
      <c r="IOD84" s="91"/>
      <c r="IOE84" s="91"/>
      <c r="IOF84" s="91"/>
      <c r="IOG84" s="91"/>
      <c r="IOH84" s="91"/>
      <c r="IOI84" s="91"/>
      <c r="IOJ84" s="91"/>
      <c r="IOK84" s="91"/>
      <c r="IOL84" s="91"/>
      <c r="IOM84" s="91"/>
      <c r="ION84" s="91"/>
      <c r="IOO84" s="91"/>
      <c r="IOP84" s="91"/>
      <c r="IOQ84" s="91"/>
      <c r="IOR84" s="91"/>
      <c r="IOS84" s="91"/>
      <c r="IOT84" s="91"/>
      <c r="IOU84" s="91"/>
      <c r="IOV84" s="91"/>
      <c r="IOW84" s="91"/>
      <c r="IOX84" s="91"/>
      <c r="IOY84" s="91"/>
      <c r="IOZ84" s="91"/>
      <c r="IPA84" s="91"/>
      <c r="IPB84" s="91"/>
      <c r="IPC84" s="91"/>
      <c r="IPD84" s="91"/>
      <c r="IPE84" s="91"/>
      <c r="IPF84" s="91"/>
      <c r="IPG84" s="91"/>
      <c r="IPH84" s="91"/>
      <c r="IPI84" s="91"/>
      <c r="IPJ84" s="91"/>
      <c r="IPK84" s="91"/>
      <c r="IPL84" s="91"/>
      <c r="IPM84" s="91"/>
      <c r="IPN84" s="91"/>
      <c r="IPO84" s="91"/>
      <c r="IPP84" s="91"/>
      <c r="IPQ84" s="91"/>
      <c r="IPR84" s="91"/>
      <c r="IPS84" s="91"/>
      <c r="IPT84" s="91"/>
      <c r="IPU84" s="91"/>
      <c r="IPV84" s="91"/>
      <c r="IPW84" s="91"/>
      <c r="IPX84" s="91"/>
      <c r="IPY84" s="91"/>
      <c r="IPZ84" s="91"/>
      <c r="IQA84" s="91"/>
      <c r="IQB84" s="91"/>
      <c r="IQC84" s="91"/>
      <c r="IQD84" s="91"/>
      <c r="IQE84" s="91"/>
      <c r="IQF84" s="91"/>
      <c r="IQG84" s="91"/>
      <c r="IQH84" s="91"/>
      <c r="IQI84" s="91"/>
      <c r="IQJ84" s="91"/>
      <c r="IQK84" s="91"/>
      <c r="IQL84" s="91"/>
      <c r="IQM84" s="91"/>
      <c r="IQN84" s="91"/>
      <c r="IQO84" s="91"/>
      <c r="IQP84" s="91"/>
      <c r="IQQ84" s="91"/>
      <c r="IQR84" s="91"/>
      <c r="IQS84" s="91"/>
      <c r="IQT84" s="91"/>
      <c r="IQU84" s="91"/>
      <c r="IQV84" s="91"/>
      <c r="IQW84" s="91"/>
      <c r="IQX84" s="91"/>
      <c r="IQY84" s="91"/>
      <c r="IQZ84" s="91"/>
      <c r="IRA84" s="91"/>
      <c r="IRB84" s="91"/>
      <c r="IRC84" s="91"/>
      <c r="IRD84" s="91"/>
      <c r="IRE84" s="91"/>
      <c r="IRF84" s="91"/>
      <c r="IRG84" s="91"/>
      <c r="IRH84" s="91"/>
      <c r="IRI84" s="91"/>
      <c r="IRJ84" s="91"/>
      <c r="IRK84" s="91"/>
      <c r="IRL84" s="91"/>
      <c r="IRM84" s="91"/>
      <c r="IRN84" s="91"/>
      <c r="IRO84" s="91"/>
      <c r="IRP84" s="91"/>
      <c r="IRQ84" s="91"/>
      <c r="IRR84" s="91"/>
      <c r="IRS84" s="91"/>
      <c r="IRT84" s="91"/>
      <c r="IRU84" s="91"/>
      <c r="IRV84" s="91"/>
      <c r="IRW84" s="91"/>
      <c r="IRX84" s="91"/>
      <c r="IRY84" s="91"/>
      <c r="IRZ84" s="91"/>
      <c r="ISA84" s="91"/>
      <c r="ISB84" s="91"/>
      <c r="ISC84" s="91"/>
      <c r="ISD84" s="91"/>
      <c r="ISE84" s="91"/>
      <c r="ISF84" s="91"/>
      <c r="ISG84" s="91"/>
      <c r="ISH84" s="91"/>
      <c r="ISI84" s="91"/>
      <c r="ISJ84" s="91"/>
      <c r="ISK84" s="91"/>
      <c r="ISL84" s="91"/>
      <c r="ISM84" s="91"/>
      <c r="ISN84" s="91"/>
      <c r="ISO84" s="91"/>
      <c r="ISP84" s="91"/>
      <c r="ISQ84" s="91"/>
      <c r="ISR84" s="91"/>
      <c r="ISS84" s="91"/>
      <c r="IST84" s="91"/>
      <c r="ISU84" s="91"/>
      <c r="ISV84" s="91"/>
      <c r="ISW84" s="91"/>
      <c r="ISX84" s="91"/>
      <c r="ISY84" s="91"/>
      <c r="ISZ84" s="91"/>
      <c r="ITA84" s="91"/>
      <c r="ITB84" s="91"/>
      <c r="ITC84" s="91"/>
      <c r="ITD84" s="91"/>
      <c r="ITE84" s="91"/>
      <c r="ITF84" s="91"/>
      <c r="ITG84" s="91"/>
      <c r="ITH84" s="91"/>
      <c r="ITI84" s="91"/>
      <c r="ITJ84" s="91"/>
      <c r="ITK84" s="91"/>
      <c r="ITL84" s="91"/>
      <c r="ITM84" s="91"/>
      <c r="ITN84" s="91"/>
      <c r="ITO84" s="91"/>
      <c r="ITP84" s="91"/>
      <c r="ITQ84" s="91"/>
      <c r="ITR84" s="91"/>
      <c r="ITS84" s="91"/>
      <c r="ITT84" s="91"/>
      <c r="ITU84" s="91"/>
      <c r="ITV84" s="91"/>
      <c r="ITW84" s="91"/>
      <c r="ITX84" s="91"/>
      <c r="ITY84" s="91"/>
      <c r="ITZ84" s="91"/>
      <c r="IUA84" s="91"/>
      <c r="IUB84" s="91"/>
      <c r="IUC84" s="91"/>
      <c r="IUD84" s="91"/>
      <c r="IUE84" s="91"/>
      <c r="IUF84" s="91"/>
      <c r="IUG84" s="91"/>
      <c r="IUH84" s="91"/>
      <c r="IUI84" s="91"/>
      <c r="IUJ84" s="91"/>
      <c r="IUK84" s="91"/>
      <c r="IUL84" s="91"/>
      <c r="IUM84" s="91"/>
      <c r="IUN84" s="91"/>
      <c r="IUO84" s="91"/>
      <c r="IUP84" s="91"/>
      <c r="IUQ84" s="91"/>
      <c r="IUR84" s="91"/>
      <c r="IUS84" s="91"/>
      <c r="IUT84" s="91"/>
      <c r="IUU84" s="91"/>
      <c r="IUV84" s="91"/>
      <c r="IUW84" s="91"/>
      <c r="IUX84" s="91"/>
      <c r="IUY84" s="91"/>
      <c r="IUZ84" s="91"/>
      <c r="IVA84" s="91"/>
      <c r="IVB84" s="91"/>
      <c r="IVC84" s="91"/>
      <c r="IVD84" s="91"/>
      <c r="IVE84" s="91"/>
      <c r="IVF84" s="91"/>
      <c r="IVG84" s="91"/>
      <c r="IVH84" s="91"/>
      <c r="IVI84" s="91"/>
      <c r="IVJ84" s="91"/>
      <c r="IVK84" s="91"/>
      <c r="IVL84" s="91"/>
      <c r="IVM84" s="91"/>
      <c r="IVN84" s="91"/>
      <c r="IVO84" s="91"/>
      <c r="IVP84" s="91"/>
      <c r="IVQ84" s="91"/>
      <c r="IVR84" s="91"/>
      <c r="IVS84" s="91"/>
      <c r="IVT84" s="91"/>
      <c r="IVU84" s="91"/>
      <c r="IVV84" s="91"/>
      <c r="IVW84" s="91"/>
      <c r="IVX84" s="91"/>
      <c r="IVY84" s="91"/>
      <c r="IVZ84" s="91"/>
      <c r="IWA84" s="91"/>
      <c r="IWB84" s="91"/>
      <c r="IWC84" s="91"/>
      <c r="IWD84" s="91"/>
      <c r="IWE84" s="91"/>
      <c r="IWF84" s="91"/>
      <c r="IWG84" s="91"/>
      <c r="IWH84" s="91"/>
      <c r="IWI84" s="91"/>
      <c r="IWJ84" s="91"/>
      <c r="IWK84" s="91"/>
      <c r="IWL84" s="91"/>
      <c r="IWM84" s="91"/>
      <c r="IWN84" s="91"/>
      <c r="IWO84" s="91"/>
      <c r="IWP84" s="91"/>
      <c r="IWQ84" s="91"/>
      <c r="IWR84" s="91"/>
      <c r="IWS84" s="91"/>
      <c r="IWT84" s="91"/>
      <c r="IWU84" s="91"/>
      <c r="IWV84" s="91"/>
      <c r="IWW84" s="91"/>
      <c r="IWX84" s="91"/>
      <c r="IWY84" s="91"/>
      <c r="IWZ84" s="91"/>
      <c r="IXA84" s="91"/>
      <c r="IXB84" s="91"/>
      <c r="IXC84" s="91"/>
      <c r="IXD84" s="91"/>
      <c r="IXE84" s="91"/>
      <c r="IXF84" s="91"/>
      <c r="IXG84" s="91"/>
      <c r="IXH84" s="91"/>
      <c r="IXI84" s="91"/>
      <c r="IXJ84" s="91"/>
      <c r="IXK84" s="91"/>
      <c r="IXL84" s="91"/>
      <c r="IXM84" s="91"/>
      <c r="IXN84" s="91"/>
      <c r="IXO84" s="91"/>
      <c r="IXP84" s="91"/>
      <c r="IXQ84" s="91"/>
      <c r="IXR84" s="91"/>
      <c r="IXS84" s="91"/>
      <c r="IXT84" s="91"/>
      <c r="IXU84" s="91"/>
      <c r="IXV84" s="91"/>
      <c r="IXW84" s="91"/>
      <c r="IXX84" s="91"/>
      <c r="IXY84" s="91"/>
      <c r="IXZ84" s="91"/>
      <c r="IYA84" s="91"/>
      <c r="IYB84" s="91"/>
      <c r="IYC84" s="91"/>
      <c r="IYD84" s="91"/>
      <c r="IYE84" s="91"/>
      <c r="IYF84" s="91"/>
      <c r="IYG84" s="91"/>
      <c r="IYH84" s="91"/>
      <c r="IYI84" s="91"/>
      <c r="IYJ84" s="91"/>
      <c r="IYK84" s="91"/>
      <c r="IYL84" s="91"/>
      <c r="IYM84" s="91"/>
      <c r="IYN84" s="91"/>
      <c r="IYO84" s="91"/>
      <c r="IYP84" s="91"/>
      <c r="IYQ84" s="91"/>
      <c r="IYR84" s="91"/>
      <c r="IYS84" s="91"/>
      <c r="IYT84" s="91"/>
      <c r="IYU84" s="91"/>
      <c r="IYV84" s="91"/>
      <c r="IYW84" s="91"/>
      <c r="IYX84" s="91"/>
      <c r="IYY84" s="91"/>
      <c r="IYZ84" s="91"/>
      <c r="IZA84" s="91"/>
      <c r="IZB84" s="91"/>
      <c r="IZC84" s="91"/>
      <c r="IZD84" s="91"/>
      <c r="IZE84" s="91"/>
      <c r="IZF84" s="91"/>
      <c r="IZG84" s="91"/>
      <c r="IZH84" s="91"/>
      <c r="IZI84" s="91"/>
      <c r="IZJ84" s="91"/>
      <c r="IZK84" s="91"/>
      <c r="IZL84" s="91"/>
      <c r="IZM84" s="91"/>
      <c r="IZN84" s="91"/>
      <c r="IZO84" s="91"/>
      <c r="IZP84" s="91"/>
      <c r="IZQ84" s="91"/>
      <c r="IZR84" s="91"/>
      <c r="IZS84" s="91"/>
      <c r="IZT84" s="91"/>
      <c r="IZU84" s="91"/>
      <c r="IZV84" s="91"/>
      <c r="IZW84" s="91"/>
      <c r="IZX84" s="91"/>
      <c r="IZY84" s="91"/>
      <c r="IZZ84" s="91"/>
      <c r="JAA84" s="91"/>
      <c r="JAB84" s="91"/>
      <c r="JAC84" s="91"/>
      <c r="JAD84" s="91"/>
      <c r="JAE84" s="91"/>
      <c r="JAF84" s="91"/>
      <c r="JAG84" s="91"/>
      <c r="JAH84" s="91"/>
      <c r="JAI84" s="91"/>
      <c r="JAJ84" s="91"/>
      <c r="JAK84" s="91"/>
      <c r="JAL84" s="91"/>
      <c r="JAM84" s="91"/>
      <c r="JAN84" s="91"/>
      <c r="JAO84" s="91"/>
      <c r="JAP84" s="91"/>
      <c r="JAQ84" s="91"/>
      <c r="JAR84" s="91"/>
      <c r="JAS84" s="91"/>
      <c r="JAT84" s="91"/>
      <c r="JAU84" s="91"/>
      <c r="JAV84" s="91"/>
      <c r="JAW84" s="91"/>
      <c r="JAX84" s="91"/>
      <c r="JAY84" s="91"/>
      <c r="JAZ84" s="91"/>
      <c r="JBA84" s="91"/>
      <c r="JBB84" s="91"/>
      <c r="JBC84" s="91"/>
      <c r="JBD84" s="91"/>
      <c r="JBE84" s="91"/>
      <c r="JBF84" s="91"/>
      <c r="JBG84" s="91"/>
      <c r="JBH84" s="91"/>
      <c r="JBI84" s="91"/>
      <c r="JBJ84" s="91"/>
      <c r="JBK84" s="91"/>
      <c r="JBL84" s="91"/>
      <c r="JBM84" s="91"/>
      <c r="JBN84" s="91"/>
      <c r="JBO84" s="91"/>
      <c r="JBP84" s="91"/>
      <c r="JBQ84" s="91"/>
      <c r="JBR84" s="91"/>
      <c r="JBS84" s="91"/>
      <c r="JBT84" s="91"/>
      <c r="JBU84" s="91"/>
      <c r="JBV84" s="91"/>
      <c r="JBW84" s="91"/>
      <c r="JBX84" s="91"/>
      <c r="JBY84" s="91"/>
      <c r="JBZ84" s="91"/>
      <c r="JCA84" s="91"/>
      <c r="JCB84" s="91"/>
      <c r="JCC84" s="91"/>
      <c r="JCD84" s="91"/>
      <c r="JCE84" s="91"/>
      <c r="JCF84" s="91"/>
      <c r="JCG84" s="91"/>
      <c r="JCH84" s="91"/>
      <c r="JCI84" s="91"/>
      <c r="JCJ84" s="91"/>
      <c r="JCK84" s="91"/>
      <c r="JCL84" s="91"/>
      <c r="JCM84" s="91"/>
      <c r="JCN84" s="91"/>
      <c r="JCO84" s="91"/>
      <c r="JCP84" s="91"/>
      <c r="JCQ84" s="91"/>
      <c r="JCR84" s="91"/>
      <c r="JCS84" s="91"/>
      <c r="JCT84" s="91"/>
      <c r="JCU84" s="91"/>
      <c r="JCV84" s="91"/>
      <c r="JCW84" s="91"/>
      <c r="JCX84" s="91"/>
      <c r="JCY84" s="91"/>
      <c r="JCZ84" s="91"/>
      <c r="JDA84" s="91"/>
      <c r="JDB84" s="91"/>
      <c r="JDC84" s="91"/>
      <c r="JDD84" s="91"/>
      <c r="JDE84" s="91"/>
      <c r="JDF84" s="91"/>
      <c r="JDG84" s="91"/>
      <c r="JDH84" s="91"/>
      <c r="JDI84" s="91"/>
      <c r="JDJ84" s="91"/>
      <c r="JDK84" s="91"/>
      <c r="JDL84" s="91"/>
      <c r="JDM84" s="91"/>
      <c r="JDN84" s="91"/>
      <c r="JDO84" s="91"/>
      <c r="JDP84" s="91"/>
      <c r="JDQ84" s="91"/>
      <c r="JDR84" s="91"/>
      <c r="JDS84" s="91"/>
      <c r="JDT84" s="91"/>
      <c r="JDU84" s="91"/>
      <c r="JDV84" s="91"/>
      <c r="JDW84" s="91"/>
      <c r="JDX84" s="91"/>
      <c r="JDY84" s="91"/>
      <c r="JDZ84" s="91"/>
      <c r="JEA84" s="91"/>
      <c r="JEB84" s="91"/>
      <c r="JEC84" s="91"/>
      <c r="JED84" s="91"/>
      <c r="JEE84" s="91"/>
      <c r="JEF84" s="91"/>
      <c r="JEG84" s="91"/>
      <c r="JEH84" s="91"/>
      <c r="JEI84" s="91"/>
      <c r="JEJ84" s="91"/>
      <c r="JEK84" s="91"/>
      <c r="JEL84" s="91"/>
      <c r="JEM84" s="91"/>
      <c r="JEN84" s="91"/>
      <c r="JEO84" s="91"/>
      <c r="JEP84" s="91"/>
      <c r="JEQ84" s="91"/>
      <c r="JER84" s="91"/>
      <c r="JES84" s="91"/>
      <c r="JET84" s="91"/>
      <c r="JEU84" s="91"/>
      <c r="JEV84" s="91"/>
      <c r="JEW84" s="91"/>
      <c r="JEX84" s="91"/>
      <c r="JEY84" s="91"/>
      <c r="JEZ84" s="91"/>
      <c r="JFA84" s="91"/>
      <c r="JFB84" s="91"/>
      <c r="JFC84" s="91"/>
      <c r="JFD84" s="91"/>
      <c r="JFE84" s="91"/>
      <c r="JFF84" s="91"/>
      <c r="JFG84" s="91"/>
      <c r="JFH84" s="91"/>
      <c r="JFI84" s="91"/>
      <c r="JFJ84" s="91"/>
      <c r="JFK84" s="91"/>
      <c r="JFL84" s="91"/>
      <c r="JFM84" s="91"/>
      <c r="JFN84" s="91"/>
      <c r="JFO84" s="91"/>
      <c r="JFP84" s="91"/>
      <c r="JFQ84" s="91"/>
      <c r="JFR84" s="91"/>
      <c r="JFS84" s="91"/>
      <c r="JFT84" s="91"/>
      <c r="JFU84" s="91"/>
      <c r="JFV84" s="91"/>
      <c r="JFW84" s="91"/>
      <c r="JFX84" s="91"/>
      <c r="JFY84" s="91"/>
      <c r="JFZ84" s="91"/>
      <c r="JGA84" s="91"/>
      <c r="JGB84" s="91"/>
      <c r="JGC84" s="91"/>
      <c r="JGD84" s="91"/>
      <c r="JGE84" s="91"/>
      <c r="JGF84" s="91"/>
      <c r="JGG84" s="91"/>
      <c r="JGH84" s="91"/>
      <c r="JGI84" s="91"/>
      <c r="JGJ84" s="91"/>
      <c r="JGK84" s="91"/>
      <c r="JGL84" s="91"/>
      <c r="JGM84" s="91"/>
      <c r="JGN84" s="91"/>
      <c r="JGO84" s="91"/>
      <c r="JGP84" s="91"/>
      <c r="JGQ84" s="91"/>
      <c r="JGR84" s="91"/>
      <c r="JGS84" s="91"/>
      <c r="JGT84" s="91"/>
      <c r="JGU84" s="91"/>
      <c r="JGV84" s="91"/>
      <c r="JGW84" s="91"/>
      <c r="JGX84" s="91"/>
      <c r="JGY84" s="91"/>
      <c r="JGZ84" s="91"/>
      <c r="JHA84" s="91"/>
      <c r="JHB84" s="91"/>
      <c r="JHC84" s="91"/>
      <c r="JHD84" s="91"/>
      <c r="JHE84" s="91"/>
      <c r="JHF84" s="91"/>
      <c r="JHG84" s="91"/>
      <c r="JHH84" s="91"/>
      <c r="JHI84" s="91"/>
      <c r="JHJ84" s="91"/>
      <c r="JHK84" s="91"/>
      <c r="JHL84" s="91"/>
      <c r="JHM84" s="91"/>
      <c r="JHN84" s="91"/>
      <c r="JHO84" s="91"/>
      <c r="JHP84" s="91"/>
      <c r="JHQ84" s="91"/>
      <c r="JHR84" s="91"/>
      <c r="JHS84" s="91"/>
      <c r="JHT84" s="91"/>
      <c r="JHU84" s="91"/>
      <c r="JHV84" s="91"/>
      <c r="JHW84" s="91"/>
      <c r="JHX84" s="91"/>
      <c r="JHY84" s="91"/>
      <c r="JHZ84" s="91"/>
      <c r="JIA84" s="91"/>
      <c r="JIB84" s="91"/>
      <c r="JIC84" s="91"/>
      <c r="JID84" s="91"/>
      <c r="JIE84" s="91"/>
      <c r="JIF84" s="91"/>
      <c r="JIG84" s="91"/>
      <c r="JIH84" s="91"/>
      <c r="JII84" s="91"/>
      <c r="JIJ84" s="91"/>
      <c r="JIK84" s="91"/>
      <c r="JIL84" s="91"/>
      <c r="JIM84" s="91"/>
      <c r="JIN84" s="91"/>
      <c r="JIO84" s="91"/>
      <c r="JIP84" s="91"/>
      <c r="JIQ84" s="91"/>
      <c r="JIR84" s="91"/>
      <c r="JIS84" s="91"/>
      <c r="JIT84" s="91"/>
      <c r="JIU84" s="91"/>
      <c r="JIV84" s="91"/>
      <c r="JIW84" s="91"/>
      <c r="JIX84" s="91"/>
      <c r="JIY84" s="91"/>
      <c r="JIZ84" s="91"/>
      <c r="JJA84" s="91"/>
      <c r="JJB84" s="91"/>
      <c r="JJC84" s="91"/>
      <c r="JJD84" s="91"/>
      <c r="JJE84" s="91"/>
      <c r="JJF84" s="91"/>
      <c r="JJG84" s="91"/>
      <c r="JJH84" s="91"/>
      <c r="JJI84" s="91"/>
      <c r="JJJ84" s="91"/>
      <c r="JJK84" s="91"/>
      <c r="JJL84" s="91"/>
      <c r="JJM84" s="91"/>
      <c r="JJN84" s="91"/>
      <c r="JJO84" s="91"/>
      <c r="JJP84" s="91"/>
      <c r="JJQ84" s="91"/>
      <c r="JJR84" s="91"/>
      <c r="JJS84" s="91"/>
      <c r="JJT84" s="91"/>
      <c r="JJU84" s="91"/>
      <c r="JJV84" s="91"/>
      <c r="JJW84" s="91"/>
      <c r="JJX84" s="91"/>
      <c r="JJY84" s="91"/>
      <c r="JJZ84" s="91"/>
      <c r="JKA84" s="91"/>
      <c r="JKB84" s="91"/>
      <c r="JKC84" s="91"/>
      <c r="JKD84" s="91"/>
      <c r="JKE84" s="91"/>
      <c r="JKF84" s="91"/>
      <c r="JKG84" s="91"/>
      <c r="JKH84" s="91"/>
      <c r="JKI84" s="91"/>
      <c r="JKJ84" s="91"/>
      <c r="JKK84" s="91"/>
      <c r="JKL84" s="91"/>
      <c r="JKM84" s="91"/>
      <c r="JKN84" s="91"/>
      <c r="JKO84" s="91"/>
      <c r="JKP84" s="91"/>
      <c r="JKQ84" s="91"/>
      <c r="JKR84" s="91"/>
      <c r="JKS84" s="91"/>
      <c r="JKT84" s="91"/>
      <c r="JKU84" s="91"/>
      <c r="JKV84" s="91"/>
      <c r="JKW84" s="91"/>
      <c r="JKX84" s="91"/>
      <c r="JKY84" s="91"/>
      <c r="JKZ84" s="91"/>
      <c r="JLA84" s="91"/>
      <c r="JLB84" s="91"/>
      <c r="JLC84" s="91"/>
      <c r="JLD84" s="91"/>
      <c r="JLE84" s="91"/>
      <c r="JLF84" s="91"/>
      <c r="JLG84" s="91"/>
      <c r="JLH84" s="91"/>
      <c r="JLI84" s="91"/>
      <c r="JLJ84" s="91"/>
      <c r="JLK84" s="91"/>
      <c r="JLL84" s="91"/>
      <c r="JLM84" s="91"/>
      <c r="JLN84" s="91"/>
      <c r="JLO84" s="91"/>
      <c r="JLP84" s="91"/>
      <c r="JLQ84" s="91"/>
      <c r="JLR84" s="91"/>
      <c r="JLS84" s="91"/>
      <c r="JLT84" s="91"/>
      <c r="JLU84" s="91"/>
      <c r="JLV84" s="91"/>
      <c r="JLW84" s="91"/>
      <c r="JLX84" s="91"/>
      <c r="JLY84" s="91"/>
      <c r="JLZ84" s="91"/>
      <c r="JMA84" s="91"/>
      <c r="JMB84" s="91"/>
      <c r="JMC84" s="91"/>
      <c r="JMD84" s="91"/>
      <c r="JME84" s="91"/>
      <c r="JMF84" s="91"/>
      <c r="JMG84" s="91"/>
      <c r="JMH84" s="91"/>
      <c r="JMI84" s="91"/>
      <c r="JMJ84" s="91"/>
      <c r="JMK84" s="91"/>
      <c r="JML84" s="91"/>
      <c r="JMM84" s="91"/>
      <c r="JMN84" s="91"/>
      <c r="JMO84" s="91"/>
      <c r="JMP84" s="91"/>
      <c r="JMQ84" s="91"/>
      <c r="JMR84" s="91"/>
      <c r="JMS84" s="91"/>
      <c r="JMT84" s="91"/>
      <c r="JMU84" s="91"/>
      <c r="JMV84" s="91"/>
      <c r="JMW84" s="91"/>
      <c r="JMX84" s="91"/>
      <c r="JMY84" s="91"/>
      <c r="JMZ84" s="91"/>
      <c r="JNA84" s="91"/>
      <c r="JNB84" s="91"/>
      <c r="JNC84" s="91"/>
      <c r="JND84" s="91"/>
      <c r="JNE84" s="91"/>
      <c r="JNF84" s="91"/>
      <c r="JNG84" s="91"/>
      <c r="JNH84" s="91"/>
      <c r="JNI84" s="91"/>
      <c r="JNJ84" s="91"/>
      <c r="JNK84" s="91"/>
      <c r="JNL84" s="91"/>
      <c r="JNM84" s="91"/>
      <c r="JNN84" s="91"/>
      <c r="JNO84" s="91"/>
      <c r="JNP84" s="91"/>
      <c r="JNQ84" s="91"/>
      <c r="JNR84" s="91"/>
      <c r="JNS84" s="91"/>
      <c r="JNT84" s="91"/>
      <c r="JNU84" s="91"/>
      <c r="JNV84" s="91"/>
      <c r="JNW84" s="91"/>
      <c r="JNX84" s="91"/>
      <c r="JNY84" s="91"/>
      <c r="JNZ84" s="91"/>
      <c r="JOA84" s="91"/>
      <c r="JOB84" s="91"/>
      <c r="JOC84" s="91"/>
      <c r="JOD84" s="91"/>
      <c r="JOE84" s="91"/>
      <c r="JOF84" s="91"/>
      <c r="JOG84" s="91"/>
      <c r="JOH84" s="91"/>
      <c r="JOI84" s="91"/>
      <c r="JOJ84" s="91"/>
      <c r="JOK84" s="91"/>
      <c r="JOL84" s="91"/>
      <c r="JOM84" s="91"/>
      <c r="JON84" s="91"/>
      <c r="JOO84" s="91"/>
      <c r="JOP84" s="91"/>
      <c r="JOQ84" s="91"/>
      <c r="JOR84" s="91"/>
      <c r="JOS84" s="91"/>
      <c r="JOT84" s="91"/>
      <c r="JOU84" s="91"/>
      <c r="JOV84" s="91"/>
      <c r="JOW84" s="91"/>
      <c r="JOX84" s="91"/>
      <c r="JOY84" s="91"/>
      <c r="JOZ84" s="91"/>
      <c r="JPA84" s="91"/>
      <c r="JPB84" s="91"/>
      <c r="JPC84" s="91"/>
      <c r="JPD84" s="91"/>
      <c r="JPE84" s="91"/>
      <c r="JPF84" s="91"/>
      <c r="JPG84" s="91"/>
      <c r="JPH84" s="91"/>
      <c r="JPI84" s="91"/>
      <c r="JPJ84" s="91"/>
      <c r="JPK84" s="91"/>
      <c r="JPL84" s="91"/>
      <c r="JPM84" s="91"/>
      <c r="JPN84" s="91"/>
      <c r="JPO84" s="91"/>
      <c r="JPP84" s="91"/>
      <c r="JPQ84" s="91"/>
      <c r="JPR84" s="91"/>
      <c r="JPS84" s="91"/>
      <c r="JPT84" s="91"/>
      <c r="JPU84" s="91"/>
      <c r="JPV84" s="91"/>
      <c r="JPW84" s="91"/>
      <c r="JPX84" s="91"/>
      <c r="JPY84" s="91"/>
      <c r="JPZ84" s="91"/>
      <c r="JQA84" s="91"/>
      <c r="JQB84" s="91"/>
      <c r="JQC84" s="91"/>
      <c r="JQD84" s="91"/>
      <c r="JQE84" s="91"/>
      <c r="JQF84" s="91"/>
      <c r="JQG84" s="91"/>
      <c r="JQH84" s="91"/>
      <c r="JQI84" s="91"/>
      <c r="JQJ84" s="91"/>
      <c r="JQK84" s="91"/>
      <c r="JQL84" s="91"/>
      <c r="JQM84" s="91"/>
      <c r="JQN84" s="91"/>
      <c r="JQO84" s="91"/>
      <c r="JQP84" s="91"/>
      <c r="JQQ84" s="91"/>
      <c r="JQR84" s="91"/>
      <c r="JQS84" s="91"/>
      <c r="JQT84" s="91"/>
      <c r="JQU84" s="91"/>
      <c r="JQV84" s="91"/>
      <c r="JQW84" s="91"/>
      <c r="JQX84" s="91"/>
      <c r="JQY84" s="91"/>
      <c r="JQZ84" s="91"/>
      <c r="JRA84" s="91"/>
      <c r="JRB84" s="91"/>
      <c r="JRC84" s="91"/>
      <c r="JRD84" s="91"/>
      <c r="JRE84" s="91"/>
      <c r="JRF84" s="91"/>
      <c r="JRG84" s="91"/>
      <c r="JRH84" s="91"/>
      <c r="JRI84" s="91"/>
      <c r="JRJ84" s="91"/>
      <c r="JRK84" s="91"/>
      <c r="JRL84" s="91"/>
      <c r="JRM84" s="91"/>
      <c r="JRN84" s="91"/>
      <c r="JRO84" s="91"/>
      <c r="JRP84" s="91"/>
      <c r="JRQ84" s="91"/>
      <c r="JRR84" s="91"/>
      <c r="JRS84" s="91"/>
      <c r="JRT84" s="91"/>
      <c r="JRU84" s="91"/>
      <c r="JRV84" s="91"/>
      <c r="JRW84" s="91"/>
      <c r="JRX84" s="91"/>
      <c r="JRY84" s="91"/>
      <c r="JRZ84" s="91"/>
      <c r="JSA84" s="91"/>
      <c r="JSB84" s="91"/>
      <c r="JSC84" s="91"/>
      <c r="JSD84" s="91"/>
      <c r="JSE84" s="91"/>
      <c r="JSF84" s="91"/>
      <c r="JSG84" s="91"/>
      <c r="JSH84" s="91"/>
      <c r="JSI84" s="91"/>
      <c r="JSJ84" s="91"/>
      <c r="JSK84" s="91"/>
      <c r="JSL84" s="91"/>
      <c r="JSM84" s="91"/>
      <c r="JSN84" s="91"/>
      <c r="JSO84" s="91"/>
      <c r="JSP84" s="91"/>
      <c r="JSQ84" s="91"/>
      <c r="JSR84" s="91"/>
      <c r="JSS84" s="91"/>
      <c r="JST84" s="91"/>
      <c r="JSU84" s="91"/>
      <c r="JSV84" s="91"/>
      <c r="JSW84" s="91"/>
      <c r="JSX84" s="91"/>
      <c r="JSY84" s="91"/>
      <c r="JSZ84" s="91"/>
      <c r="JTA84" s="91"/>
      <c r="JTB84" s="91"/>
      <c r="JTC84" s="91"/>
      <c r="JTD84" s="91"/>
      <c r="JTE84" s="91"/>
      <c r="JTF84" s="91"/>
      <c r="JTG84" s="91"/>
      <c r="JTH84" s="91"/>
      <c r="JTI84" s="91"/>
      <c r="JTJ84" s="91"/>
      <c r="JTK84" s="91"/>
      <c r="JTL84" s="91"/>
      <c r="JTM84" s="91"/>
      <c r="JTN84" s="91"/>
      <c r="JTO84" s="91"/>
      <c r="JTP84" s="91"/>
      <c r="JTQ84" s="91"/>
      <c r="JTR84" s="91"/>
      <c r="JTS84" s="91"/>
      <c r="JTT84" s="91"/>
      <c r="JTU84" s="91"/>
      <c r="JTV84" s="91"/>
      <c r="JTW84" s="91"/>
      <c r="JTX84" s="91"/>
      <c r="JTY84" s="91"/>
      <c r="JTZ84" s="91"/>
      <c r="JUA84" s="91"/>
      <c r="JUB84" s="91"/>
      <c r="JUC84" s="91"/>
      <c r="JUD84" s="91"/>
      <c r="JUE84" s="91"/>
      <c r="JUF84" s="91"/>
      <c r="JUG84" s="91"/>
      <c r="JUH84" s="91"/>
      <c r="JUI84" s="91"/>
      <c r="JUJ84" s="91"/>
      <c r="JUK84" s="91"/>
      <c r="JUL84" s="91"/>
      <c r="JUM84" s="91"/>
      <c r="JUN84" s="91"/>
      <c r="JUO84" s="91"/>
      <c r="JUP84" s="91"/>
      <c r="JUQ84" s="91"/>
      <c r="JUR84" s="91"/>
      <c r="JUS84" s="91"/>
      <c r="JUT84" s="91"/>
      <c r="JUU84" s="91"/>
      <c r="JUV84" s="91"/>
      <c r="JUW84" s="91"/>
      <c r="JUX84" s="91"/>
      <c r="JUY84" s="91"/>
      <c r="JUZ84" s="91"/>
      <c r="JVA84" s="91"/>
      <c r="JVB84" s="91"/>
      <c r="JVC84" s="91"/>
      <c r="JVD84" s="91"/>
      <c r="JVE84" s="91"/>
      <c r="JVF84" s="91"/>
      <c r="JVG84" s="91"/>
      <c r="JVH84" s="91"/>
      <c r="JVI84" s="91"/>
      <c r="JVJ84" s="91"/>
      <c r="JVK84" s="91"/>
      <c r="JVL84" s="91"/>
      <c r="JVM84" s="91"/>
      <c r="JVN84" s="91"/>
      <c r="JVO84" s="91"/>
      <c r="JVP84" s="91"/>
      <c r="JVQ84" s="91"/>
      <c r="JVR84" s="91"/>
      <c r="JVS84" s="91"/>
      <c r="JVT84" s="91"/>
      <c r="JVU84" s="91"/>
      <c r="JVV84" s="91"/>
      <c r="JVW84" s="91"/>
      <c r="JVX84" s="91"/>
      <c r="JVY84" s="91"/>
      <c r="JVZ84" s="91"/>
      <c r="JWA84" s="91"/>
      <c r="JWB84" s="91"/>
      <c r="JWC84" s="91"/>
      <c r="JWD84" s="91"/>
      <c r="JWE84" s="91"/>
      <c r="JWF84" s="91"/>
      <c r="JWG84" s="91"/>
      <c r="JWH84" s="91"/>
      <c r="JWI84" s="91"/>
      <c r="JWJ84" s="91"/>
      <c r="JWK84" s="91"/>
      <c r="JWL84" s="91"/>
      <c r="JWM84" s="91"/>
      <c r="JWN84" s="91"/>
      <c r="JWO84" s="91"/>
      <c r="JWP84" s="91"/>
      <c r="JWQ84" s="91"/>
      <c r="JWR84" s="91"/>
      <c r="JWS84" s="91"/>
      <c r="JWT84" s="91"/>
      <c r="JWU84" s="91"/>
      <c r="JWV84" s="91"/>
      <c r="JWW84" s="91"/>
      <c r="JWX84" s="91"/>
      <c r="JWY84" s="91"/>
      <c r="JWZ84" s="91"/>
      <c r="JXA84" s="91"/>
      <c r="JXB84" s="91"/>
      <c r="JXC84" s="91"/>
      <c r="JXD84" s="91"/>
      <c r="JXE84" s="91"/>
      <c r="JXF84" s="91"/>
      <c r="JXG84" s="91"/>
      <c r="JXH84" s="91"/>
      <c r="JXI84" s="91"/>
      <c r="JXJ84" s="91"/>
      <c r="JXK84" s="91"/>
      <c r="JXL84" s="91"/>
      <c r="JXM84" s="91"/>
      <c r="JXN84" s="91"/>
      <c r="JXO84" s="91"/>
      <c r="JXP84" s="91"/>
      <c r="JXQ84" s="91"/>
      <c r="JXR84" s="91"/>
      <c r="JXS84" s="91"/>
      <c r="JXT84" s="91"/>
      <c r="JXU84" s="91"/>
      <c r="JXV84" s="91"/>
      <c r="JXW84" s="91"/>
      <c r="JXX84" s="91"/>
      <c r="JXY84" s="91"/>
      <c r="JXZ84" s="91"/>
      <c r="JYA84" s="91"/>
      <c r="JYB84" s="91"/>
      <c r="JYC84" s="91"/>
      <c r="JYD84" s="91"/>
      <c r="JYE84" s="91"/>
      <c r="JYF84" s="91"/>
      <c r="JYG84" s="91"/>
      <c r="JYH84" s="91"/>
      <c r="JYI84" s="91"/>
      <c r="JYJ84" s="91"/>
      <c r="JYK84" s="91"/>
      <c r="JYL84" s="91"/>
      <c r="JYM84" s="91"/>
      <c r="JYN84" s="91"/>
      <c r="JYO84" s="91"/>
      <c r="JYP84" s="91"/>
      <c r="JYQ84" s="91"/>
      <c r="JYR84" s="91"/>
      <c r="JYS84" s="91"/>
      <c r="JYT84" s="91"/>
      <c r="JYU84" s="91"/>
      <c r="JYV84" s="91"/>
      <c r="JYW84" s="91"/>
      <c r="JYX84" s="91"/>
      <c r="JYY84" s="91"/>
      <c r="JYZ84" s="91"/>
      <c r="JZA84" s="91"/>
      <c r="JZB84" s="91"/>
      <c r="JZC84" s="91"/>
      <c r="JZD84" s="91"/>
      <c r="JZE84" s="91"/>
      <c r="JZF84" s="91"/>
      <c r="JZG84" s="91"/>
      <c r="JZH84" s="91"/>
      <c r="JZI84" s="91"/>
      <c r="JZJ84" s="91"/>
      <c r="JZK84" s="91"/>
      <c r="JZL84" s="91"/>
      <c r="JZM84" s="91"/>
      <c r="JZN84" s="91"/>
      <c r="JZO84" s="91"/>
      <c r="JZP84" s="91"/>
      <c r="JZQ84" s="91"/>
      <c r="JZR84" s="91"/>
      <c r="JZS84" s="91"/>
      <c r="JZT84" s="91"/>
      <c r="JZU84" s="91"/>
      <c r="JZV84" s="91"/>
      <c r="JZW84" s="91"/>
      <c r="JZX84" s="91"/>
      <c r="JZY84" s="91"/>
      <c r="JZZ84" s="91"/>
      <c r="KAA84" s="91"/>
      <c r="KAB84" s="91"/>
      <c r="KAC84" s="91"/>
      <c r="KAD84" s="91"/>
      <c r="KAE84" s="91"/>
      <c r="KAF84" s="91"/>
      <c r="KAG84" s="91"/>
      <c r="KAH84" s="91"/>
      <c r="KAI84" s="91"/>
      <c r="KAJ84" s="91"/>
      <c r="KAK84" s="91"/>
      <c r="KAL84" s="91"/>
      <c r="KAM84" s="91"/>
      <c r="KAN84" s="91"/>
      <c r="KAO84" s="91"/>
      <c r="KAP84" s="91"/>
      <c r="KAQ84" s="91"/>
      <c r="KAR84" s="91"/>
      <c r="KAS84" s="91"/>
      <c r="KAT84" s="91"/>
      <c r="KAU84" s="91"/>
      <c r="KAV84" s="91"/>
      <c r="KAW84" s="91"/>
      <c r="KAX84" s="91"/>
      <c r="KAY84" s="91"/>
      <c r="KAZ84" s="91"/>
      <c r="KBA84" s="91"/>
      <c r="KBB84" s="91"/>
      <c r="KBC84" s="91"/>
      <c r="KBD84" s="91"/>
      <c r="KBE84" s="91"/>
      <c r="KBF84" s="91"/>
      <c r="KBG84" s="91"/>
      <c r="KBH84" s="91"/>
      <c r="KBI84" s="91"/>
      <c r="KBJ84" s="91"/>
      <c r="KBK84" s="91"/>
      <c r="KBL84" s="91"/>
      <c r="KBM84" s="91"/>
      <c r="KBN84" s="91"/>
      <c r="KBO84" s="91"/>
      <c r="KBP84" s="91"/>
      <c r="KBQ84" s="91"/>
      <c r="KBR84" s="91"/>
      <c r="KBS84" s="91"/>
      <c r="KBT84" s="91"/>
      <c r="KBU84" s="91"/>
      <c r="KBV84" s="91"/>
      <c r="KBW84" s="91"/>
      <c r="KBX84" s="91"/>
      <c r="KBY84" s="91"/>
      <c r="KBZ84" s="91"/>
      <c r="KCA84" s="91"/>
      <c r="KCB84" s="91"/>
      <c r="KCC84" s="91"/>
      <c r="KCD84" s="91"/>
      <c r="KCE84" s="91"/>
      <c r="KCF84" s="91"/>
      <c r="KCG84" s="91"/>
      <c r="KCH84" s="91"/>
      <c r="KCI84" s="91"/>
      <c r="KCJ84" s="91"/>
      <c r="KCK84" s="91"/>
      <c r="KCL84" s="91"/>
      <c r="KCM84" s="91"/>
      <c r="KCN84" s="91"/>
      <c r="KCO84" s="91"/>
      <c r="KCP84" s="91"/>
      <c r="KCQ84" s="91"/>
      <c r="KCR84" s="91"/>
      <c r="KCS84" s="91"/>
      <c r="KCT84" s="91"/>
      <c r="KCU84" s="91"/>
      <c r="KCV84" s="91"/>
      <c r="KCW84" s="91"/>
      <c r="KCX84" s="91"/>
      <c r="KCY84" s="91"/>
      <c r="KCZ84" s="91"/>
      <c r="KDA84" s="91"/>
      <c r="KDB84" s="91"/>
      <c r="KDC84" s="91"/>
      <c r="KDD84" s="91"/>
      <c r="KDE84" s="91"/>
      <c r="KDF84" s="91"/>
      <c r="KDG84" s="91"/>
      <c r="KDH84" s="91"/>
      <c r="KDI84" s="91"/>
      <c r="KDJ84" s="91"/>
      <c r="KDK84" s="91"/>
      <c r="KDL84" s="91"/>
      <c r="KDM84" s="91"/>
      <c r="KDN84" s="91"/>
      <c r="KDO84" s="91"/>
      <c r="KDP84" s="91"/>
      <c r="KDQ84" s="91"/>
      <c r="KDR84" s="91"/>
      <c r="KDS84" s="91"/>
      <c r="KDT84" s="91"/>
      <c r="KDU84" s="91"/>
      <c r="KDV84" s="91"/>
      <c r="KDW84" s="91"/>
      <c r="KDX84" s="91"/>
      <c r="KDY84" s="91"/>
      <c r="KDZ84" s="91"/>
      <c r="KEA84" s="91"/>
      <c r="KEB84" s="91"/>
      <c r="KEC84" s="91"/>
      <c r="KED84" s="91"/>
      <c r="KEE84" s="91"/>
      <c r="KEF84" s="91"/>
      <c r="KEG84" s="91"/>
      <c r="KEH84" s="91"/>
      <c r="KEI84" s="91"/>
      <c r="KEJ84" s="91"/>
      <c r="KEK84" s="91"/>
      <c r="KEL84" s="91"/>
      <c r="KEM84" s="91"/>
      <c r="KEN84" s="91"/>
      <c r="KEO84" s="91"/>
      <c r="KEP84" s="91"/>
      <c r="KEQ84" s="91"/>
      <c r="KER84" s="91"/>
      <c r="KES84" s="91"/>
      <c r="KET84" s="91"/>
      <c r="KEU84" s="91"/>
      <c r="KEV84" s="91"/>
      <c r="KEW84" s="91"/>
      <c r="KEX84" s="91"/>
      <c r="KEY84" s="91"/>
      <c r="KEZ84" s="91"/>
      <c r="KFA84" s="91"/>
      <c r="KFB84" s="91"/>
      <c r="KFC84" s="91"/>
      <c r="KFD84" s="91"/>
      <c r="KFE84" s="91"/>
      <c r="KFF84" s="91"/>
      <c r="KFG84" s="91"/>
      <c r="KFH84" s="91"/>
      <c r="KFI84" s="91"/>
      <c r="KFJ84" s="91"/>
      <c r="KFK84" s="91"/>
      <c r="KFL84" s="91"/>
      <c r="KFM84" s="91"/>
      <c r="KFN84" s="91"/>
      <c r="KFO84" s="91"/>
      <c r="KFP84" s="91"/>
      <c r="KFQ84" s="91"/>
      <c r="KFR84" s="91"/>
      <c r="KFS84" s="91"/>
      <c r="KFT84" s="91"/>
      <c r="KFU84" s="91"/>
      <c r="KFV84" s="91"/>
      <c r="KFW84" s="91"/>
      <c r="KFX84" s="91"/>
      <c r="KFY84" s="91"/>
      <c r="KFZ84" s="91"/>
      <c r="KGA84" s="91"/>
      <c r="KGB84" s="91"/>
      <c r="KGC84" s="91"/>
      <c r="KGD84" s="91"/>
      <c r="KGE84" s="91"/>
      <c r="KGF84" s="91"/>
      <c r="KGG84" s="91"/>
      <c r="KGH84" s="91"/>
      <c r="KGI84" s="91"/>
      <c r="KGJ84" s="91"/>
      <c r="KGK84" s="91"/>
      <c r="KGL84" s="91"/>
      <c r="KGM84" s="91"/>
      <c r="KGN84" s="91"/>
      <c r="KGO84" s="91"/>
      <c r="KGP84" s="91"/>
      <c r="KGQ84" s="91"/>
      <c r="KGR84" s="91"/>
      <c r="KGS84" s="91"/>
      <c r="KGT84" s="91"/>
      <c r="KGU84" s="91"/>
      <c r="KGV84" s="91"/>
      <c r="KGW84" s="91"/>
      <c r="KGX84" s="91"/>
      <c r="KGY84" s="91"/>
      <c r="KGZ84" s="91"/>
      <c r="KHA84" s="91"/>
      <c r="KHB84" s="91"/>
      <c r="KHC84" s="91"/>
      <c r="KHD84" s="91"/>
      <c r="KHE84" s="91"/>
      <c r="KHF84" s="91"/>
      <c r="KHG84" s="91"/>
      <c r="KHH84" s="91"/>
      <c r="KHI84" s="91"/>
      <c r="KHJ84" s="91"/>
      <c r="KHK84" s="91"/>
      <c r="KHL84" s="91"/>
      <c r="KHM84" s="91"/>
      <c r="KHN84" s="91"/>
      <c r="KHO84" s="91"/>
      <c r="KHP84" s="91"/>
      <c r="KHQ84" s="91"/>
      <c r="KHR84" s="91"/>
      <c r="KHS84" s="91"/>
      <c r="KHT84" s="91"/>
      <c r="KHU84" s="91"/>
      <c r="KHV84" s="91"/>
      <c r="KHW84" s="91"/>
      <c r="KHX84" s="91"/>
      <c r="KHY84" s="91"/>
      <c r="KHZ84" s="91"/>
      <c r="KIA84" s="91"/>
      <c r="KIB84" s="91"/>
      <c r="KIC84" s="91"/>
      <c r="KID84" s="91"/>
      <c r="KIE84" s="91"/>
      <c r="KIF84" s="91"/>
      <c r="KIG84" s="91"/>
      <c r="KIH84" s="91"/>
      <c r="KII84" s="91"/>
      <c r="KIJ84" s="91"/>
      <c r="KIK84" s="91"/>
      <c r="KIL84" s="91"/>
      <c r="KIM84" s="91"/>
      <c r="KIN84" s="91"/>
      <c r="KIO84" s="91"/>
      <c r="KIP84" s="91"/>
      <c r="KIQ84" s="91"/>
      <c r="KIR84" s="91"/>
      <c r="KIS84" s="91"/>
      <c r="KIT84" s="91"/>
      <c r="KIU84" s="91"/>
      <c r="KIV84" s="91"/>
      <c r="KIW84" s="91"/>
      <c r="KIX84" s="91"/>
      <c r="KIY84" s="91"/>
      <c r="KIZ84" s="91"/>
      <c r="KJA84" s="91"/>
      <c r="KJB84" s="91"/>
      <c r="KJC84" s="91"/>
      <c r="KJD84" s="91"/>
      <c r="KJE84" s="91"/>
      <c r="KJF84" s="91"/>
      <c r="KJG84" s="91"/>
      <c r="KJH84" s="91"/>
      <c r="KJI84" s="91"/>
      <c r="KJJ84" s="91"/>
      <c r="KJK84" s="91"/>
      <c r="KJL84" s="91"/>
      <c r="KJM84" s="91"/>
      <c r="KJN84" s="91"/>
      <c r="KJO84" s="91"/>
      <c r="KJP84" s="91"/>
      <c r="KJQ84" s="91"/>
      <c r="KJR84" s="91"/>
      <c r="KJS84" s="91"/>
      <c r="KJT84" s="91"/>
      <c r="KJU84" s="91"/>
      <c r="KJV84" s="91"/>
      <c r="KJW84" s="91"/>
      <c r="KJX84" s="91"/>
      <c r="KJY84" s="91"/>
      <c r="KJZ84" s="91"/>
      <c r="KKA84" s="91"/>
      <c r="KKB84" s="91"/>
      <c r="KKC84" s="91"/>
      <c r="KKD84" s="91"/>
      <c r="KKE84" s="91"/>
      <c r="KKF84" s="91"/>
      <c r="KKG84" s="91"/>
      <c r="KKH84" s="91"/>
      <c r="KKI84" s="91"/>
      <c r="KKJ84" s="91"/>
      <c r="KKK84" s="91"/>
      <c r="KKL84" s="91"/>
      <c r="KKM84" s="91"/>
      <c r="KKN84" s="91"/>
      <c r="KKO84" s="91"/>
      <c r="KKP84" s="91"/>
      <c r="KKQ84" s="91"/>
      <c r="KKR84" s="91"/>
      <c r="KKS84" s="91"/>
      <c r="KKT84" s="91"/>
      <c r="KKU84" s="91"/>
      <c r="KKV84" s="91"/>
      <c r="KKW84" s="91"/>
      <c r="KKX84" s="91"/>
      <c r="KKY84" s="91"/>
      <c r="KKZ84" s="91"/>
      <c r="KLA84" s="91"/>
      <c r="KLB84" s="91"/>
      <c r="KLC84" s="91"/>
      <c r="KLD84" s="91"/>
      <c r="KLE84" s="91"/>
      <c r="KLF84" s="91"/>
      <c r="KLG84" s="91"/>
      <c r="KLH84" s="91"/>
      <c r="KLI84" s="91"/>
      <c r="KLJ84" s="91"/>
      <c r="KLK84" s="91"/>
      <c r="KLL84" s="91"/>
      <c r="KLM84" s="91"/>
      <c r="KLN84" s="91"/>
      <c r="KLO84" s="91"/>
      <c r="KLP84" s="91"/>
      <c r="KLQ84" s="91"/>
      <c r="KLR84" s="91"/>
      <c r="KLS84" s="91"/>
      <c r="KLT84" s="91"/>
      <c r="KLU84" s="91"/>
      <c r="KLV84" s="91"/>
      <c r="KLW84" s="91"/>
      <c r="KLX84" s="91"/>
      <c r="KLY84" s="91"/>
      <c r="KLZ84" s="91"/>
      <c r="KMA84" s="91"/>
      <c r="KMB84" s="91"/>
      <c r="KMC84" s="91"/>
      <c r="KMD84" s="91"/>
      <c r="KME84" s="91"/>
      <c r="KMF84" s="91"/>
      <c r="KMG84" s="91"/>
      <c r="KMH84" s="91"/>
      <c r="KMI84" s="91"/>
      <c r="KMJ84" s="91"/>
      <c r="KMK84" s="91"/>
      <c r="KML84" s="91"/>
      <c r="KMM84" s="91"/>
      <c r="KMN84" s="91"/>
      <c r="KMO84" s="91"/>
      <c r="KMP84" s="91"/>
      <c r="KMQ84" s="91"/>
      <c r="KMR84" s="91"/>
      <c r="KMS84" s="91"/>
      <c r="KMT84" s="91"/>
      <c r="KMU84" s="91"/>
      <c r="KMV84" s="91"/>
      <c r="KMW84" s="91"/>
      <c r="KMX84" s="91"/>
      <c r="KMY84" s="91"/>
      <c r="KMZ84" s="91"/>
      <c r="KNA84" s="91"/>
      <c r="KNB84" s="91"/>
      <c r="KNC84" s="91"/>
      <c r="KND84" s="91"/>
      <c r="KNE84" s="91"/>
      <c r="KNF84" s="91"/>
      <c r="KNG84" s="91"/>
      <c r="KNH84" s="91"/>
      <c r="KNI84" s="91"/>
      <c r="KNJ84" s="91"/>
      <c r="KNK84" s="91"/>
      <c r="KNL84" s="91"/>
      <c r="KNM84" s="91"/>
      <c r="KNN84" s="91"/>
      <c r="KNO84" s="91"/>
      <c r="KNP84" s="91"/>
      <c r="KNQ84" s="91"/>
      <c r="KNR84" s="91"/>
      <c r="KNS84" s="91"/>
      <c r="KNT84" s="91"/>
      <c r="KNU84" s="91"/>
      <c r="KNV84" s="91"/>
      <c r="KNW84" s="91"/>
      <c r="KNX84" s="91"/>
      <c r="KNY84" s="91"/>
      <c r="KNZ84" s="91"/>
      <c r="KOA84" s="91"/>
      <c r="KOB84" s="91"/>
      <c r="KOC84" s="91"/>
      <c r="KOD84" s="91"/>
      <c r="KOE84" s="91"/>
      <c r="KOF84" s="91"/>
      <c r="KOG84" s="91"/>
      <c r="KOH84" s="91"/>
      <c r="KOI84" s="91"/>
      <c r="KOJ84" s="91"/>
      <c r="KOK84" s="91"/>
      <c r="KOL84" s="91"/>
      <c r="KOM84" s="91"/>
      <c r="KON84" s="91"/>
      <c r="KOO84" s="91"/>
      <c r="KOP84" s="91"/>
      <c r="KOQ84" s="91"/>
      <c r="KOR84" s="91"/>
      <c r="KOS84" s="91"/>
      <c r="KOT84" s="91"/>
      <c r="KOU84" s="91"/>
      <c r="KOV84" s="91"/>
      <c r="KOW84" s="91"/>
      <c r="KOX84" s="91"/>
      <c r="KOY84" s="91"/>
      <c r="KOZ84" s="91"/>
      <c r="KPA84" s="91"/>
      <c r="KPB84" s="91"/>
      <c r="KPC84" s="91"/>
      <c r="KPD84" s="91"/>
      <c r="KPE84" s="91"/>
      <c r="KPF84" s="91"/>
      <c r="KPG84" s="91"/>
      <c r="KPH84" s="91"/>
      <c r="KPI84" s="91"/>
      <c r="KPJ84" s="91"/>
      <c r="KPK84" s="91"/>
      <c r="KPL84" s="91"/>
      <c r="KPM84" s="91"/>
      <c r="KPN84" s="91"/>
      <c r="KPO84" s="91"/>
      <c r="KPP84" s="91"/>
      <c r="KPQ84" s="91"/>
      <c r="KPR84" s="91"/>
      <c r="KPS84" s="91"/>
      <c r="KPT84" s="91"/>
      <c r="KPU84" s="91"/>
      <c r="KPV84" s="91"/>
      <c r="KPW84" s="91"/>
      <c r="KPX84" s="91"/>
      <c r="KPY84" s="91"/>
      <c r="KPZ84" s="91"/>
      <c r="KQA84" s="91"/>
      <c r="KQB84" s="91"/>
      <c r="KQC84" s="91"/>
      <c r="KQD84" s="91"/>
      <c r="KQE84" s="91"/>
      <c r="KQF84" s="91"/>
      <c r="KQG84" s="91"/>
      <c r="KQH84" s="91"/>
      <c r="KQI84" s="91"/>
      <c r="KQJ84" s="91"/>
      <c r="KQK84" s="91"/>
      <c r="KQL84" s="91"/>
      <c r="KQM84" s="91"/>
      <c r="KQN84" s="91"/>
      <c r="KQO84" s="91"/>
      <c r="KQP84" s="91"/>
      <c r="KQQ84" s="91"/>
      <c r="KQR84" s="91"/>
      <c r="KQS84" s="91"/>
      <c r="KQT84" s="91"/>
      <c r="KQU84" s="91"/>
      <c r="KQV84" s="91"/>
      <c r="KQW84" s="91"/>
      <c r="KQX84" s="91"/>
      <c r="KQY84" s="91"/>
      <c r="KQZ84" s="91"/>
      <c r="KRA84" s="91"/>
      <c r="KRB84" s="91"/>
      <c r="KRC84" s="91"/>
      <c r="KRD84" s="91"/>
      <c r="KRE84" s="91"/>
      <c r="KRF84" s="91"/>
      <c r="KRG84" s="91"/>
      <c r="KRH84" s="91"/>
      <c r="KRI84" s="91"/>
      <c r="KRJ84" s="91"/>
      <c r="KRK84" s="91"/>
      <c r="KRL84" s="91"/>
      <c r="KRM84" s="91"/>
      <c r="KRN84" s="91"/>
      <c r="KRO84" s="91"/>
      <c r="KRP84" s="91"/>
      <c r="KRQ84" s="91"/>
      <c r="KRR84" s="91"/>
      <c r="KRS84" s="91"/>
      <c r="KRT84" s="91"/>
      <c r="KRU84" s="91"/>
      <c r="KRV84" s="91"/>
      <c r="KRW84" s="91"/>
      <c r="KRX84" s="91"/>
      <c r="KRY84" s="91"/>
      <c r="KRZ84" s="91"/>
      <c r="KSA84" s="91"/>
      <c r="KSB84" s="91"/>
      <c r="KSC84" s="91"/>
      <c r="KSD84" s="91"/>
      <c r="KSE84" s="91"/>
      <c r="KSF84" s="91"/>
      <c r="KSG84" s="91"/>
      <c r="KSH84" s="91"/>
      <c r="KSI84" s="91"/>
      <c r="KSJ84" s="91"/>
      <c r="KSK84" s="91"/>
      <c r="KSL84" s="91"/>
      <c r="KSM84" s="91"/>
      <c r="KSN84" s="91"/>
      <c r="KSO84" s="91"/>
      <c r="KSP84" s="91"/>
      <c r="KSQ84" s="91"/>
      <c r="KSR84" s="91"/>
      <c r="KSS84" s="91"/>
      <c r="KST84" s="91"/>
      <c r="KSU84" s="91"/>
      <c r="KSV84" s="91"/>
      <c r="KSW84" s="91"/>
      <c r="KSX84" s="91"/>
      <c r="KSY84" s="91"/>
      <c r="KSZ84" s="91"/>
      <c r="KTA84" s="91"/>
      <c r="KTB84" s="91"/>
      <c r="KTC84" s="91"/>
      <c r="KTD84" s="91"/>
      <c r="KTE84" s="91"/>
      <c r="KTF84" s="91"/>
      <c r="KTG84" s="91"/>
      <c r="KTH84" s="91"/>
      <c r="KTI84" s="91"/>
      <c r="KTJ84" s="91"/>
      <c r="KTK84" s="91"/>
      <c r="KTL84" s="91"/>
      <c r="KTM84" s="91"/>
      <c r="KTN84" s="91"/>
      <c r="KTO84" s="91"/>
      <c r="KTP84" s="91"/>
      <c r="KTQ84" s="91"/>
      <c r="KTR84" s="91"/>
      <c r="KTS84" s="91"/>
      <c r="KTT84" s="91"/>
      <c r="KTU84" s="91"/>
      <c r="KTV84" s="91"/>
      <c r="KTW84" s="91"/>
      <c r="KTX84" s="91"/>
      <c r="KTY84" s="91"/>
      <c r="KTZ84" s="91"/>
      <c r="KUA84" s="91"/>
      <c r="KUB84" s="91"/>
      <c r="KUC84" s="91"/>
      <c r="KUD84" s="91"/>
      <c r="KUE84" s="91"/>
      <c r="KUF84" s="91"/>
      <c r="KUG84" s="91"/>
      <c r="KUH84" s="91"/>
      <c r="KUI84" s="91"/>
      <c r="KUJ84" s="91"/>
      <c r="KUK84" s="91"/>
      <c r="KUL84" s="91"/>
      <c r="KUM84" s="91"/>
      <c r="KUN84" s="91"/>
      <c r="KUO84" s="91"/>
      <c r="KUP84" s="91"/>
      <c r="KUQ84" s="91"/>
      <c r="KUR84" s="91"/>
      <c r="KUS84" s="91"/>
      <c r="KUT84" s="91"/>
      <c r="KUU84" s="91"/>
      <c r="KUV84" s="91"/>
      <c r="KUW84" s="91"/>
      <c r="KUX84" s="91"/>
      <c r="KUY84" s="91"/>
      <c r="KUZ84" s="91"/>
      <c r="KVA84" s="91"/>
      <c r="KVB84" s="91"/>
      <c r="KVC84" s="91"/>
      <c r="KVD84" s="91"/>
      <c r="KVE84" s="91"/>
      <c r="KVF84" s="91"/>
      <c r="KVG84" s="91"/>
      <c r="KVH84" s="91"/>
      <c r="KVI84" s="91"/>
      <c r="KVJ84" s="91"/>
      <c r="KVK84" s="91"/>
      <c r="KVL84" s="91"/>
      <c r="KVM84" s="91"/>
      <c r="KVN84" s="91"/>
      <c r="KVO84" s="91"/>
      <c r="KVP84" s="91"/>
      <c r="KVQ84" s="91"/>
      <c r="KVR84" s="91"/>
      <c r="KVS84" s="91"/>
      <c r="KVT84" s="91"/>
      <c r="KVU84" s="91"/>
      <c r="KVV84" s="91"/>
      <c r="KVW84" s="91"/>
      <c r="KVX84" s="91"/>
      <c r="KVY84" s="91"/>
      <c r="KVZ84" s="91"/>
      <c r="KWA84" s="91"/>
      <c r="KWB84" s="91"/>
      <c r="KWC84" s="91"/>
      <c r="KWD84" s="91"/>
      <c r="KWE84" s="91"/>
      <c r="KWF84" s="91"/>
      <c r="KWG84" s="91"/>
      <c r="KWH84" s="91"/>
      <c r="KWI84" s="91"/>
      <c r="KWJ84" s="91"/>
      <c r="KWK84" s="91"/>
      <c r="KWL84" s="91"/>
      <c r="KWM84" s="91"/>
      <c r="KWN84" s="91"/>
      <c r="KWO84" s="91"/>
      <c r="KWP84" s="91"/>
      <c r="KWQ84" s="91"/>
      <c r="KWR84" s="91"/>
      <c r="KWS84" s="91"/>
      <c r="KWT84" s="91"/>
      <c r="KWU84" s="91"/>
      <c r="KWV84" s="91"/>
      <c r="KWW84" s="91"/>
      <c r="KWX84" s="91"/>
      <c r="KWY84" s="91"/>
      <c r="KWZ84" s="91"/>
      <c r="KXA84" s="91"/>
      <c r="KXB84" s="91"/>
      <c r="KXC84" s="91"/>
      <c r="KXD84" s="91"/>
      <c r="KXE84" s="91"/>
      <c r="KXF84" s="91"/>
      <c r="KXG84" s="91"/>
      <c r="KXH84" s="91"/>
      <c r="KXI84" s="91"/>
      <c r="KXJ84" s="91"/>
      <c r="KXK84" s="91"/>
      <c r="KXL84" s="91"/>
      <c r="KXM84" s="91"/>
      <c r="KXN84" s="91"/>
      <c r="KXO84" s="91"/>
      <c r="KXP84" s="91"/>
      <c r="KXQ84" s="91"/>
      <c r="KXR84" s="91"/>
      <c r="KXS84" s="91"/>
      <c r="KXT84" s="91"/>
      <c r="KXU84" s="91"/>
      <c r="KXV84" s="91"/>
      <c r="KXW84" s="91"/>
      <c r="KXX84" s="91"/>
      <c r="KXY84" s="91"/>
      <c r="KXZ84" s="91"/>
      <c r="KYA84" s="91"/>
      <c r="KYB84" s="91"/>
      <c r="KYC84" s="91"/>
      <c r="KYD84" s="91"/>
      <c r="KYE84" s="91"/>
      <c r="KYF84" s="91"/>
      <c r="KYG84" s="91"/>
      <c r="KYH84" s="91"/>
      <c r="KYI84" s="91"/>
      <c r="KYJ84" s="91"/>
      <c r="KYK84" s="91"/>
      <c r="KYL84" s="91"/>
      <c r="KYM84" s="91"/>
      <c r="KYN84" s="91"/>
      <c r="KYO84" s="91"/>
      <c r="KYP84" s="91"/>
      <c r="KYQ84" s="91"/>
      <c r="KYR84" s="91"/>
      <c r="KYS84" s="91"/>
      <c r="KYT84" s="91"/>
      <c r="KYU84" s="91"/>
      <c r="KYV84" s="91"/>
      <c r="KYW84" s="91"/>
      <c r="KYX84" s="91"/>
      <c r="KYY84" s="91"/>
      <c r="KYZ84" s="91"/>
      <c r="KZA84" s="91"/>
      <c r="KZB84" s="91"/>
      <c r="KZC84" s="91"/>
      <c r="KZD84" s="91"/>
      <c r="KZE84" s="91"/>
      <c r="KZF84" s="91"/>
      <c r="KZG84" s="91"/>
      <c r="KZH84" s="91"/>
      <c r="KZI84" s="91"/>
      <c r="KZJ84" s="91"/>
      <c r="KZK84" s="91"/>
      <c r="KZL84" s="91"/>
      <c r="KZM84" s="91"/>
      <c r="KZN84" s="91"/>
      <c r="KZO84" s="91"/>
      <c r="KZP84" s="91"/>
      <c r="KZQ84" s="91"/>
      <c r="KZR84" s="91"/>
      <c r="KZS84" s="91"/>
      <c r="KZT84" s="91"/>
      <c r="KZU84" s="91"/>
      <c r="KZV84" s="91"/>
      <c r="KZW84" s="91"/>
      <c r="KZX84" s="91"/>
      <c r="KZY84" s="91"/>
      <c r="KZZ84" s="91"/>
      <c r="LAA84" s="91"/>
      <c r="LAB84" s="91"/>
      <c r="LAC84" s="91"/>
      <c r="LAD84" s="91"/>
      <c r="LAE84" s="91"/>
      <c r="LAF84" s="91"/>
      <c r="LAG84" s="91"/>
      <c r="LAH84" s="91"/>
      <c r="LAI84" s="91"/>
      <c r="LAJ84" s="91"/>
      <c r="LAK84" s="91"/>
      <c r="LAL84" s="91"/>
      <c r="LAM84" s="91"/>
      <c r="LAN84" s="91"/>
      <c r="LAO84" s="91"/>
      <c r="LAP84" s="91"/>
      <c r="LAQ84" s="91"/>
      <c r="LAR84" s="91"/>
      <c r="LAS84" s="91"/>
      <c r="LAT84" s="91"/>
      <c r="LAU84" s="91"/>
      <c r="LAV84" s="91"/>
      <c r="LAW84" s="91"/>
      <c r="LAX84" s="91"/>
      <c r="LAY84" s="91"/>
      <c r="LAZ84" s="91"/>
      <c r="LBA84" s="91"/>
      <c r="LBB84" s="91"/>
      <c r="LBC84" s="91"/>
      <c r="LBD84" s="91"/>
      <c r="LBE84" s="91"/>
      <c r="LBF84" s="91"/>
      <c r="LBG84" s="91"/>
      <c r="LBH84" s="91"/>
      <c r="LBI84" s="91"/>
      <c r="LBJ84" s="91"/>
      <c r="LBK84" s="91"/>
      <c r="LBL84" s="91"/>
      <c r="LBM84" s="91"/>
      <c r="LBN84" s="91"/>
      <c r="LBO84" s="91"/>
      <c r="LBP84" s="91"/>
      <c r="LBQ84" s="91"/>
      <c r="LBR84" s="91"/>
      <c r="LBS84" s="91"/>
      <c r="LBT84" s="91"/>
      <c r="LBU84" s="91"/>
      <c r="LBV84" s="91"/>
      <c r="LBW84" s="91"/>
      <c r="LBX84" s="91"/>
      <c r="LBY84" s="91"/>
      <c r="LBZ84" s="91"/>
      <c r="LCA84" s="91"/>
      <c r="LCB84" s="91"/>
      <c r="LCC84" s="91"/>
      <c r="LCD84" s="91"/>
      <c r="LCE84" s="91"/>
      <c r="LCF84" s="91"/>
      <c r="LCG84" s="91"/>
      <c r="LCH84" s="91"/>
      <c r="LCI84" s="91"/>
      <c r="LCJ84" s="91"/>
      <c r="LCK84" s="91"/>
      <c r="LCL84" s="91"/>
      <c r="LCM84" s="91"/>
      <c r="LCN84" s="91"/>
      <c r="LCO84" s="91"/>
      <c r="LCP84" s="91"/>
      <c r="LCQ84" s="91"/>
      <c r="LCR84" s="91"/>
      <c r="LCS84" s="91"/>
      <c r="LCT84" s="91"/>
      <c r="LCU84" s="91"/>
      <c r="LCV84" s="91"/>
      <c r="LCW84" s="91"/>
      <c r="LCX84" s="91"/>
      <c r="LCY84" s="91"/>
      <c r="LCZ84" s="91"/>
      <c r="LDA84" s="91"/>
      <c r="LDB84" s="91"/>
      <c r="LDC84" s="91"/>
      <c r="LDD84" s="91"/>
      <c r="LDE84" s="91"/>
      <c r="LDF84" s="91"/>
      <c r="LDG84" s="91"/>
      <c r="LDH84" s="91"/>
      <c r="LDI84" s="91"/>
      <c r="LDJ84" s="91"/>
      <c r="LDK84" s="91"/>
      <c r="LDL84" s="91"/>
      <c r="LDM84" s="91"/>
      <c r="LDN84" s="91"/>
      <c r="LDO84" s="91"/>
      <c r="LDP84" s="91"/>
      <c r="LDQ84" s="91"/>
      <c r="LDR84" s="91"/>
      <c r="LDS84" s="91"/>
      <c r="LDT84" s="91"/>
      <c r="LDU84" s="91"/>
      <c r="LDV84" s="91"/>
      <c r="LDW84" s="91"/>
      <c r="LDX84" s="91"/>
      <c r="LDY84" s="91"/>
      <c r="LDZ84" s="91"/>
      <c r="LEA84" s="91"/>
      <c r="LEB84" s="91"/>
      <c r="LEC84" s="91"/>
      <c r="LED84" s="91"/>
      <c r="LEE84" s="91"/>
      <c r="LEF84" s="91"/>
      <c r="LEG84" s="91"/>
      <c r="LEH84" s="91"/>
      <c r="LEI84" s="91"/>
      <c r="LEJ84" s="91"/>
      <c r="LEK84" s="91"/>
      <c r="LEL84" s="91"/>
      <c r="LEM84" s="91"/>
      <c r="LEN84" s="91"/>
      <c r="LEO84" s="91"/>
      <c r="LEP84" s="91"/>
      <c r="LEQ84" s="91"/>
      <c r="LER84" s="91"/>
      <c r="LES84" s="91"/>
      <c r="LET84" s="91"/>
      <c r="LEU84" s="91"/>
      <c r="LEV84" s="91"/>
      <c r="LEW84" s="91"/>
      <c r="LEX84" s="91"/>
      <c r="LEY84" s="91"/>
      <c r="LEZ84" s="91"/>
      <c r="LFA84" s="91"/>
      <c r="LFB84" s="91"/>
      <c r="LFC84" s="91"/>
      <c r="LFD84" s="91"/>
      <c r="LFE84" s="91"/>
      <c r="LFF84" s="91"/>
      <c r="LFG84" s="91"/>
      <c r="LFH84" s="91"/>
      <c r="LFI84" s="91"/>
      <c r="LFJ84" s="91"/>
      <c r="LFK84" s="91"/>
      <c r="LFL84" s="91"/>
      <c r="LFM84" s="91"/>
      <c r="LFN84" s="91"/>
      <c r="LFO84" s="91"/>
      <c r="LFP84" s="91"/>
      <c r="LFQ84" s="91"/>
      <c r="LFR84" s="91"/>
      <c r="LFS84" s="91"/>
      <c r="LFT84" s="91"/>
      <c r="LFU84" s="91"/>
      <c r="LFV84" s="91"/>
      <c r="LFW84" s="91"/>
      <c r="LFX84" s="91"/>
      <c r="LFY84" s="91"/>
      <c r="LFZ84" s="91"/>
      <c r="LGA84" s="91"/>
      <c r="LGB84" s="91"/>
      <c r="LGC84" s="91"/>
      <c r="LGD84" s="91"/>
      <c r="LGE84" s="91"/>
      <c r="LGF84" s="91"/>
      <c r="LGG84" s="91"/>
      <c r="LGH84" s="91"/>
      <c r="LGI84" s="91"/>
      <c r="LGJ84" s="91"/>
      <c r="LGK84" s="91"/>
      <c r="LGL84" s="91"/>
      <c r="LGM84" s="91"/>
      <c r="LGN84" s="91"/>
      <c r="LGO84" s="91"/>
      <c r="LGP84" s="91"/>
      <c r="LGQ84" s="91"/>
      <c r="LGR84" s="91"/>
      <c r="LGS84" s="91"/>
      <c r="LGT84" s="91"/>
      <c r="LGU84" s="91"/>
      <c r="LGV84" s="91"/>
      <c r="LGW84" s="91"/>
      <c r="LGX84" s="91"/>
      <c r="LGY84" s="91"/>
      <c r="LGZ84" s="91"/>
      <c r="LHA84" s="91"/>
      <c r="LHB84" s="91"/>
      <c r="LHC84" s="91"/>
      <c r="LHD84" s="91"/>
      <c r="LHE84" s="91"/>
      <c r="LHF84" s="91"/>
      <c r="LHG84" s="91"/>
      <c r="LHH84" s="91"/>
      <c r="LHI84" s="91"/>
      <c r="LHJ84" s="91"/>
      <c r="LHK84" s="91"/>
      <c r="LHL84" s="91"/>
      <c r="LHM84" s="91"/>
      <c r="LHN84" s="91"/>
      <c r="LHO84" s="91"/>
      <c r="LHP84" s="91"/>
      <c r="LHQ84" s="91"/>
      <c r="LHR84" s="91"/>
      <c r="LHS84" s="91"/>
      <c r="LHT84" s="91"/>
      <c r="LHU84" s="91"/>
      <c r="LHV84" s="91"/>
      <c r="LHW84" s="91"/>
      <c r="LHX84" s="91"/>
      <c r="LHY84" s="91"/>
      <c r="LHZ84" s="91"/>
      <c r="LIA84" s="91"/>
      <c r="LIB84" s="91"/>
      <c r="LIC84" s="91"/>
      <c r="LID84" s="91"/>
      <c r="LIE84" s="91"/>
      <c r="LIF84" s="91"/>
      <c r="LIG84" s="91"/>
      <c r="LIH84" s="91"/>
      <c r="LII84" s="91"/>
      <c r="LIJ84" s="91"/>
      <c r="LIK84" s="91"/>
      <c r="LIL84" s="91"/>
      <c r="LIM84" s="91"/>
      <c r="LIN84" s="91"/>
      <c r="LIO84" s="91"/>
      <c r="LIP84" s="91"/>
      <c r="LIQ84" s="91"/>
      <c r="LIR84" s="91"/>
      <c r="LIS84" s="91"/>
      <c r="LIT84" s="91"/>
      <c r="LIU84" s="91"/>
      <c r="LIV84" s="91"/>
      <c r="LIW84" s="91"/>
      <c r="LIX84" s="91"/>
      <c r="LIY84" s="91"/>
      <c r="LIZ84" s="91"/>
      <c r="LJA84" s="91"/>
      <c r="LJB84" s="91"/>
      <c r="LJC84" s="91"/>
      <c r="LJD84" s="91"/>
      <c r="LJE84" s="91"/>
      <c r="LJF84" s="91"/>
      <c r="LJG84" s="91"/>
      <c r="LJH84" s="91"/>
      <c r="LJI84" s="91"/>
      <c r="LJJ84" s="91"/>
      <c r="LJK84" s="91"/>
      <c r="LJL84" s="91"/>
      <c r="LJM84" s="91"/>
      <c r="LJN84" s="91"/>
      <c r="LJO84" s="91"/>
      <c r="LJP84" s="91"/>
      <c r="LJQ84" s="91"/>
      <c r="LJR84" s="91"/>
      <c r="LJS84" s="91"/>
      <c r="LJT84" s="91"/>
      <c r="LJU84" s="91"/>
      <c r="LJV84" s="91"/>
      <c r="LJW84" s="91"/>
      <c r="LJX84" s="91"/>
      <c r="LJY84" s="91"/>
      <c r="LJZ84" s="91"/>
      <c r="LKA84" s="91"/>
      <c r="LKB84" s="91"/>
      <c r="LKC84" s="91"/>
      <c r="LKD84" s="91"/>
      <c r="LKE84" s="91"/>
      <c r="LKF84" s="91"/>
      <c r="LKG84" s="91"/>
      <c r="LKH84" s="91"/>
      <c r="LKI84" s="91"/>
      <c r="LKJ84" s="91"/>
      <c r="LKK84" s="91"/>
      <c r="LKL84" s="91"/>
      <c r="LKM84" s="91"/>
      <c r="LKN84" s="91"/>
      <c r="LKO84" s="91"/>
      <c r="LKP84" s="91"/>
      <c r="LKQ84" s="91"/>
      <c r="LKR84" s="91"/>
      <c r="LKS84" s="91"/>
      <c r="LKT84" s="91"/>
      <c r="LKU84" s="91"/>
      <c r="LKV84" s="91"/>
      <c r="LKW84" s="91"/>
      <c r="LKX84" s="91"/>
      <c r="LKY84" s="91"/>
      <c r="LKZ84" s="91"/>
      <c r="LLA84" s="91"/>
      <c r="LLB84" s="91"/>
      <c r="LLC84" s="91"/>
      <c r="LLD84" s="91"/>
      <c r="LLE84" s="91"/>
      <c r="LLF84" s="91"/>
      <c r="LLG84" s="91"/>
      <c r="LLH84" s="91"/>
      <c r="LLI84" s="91"/>
      <c r="LLJ84" s="91"/>
      <c r="LLK84" s="91"/>
      <c r="LLL84" s="91"/>
      <c r="LLM84" s="91"/>
      <c r="LLN84" s="91"/>
      <c r="LLO84" s="91"/>
      <c r="LLP84" s="91"/>
      <c r="LLQ84" s="91"/>
      <c r="LLR84" s="91"/>
      <c r="LLS84" s="91"/>
      <c r="LLT84" s="91"/>
      <c r="LLU84" s="91"/>
      <c r="LLV84" s="91"/>
      <c r="LLW84" s="91"/>
      <c r="LLX84" s="91"/>
      <c r="LLY84" s="91"/>
      <c r="LLZ84" s="91"/>
      <c r="LMA84" s="91"/>
      <c r="LMB84" s="91"/>
      <c r="LMC84" s="91"/>
      <c r="LMD84" s="91"/>
      <c r="LME84" s="91"/>
      <c r="LMF84" s="91"/>
      <c r="LMG84" s="91"/>
      <c r="LMH84" s="91"/>
      <c r="LMI84" s="91"/>
      <c r="LMJ84" s="91"/>
      <c r="LMK84" s="91"/>
      <c r="LML84" s="91"/>
      <c r="LMM84" s="91"/>
      <c r="LMN84" s="91"/>
      <c r="LMO84" s="91"/>
      <c r="LMP84" s="91"/>
      <c r="LMQ84" s="91"/>
      <c r="LMR84" s="91"/>
      <c r="LMS84" s="91"/>
      <c r="LMT84" s="91"/>
      <c r="LMU84" s="91"/>
      <c r="LMV84" s="91"/>
      <c r="LMW84" s="91"/>
      <c r="LMX84" s="91"/>
      <c r="LMY84" s="91"/>
      <c r="LMZ84" s="91"/>
      <c r="LNA84" s="91"/>
      <c r="LNB84" s="91"/>
      <c r="LNC84" s="91"/>
      <c r="LND84" s="91"/>
      <c r="LNE84" s="91"/>
      <c r="LNF84" s="91"/>
      <c r="LNG84" s="91"/>
      <c r="LNH84" s="91"/>
      <c r="LNI84" s="91"/>
      <c r="LNJ84" s="91"/>
      <c r="LNK84" s="91"/>
      <c r="LNL84" s="91"/>
      <c r="LNM84" s="91"/>
      <c r="LNN84" s="91"/>
      <c r="LNO84" s="91"/>
      <c r="LNP84" s="91"/>
      <c r="LNQ84" s="91"/>
      <c r="LNR84" s="91"/>
      <c r="LNS84" s="91"/>
      <c r="LNT84" s="91"/>
      <c r="LNU84" s="91"/>
      <c r="LNV84" s="91"/>
      <c r="LNW84" s="91"/>
      <c r="LNX84" s="91"/>
      <c r="LNY84" s="91"/>
      <c r="LNZ84" s="91"/>
      <c r="LOA84" s="91"/>
      <c r="LOB84" s="91"/>
      <c r="LOC84" s="91"/>
      <c r="LOD84" s="91"/>
      <c r="LOE84" s="91"/>
      <c r="LOF84" s="91"/>
      <c r="LOG84" s="91"/>
      <c r="LOH84" s="91"/>
      <c r="LOI84" s="91"/>
      <c r="LOJ84" s="91"/>
      <c r="LOK84" s="91"/>
      <c r="LOL84" s="91"/>
      <c r="LOM84" s="91"/>
      <c r="LON84" s="91"/>
      <c r="LOO84" s="91"/>
      <c r="LOP84" s="91"/>
      <c r="LOQ84" s="91"/>
      <c r="LOR84" s="91"/>
      <c r="LOS84" s="91"/>
      <c r="LOT84" s="91"/>
      <c r="LOU84" s="91"/>
      <c r="LOV84" s="91"/>
      <c r="LOW84" s="91"/>
      <c r="LOX84" s="91"/>
      <c r="LOY84" s="91"/>
      <c r="LOZ84" s="91"/>
      <c r="LPA84" s="91"/>
      <c r="LPB84" s="91"/>
      <c r="LPC84" s="91"/>
      <c r="LPD84" s="91"/>
      <c r="LPE84" s="91"/>
      <c r="LPF84" s="91"/>
      <c r="LPG84" s="91"/>
      <c r="LPH84" s="91"/>
      <c r="LPI84" s="91"/>
      <c r="LPJ84" s="91"/>
      <c r="LPK84" s="91"/>
      <c r="LPL84" s="91"/>
      <c r="LPM84" s="91"/>
      <c r="LPN84" s="91"/>
      <c r="LPO84" s="91"/>
      <c r="LPP84" s="91"/>
      <c r="LPQ84" s="91"/>
      <c r="LPR84" s="91"/>
      <c r="LPS84" s="91"/>
      <c r="LPT84" s="91"/>
      <c r="LPU84" s="91"/>
      <c r="LPV84" s="91"/>
      <c r="LPW84" s="91"/>
      <c r="LPX84" s="91"/>
      <c r="LPY84" s="91"/>
      <c r="LPZ84" s="91"/>
      <c r="LQA84" s="91"/>
      <c r="LQB84" s="91"/>
      <c r="LQC84" s="91"/>
      <c r="LQD84" s="91"/>
      <c r="LQE84" s="91"/>
      <c r="LQF84" s="91"/>
      <c r="LQG84" s="91"/>
      <c r="LQH84" s="91"/>
      <c r="LQI84" s="91"/>
      <c r="LQJ84" s="91"/>
      <c r="LQK84" s="91"/>
      <c r="LQL84" s="91"/>
      <c r="LQM84" s="91"/>
      <c r="LQN84" s="91"/>
      <c r="LQO84" s="91"/>
      <c r="LQP84" s="91"/>
      <c r="LQQ84" s="91"/>
      <c r="LQR84" s="91"/>
      <c r="LQS84" s="91"/>
      <c r="LQT84" s="91"/>
      <c r="LQU84" s="91"/>
      <c r="LQV84" s="91"/>
      <c r="LQW84" s="91"/>
      <c r="LQX84" s="91"/>
      <c r="LQY84" s="91"/>
      <c r="LQZ84" s="91"/>
      <c r="LRA84" s="91"/>
      <c r="LRB84" s="91"/>
      <c r="LRC84" s="91"/>
      <c r="LRD84" s="91"/>
      <c r="LRE84" s="91"/>
      <c r="LRF84" s="91"/>
      <c r="LRG84" s="91"/>
      <c r="LRH84" s="91"/>
      <c r="LRI84" s="91"/>
      <c r="LRJ84" s="91"/>
      <c r="LRK84" s="91"/>
      <c r="LRL84" s="91"/>
      <c r="LRM84" s="91"/>
      <c r="LRN84" s="91"/>
      <c r="LRO84" s="91"/>
      <c r="LRP84" s="91"/>
      <c r="LRQ84" s="91"/>
      <c r="LRR84" s="91"/>
      <c r="LRS84" s="91"/>
      <c r="LRT84" s="91"/>
      <c r="LRU84" s="91"/>
      <c r="LRV84" s="91"/>
      <c r="LRW84" s="91"/>
      <c r="LRX84" s="91"/>
      <c r="LRY84" s="91"/>
      <c r="LRZ84" s="91"/>
      <c r="LSA84" s="91"/>
      <c r="LSB84" s="91"/>
      <c r="LSC84" s="91"/>
      <c r="LSD84" s="91"/>
      <c r="LSE84" s="91"/>
      <c r="LSF84" s="91"/>
      <c r="LSG84" s="91"/>
      <c r="LSH84" s="91"/>
      <c r="LSI84" s="91"/>
      <c r="LSJ84" s="91"/>
      <c r="LSK84" s="91"/>
      <c r="LSL84" s="91"/>
      <c r="LSM84" s="91"/>
      <c r="LSN84" s="91"/>
      <c r="LSO84" s="91"/>
      <c r="LSP84" s="91"/>
      <c r="LSQ84" s="91"/>
      <c r="LSR84" s="91"/>
      <c r="LSS84" s="91"/>
      <c r="LST84" s="91"/>
      <c r="LSU84" s="91"/>
      <c r="LSV84" s="91"/>
      <c r="LSW84" s="91"/>
      <c r="LSX84" s="91"/>
      <c r="LSY84" s="91"/>
      <c r="LSZ84" s="91"/>
      <c r="LTA84" s="91"/>
      <c r="LTB84" s="91"/>
      <c r="LTC84" s="91"/>
      <c r="LTD84" s="91"/>
      <c r="LTE84" s="91"/>
      <c r="LTF84" s="91"/>
      <c r="LTG84" s="91"/>
      <c r="LTH84" s="91"/>
      <c r="LTI84" s="91"/>
      <c r="LTJ84" s="91"/>
      <c r="LTK84" s="91"/>
      <c r="LTL84" s="91"/>
      <c r="LTM84" s="91"/>
      <c r="LTN84" s="91"/>
      <c r="LTO84" s="91"/>
      <c r="LTP84" s="91"/>
      <c r="LTQ84" s="91"/>
      <c r="LTR84" s="91"/>
      <c r="LTS84" s="91"/>
      <c r="LTT84" s="91"/>
      <c r="LTU84" s="91"/>
      <c r="LTV84" s="91"/>
      <c r="LTW84" s="91"/>
      <c r="LTX84" s="91"/>
      <c r="LTY84" s="91"/>
      <c r="LTZ84" s="91"/>
      <c r="LUA84" s="91"/>
      <c r="LUB84" s="91"/>
      <c r="LUC84" s="91"/>
      <c r="LUD84" s="91"/>
      <c r="LUE84" s="91"/>
      <c r="LUF84" s="91"/>
      <c r="LUG84" s="91"/>
      <c r="LUH84" s="91"/>
      <c r="LUI84" s="91"/>
      <c r="LUJ84" s="91"/>
      <c r="LUK84" s="91"/>
      <c r="LUL84" s="91"/>
      <c r="LUM84" s="91"/>
      <c r="LUN84" s="91"/>
      <c r="LUO84" s="91"/>
      <c r="LUP84" s="91"/>
      <c r="LUQ84" s="91"/>
      <c r="LUR84" s="91"/>
      <c r="LUS84" s="91"/>
      <c r="LUT84" s="91"/>
      <c r="LUU84" s="91"/>
      <c r="LUV84" s="91"/>
      <c r="LUW84" s="91"/>
      <c r="LUX84" s="91"/>
      <c r="LUY84" s="91"/>
      <c r="LUZ84" s="91"/>
      <c r="LVA84" s="91"/>
      <c r="LVB84" s="91"/>
      <c r="LVC84" s="91"/>
      <c r="LVD84" s="91"/>
      <c r="LVE84" s="91"/>
      <c r="LVF84" s="91"/>
      <c r="LVG84" s="91"/>
      <c r="LVH84" s="91"/>
      <c r="LVI84" s="91"/>
      <c r="LVJ84" s="91"/>
      <c r="LVK84" s="91"/>
      <c r="LVL84" s="91"/>
      <c r="LVM84" s="91"/>
      <c r="LVN84" s="91"/>
      <c r="LVO84" s="91"/>
      <c r="LVP84" s="91"/>
      <c r="LVQ84" s="91"/>
      <c r="LVR84" s="91"/>
      <c r="LVS84" s="91"/>
      <c r="LVT84" s="91"/>
      <c r="LVU84" s="91"/>
      <c r="LVV84" s="91"/>
      <c r="LVW84" s="91"/>
      <c r="LVX84" s="91"/>
      <c r="LVY84" s="91"/>
      <c r="LVZ84" s="91"/>
      <c r="LWA84" s="91"/>
      <c r="LWB84" s="91"/>
      <c r="LWC84" s="91"/>
      <c r="LWD84" s="91"/>
      <c r="LWE84" s="91"/>
      <c r="LWF84" s="91"/>
      <c r="LWG84" s="91"/>
      <c r="LWH84" s="91"/>
      <c r="LWI84" s="91"/>
      <c r="LWJ84" s="91"/>
      <c r="LWK84" s="91"/>
      <c r="LWL84" s="91"/>
      <c r="LWM84" s="91"/>
      <c r="LWN84" s="91"/>
      <c r="LWO84" s="91"/>
      <c r="LWP84" s="91"/>
      <c r="LWQ84" s="91"/>
      <c r="LWR84" s="91"/>
      <c r="LWS84" s="91"/>
      <c r="LWT84" s="91"/>
      <c r="LWU84" s="91"/>
      <c r="LWV84" s="91"/>
      <c r="LWW84" s="91"/>
      <c r="LWX84" s="91"/>
      <c r="LWY84" s="91"/>
      <c r="LWZ84" s="91"/>
      <c r="LXA84" s="91"/>
      <c r="LXB84" s="91"/>
      <c r="LXC84" s="91"/>
      <c r="LXD84" s="91"/>
      <c r="LXE84" s="91"/>
      <c r="LXF84" s="91"/>
      <c r="LXG84" s="91"/>
      <c r="LXH84" s="91"/>
      <c r="LXI84" s="91"/>
      <c r="LXJ84" s="91"/>
      <c r="LXK84" s="91"/>
      <c r="LXL84" s="91"/>
      <c r="LXM84" s="91"/>
      <c r="LXN84" s="91"/>
      <c r="LXO84" s="91"/>
      <c r="LXP84" s="91"/>
      <c r="LXQ84" s="91"/>
      <c r="LXR84" s="91"/>
      <c r="LXS84" s="91"/>
      <c r="LXT84" s="91"/>
      <c r="LXU84" s="91"/>
      <c r="LXV84" s="91"/>
      <c r="LXW84" s="91"/>
      <c r="LXX84" s="91"/>
      <c r="LXY84" s="91"/>
      <c r="LXZ84" s="91"/>
      <c r="LYA84" s="91"/>
      <c r="LYB84" s="91"/>
      <c r="LYC84" s="91"/>
      <c r="LYD84" s="91"/>
      <c r="LYE84" s="91"/>
      <c r="LYF84" s="91"/>
      <c r="LYG84" s="91"/>
      <c r="LYH84" s="91"/>
      <c r="LYI84" s="91"/>
      <c r="LYJ84" s="91"/>
      <c r="LYK84" s="91"/>
      <c r="LYL84" s="91"/>
      <c r="LYM84" s="91"/>
      <c r="LYN84" s="91"/>
      <c r="LYO84" s="91"/>
      <c r="LYP84" s="91"/>
      <c r="LYQ84" s="91"/>
      <c r="LYR84" s="91"/>
      <c r="LYS84" s="91"/>
      <c r="LYT84" s="91"/>
      <c r="LYU84" s="91"/>
      <c r="LYV84" s="91"/>
      <c r="LYW84" s="91"/>
      <c r="LYX84" s="91"/>
      <c r="LYY84" s="91"/>
      <c r="LYZ84" s="91"/>
      <c r="LZA84" s="91"/>
      <c r="LZB84" s="91"/>
      <c r="LZC84" s="91"/>
      <c r="LZD84" s="91"/>
      <c r="LZE84" s="91"/>
      <c r="LZF84" s="91"/>
      <c r="LZG84" s="91"/>
      <c r="LZH84" s="91"/>
      <c r="LZI84" s="91"/>
      <c r="LZJ84" s="91"/>
      <c r="LZK84" s="91"/>
      <c r="LZL84" s="91"/>
      <c r="LZM84" s="91"/>
      <c r="LZN84" s="91"/>
      <c r="LZO84" s="91"/>
      <c r="LZP84" s="91"/>
      <c r="LZQ84" s="91"/>
      <c r="LZR84" s="91"/>
      <c r="LZS84" s="91"/>
      <c r="LZT84" s="91"/>
      <c r="LZU84" s="91"/>
      <c r="LZV84" s="91"/>
      <c r="LZW84" s="91"/>
      <c r="LZX84" s="91"/>
      <c r="LZY84" s="91"/>
      <c r="LZZ84" s="91"/>
      <c r="MAA84" s="91"/>
      <c r="MAB84" s="91"/>
      <c r="MAC84" s="91"/>
      <c r="MAD84" s="91"/>
      <c r="MAE84" s="91"/>
      <c r="MAF84" s="91"/>
      <c r="MAG84" s="91"/>
      <c r="MAH84" s="91"/>
      <c r="MAI84" s="91"/>
      <c r="MAJ84" s="91"/>
      <c r="MAK84" s="91"/>
      <c r="MAL84" s="91"/>
      <c r="MAM84" s="91"/>
      <c r="MAN84" s="91"/>
      <c r="MAO84" s="91"/>
      <c r="MAP84" s="91"/>
      <c r="MAQ84" s="91"/>
      <c r="MAR84" s="91"/>
      <c r="MAS84" s="91"/>
      <c r="MAT84" s="91"/>
      <c r="MAU84" s="91"/>
      <c r="MAV84" s="91"/>
      <c r="MAW84" s="91"/>
      <c r="MAX84" s="91"/>
      <c r="MAY84" s="91"/>
      <c r="MAZ84" s="91"/>
      <c r="MBA84" s="91"/>
      <c r="MBB84" s="91"/>
      <c r="MBC84" s="91"/>
      <c r="MBD84" s="91"/>
      <c r="MBE84" s="91"/>
      <c r="MBF84" s="91"/>
      <c r="MBG84" s="91"/>
      <c r="MBH84" s="91"/>
      <c r="MBI84" s="91"/>
      <c r="MBJ84" s="91"/>
      <c r="MBK84" s="91"/>
      <c r="MBL84" s="91"/>
      <c r="MBM84" s="91"/>
      <c r="MBN84" s="91"/>
      <c r="MBO84" s="91"/>
      <c r="MBP84" s="91"/>
      <c r="MBQ84" s="91"/>
      <c r="MBR84" s="91"/>
      <c r="MBS84" s="91"/>
      <c r="MBT84" s="91"/>
      <c r="MBU84" s="91"/>
      <c r="MBV84" s="91"/>
      <c r="MBW84" s="91"/>
      <c r="MBX84" s="91"/>
      <c r="MBY84" s="91"/>
      <c r="MBZ84" s="91"/>
      <c r="MCA84" s="91"/>
      <c r="MCB84" s="91"/>
      <c r="MCC84" s="91"/>
      <c r="MCD84" s="91"/>
      <c r="MCE84" s="91"/>
      <c r="MCF84" s="91"/>
      <c r="MCG84" s="91"/>
      <c r="MCH84" s="91"/>
      <c r="MCI84" s="91"/>
      <c r="MCJ84" s="91"/>
      <c r="MCK84" s="91"/>
      <c r="MCL84" s="91"/>
      <c r="MCM84" s="91"/>
      <c r="MCN84" s="91"/>
      <c r="MCO84" s="91"/>
      <c r="MCP84" s="91"/>
      <c r="MCQ84" s="91"/>
      <c r="MCR84" s="91"/>
      <c r="MCS84" s="91"/>
      <c r="MCT84" s="91"/>
      <c r="MCU84" s="91"/>
      <c r="MCV84" s="91"/>
      <c r="MCW84" s="91"/>
      <c r="MCX84" s="91"/>
      <c r="MCY84" s="91"/>
      <c r="MCZ84" s="91"/>
      <c r="MDA84" s="91"/>
      <c r="MDB84" s="91"/>
      <c r="MDC84" s="91"/>
      <c r="MDD84" s="91"/>
      <c r="MDE84" s="91"/>
      <c r="MDF84" s="91"/>
      <c r="MDG84" s="91"/>
      <c r="MDH84" s="91"/>
      <c r="MDI84" s="91"/>
      <c r="MDJ84" s="91"/>
      <c r="MDK84" s="91"/>
      <c r="MDL84" s="91"/>
      <c r="MDM84" s="91"/>
      <c r="MDN84" s="91"/>
      <c r="MDO84" s="91"/>
      <c r="MDP84" s="91"/>
      <c r="MDQ84" s="91"/>
      <c r="MDR84" s="91"/>
      <c r="MDS84" s="91"/>
      <c r="MDT84" s="91"/>
      <c r="MDU84" s="91"/>
      <c r="MDV84" s="91"/>
      <c r="MDW84" s="91"/>
      <c r="MDX84" s="91"/>
      <c r="MDY84" s="91"/>
      <c r="MDZ84" s="91"/>
      <c r="MEA84" s="91"/>
      <c r="MEB84" s="91"/>
      <c r="MEC84" s="91"/>
      <c r="MED84" s="91"/>
      <c r="MEE84" s="91"/>
      <c r="MEF84" s="91"/>
      <c r="MEG84" s="91"/>
      <c r="MEH84" s="91"/>
      <c r="MEI84" s="91"/>
      <c r="MEJ84" s="91"/>
      <c r="MEK84" s="91"/>
      <c r="MEL84" s="91"/>
      <c r="MEM84" s="91"/>
      <c r="MEN84" s="91"/>
      <c r="MEO84" s="91"/>
      <c r="MEP84" s="91"/>
      <c r="MEQ84" s="91"/>
      <c r="MER84" s="91"/>
      <c r="MES84" s="91"/>
      <c r="MET84" s="91"/>
      <c r="MEU84" s="91"/>
      <c r="MEV84" s="91"/>
      <c r="MEW84" s="91"/>
      <c r="MEX84" s="91"/>
      <c r="MEY84" s="91"/>
      <c r="MEZ84" s="91"/>
      <c r="MFA84" s="91"/>
      <c r="MFB84" s="91"/>
      <c r="MFC84" s="91"/>
      <c r="MFD84" s="91"/>
      <c r="MFE84" s="91"/>
      <c r="MFF84" s="91"/>
      <c r="MFG84" s="91"/>
      <c r="MFH84" s="91"/>
      <c r="MFI84" s="91"/>
      <c r="MFJ84" s="91"/>
      <c r="MFK84" s="91"/>
      <c r="MFL84" s="91"/>
      <c r="MFM84" s="91"/>
      <c r="MFN84" s="91"/>
      <c r="MFO84" s="91"/>
      <c r="MFP84" s="91"/>
      <c r="MFQ84" s="91"/>
      <c r="MFR84" s="91"/>
      <c r="MFS84" s="91"/>
      <c r="MFT84" s="91"/>
      <c r="MFU84" s="91"/>
      <c r="MFV84" s="91"/>
      <c r="MFW84" s="91"/>
      <c r="MFX84" s="91"/>
      <c r="MFY84" s="91"/>
      <c r="MFZ84" s="91"/>
      <c r="MGA84" s="91"/>
      <c r="MGB84" s="91"/>
      <c r="MGC84" s="91"/>
      <c r="MGD84" s="91"/>
      <c r="MGE84" s="91"/>
      <c r="MGF84" s="91"/>
      <c r="MGG84" s="91"/>
      <c r="MGH84" s="91"/>
      <c r="MGI84" s="91"/>
      <c r="MGJ84" s="91"/>
      <c r="MGK84" s="91"/>
      <c r="MGL84" s="91"/>
      <c r="MGM84" s="91"/>
      <c r="MGN84" s="91"/>
      <c r="MGO84" s="91"/>
      <c r="MGP84" s="91"/>
      <c r="MGQ84" s="91"/>
      <c r="MGR84" s="91"/>
      <c r="MGS84" s="91"/>
      <c r="MGT84" s="91"/>
      <c r="MGU84" s="91"/>
      <c r="MGV84" s="91"/>
      <c r="MGW84" s="91"/>
      <c r="MGX84" s="91"/>
      <c r="MGY84" s="91"/>
      <c r="MGZ84" s="91"/>
      <c r="MHA84" s="91"/>
      <c r="MHB84" s="91"/>
      <c r="MHC84" s="91"/>
      <c r="MHD84" s="91"/>
      <c r="MHE84" s="91"/>
      <c r="MHF84" s="91"/>
      <c r="MHG84" s="91"/>
      <c r="MHH84" s="91"/>
      <c r="MHI84" s="91"/>
      <c r="MHJ84" s="91"/>
      <c r="MHK84" s="91"/>
      <c r="MHL84" s="91"/>
      <c r="MHM84" s="91"/>
      <c r="MHN84" s="91"/>
      <c r="MHO84" s="91"/>
      <c r="MHP84" s="91"/>
      <c r="MHQ84" s="91"/>
      <c r="MHR84" s="91"/>
      <c r="MHS84" s="91"/>
      <c r="MHT84" s="91"/>
      <c r="MHU84" s="91"/>
      <c r="MHV84" s="91"/>
      <c r="MHW84" s="91"/>
      <c r="MHX84" s="91"/>
      <c r="MHY84" s="91"/>
      <c r="MHZ84" s="91"/>
      <c r="MIA84" s="91"/>
      <c r="MIB84" s="91"/>
      <c r="MIC84" s="91"/>
      <c r="MID84" s="91"/>
      <c r="MIE84" s="91"/>
      <c r="MIF84" s="91"/>
      <c r="MIG84" s="91"/>
      <c r="MIH84" s="91"/>
      <c r="MII84" s="91"/>
      <c r="MIJ84" s="91"/>
      <c r="MIK84" s="91"/>
      <c r="MIL84" s="91"/>
      <c r="MIM84" s="91"/>
      <c r="MIN84" s="91"/>
      <c r="MIO84" s="91"/>
      <c r="MIP84" s="91"/>
      <c r="MIQ84" s="91"/>
      <c r="MIR84" s="91"/>
      <c r="MIS84" s="91"/>
      <c r="MIT84" s="91"/>
      <c r="MIU84" s="91"/>
      <c r="MIV84" s="91"/>
      <c r="MIW84" s="91"/>
      <c r="MIX84" s="91"/>
      <c r="MIY84" s="91"/>
      <c r="MIZ84" s="91"/>
      <c r="MJA84" s="91"/>
      <c r="MJB84" s="91"/>
      <c r="MJC84" s="91"/>
      <c r="MJD84" s="91"/>
      <c r="MJE84" s="91"/>
      <c r="MJF84" s="91"/>
      <c r="MJG84" s="91"/>
      <c r="MJH84" s="91"/>
      <c r="MJI84" s="91"/>
      <c r="MJJ84" s="91"/>
      <c r="MJK84" s="91"/>
      <c r="MJL84" s="91"/>
      <c r="MJM84" s="91"/>
      <c r="MJN84" s="91"/>
      <c r="MJO84" s="91"/>
      <c r="MJP84" s="91"/>
      <c r="MJQ84" s="91"/>
      <c r="MJR84" s="91"/>
      <c r="MJS84" s="91"/>
      <c r="MJT84" s="91"/>
      <c r="MJU84" s="91"/>
      <c r="MJV84" s="91"/>
      <c r="MJW84" s="91"/>
      <c r="MJX84" s="91"/>
      <c r="MJY84" s="91"/>
      <c r="MJZ84" s="91"/>
      <c r="MKA84" s="91"/>
      <c r="MKB84" s="91"/>
      <c r="MKC84" s="91"/>
      <c r="MKD84" s="91"/>
      <c r="MKE84" s="91"/>
      <c r="MKF84" s="91"/>
      <c r="MKG84" s="91"/>
      <c r="MKH84" s="91"/>
      <c r="MKI84" s="91"/>
      <c r="MKJ84" s="91"/>
      <c r="MKK84" s="91"/>
      <c r="MKL84" s="91"/>
      <c r="MKM84" s="91"/>
      <c r="MKN84" s="91"/>
      <c r="MKO84" s="91"/>
      <c r="MKP84" s="91"/>
      <c r="MKQ84" s="91"/>
      <c r="MKR84" s="91"/>
      <c r="MKS84" s="91"/>
      <c r="MKT84" s="91"/>
      <c r="MKU84" s="91"/>
      <c r="MKV84" s="91"/>
      <c r="MKW84" s="91"/>
      <c r="MKX84" s="91"/>
      <c r="MKY84" s="91"/>
      <c r="MKZ84" s="91"/>
      <c r="MLA84" s="91"/>
      <c r="MLB84" s="91"/>
      <c r="MLC84" s="91"/>
      <c r="MLD84" s="91"/>
      <c r="MLE84" s="91"/>
      <c r="MLF84" s="91"/>
      <c r="MLG84" s="91"/>
      <c r="MLH84" s="91"/>
      <c r="MLI84" s="91"/>
      <c r="MLJ84" s="91"/>
      <c r="MLK84" s="91"/>
      <c r="MLL84" s="91"/>
      <c r="MLM84" s="91"/>
      <c r="MLN84" s="91"/>
      <c r="MLO84" s="91"/>
      <c r="MLP84" s="91"/>
      <c r="MLQ84" s="91"/>
      <c r="MLR84" s="91"/>
      <c r="MLS84" s="91"/>
      <c r="MLT84" s="91"/>
      <c r="MLU84" s="91"/>
      <c r="MLV84" s="91"/>
      <c r="MLW84" s="91"/>
      <c r="MLX84" s="91"/>
      <c r="MLY84" s="91"/>
      <c r="MLZ84" s="91"/>
      <c r="MMA84" s="91"/>
      <c r="MMB84" s="91"/>
      <c r="MMC84" s="91"/>
      <c r="MMD84" s="91"/>
      <c r="MME84" s="91"/>
      <c r="MMF84" s="91"/>
      <c r="MMG84" s="91"/>
      <c r="MMH84" s="91"/>
      <c r="MMI84" s="91"/>
      <c r="MMJ84" s="91"/>
      <c r="MMK84" s="91"/>
      <c r="MML84" s="91"/>
      <c r="MMM84" s="91"/>
      <c r="MMN84" s="91"/>
      <c r="MMO84" s="91"/>
      <c r="MMP84" s="91"/>
      <c r="MMQ84" s="91"/>
      <c r="MMR84" s="91"/>
      <c r="MMS84" s="91"/>
      <c r="MMT84" s="91"/>
      <c r="MMU84" s="91"/>
      <c r="MMV84" s="91"/>
      <c r="MMW84" s="91"/>
      <c r="MMX84" s="91"/>
      <c r="MMY84" s="91"/>
      <c r="MMZ84" s="91"/>
      <c r="MNA84" s="91"/>
      <c r="MNB84" s="91"/>
      <c r="MNC84" s="91"/>
      <c r="MND84" s="91"/>
      <c r="MNE84" s="91"/>
      <c r="MNF84" s="91"/>
      <c r="MNG84" s="91"/>
      <c r="MNH84" s="91"/>
      <c r="MNI84" s="91"/>
      <c r="MNJ84" s="91"/>
      <c r="MNK84" s="91"/>
      <c r="MNL84" s="91"/>
      <c r="MNM84" s="91"/>
      <c r="MNN84" s="91"/>
      <c r="MNO84" s="91"/>
      <c r="MNP84" s="91"/>
      <c r="MNQ84" s="91"/>
      <c r="MNR84" s="91"/>
      <c r="MNS84" s="91"/>
      <c r="MNT84" s="91"/>
      <c r="MNU84" s="91"/>
      <c r="MNV84" s="91"/>
      <c r="MNW84" s="91"/>
      <c r="MNX84" s="91"/>
      <c r="MNY84" s="91"/>
      <c r="MNZ84" s="91"/>
      <c r="MOA84" s="91"/>
      <c r="MOB84" s="91"/>
      <c r="MOC84" s="91"/>
      <c r="MOD84" s="91"/>
      <c r="MOE84" s="91"/>
      <c r="MOF84" s="91"/>
      <c r="MOG84" s="91"/>
      <c r="MOH84" s="91"/>
      <c r="MOI84" s="91"/>
      <c r="MOJ84" s="91"/>
      <c r="MOK84" s="91"/>
      <c r="MOL84" s="91"/>
      <c r="MOM84" s="91"/>
      <c r="MON84" s="91"/>
      <c r="MOO84" s="91"/>
      <c r="MOP84" s="91"/>
      <c r="MOQ84" s="91"/>
      <c r="MOR84" s="91"/>
      <c r="MOS84" s="91"/>
      <c r="MOT84" s="91"/>
      <c r="MOU84" s="91"/>
      <c r="MOV84" s="91"/>
      <c r="MOW84" s="91"/>
      <c r="MOX84" s="91"/>
      <c r="MOY84" s="91"/>
      <c r="MOZ84" s="91"/>
      <c r="MPA84" s="91"/>
      <c r="MPB84" s="91"/>
      <c r="MPC84" s="91"/>
      <c r="MPD84" s="91"/>
      <c r="MPE84" s="91"/>
      <c r="MPF84" s="91"/>
      <c r="MPG84" s="91"/>
      <c r="MPH84" s="91"/>
      <c r="MPI84" s="91"/>
      <c r="MPJ84" s="91"/>
      <c r="MPK84" s="91"/>
      <c r="MPL84" s="91"/>
      <c r="MPM84" s="91"/>
      <c r="MPN84" s="91"/>
      <c r="MPO84" s="91"/>
      <c r="MPP84" s="91"/>
      <c r="MPQ84" s="91"/>
      <c r="MPR84" s="91"/>
      <c r="MPS84" s="91"/>
      <c r="MPT84" s="91"/>
      <c r="MPU84" s="91"/>
      <c r="MPV84" s="91"/>
      <c r="MPW84" s="91"/>
      <c r="MPX84" s="91"/>
      <c r="MPY84" s="91"/>
      <c r="MPZ84" s="91"/>
      <c r="MQA84" s="91"/>
      <c r="MQB84" s="91"/>
      <c r="MQC84" s="91"/>
      <c r="MQD84" s="91"/>
      <c r="MQE84" s="91"/>
      <c r="MQF84" s="91"/>
      <c r="MQG84" s="91"/>
      <c r="MQH84" s="91"/>
      <c r="MQI84" s="91"/>
      <c r="MQJ84" s="91"/>
      <c r="MQK84" s="91"/>
      <c r="MQL84" s="91"/>
      <c r="MQM84" s="91"/>
      <c r="MQN84" s="91"/>
      <c r="MQO84" s="91"/>
      <c r="MQP84" s="91"/>
      <c r="MQQ84" s="91"/>
      <c r="MQR84" s="91"/>
      <c r="MQS84" s="91"/>
      <c r="MQT84" s="91"/>
      <c r="MQU84" s="91"/>
      <c r="MQV84" s="91"/>
      <c r="MQW84" s="91"/>
      <c r="MQX84" s="91"/>
      <c r="MQY84" s="91"/>
      <c r="MQZ84" s="91"/>
      <c r="MRA84" s="91"/>
      <c r="MRB84" s="91"/>
      <c r="MRC84" s="91"/>
      <c r="MRD84" s="91"/>
      <c r="MRE84" s="91"/>
      <c r="MRF84" s="91"/>
      <c r="MRG84" s="91"/>
      <c r="MRH84" s="91"/>
      <c r="MRI84" s="91"/>
      <c r="MRJ84" s="91"/>
      <c r="MRK84" s="91"/>
      <c r="MRL84" s="91"/>
      <c r="MRM84" s="91"/>
      <c r="MRN84" s="91"/>
      <c r="MRO84" s="91"/>
      <c r="MRP84" s="91"/>
      <c r="MRQ84" s="91"/>
      <c r="MRR84" s="91"/>
      <c r="MRS84" s="91"/>
      <c r="MRT84" s="91"/>
      <c r="MRU84" s="91"/>
      <c r="MRV84" s="91"/>
      <c r="MRW84" s="91"/>
      <c r="MRX84" s="91"/>
      <c r="MRY84" s="91"/>
      <c r="MRZ84" s="91"/>
      <c r="MSA84" s="91"/>
      <c r="MSB84" s="91"/>
      <c r="MSC84" s="91"/>
      <c r="MSD84" s="91"/>
      <c r="MSE84" s="91"/>
      <c r="MSF84" s="91"/>
      <c r="MSG84" s="91"/>
      <c r="MSH84" s="91"/>
      <c r="MSI84" s="91"/>
      <c r="MSJ84" s="91"/>
      <c r="MSK84" s="91"/>
      <c r="MSL84" s="91"/>
      <c r="MSM84" s="91"/>
      <c r="MSN84" s="91"/>
      <c r="MSO84" s="91"/>
      <c r="MSP84" s="91"/>
      <c r="MSQ84" s="91"/>
      <c r="MSR84" s="91"/>
      <c r="MSS84" s="91"/>
      <c r="MST84" s="91"/>
      <c r="MSU84" s="91"/>
      <c r="MSV84" s="91"/>
      <c r="MSW84" s="91"/>
      <c r="MSX84" s="91"/>
      <c r="MSY84" s="91"/>
      <c r="MSZ84" s="91"/>
      <c r="MTA84" s="91"/>
      <c r="MTB84" s="91"/>
      <c r="MTC84" s="91"/>
      <c r="MTD84" s="91"/>
      <c r="MTE84" s="91"/>
      <c r="MTF84" s="91"/>
      <c r="MTG84" s="91"/>
      <c r="MTH84" s="91"/>
      <c r="MTI84" s="91"/>
      <c r="MTJ84" s="91"/>
      <c r="MTK84" s="91"/>
      <c r="MTL84" s="91"/>
      <c r="MTM84" s="91"/>
      <c r="MTN84" s="91"/>
      <c r="MTO84" s="91"/>
      <c r="MTP84" s="91"/>
      <c r="MTQ84" s="91"/>
      <c r="MTR84" s="91"/>
      <c r="MTS84" s="91"/>
      <c r="MTT84" s="91"/>
      <c r="MTU84" s="91"/>
      <c r="MTV84" s="91"/>
      <c r="MTW84" s="91"/>
      <c r="MTX84" s="91"/>
      <c r="MTY84" s="91"/>
      <c r="MTZ84" s="91"/>
      <c r="MUA84" s="91"/>
      <c r="MUB84" s="91"/>
      <c r="MUC84" s="91"/>
      <c r="MUD84" s="91"/>
      <c r="MUE84" s="91"/>
      <c r="MUF84" s="91"/>
      <c r="MUG84" s="91"/>
      <c r="MUH84" s="91"/>
      <c r="MUI84" s="91"/>
      <c r="MUJ84" s="91"/>
      <c r="MUK84" s="91"/>
      <c r="MUL84" s="91"/>
      <c r="MUM84" s="91"/>
      <c r="MUN84" s="91"/>
      <c r="MUO84" s="91"/>
      <c r="MUP84" s="91"/>
      <c r="MUQ84" s="91"/>
      <c r="MUR84" s="91"/>
      <c r="MUS84" s="91"/>
      <c r="MUT84" s="91"/>
      <c r="MUU84" s="91"/>
      <c r="MUV84" s="91"/>
      <c r="MUW84" s="91"/>
      <c r="MUX84" s="91"/>
      <c r="MUY84" s="91"/>
      <c r="MUZ84" s="91"/>
      <c r="MVA84" s="91"/>
      <c r="MVB84" s="91"/>
      <c r="MVC84" s="91"/>
      <c r="MVD84" s="91"/>
      <c r="MVE84" s="91"/>
      <c r="MVF84" s="91"/>
      <c r="MVG84" s="91"/>
      <c r="MVH84" s="91"/>
      <c r="MVI84" s="91"/>
      <c r="MVJ84" s="91"/>
      <c r="MVK84" s="91"/>
      <c r="MVL84" s="91"/>
      <c r="MVM84" s="91"/>
      <c r="MVN84" s="91"/>
      <c r="MVO84" s="91"/>
      <c r="MVP84" s="91"/>
      <c r="MVQ84" s="91"/>
      <c r="MVR84" s="91"/>
      <c r="MVS84" s="91"/>
      <c r="MVT84" s="91"/>
      <c r="MVU84" s="91"/>
      <c r="MVV84" s="91"/>
      <c r="MVW84" s="91"/>
      <c r="MVX84" s="91"/>
      <c r="MVY84" s="91"/>
      <c r="MVZ84" s="91"/>
      <c r="MWA84" s="91"/>
      <c r="MWB84" s="91"/>
      <c r="MWC84" s="91"/>
      <c r="MWD84" s="91"/>
      <c r="MWE84" s="91"/>
      <c r="MWF84" s="91"/>
      <c r="MWG84" s="91"/>
      <c r="MWH84" s="91"/>
      <c r="MWI84" s="91"/>
      <c r="MWJ84" s="91"/>
      <c r="MWK84" s="91"/>
      <c r="MWL84" s="91"/>
      <c r="MWM84" s="91"/>
      <c r="MWN84" s="91"/>
      <c r="MWO84" s="91"/>
      <c r="MWP84" s="91"/>
      <c r="MWQ84" s="91"/>
      <c r="MWR84" s="91"/>
      <c r="MWS84" s="91"/>
      <c r="MWT84" s="91"/>
      <c r="MWU84" s="91"/>
      <c r="MWV84" s="91"/>
      <c r="MWW84" s="91"/>
      <c r="MWX84" s="91"/>
      <c r="MWY84" s="91"/>
      <c r="MWZ84" s="91"/>
      <c r="MXA84" s="91"/>
      <c r="MXB84" s="91"/>
      <c r="MXC84" s="91"/>
      <c r="MXD84" s="91"/>
      <c r="MXE84" s="91"/>
      <c r="MXF84" s="91"/>
      <c r="MXG84" s="91"/>
      <c r="MXH84" s="91"/>
      <c r="MXI84" s="91"/>
      <c r="MXJ84" s="91"/>
      <c r="MXK84" s="91"/>
      <c r="MXL84" s="91"/>
      <c r="MXM84" s="91"/>
      <c r="MXN84" s="91"/>
      <c r="MXO84" s="91"/>
      <c r="MXP84" s="91"/>
      <c r="MXQ84" s="91"/>
      <c r="MXR84" s="91"/>
      <c r="MXS84" s="91"/>
      <c r="MXT84" s="91"/>
      <c r="MXU84" s="91"/>
      <c r="MXV84" s="91"/>
      <c r="MXW84" s="91"/>
      <c r="MXX84" s="91"/>
      <c r="MXY84" s="91"/>
      <c r="MXZ84" s="91"/>
      <c r="MYA84" s="91"/>
      <c r="MYB84" s="91"/>
      <c r="MYC84" s="91"/>
      <c r="MYD84" s="91"/>
      <c r="MYE84" s="91"/>
      <c r="MYF84" s="91"/>
      <c r="MYG84" s="91"/>
      <c r="MYH84" s="91"/>
      <c r="MYI84" s="91"/>
      <c r="MYJ84" s="91"/>
      <c r="MYK84" s="91"/>
      <c r="MYL84" s="91"/>
      <c r="MYM84" s="91"/>
      <c r="MYN84" s="91"/>
      <c r="MYO84" s="91"/>
      <c r="MYP84" s="91"/>
      <c r="MYQ84" s="91"/>
      <c r="MYR84" s="91"/>
      <c r="MYS84" s="91"/>
      <c r="MYT84" s="91"/>
      <c r="MYU84" s="91"/>
      <c r="MYV84" s="91"/>
      <c r="MYW84" s="91"/>
      <c r="MYX84" s="91"/>
      <c r="MYY84" s="91"/>
      <c r="MYZ84" s="91"/>
      <c r="MZA84" s="91"/>
      <c r="MZB84" s="91"/>
      <c r="MZC84" s="91"/>
      <c r="MZD84" s="91"/>
      <c r="MZE84" s="91"/>
      <c r="MZF84" s="91"/>
      <c r="MZG84" s="91"/>
      <c r="MZH84" s="91"/>
      <c r="MZI84" s="91"/>
      <c r="MZJ84" s="91"/>
      <c r="MZK84" s="91"/>
      <c r="MZL84" s="91"/>
      <c r="MZM84" s="91"/>
      <c r="MZN84" s="91"/>
      <c r="MZO84" s="91"/>
      <c r="MZP84" s="91"/>
      <c r="MZQ84" s="91"/>
      <c r="MZR84" s="91"/>
      <c r="MZS84" s="91"/>
      <c r="MZT84" s="91"/>
      <c r="MZU84" s="91"/>
      <c r="MZV84" s="91"/>
      <c r="MZW84" s="91"/>
      <c r="MZX84" s="91"/>
      <c r="MZY84" s="91"/>
      <c r="MZZ84" s="91"/>
      <c r="NAA84" s="91"/>
      <c r="NAB84" s="91"/>
      <c r="NAC84" s="91"/>
      <c r="NAD84" s="91"/>
      <c r="NAE84" s="91"/>
      <c r="NAF84" s="91"/>
      <c r="NAG84" s="91"/>
      <c r="NAH84" s="91"/>
      <c r="NAI84" s="91"/>
      <c r="NAJ84" s="91"/>
      <c r="NAK84" s="91"/>
      <c r="NAL84" s="91"/>
      <c r="NAM84" s="91"/>
      <c r="NAN84" s="91"/>
      <c r="NAO84" s="91"/>
      <c r="NAP84" s="91"/>
      <c r="NAQ84" s="91"/>
      <c r="NAR84" s="91"/>
      <c r="NAS84" s="91"/>
      <c r="NAT84" s="91"/>
      <c r="NAU84" s="91"/>
      <c r="NAV84" s="91"/>
      <c r="NAW84" s="91"/>
      <c r="NAX84" s="91"/>
      <c r="NAY84" s="91"/>
      <c r="NAZ84" s="91"/>
      <c r="NBA84" s="91"/>
      <c r="NBB84" s="91"/>
      <c r="NBC84" s="91"/>
      <c r="NBD84" s="91"/>
      <c r="NBE84" s="91"/>
      <c r="NBF84" s="91"/>
      <c r="NBG84" s="91"/>
      <c r="NBH84" s="91"/>
      <c r="NBI84" s="91"/>
      <c r="NBJ84" s="91"/>
      <c r="NBK84" s="91"/>
      <c r="NBL84" s="91"/>
      <c r="NBM84" s="91"/>
      <c r="NBN84" s="91"/>
      <c r="NBO84" s="91"/>
      <c r="NBP84" s="91"/>
      <c r="NBQ84" s="91"/>
      <c r="NBR84" s="91"/>
      <c r="NBS84" s="91"/>
      <c r="NBT84" s="91"/>
      <c r="NBU84" s="91"/>
      <c r="NBV84" s="91"/>
      <c r="NBW84" s="91"/>
      <c r="NBX84" s="91"/>
      <c r="NBY84" s="91"/>
      <c r="NBZ84" s="91"/>
      <c r="NCA84" s="91"/>
      <c r="NCB84" s="91"/>
      <c r="NCC84" s="91"/>
      <c r="NCD84" s="91"/>
      <c r="NCE84" s="91"/>
      <c r="NCF84" s="91"/>
      <c r="NCG84" s="91"/>
      <c r="NCH84" s="91"/>
      <c r="NCI84" s="91"/>
      <c r="NCJ84" s="91"/>
      <c r="NCK84" s="91"/>
      <c r="NCL84" s="91"/>
      <c r="NCM84" s="91"/>
      <c r="NCN84" s="91"/>
      <c r="NCO84" s="91"/>
      <c r="NCP84" s="91"/>
      <c r="NCQ84" s="91"/>
      <c r="NCR84" s="91"/>
      <c r="NCS84" s="91"/>
      <c r="NCT84" s="91"/>
      <c r="NCU84" s="91"/>
      <c r="NCV84" s="91"/>
      <c r="NCW84" s="91"/>
      <c r="NCX84" s="91"/>
      <c r="NCY84" s="91"/>
      <c r="NCZ84" s="91"/>
      <c r="NDA84" s="91"/>
      <c r="NDB84" s="91"/>
      <c r="NDC84" s="91"/>
      <c r="NDD84" s="91"/>
      <c r="NDE84" s="91"/>
      <c r="NDF84" s="91"/>
      <c r="NDG84" s="91"/>
      <c r="NDH84" s="91"/>
      <c r="NDI84" s="91"/>
      <c r="NDJ84" s="91"/>
      <c r="NDK84" s="91"/>
      <c r="NDL84" s="91"/>
      <c r="NDM84" s="91"/>
      <c r="NDN84" s="91"/>
      <c r="NDO84" s="91"/>
      <c r="NDP84" s="91"/>
      <c r="NDQ84" s="91"/>
      <c r="NDR84" s="91"/>
      <c r="NDS84" s="91"/>
      <c r="NDT84" s="91"/>
      <c r="NDU84" s="91"/>
      <c r="NDV84" s="91"/>
      <c r="NDW84" s="91"/>
      <c r="NDX84" s="91"/>
      <c r="NDY84" s="91"/>
      <c r="NDZ84" s="91"/>
      <c r="NEA84" s="91"/>
      <c r="NEB84" s="91"/>
      <c r="NEC84" s="91"/>
      <c r="NED84" s="91"/>
      <c r="NEE84" s="91"/>
      <c r="NEF84" s="91"/>
      <c r="NEG84" s="91"/>
      <c r="NEH84" s="91"/>
      <c r="NEI84" s="91"/>
      <c r="NEJ84" s="91"/>
      <c r="NEK84" s="91"/>
      <c r="NEL84" s="91"/>
      <c r="NEM84" s="91"/>
      <c r="NEN84" s="91"/>
      <c r="NEO84" s="91"/>
      <c r="NEP84" s="91"/>
      <c r="NEQ84" s="91"/>
      <c r="NER84" s="91"/>
      <c r="NES84" s="91"/>
      <c r="NET84" s="91"/>
      <c r="NEU84" s="91"/>
      <c r="NEV84" s="91"/>
      <c r="NEW84" s="91"/>
      <c r="NEX84" s="91"/>
      <c r="NEY84" s="91"/>
      <c r="NEZ84" s="91"/>
      <c r="NFA84" s="91"/>
      <c r="NFB84" s="91"/>
      <c r="NFC84" s="91"/>
      <c r="NFD84" s="91"/>
      <c r="NFE84" s="91"/>
      <c r="NFF84" s="91"/>
      <c r="NFG84" s="91"/>
      <c r="NFH84" s="91"/>
      <c r="NFI84" s="91"/>
      <c r="NFJ84" s="91"/>
      <c r="NFK84" s="91"/>
      <c r="NFL84" s="91"/>
      <c r="NFM84" s="91"/>
      <c r="NFN84" s="91"/>
      <c r="NFO84" s="91"/>
      <c r="NFP84" s="91"/>
      <c r="NFQ84" s="91"/>
      <c r="NFR84" s="91"/>
      <c r="NFS84" s="91"/>
      <c r="NFT84" s="91"/>
      <c r="NFU84" s="91"/>
      <c r="NFV84" s="91"/>
      <c r="NFW84" s="91"/>
      <c r="NFX84" s="91"/>
      <c r="NFY84" s="91"/>
      <c r="NFZ84" s="91"/>
      <c r="NGA84" s="91"/>
      <c r="NGB84" s="91"/>
      <c r="NGC84" s="91"/>
      <c r="NGD84" s="91"/>
      <c r="NGE84" s="91"/>
      <c r="NGF84" s="91"/>
      <c r="NGG84" s="91"/>
      <c r="NGH84" s="91"/>
      <c r="NGI84" s="91"/>
      <c r="NGJ84" s="91"/>
      <c r="NGK84" s="91"/>
      <c r="NGL84" s="91"/>
      <c r="NGM84" s="91"/>
      <c r="NGN84" s="91"/>
      <c r="NGO84" s="91"/>
      <c r="NGP84" s="91"/>
      <c r="NGQ84" s="91"/>
      <c r="NGR84" s="91"/>
      <c r="NGS84" s="91"/>
      <c r="NGT84" s="91"/>
      <c r="NGU84" s="91"/>
      <c r="NGV84" s="91"/>
      <c r="NGW84" s="91"/>
      <c r="NGX84" s="91"/>
      <c r="NGY84" s="91"/>
      <c r="NGZ84" s="91"/>
      <c r="NHA84" s="91"/>
      <c r="NHB84" s="91"/>
      <c r="NHC84" s="91"/>
      <c r="NHD84" s="91"/>
      <c r="NHE84" s="91"/>
      <c r="NHF84" s="91"/>
      <c r="NHG84" s="91"/>
      <c r="NHH84" s="91"/>
      <c r="NHI84" s="91"/>
      <c r="NHJ84" s="91"/>
      <c r="NHK84" s="91"/>
      <c r="NHL84" s="91"/>
      <c r="NHM84" s="91"/>
      <c r="NHN84" s="91"/>
      <c r="NHO84" s="91"/>
      <c r="NHP84" s="91"/>
      <c r="NHQ84" s="91"/>
      <c r="NHR84" s="91"/>
      <c r="NHS84" s="91"/>
      <c r="NHT84" s="91"/>
      <c r="NHU84" s="91"/>
      <c r="NHV84" s="91"/>
      <c r="NHW84" s="91"/>
      <c r="NHX84" s="91"/>
      <c r="NHY84" s="91"/>
      <c r="NHZ84" s="91"/>
      <c r="NIA84" s="91"/>
      <c r="NIB84" s="91"/>
      <c r="NIC84" s="91"/>
      <c r="NID84" s="91"/>
      <c r="NIE84" s="91"/>
      <c r="NIF84" s="91"/>
      <c r="NIG84" s="91"/>
      <c r="NIH84" s="91"/>
      <c r="NII84" s="91"/>
      <c r="NIJ84" s="91"/>
      <c r="NIK84" s="91"/>
      <c r="NIL84" s="91"/>
      <c r="NIM84" s="91"/>
      <c r="NIN84" s="91"/>
      <c r="NIO84" s="91"/>
      <c r="NIP84" s="91"/>
      <c r="NIQ84" s="91"/>
      <c r="NIR84" s="91"/>
      <c r="NIS84" s="91"/>
      <c r="NIT84" s="91"/>
      <c r="NIU84" s="91"/>
      <c r="NIV84" s="91"/>
      <c r="NIW84" s="91"/>
      <c r="NIX84" s="91"/>
      <c r="NIY84" s="91"/>
      <c r="NIZ84" s="91"/>
      <c r="NJA84" s="91"/>
      <c r="NJB84" s="91"/>
      <c r="NJC84" s="91"/>
      <c r="NJD84" s="91"/>
      <c r="NJE84" s="91"/>
      <c r="NJF84" s="91"/>
      <c r="NJG84" s="91"/>
      <c r="NJH84" s="91"/>
      <c r="NJI84" s="91"/>
      <c r="NJJ84" s="91"/>
      <c r="NJK84" s="91"/>
      <c r="NJL84" s="91"/>
      <c r="NJM84" s="91"/>
      <c r="NJN84" s="91"/>
      <c r="NJO84" s="91"/>
      <c r="NJP84" s="91"/>
      <c r="NJQ84" s="91"/>
      <c r="NJR84" s="91"/>
      <c r="NJS84" s="91"/>
      <c r="NJT84" s="91"/>
      <c r="NJU84" s="91"/>
      <c r="NJV84" s="91"/>
      <c r="NJW84" s="91"/>
      <c r="NJX84" s="91"/>
      <c r="NJY84" s="91"/>
      <c r="NJZ84" s="91"/>
      <c r="NKA84" s="91"/>
      <c r="NKB84" s="91"/>
      <c r="NKC84" s="91"/>
      <c r="NKD84" s="91"/>
      <c r="NKE84" s="91"/>
      <c r="NKF84" s="91"/>
      <c r="NKG84" s="91"/>
      <c r="NKH84" s="91"/>
      <c r="NKI84" s="91"/>
      <c r="NKJ84" s="91"/>
      <c r="NKK84" s="91"/>
      <c r="NKL84" s="91"/>
      <c r="NKM84" s="91"/>
      <c r="NKN84" s="91"/>
      <c r="NKO84" s="91"/>
      <c r="NKP84" s="91"/>
      <c r="NKQ84" s="91"/>
      <c r="NKR84" s="91"/>
      <c r="NKS84" s="91"/>
      <c r="NKT84" s="91"/>
      <c r="NKU84" s="91"/>
      <c r="NKV84" s="91"/>
      <c r="NKW84" s="91"/>
      <c r="NKX84" s="91"/>
      <c r="NKY84" s="91"/>
      <c r="NKZ84" s="91"/>
      <c r="NLA84" s="91"/>
      <c r="NLB84" s="91"/>
      <c r="NLC84" s="91"/>
      <c r="NLD84" s="91"/>
      <c r="NLE84" s="91"/>
      <c r="NLF84" s="91"/>
      <c r="NLG84" s="91"/>
      <c r="NLH84" s="91"/>
      <c r="NLI84" s="91"/>
      <c r="NLJ84" s="91"/>
      <c r="NLK84" s="91"/>
      <c r="NLL84" s="91"/>
      <c r="NLM84" s="91"/>
      <c r="NLN84" s="91"/>
      <c r="NLO84" s="91"/>
      <c r="NLP84" s="91"/>
      <c r="NLQ84" s="91"/>
      <c r="NLR84" s="91"/>
      <c r="NLS84" s="91"/>
      <c r="NLT84" s="91"/>
      <c r="NLU84" s="91"/>
      <c r="NLV84" s="91"/>
      <c r="NLW84" s="91"/>
      <c r="NLX84" s="91"/>
      <c r="NLY84" s="91"/>
      <c r="NLZ84" s="91"/>
      <c r="NMA84" s="91"/>
      <c r="NMB84" s="91"/>
      <c r="NMC84" s="91"/>
      <c r="NMD84" s="91"/>
      <c r="NME84" s="91"/>
      <c r="NMF84" s="91"/>
      <c r="NMG84" s="91"/>
      <c r="NMH84" s="91"/>
      <c r="NMI84" s="91"/>
      <c r="NMJ84" s="91"/>
      <c r="NMK84" s="91"/>
      <c r="NML84" s="91"/>
      <c r="NMM84" s="91"/>
      <c r="NMN84" s="91"/>
      <c r="NMO84" s="91"/>
      <c r="NMP84" s="91"/>
      <c r="NMQ84" s="91"/>
      <c r="NMR84" s="91"/>
      <c r="NMS84" s="91"/>
      <c r="NMT84" s="91"/>
      <c r="NMU84" s="91"/>
      <c r="NMV84" s="91"/>
      <c r="NMW84" s="91"/>
      <c r="NMX84" s="91"/>
      <c r="NMY84" s="91"/>
      <c r="NMZ84" s="91"/>
      <c r="NNA84" s="91"/>
      <c r="NNB84" s="91"/>
      <c r="NNC84" s="91"/>
      <c r="NND84" s="91"/>
      <c r="NNE84" s="91"/>
      <c r="NNF84" s="91"/>
      <c r="NNG84" s="91"/>
      <c r="NNH84" s="91"/>
      <c r="NNI84" s="91"/>
      <c r="NNJ84" s="91"/>
      <c r="NNK84" s="91"/>
      <c r="NNL84" s="91"/>
      <c r="NNM84" s="91"/>
      <c r="NNN84" s="91"/>
      <c r="NNO84" s="91"/>
      <c r="NNP84" s="91"/>
      <c r="NNQ84" s="91"/>
      <c r="NNR84" s="91"/>
      <c r="NNS84" s="91"/>
      <c r="NNT84" s="91"/>
      <c r="NNU84" s="91"/>
      <c r="NNV84" s="91"/>
      <c r="NNW84" s="91"/>
      <c r="NNX84" s="91"/>
      <c r="NNY84" s="91"/>
      <c r="NNZ84" s="91"/>
      <c r="NOA84" s="91"/>
      <c r="NOB84" s="91"/>
      <c r="NOC84" s="91"/>
      <c r="NOD84" s="91"/>
      <c r="NOE84" s="91"/>
      <c r="NOF84" s="91"/>
      <c r="NOG84" s="91"/>
      <c r="NOH84" s="91"/>
      <c r="NOI84" s="91"/>
      <c r="NOJ84" s="91"/>
      <c r="NOK84" s="91"/>
      <c r="NOL84" s="91"/>
      <c r="NOM84" s="91"/>
      <c r="NON84" s="91"/>
      <c r="NOO84" s="91"/>
      <c r="NOP84" s="91"/>
      <c r="NOQ84" s="91"/>
      <c r="NOR84" s="91"/>
      <c r="NOS84" s="91"/>
      <c r="NOT84" s="91"/>
      <c r="NOU84" s="91"/>
      <c r="NOV84" s="91"/>
      <c r="NOW84" s="91"/>
      <c r="NOX84" s="91"/>
      <c r="NOY84" s="91"/>
      <c r="NOZ84" s="91"/>
      <c r="NPA84" s="91"/>
      <c r="NPB84" s="91"/>
      <c r="NPC84" s="91"/>
      <c r="NPD84" s="91"/>
      <c r="NPE84" s="91"/>
      <c r="NPF84" s="91"/>
      <c r="NPG84" s="91"/>
      <c r="NPH84" s="91"/>
      <c r="NPI84" s="91"/>
      <c r="NPJ84" s="91"/>
      <c r="NPK84" s="91"/>
      <c r="NPL84" s="91"/>
      <c r="NPM84" s="91"/>
      <c r="NPN84" s="91"/>
      <c r="NPO84" s="91"/>
      <c r="NPP84" s="91"/>
      <c r="NPQ84" s="91"/>
      <c r="NPR84" s="91"/>
      <c r="NPS84" s="91"/>
      <c r="NPT84" s="91"/>
      <c r="NPU84" s="91"/>
      <c r="NPV84" s="91"/>
      <c r="NPW84" s="91"/>
      <c r="NPX84" s="91"/>
      <c r="NPY84" s="91"/>
      <c r="NPZ84" s="91"/>
      <c r="NQA84" s="91"/>
      <c r="NQB84" s="91"/>
      <c r="NQC84" s="91"/>
      <c r="NQD84" s="91"/>
      <c r="NQE84" s="91"/>
      <c r="NQF84" s="91"/>
      <c r="NQG84" s="91"/>
      <c r="NQH84" s="91"/>
      <c r="NQI84" s="91"/>
      <c r="NQJ84" s="91"/>
      <c r="NQK84" s="91"/>
      <c r="NQL84" s="91"/>
      <c r="NQM84" s="91"/>
      <c r="NQN84" s="91"/>
      <c r="NQO84" s="91"/>
      <c r="NQP84" s="91"/>
      <c r="NQQ84" s="91"/>
      <c r="NQR84" s="91"/>
      <c r="NQS84" s="91"/>
      <c r="NQT84" s="91"/>
      <c r="NQU84" s="91"/>
      <c r="NQV84" s="91"/>
      <c r="NQW84" s="91"/>
      <c r="NQX84" s="91"/>
      <c r="NQY84" s="91"/>
      <c r="NQZ84" s="91"/>
      <c r="NRA84" s="91"/>
      <c r="NRB84" s="91"/>
      <c r="NRC84" s="91"/>
      <c r="NRD84" s="91"/>
      <c r="NRE84" s="91"/>
      <c r="NRF84" s="91"/>
      <c r="NRG84" s="91"/>
      <c r="NRH84" s="91"/>
      <c r="NRI84" s="91"/>
      <c r="NRJ84" s="91"/>
      <c r="NRK84" s="91"/>
      <c r="NRL84" s="91"/>
      <c r="NRM84" s="91"/>
      <c r="NRN84" s="91"/>
      <c r="NRO84" s="91"/>
      <c r="NRP84" s="91"/>
      <c r="NRQ84" s="91"/>
      <c r="NRR84" s="91"/>
      <c r="NRS84" s="91"/>
      <c r="NRT84" s="91"/>
      <c r="NRU84" s="91"/>
      <c r="NRV84" s="91"/>
      <c r="NRW84" s="91"/>
      <c r="NRX84" s="91"/>
      <c r="NRY84" s="91"/>
      <c r="NRZ84" s="91"/>
      <c r="NSA84" s="91"/>
      <c r="NSB84" s="91"/>
      <c r="NSC84" s="91"/>
      <c r="NSD84" s="91"/>
      <c r="NSE84" s="91"/>
      <c r="NSF84" s="91"/>
      <c r="NSG84" s="91"/>
      <c r="NSH84" s="91"/>
      <c r="NSI84" s="91"/>
      <c r="NSJ84" s="91"/>
      <c r="NSK84" s="91"/>
      <c r="NSL84" s="91"/>
      <c r="NSM84" s="91"/>
      <c r="NSN84" s="91"/>
      <c r="NSO84" s="91"/>
      <c r="NSP84" s="91"/>
      <c r="NSQ84" s="91"/>
      <c r="NSR84" s="91"/>
      <c r="NSS84" s="91"/>
      <c r="NST84" s="91"/>
      <c r="NSU84" s="91"/>
      <c r="NSV84" s="91"/>
      <c r="NSW84" s="91"/>
      <c r="NSX84" s="91"/>
      <c r="NSY84" s="91"/>
      <c r="NSZ84" s="91"/>
      <c r="NTA84" s="91"/>
      <c r="NTB84" s="91"/>
      <c r="NTC84" s="91"/>
      <c r="NTD84" s="91"/>
      <c r="NTE84" s="91"/>
      <c r="NTF84" s="91"/>
      <c r="NTG84" s="91"/>
      <c r="NTH84" s="91"/>
      <c r="NTI84" s="91"/>
      <c r="NTJ84" s="91"/>
      <c r="NTK84" s="91"/>
      <c r="NTL84" s="91"/>
      <c r="NTM84" s="91"/>
      <c r="NTN84" s="91"/>
      <c r="NTO84" s="91"/>
      <c r="NTP84" s="91"/>
      <c r="NTQ84" s="91"/>
      <c r="NTR84" s="91"/>
      <c r="NTS84" s="91"/>
      <c r="NTT84" s="91"/>
      <c r="NTU84" s="91"/>
      <c r="NTV84" s="91"/>
      <c r="NTW84" s="91"/>
      <c r="NTX84" s="91"/>
      <c r="NTY84" s="91"/>
      <c r="NTZ84" s="91"/>
      <c r="NUA84" s="91"/>
      <c r="NUB84" s="91"/>
      <c r="NUC84" s="91"/>
      <c r="NUD84" s="91"/>
      <c r="NUE84" s="91"/>
      <c r="NUF84" s="91"/>
      <c r="NUG84" s="91"/>
      <c r="NUH84" s="91"/>
      <c r="NUI84" s="91"/>
      <c r="NUJ84" s="91"/>
      <c r="NUK84" s="91"/>
      <c r="NUL84" s="91"/>
      <c r="NUM84" s="91"/>
      <c r="NUN84" s="91"/>
      <c r="NUO84" s="91"/>
      <c r="NUP84" s="91"/>
      <c r="NUQ84" s="91"/>
      <c r="NUR84" s="91"/>
      <c r="NUS84" s="91"/>
      <c r="NUT84" s="91"/>
      <c r="NUU84" s="91"/>
      <c r="NUV84" s="91"/>
      <c r="NUW84" s="91"/>
      <c r="NUX84" s="91"/>
      <c r="NUY84" s="91"/>
      <c r="NUZ84" s="91"/>
      <c r="NVA84" s="91"/>
      <c r="NVB84" s="91"/>
      <c r="NVC84" s="91"/>
      <c r="NVD84" s="91"/>
      <c r="NVE84" s="91"/>
      <c r="NVF84" s="91"/>
      <c r="NVG84" s="91"/>
      <c r="NVH84" s="91"/>
      <c r="NVI84" s="91"/>
      <c r="NVJ84" s="91"/>
      <c r="NVK84" s="91"/>
      <c r="NVL84" s="91"/>
      <c r="NVM84" s="91"/>
      <c r="NVN84" s="91"/>
      <c r="NVO84" s="91"/>
      <c r="NVP84" s="91"/>
      <c r="NVQ84" s="91"/>
      <c r="NVR84" s="91"/>
      <c r="NVS84" s="91"/>
      <c r="NVT84" s="91"/>
      <c r="NVU84" s="91"/>
      <c r="NVV84" s="91"/>
      <c r="NVW84" s="91"/>
      <c r="NVX84" s="91"/>
      <c r="NVY84" s="91"/>
      <c r="NVZ84" s="91"/>
      <c r="NWA84" s="91"/>
      <c r="NWB84" s="91"/>
      <c r="NWC84" s="91"/>
      <c r="NWD84" s="91"/>
      <c r="NWE84" s="91"/>
      <c r="NWF84" s="91"/>
      <c r="NWG84" s="91"/>
      <c r="NWH84" s="91"/>
      <c r="NWI84" s="91"/>
      <c r="NWJ84" s="91"/>
      <c r="NWK84" s="91"/>
      <c r="NWL84" s="91"/>
      <c r="NWM84" s="91"/>
      <c r="NWN84" s="91"/>
      <c r="NWO84" s="91"/>
      <c r="NWP84" s="91"/>
      <c r="NWQ84" s="91"/>
      <c r="NWR84" s="91"/>
      <c r="NWS84" s="91"/>
      <c r="NWT84" s="91"/>
      <c r="NWU84" s="91"/>
      <c r="NWV84" s="91"/>
      <c r="NWW84" s="91"/>
      <c r="NWX84" s="91"/>
      <c r="NWY84" s="91"/>
      <c r="NWZ84" s="91"/>
      <c r="NXA84" s="91"/>
      <c r="NXB84" s="91"/>
      <c r="NXC84" s="91"/>
      <c r="NXD84" s="91"/>
      <c r="NXE84" s="91"/>
      <c r="NXF84" s="91"/>
      <c r="NXG84" s="91"/>
      <c r="NXH84" s="91"/>
      <c r="NXI84" s="91"/>
      <c r="NXJ84" s="91"/>
      <c r="NXK84" s="91"/>
      <c r="NXL84" s="91"/>
      <c r="NXM84" s="91"/>
      <c r="NXN84" s="91"/>
      <c r="NXO84" s="91"/>
      <c r="NXP84" s="91"/>
      <c r="NXQ84" s="91"/>
      <c r="NXR84" s="91"/>
      <c r="NXS84" s="91"/>
      <c r="NXT84" s="91"/>
      <c r="NXU84" s="91"/>
      <c r="NXV84" s="91"/>
      <c r="NXW84" s="91"/>
      <c r="NXX84" s="91"/>
      <c r="NXY84" s="91"/>
      <c r="NXZ84" s="91"/>
      <c r="NYA84" s="91"/>
      <c r="NYB84" s="91"/>
      <c r="NYC84" s="91"/>
      <c r="NYD84" s="91"/>
      <c r="NYE84" s="91"/>
      <c r="NYF84" s="91"/>
      <c r="NYG84" s="91"/>
      <c r="NYH84" s="91"/>
      <c r="NYI84" s="91"/>
      <c r="NYJ84" s="91"/>
      <c r="NYK84" s="91"/>
      <c r="NYL84" s="91"/>
      <c r="NYM84" s="91"/>
      <c r="NYN84" s="91"/>
      <c r="NYO84" s="91"/>
      <c r="NYP84" s="91"/>
      <c r="NYQ84" s="91"/>
      <c r="NYR84" s="91"/>
      <c r="NYS84" s="91"/>
      <c r="NYT84" s="91"/>
      <c r="NYU84" s="91"/>
      <c r="NYV84" s="91"/>
      <c r="NYW84" s="91"/>
      <c r="NYX84" s="91"/>
      <c r="NYY84" s="91"/>
      <c r="NYZ84" s="91"/>
      <c r="NZA84" s="91"/>
      <c r="NZB84" s="91"/>
      <c r="NZC84" s="91"/>
      <c r="NZD84" s="91"/>
      <c r="NZE84" s="91"/>
      <c r="NZF84" s="91"/>
      <c r="NZG84" s="91"/>
      <c r="NZH84" s="91"/>
      <c r="NZI84" s="91"/>
      <c r="NZJ84" s="91"/>
      <c r="NZK84" s="91"/>
      <c r="NZL84" s="91"/>
      <c r="NZM84" s="91"/>
      <c r="NZN84" s="91"/>
      <c r="NZO84" s="91"/>
      <c r="NZP84" s="91"/>
      <c r="NZQ84" s="91"/>
      <c r="NZR84" s="91"/>
      <c r="NZS84" s="91"/>
      <c r="NZT84" s="91"/>
      <c r="NZU84" s="91"/>
      <c r="NZV84" s="91"/>
      <c r="NZW84" s="91"/>
      <c r="NZX84" s="91"/>
      <c r="NZY84" s="91"/>
      <c r="NZZ84" s="91"/>
      <c r="OAA84" s="91"/>
      <c r="OAB84" s="91"/>
      <c r="OAC84" s="91"/>
      <c r="OAD84" s="91"/>
      <c r="OAE84" s="91"/>
      <c r="OAF84" s="91"/>
      <c r="OAG84" s="91"/>
      <c r="OAH84" s="91"/>
      <c r="OAI84" s="91"/>
      <c r="OAJ84" s="91"/>
      <c r="OAK84" s="91"/>
      <c r="OAL84" s="91"/>
      <c r="OAM84" s="91"/>
      <c r="OAN84" s="91"/>
      <c r="OAO84" s="91"/>
      <c r="OAP84" s="91"/>
      <c r="OAQ84" s="91"/>
      <c r="OAR84" s="91"/>
      <c r="OAS84" s="91"/>
      <c r="OAT84" s="91"/>
      <c r="OAU84" s="91"/>
      <c r="OAV84" s="91"/>
      <c r="OAW84" s="91"/>
      <c r="OAX84" s="91"/>
      <c r="OAY84" s="91"/>
      <c r="OAZ84" s="91"/>
      <c r="OBA84" s="91"/>
      <c r="OBB84" s="91"/>
      <c r="OBC84" s="91"/>
      <c r="OBD84" s="91"/>
      <c r="OBE84" s="91"/>
      <c r="OBF84" s="91"/>
      <c r="OBG84" s="91"/>
      <c r="OBH84" s="91"/>
      <c r="OBI84" s="91"/>
      <c r="OBJ84" s="91"/>
      <c r="OBK84" s="91"/>
      <c r="OBL84" s="91"/>
      <c r="OBM84" s="91"/>
      <c r="OBN84" s="91"/>
      <c r="OBO84" s="91"/>
      <c r="OBP84" s="91"/>
      <c r="OBQ84" s="91"/>
      <c r="OBR84" s="91"/>
      <c r="OBS84" s="91"/>
      <c r="OBT84" s="91"/>
      <c r="OBU84" s="91"/>
      <c r="OBV84" s="91"/>
      <c r="OBW84" s="91"/>
      <c r="OBX84" s="91"/>
      <c r="OBY84" s="91"/>
      <c r="OBZ84" s="91"/>
      <c r="OCA84" s="91"/>
      <c r="OCB84" s="91"/>
      <c r="OCC84" s="91"/>
      <c r="OCD84" s="91"/>
      <c r="OCE84" s="91"/>
      <c r="OCF84" s="91"/>
      <c r="OCG84" s="91"/>
      <c r="OCH84" s="91"/>
      <c r="OCI84" s="91"/>
      <c r="OCJ84" s="91"/>
      <c r="OCK84" s="91"/>
      <c r="OCL84" s="91"/>
      <c r="OCM84" s="91"/>
      <c r="OCN84" s="91"/>
      <c r="OCO84" s="91"/>
      <c r="OCP84" s="91"/>
      <c r="OCQ84" s="91"/>
      <c r="OCR84" s="91"/>
      <c r="OCS84" s="91"/>
      <c r="OCT84" s="91"/>
      <c r="OCU84" s="91"/>
      <c r="OCV84" s="91"/>
      <c r="OCW84" s="91"/>
      <c r="OCX84" s="91"/>
      <c r="OCY84" s="91"/>
      <c r="OCZ84" s="91"/>
      <c r="ODA84" s="91"/>
      <c r="ODB84" s="91"/>
      <c r="ODC84" s="91"/>
      <c r="ODD84" s="91"/>
      <c r="ODE84" s="91"/>
      <c r="ODF84" s="91"/>
      <c r="ODG84" s="91"/>
      <c r="ODH84" s="91"/>
      <c r="ODI84" s="91"/>
      <c r="ODJ84" s="91"/>
      <c r="ODK84" s="91"/>
      <c r="ODL84" s="91"/>
      <c r="ODM84" s="91"/>
      <c r="ODN84" s="91"/>
      <c r="ODO84" s="91"/>
      <c r="ODP84" s="91"/>
      <c r="ODQ84" s="91"/>
      <c r="ODR84" s="91"/>
      <c r="ODS84" s="91"/>
      <c r="ODT84" s="91"/>
      <c r="ODU84" s="91"/>
      <c r="ODV84" s="91"/>
      <c r="ODW84" s="91"/>
      <c r="ODX84" s="91"/>
      <c r="ODY84" s="91"/>
      <c r="ODZ84" s="91"/>
      <c r="OEA84" s="91"/>
      <c r="OEB84" s="91"/>
      <c r="OEC84" s="91"/>
      <c r="OED84" s="91"/>
      <c r="OEE84" s="91"/>
      <c r="OEF84" s="91"/>
      <c r="OEG84" s="91"/>
      <c r="OEH84" s="91"/>
      <c r="OEI84" s="91"/>
      <c r="OEJ84" s="91"/>
      <c r="OEK84" s="91"/>
      <c r="OEL84" s="91"/>
      <c r="OEM84" s="91"/>
      <c r="OEN84" s="91"/>
      <c r="OEO84" s="91"/>
      <c r="OEP84" s="91"/>
      <c r="OEQ84" s="91"/>
      <c r="OER84" s="91"/>
      <c r="OES84" s="91"/>
      <c r="OET84" s="91"/>
      <c r="OEU84" s="91"/>
      <c r="OEV84" s="91"/>
      <c r="OEW84" s="91"/>
      <c r="OEX84" s="91"/>
      <c r="OEY84" s="91"/>
      <c r="OEZ84" s="91"/>
      <c r="OFA84" s="91"/>
      <c r="OFB84" s="91"/>
      <c r="OFC84" s="91"/>
      <c r="OFD84" s="91"/>
      <c r="OFE84" s="91"/>
      <c r="OFF84" s="91"/>
      <c r="OFG84" s="91"/>
      <c r="OFH84" s="91"/>
      <c r="OFI84" s="91"/>
      <c r="OFJ84" s="91"/>
      <c r="OFK84" s="91"/>
      <c r="OFL84" s="91"/>
      <c r="OFM84" s="91"/>
      <c r="OFN84" s="91"/>
      <c r="OFO84" s="91"/>
      <c r="OFP84" s="91"/>
      <c r="OFQ84" s="91"/>
      <c r="OFR84" s="91"/>
      <c r="OFS84" s="91"/>
      <c r="OFT84" s="91"/>
      <c r="OFU84" s="91"/>
      <c r="OFV84" s="91"/>
      <c r="OFW84" s="91"/>
      <c r="OFX84" s="91"/>
      <c r="OFY84" s="91"/>
      <c r="OFZ84" s="91"/>
      <c r="OGA84" s="91"/>
      <c r="OGB84" s="91"/>
      <c r="OGC84" s="91"/>
      <c r="OGD84" s="91"/>
      <c r="OGE84" s="91"/>
      <c r="OGF84" s="91"/>
      <c r="OGG84" s="91"/>
      <c r="OGH84" s="91"/>
      <c r="OGI84" s="91"/>
      <c r="OGJ84" s="91"/>
      <c r="OGK84" s="91"/>
      <c r="OGL84" s="91"/>
      <c r="OGM84" s="91"/>
      <c r="OGN84" s="91"/>
      <c r="OGO84" s="91"/>
      <c r="OGP84" s="91"/>
      <c r="OGQ84" s="91"/>
      <c r="OGR84" s="91"/>
      <c r="OGS84" s="91"/>
      <c r="OGT84" s="91"/>
      <c r="OGU84" s="91"/>
      <c r="OGV84" s="91"/>
      <c r="OGW84" s="91"/>
      <c r="OGX84" s="91"/>
      <c r="OGY84" s="91"/>
      <c r="OGZ84" s="91"/>
      <c r="OHA84" s="91"/>
      <c r="OHB84" s="91"/>
      <c r="OHC84" s="91"/>
      <c r="OHD84" s="91"/>
      <c r="OHE84" s="91"/>
      <c r="OHF84" s="91"/>
      <c r="OHG84" s="91"/>
      <c r="OHH84" s="91"/>
      <c r="OHI84" s="91"/>
      <c r="OHJ84" s="91"/>
      <c r="OHK84" s="91"/>
      <c r="OHL84" s="91"/>
      <c r="OHM84" s="91"/>
      <c r="OHN84" s="91"/>
      <c r="OHO84" s="91"/>
      <c r="OHP84" s="91"/>
      <c r="OHQ84" s="91"/>
      <c r="OHR84" s="91"/>
      <c r="OHS84" s="91"/>
      <c r="OHT84" s="91"/>
      <c r="OHU84" s="91"/>
      <c r="OHV84" s="91"/>
      <c r="OHW84" s="91"/>
      <c r="OHX84" s="91"/>
      <c r="OHY84" s="91"/>
      <c r="OHZ84" s="91"/>
      <c r="OIA84" s="91"/>
      <c r="OIB84" s="91"/>
      <c r="OIC84" s="91"/>
      <c r="OID84" s="91"/>
      <c r="OIE84" s="91"/>
      <c r="OIF84" s="91"/>
      <c r="OIG84" s="91"/>
      <c r="OIH84" s="91"/>
      <c r="OII84" s="91"/>
      <c r="OIJ84" s="91"/>
      <c r="OIK84" s="91"/>
      <c r="OIL84" s="91"/>
      <c r="OIM84" s="91"/>
      <c r="OIN84" s="91"/>
      <c r="OIO84" s="91"/>
      <c r="OIP84" s="91"/>
      <c r="OIQ84" s="91"/>
      <c r="OIR84" s="91"/>
      <c r="OIS84" s="91"/>
      <c r="OIT84" s="91"/>
      <c r="OIU84" s="91"/>
      <c r="OIV84" s="91"/>
      <c r="OIW84" s="91"/>
      <c r="OIX84" s="91"/>
      <c r="OIY84" s="91"/>
      <c r="OIZ84" s="91"/>
      <c r="OJA84" s="91"/>
      <c r="OJB84" s="91"/>
      <c r="OJC84" s="91"/>
      <c r="OJD84" s="91"/>
      <c r="OJE84" s="91"/>
      <c r="OJF84" s="91"/>
      <c r="OJG84" s="91"/>
      <c r="OJH84" s="91"/>
      <c r="OJI84" s="91"/>
      <c r="OJJ84" s="91"/>
      <c r="OJK84" s="91"/>
      <c r="OJL84" s="91"/>
      <c r="OJM84" s="91"/>
      <c r="OJN84" s="91"/>
      <c r="OJO84" s="91"/>
      <c r="OJP84" s="91"/>
      <c r="OJQ84" s="91"/>
      <c r="OJR84" s="91"/>
      <c r="OJS84" s="91"/>
      <c r="OJT84" s="91"/>
      <c r="OJU84" s="91"/>
      <c r="OJV84" s="91"/>
      <c r="OJW84" s="91"/>
      <c r="OJX84" s="91"/>
      <c r="OJY84" s="91"/>
      <c r="OJZ84" s="91"/>
      <c r="OKA84" s="91"/>
      <c r="OKB84" s="91"/>
      <c r="OKC84" s="91"/>
      <c r="OKD84" s="91"/>
      <c r="OKE84" s="91"/>
      <c r="OKF84" s="91"/>
      <c r="OKG84" s="91"/>
      <c r="OKH84" s="91"/>
      <c r="OKI84" s="91"/>
      <c r="OKJ84" s="91"/>
      <c r="OKK84" s="91"/>
      <c r="OKL84" s="91"/>
      <c r="OKM84" s="91"/>
      <c r="OKN84" s="91"/>
      <c r="OKO84" s="91"/>
      <c r="OKP84" s="91"/>
      <c r="OKQ84" s="91"/>
      <c r="OKR84" s="91"/>
      <c r="OKS84" s="91"/>
      <c r="OKT84" s="91"/>
      <c r="OKU84" s="91"/>
      <c r="OKV84" s="91"/>
      <c r="OKW84" s="91"/>
      <c r="OKX84" s="91"/>
      <c r="OKY84" s="91"/>
      <c r="OKZ84" s="91"/>
      <c r="OLA84" s="91"/>
      <c r="OLB84" s="91"/>
      <c r="OLC84" s="91"/>
      <c r="OLD84" s="91"/>
      <c r="OLE84" s="91"/>
      <c r="OLF84" s="91"/>
      <c r="OLG84" s="91"/>
      <c r="OLH84" s="91"/>
      <c r="OLI84" s="91"/>
      <c r="OLJ84" s="91"/>
      <c r="OLK84" s="91"/>
      <c r="OLL84" s="91"/>
      <c r="OLM84" s="91"/>
      <c r="OLN84" s="91"/>
      <c r="OLO84" s="91"/>
      <c r="OLP84" s="91"/>
      <c r="OLQ84" s="91"/>
      <c r="OLR84" s="91"/>
      <c r="OLS84" s="91"/>
      <c r="OLT84" s="91"/>
      <c r="OLU84" s="91"/>
      <c r="OLV84" s="91"/>
      <c r="OLW84" s="91"/>
      <c r="OLX84" s="91"/>
      <c r="OLY84" s="91"/>
      <c r="OLZ84" s="91"/>
      <c r="OMA84" s="91"/>
      <c r="OMB84" s="91"/>
      <c r="OMC84" s="91"/>
      <c r="OMD84" s="91"/>
      <c r="OME84" s="91"/>
      <c r="OMF84" s="91"/>
      <c r="OMG84" s="91"/>
      <c r="OMH84" s="91"/>
      <c r="OMI84" s="91"/>
      <c r="OMJ84" s="91"/>
      <c r="OMK84" s="91"/>
      <c r="OML84" s="91"/>
      <c r="OMM84" s="91"/>
      <c r="OMN84" s="91"/>
      <c r="OMO84" s="91"/>
      <c r="OMP84" s="91"/>
      <c r="OMQ84" s="91"/>
      <c r="OMR84" s="91"/>
      <c r="OMS84" s="91"/>
      <c r="OMT84" s="91"/>
      <c r="OMU84" s="91"/>
      <c r="OMV84" s="91"/>
      <c r="OMW84" s="91"/>
      <c r="OMX84" s="91"/>
      <c r="OMY84" s="91"/>
      <c r="OMZ84" s="91"/>
      <c r="ONA84" s="91"/>
      <c r="ONB84" s="91"/>
      <c r="ONC84" s="91"/>
      <c r="OND84" s="91"/>
      <c r="ONE84" s="91"/>
      <c r="ONF84" s="91"/>
      <c r="ONG84" s="91"/>
      <c r="ONH84" s="91"/>
      <c r="ONI84" s="91"/>
      <c r="ONJ84" s="91"/>
      <c r="ONK84" s="91"/>
      <c r="ONL84" s="91"/>
      <c r="ONM84" s="91"/>
      <c r="ONN84" s="91"/>
      <c r="ONO84" s="91"/>
      <c r="ONP84" s="91"/>
      <c r="ONQ84" s="91"/>
      <c r="ONR84" s="91"/>
      <c r="ONS84" s="91"/>
      <c r="ONT84" s="91"/>
      <c r="ONU84" s="91"/>
      <c r="ONV84" s="91"/>
      <c r="ONW84" s="91"/>
      <c r="ONX84" s="91"/>
      <c r="ONY84" s="91"/>
      <c r="ONZ84" s="91"/>
      <c r="OOA84" s="91"/>
      <c r="OOB84" s="91"/>
      <c r="OOC84" s="91"/>
      <c r="OOD84" s="91"/>
      <c r="OOE84" s="91"/>
      <c r="OOF84" s="91"/>
      <c r="OOG84" s="91"/>
      <c r="OOH84" s="91"/>
      <c r="OOI84" s="91"/>
      <c r="OOJ84" s="91"/>
      <c r="OOK84" s="91"/>
      <c r="OOL84" s="91"/>
      <c r="OOM84" s="91"/>
      <c r="OON84" s="91"/>
      <c r="OOO84" s="91"/>
      <c r="OOP84" s="91"/>
      <c r="OOQ84" s="91"/>
      <c r="OOR84" s="91"/>
      <c r="OOS84" s="91"/>
      <c r="OOT84" s="91"/>
      <c r="OOU84" s="91"/>
      <c r="OOV84" s="91"/>
      <c r="OOW84" s="91"/>
      <c r="OOX84" s="91"/>
      <c r="OOY84" s="91"/>
      <c r="OOZ84" s="91"/>
      <c r="OPA84" s="91"/>
      <c r="OPB84" s="91"/>
      <c r="OPC84" s="91"/>
      <c r="OPD84" s="91"/>
      <c r="OPE84" s="91"/>
      <c r="OPF84" s="91"/>
      <c r="OPG84" s="91"/>
      <c r="OPH84" s="91"/>
      <c r="OPI84" s="91"/>
      <c r="OPJ84" s="91"/>
      <c r="OPK84" s="91"/>
      <c r="OPL84" s="91"/>
      <c r="OPM84" s="91"/>
      <c r="OPN84" s="91"/>
      <c r="OPO84" s="91"/>
      <c r="OPP84" s="91"/>
      <c r="OPQ84" s="91"/>
      <c r="OPR84" s="91"/>
      <c r="OPS84" s="91"/>
      <c r="OPT84" s="91"/>
      <c r="OPU84" s="91"/>
      <c r="OPV84" s="91"/>
      <c r="OPW84" s="91"/>
      <c r="OPX84" s="91"/>
      <c r="OPY84" s="91"/>
      <c r="OPZ84" s="91"/>
      <c r="OQA84" s="91"/>
      <c r="OQB84" s="91"/>
      <c r="OQC84" s="91"/>
      <c r="OQD84" s="91"/>
      <c r="OQE84" s="91"/>
      <c r="OQF84" s="91"/>
      <c r="OQG84" s="91"/>
      <c r="OQH84" s="91"/>
      <c r="OQI84" s="91"/>
      <c r="OQJ84" s="91"/>
      <c r="OQK84" s="91"/>
      <c r="OQL84" s="91"/>
      <c r="OQM84" s="91"/>
      <c r="OQN84" s="91"/>
      <c r="OQO84" s="91"/>
      <c r="OQP84" s="91"/>
      <c r="OQQ84" s="91"/>
      <c r="OQR84" s="91"/>
      <c r="OQS84" s="91"/>
      <c r="OQT84" s="91"/>
      <c r="OQU84" s="91"/>
      <c r="OQV84" s="91"/>
      <c r="OQW84" s="91"/>
      <c r="OQX84" s="91"/>
      <c r="OQY84" s="91"/>
      <c r="OQZ84" s="91"/>
      <c r="ORA84" s="91"/>
      <c r="ORB84" s="91"/>
      <c r="ORC84" s="91"/>
      <c r="ORD84" s="91"/>
      <c r="ORE84" s="91"/>
      <c r="ORF84" s="91"/>
      <c r="ORG84" s="91"/>
      <c r="ORH84" s="91"/>
      <c r="ORI84" s="91"/>
      <c r="ORJ84" s="91"/>
      <c r="ORK84" s="91"/>
      <c r="ORL84" s="91"/>
      <c r="ORM84" s="91"/>
      <c r="ORN84" s="91"/>
      <c r="ORO84" s="91"/>
      <c r="ORP84" s="91"/>
      <c r="ORQ84" s="91"/>
      <c r="ORR84" s="91"/>
      <c r="ORS84" s="91"/>
      <c r="ORT84" s="91"/>
      <c r="ORU84" s="91"/>
      <c r="ORV84" s="91"/>
      <c r="ORW84" s="91"/>
      <c r="ORX84" s="91"/>
      <c r="ORY84" s="91"/>
      <c r="ORZ84" s="91"/>
      <c r="OSA84" s="91"/>
      <c r="OSB84" s="91"/>
      <c r="OSC84" s="91"/>
      <c r="OSD84" s="91"/>
      <c r="OSE84" s="91"/>
      <c r="OSF84" s="91"/>
      <c r="OSG84" s="91"/>
      <c r="OSH84" s="91"/>
      <c r="OSI84" s="91"/>
      <c r="OSJ84" s="91"/>
      <c r="OSK84" s="91"/>
      <c r="OSL84" s="91"/>
      <c r="OSM84" s="91"/>
      <c r="OSN84" s="91"/>
      <c r="OSO84" s="91"/>
      <c r="OSP84" s="91"/>
      <c r="OSQ84" s="91"/>
      <c r="OSR84" s="91"/>
      <c r="OSS84" s="91"/>
      <c r="OST84" s="91"/>
      <c r="OSU84" s="91"/>
      <c r="OSV84" s="91"/>
      <c r="OSW84" s="91"/>
      <c r="OSX84" s="91"/>
      <c r="OSY84" s="91"/>
      <c r="OSZ84" s="91"/>
      <c r="OTA84" s="91"/>
      <c r="OTB84" s="91"/>
      <c r="OTC84" s="91"/>
      <c r="OTD84" s="91"/>
      <c r="OTE84" s="91"/>
      <c r="OTF84" s="91"/>
      <c r="OTG84" s="91"/>
      <c r="OTH84" s="91"/>
      <c r="OTI84" s="91"/>
      <c r="OTJ84" s="91"/>
      <c r="OTK84" s="91"/>
      <c r="OTL84" s="91"/>
      <c r="OTM84" s="91"/>
      <c r="OTN84" s="91"/>
      <c r="OTO84" s="91"/>
      <c r="OTP84" s="91"/>
      <c r="OTQ84" s="91"/>
      <c r="OTR84" s="91"/>
      <c r="OTS84" s="91"/>
      <c r="OTT84" s="91"/>
      <c r="OTU84" s="91"/>
      <c r="OTV84" s="91"/>
      <c r="OTW84" s="91"/>
      <c r="OTX84" s="91"/>
      <c r="OTY84" s="91"/>
      <c r="OTZ84" s="91"/>
      <c r="OUA84" s="91"/>
      <c r="OUB84" s="91"/>
      <c r="OUC84" s="91"/>
      <c r="OUD84" s="91"/>
      <c r="OUE84" s="91"/>
      <c r="OUF84" s="91"/>
      <c r="OUG84" s="91"/>
      <c r="OUH84" s="91"/>
      <c r="OUI84" s="91"/>
      <c r="OUJ84" s="91"/>
      <c r="OUK84" s="91"/>
      <c r="OUL84" s="91"/>
      <c r="OUM84" s="91"/>
      <c r="OUN84" s="91"/>
      <c r="OUO84" s="91"/>
      <c r="OUP84" s="91"/>
      <c r="OUQ84" s="91"/>
      <c r="OUR84" s="91"/>
      <c r="OUS84" s="91"/>
      <c r="OUT84" s="91"/>
      <c r="OUU84" s="91"/>
      <c r="OUV84" s="91"/>
      <c r="OUW84" s="91"/>
      <c r="OUX84" s="91"/>
      <c r="OUY84" s="91"/>
      <c r="OUZ84" s="91"/>
      <c r="OVA84" s="91"/>
      <c r="OVB84" s="91"/>
      <c r="OVC84" s="91"/>
      <c r="OVD84" s="91"/>
      <c r="OVE84" s="91"/>
      <c r="OVF84" s="91"/>
      <c r="OVG84" s="91"/>
      <c r="OVH84" s="91"/>
      <c r="OVI84" s="91"/>
      <c r="OVJ84" s="91"/>
      <c r="OVK84" s="91"/>
      <c r="OVL84" s="91"/>
      <c r="OVM84" s="91"/>
      <c r="OVN84" s="91"/>
      <c r="OVO84" s="91"/>
      <c r="OVP84" s="91"/>
      <c r="OVQ84" s="91"/>
      <c r="OVR84" s="91"/>
      <c r="OVS84" s="91"/>
      <c r="OVT84" s="91"/>
      <c r="OVU84" s="91"/>
      <c r="OVV84" s="91"/>
      <c r="OVW84" s="91"/>
      <c r="OVX84" s="91"/>
      <c r="OVY84" s="91"/>
      <c r="OVZ84" s="91"/>
      <c r="OWA84" s="91"/>
      <c r="OWB84" s="91"/>
      <c r="OWC84" s="91"/>
      <c r="OWD84" s="91"/>
      <c r="OWE84" s="91"/>
      <c r="OWF84" s="91"/>
      <c r="OWG84" s="91"/>
      <c r="OWH84" s="91"/>
      <c r="OWI84" s="91"/>
      <c r="OWJ84" s="91"/>
      <c r="OWK84" s="91"/>
      <c r="OWL84" s="91"/>
      <c r="OWM84" s="91"/>
      <c r="OWN84" s="91"/>
      <c r="OWO84" s="91"/>
      <c r="OWP84" s="91"/>
      <c r="OWQ84" s="91"/>
      <c r="OWR84" s="91"/>
      <c r="OWS84" s="91"/>
      <c r="OWT84" s="91"/>
      <c r="OWU84" s="91"/>
      <c r="OWV84" s="91"/>
      <c r="OWW84" s="91"/>
      <c r="OWX84" s="91"/>
      <c r="OWY84" s="91"/>
      <c r="OWZ84" s="91"/>
      <c r="OXA84" s="91"/>
      <c r="OXB84" s="91"/>
      <c r="OXC84" s="91"/>
      <c r="OXD84" s="91"/>
      <c r="OXE84" s="91"/>
      <c r="OXF84" s="91"/>
      <c r="OXG84" s="91"/>
      <c r="OXH84" s="91"/>
      <c r="OXI84" s="91"/>
      <c r="OXJ84" s="91"/>
      <c r="OXK84" s="91"/>
      <c r="OXL84" s="91"/>
      <c r="OXM84" s="91"/>
      <c r="OXN84" s="91"/>
      <c r="OXO84" s="91"/>
      <c r="OXP84" s="91"/>
      <c r="OXQ84" s="91"/>
      <c r="OXR84" s="91"/>
      <c r="OXS84" s="91"/>
      <c r="OXT84" s="91"/>
      <c r="OXU84" s="91"/>
      <c r="OXV84" s="91"/>
      <c r="OXW84" s="91"/>
      <c r="OXX84" s="91"/>
      <c r="OXY84" s="91"/>
      <c r="OXZ84" s="91"/>
      <c r="OYA84" s="91"/>
      <c r="OYB84" s="91"/>
      <c r="OYC84" s="91"/>
      <c r="OYD84" s="91"/>
      <c r="OYE84" s="91"/>
      <c r="OYF84" s="91"/>
      <c r="OYG84" s="91"/>
      <c r="OYH84" s="91"/>
      <c r="OYI84" s="91"/>
      <c r="OYJ84" s="91"/>
      <c r="OYK84" s="91"/>
      <c r="OYL84" s="91"/>
      <c r="OYM84" s="91"/>
      <c r="OYN84" s="91"/>
      <c r="OYO84" s="91"/>
      <c r="OYP84" s="91"/>
      <c r="OYQ84" s="91"/>
      <c r="OYR84" s="91"/>
      <c r="OYS84" s="91"/>
      <c r="OYT84" s="91"/>
      <c r="OYU84" s="91"/>
      <c r="OYV84" s="91"/>
      <c r="OYW84" s="91"/>
      <c r="OYX84" s="91"/>
      <c r="OYY84" s="91"/>
      <c r="OYZ84" s="91"/>
      <c r="OZA84" s="91"/>
      <c r="OZB84" s="91"/>
      <c r="OZC84" s="91"/>
      <c r="OZD84" s="91"/>
      <c r="OZE84" s="91"/>
      <c r="OZF84" s="91"/>
      <c r="OZG84" s="91"/>
      <c r="OZH84" s="91"/>
      <c r="OZI84" s="91"/>
      <c r="OZJ84" s="91"/>
      <c r="OZK84" s="91"/>
      <c r="OZL84" s="91"/>
      <c r="OZM84" s="91"/>
      <c r="OZN84" s="91"/>
      <c r="OZO84" s="91"/>
      <c r="OZP84" s="91"/>
      <c r="OZQ84" s="91"/>
      <c r="OZR84" s="91"/>
      <c r="OZS84" s="91"/>
      <c r="OZT84" s="91"/>
      <c r="OZU84" s="91"/>
      <c r="OZV84" s="91"/>
      <c r="OZW84" s="91"/>
      <c r="OZX84" s="91"/>
      <c r="OZY84" s="91"/>
      <c r="OZZ84" s="91"/>
      <c r="PAA84" s="91"/>
      <c r="PAB84" s="91"/>
      <c r="PAC84" s="91"/>
      <c r="PAD84" s="91"/>
      <c r="PAE84" s="91"/>
      <c r="PAF84" s="91"/>
      <c r="PAG84" s="91"/>
      <c r="PAH84" s="91"/>
      <c r="PAI84" s="91"/>
      <c r="PAJ84" s="91"/>
      <c r="PAK84" s="91"/>
      <c r="PAL84" s="91"/>
      <c r="PAM84" s="91"/>
      <c r="PAN84" s="91"/>
      <c r="PAO84" s="91"/>
      <c r="PAP84" s="91"/>
      <c r="PAQ84" s="91"/>
      <c r="PAR84" s="91"/>
      <c r="PAS84" s="91"/>
      <c r="PAT84" s="91"/>
      <c r="PAU84" s="91"/>
      <c r="PAV84" s="91"/>
      <c r="PAW84" s="91"/>
      <c r="PAX84" s="91"/>
      <c r="PAY84" s="91"/>
      <c r="PAZ84" s="91"/>
      <c r="PBA84" s="91"/>
      <c r="PBB84" s="91"/>
      <c r="PBC84" s="91"/>
      <c r="PBD84" s="91"/>
      <c r="PBE84" s="91"/>
      <c r="PBF84" s="91"/>
      <c r="PBG84" s="91"/>
      <c r="PBH84" s="91"/>
      <c r="PBI84" s="91"/>
      <c r="PBJ84" s="91"/>
      <c r="PBK84" s="91"/>
      <c r="PBL84" s="91"/>
      <c r="PBM84" s="91"/>
      <c r="PBN84" s="91"/>
      <c r="PBO84" s="91"/>
      <c r="PBP84" s="91"/>
      <c r="PBQ84" s="91"/>
      <c r="PBR84" s="91"/>
      <c r="PBS84" s="91"/>
      <c r="PBT84" s="91"/>
      <c r="PBU84" s="91"/>
      <c r="PBV84" s="91"/>
      <c r="PBW84" s="91"/>
      <c r="PBX84" s="91"/>
      <c r="PBY84" s="91"/>
      <c r="PBZ84" s="91"/>
      <c r="PCA84" s="91"/>
      <c r="PCB84" s="91"/>
      <c r="PCC84" s="91"/>
      <c r="PCD84" s="91"/>
      <c r="PCE84" s="91"/>
      <c r="PCF84" s="91"/>
      <c r="PCG84" s="91"/>
      <c r="PCH84" s="91"/>
      <c r="PCI84" s="91"/>
      <c r="PCJ84" s="91"/>
      <c r="PCK84" s="91"/>
      <c r="PCL84" s="91"/>
      <c r="PCM84" s="91"/>
      <c r="PCN84" s="91"/>
      <c r="PCO84" s="91"/>
      <c r="PCP84" s="91"/>
      <c r="PCQ84" s="91"/>
      <c r="PCR84" s="91"/>
      <c r="PCS84" s="91"/>
      <c r="PCT84" s="91"/>
      <c r="PCU84" s="91"/>
      <c r="PCV84" s="91"/>
      <c r="PCW84" s="91"/>
      <c r="PCX84" s="91"/>
      <c r="PCY84" s="91"/>
      <c r="PCZ84" s="91"/>
      <c r="PDA84" s="91"/>
      <c r="PDB84" s="91"/>
      <c r="PDC84" s="91"/>
      <c r="PDD84" s="91"/>
      <c r="PDE84" s="91"/>
      <c r="PDF84" s="91"/>
      <c r="PDG84" s="91"/>
      <c r="PDH84" s="91"/>
      <c r="PDI84" s="91"/>
      <c r="PDJ84" s="91"/>
      <c r="PDK84" s="91"/>
      <c r="PDL84" s="91"/>
      <c r="PDM84" s="91"/>
      <c r="PDN84" s="91"/>
      <c r="PDO84" s="91"/>
      <c r="PDP84" s="91"/>
      <c r="PDQ84" s="91"/>
      <c r="PDR84" s="91"/>
      <c r="PDS84" s="91"/>
      <c r="PDT84" s="91"/>
      <c r="PDU84" s="91"/>
      <c r="PDV84" s="91"/>
      <c r="PDW84" s="91"/>
      <c r="PDX84" s="91"/>
      <c r="PDY84" s="91"/>
      <c r="PDZ84" s="91"/>
      <c r="PEA84" s="91"/>
      <c r="PEB84" s="91"/>
      <c r="PEC84" s="91"/>
      <c r="PED84" s="91"/>
      <c r="PEE84" s="91"/>
      <c r="PEF84" s="91"/>
      <c r="PEG84" s="91"/>
      <c r="PEH84" s="91"/>
      <c r="PEI84" s="91"/>
      <c r="PEJ84" s="91"/>
      <c r="PEK84" s="91"/>
      <c r="PEL84" s="91"/>
      <c r="PEM84" s="91"/>
      <c r="PEN84" s="91"/>
      <c r="PEO84" s="91"/>
      <c r="PEP84" s="91"/>
      <c r="PEQ84" s="91"/>
      <c r="PER84" s="91"/>
      <c r="PES84" s="91"/>
      <c r="PET84" s="91"/>
      <c r="PEU84" s="91"/>
      <c r="PEV84" s="91"/>
      <c r="PEW84" s="91"/>
      <c r="PEX84" s="91"/>
      <c r="PEY84" s="91"/>
      <c r="PEZ84" s="91"/>
      <c r="PFA84" s="91"/>
      <c r="PFB84" s="91"/>
      <c r="PFC84" s="91"/>
      <c r="PFD84" s="91"/>
      <c r="PFE84" s="91"/>
      <c r="PFF84" s="91"/>
      <c r="PFG84" s="91"/>
      <c r="PFH84" s="91"/>
      <c r="PFI84" s="91"/>
      <c r="PFJ84" s="91"/>
      <c r="PFK84" s="91"/>
      <c r="PFL84" s="91"/>
      <c r="PFM84" s="91"/>
      <c r="PFN84" s="91"/>
      <c r="PFO84" s="91"/>
      <c r="PFP84" s="91"/>
      <c r="PFQ84" s="91"/>
      <c r="PFR84" s="91"/>
      <c r="PFS84" s="91"/>
      <c r="PFT84" s="91"/>
      <c r="PFU84" s="91"/>
      <c r="PFV84" s="91"/>
      <c r="PFW84" s="91"/>
      <c r="PFX84" s="91"/>
      <c r="PFY84" s="91"/>
      <c r="PFZ84" s="91"/>
      <c r="PGA84" s="91"/>
      <c r="PGB84" s="91"/>
      <c r="PGC84" s="91"/>
      <c r="PGD84" s="91"/>
      <c r="PGE84" s="91"/>
      <c r="PGF84" s="91"/>
      <c r="PGG84" s="91"/>
      <c r="PGH84" s="91"/>
      <c r="PGI84" s="91"/>
      <c r="PGJ84" s="91"/>
      <c r="PGK84" s="91"/>
      <c r="PGL84" s="91"/>
      <c r="PGM84" s="91"/>
      <c r="PGN84" s="91"/>
      <c r="PGO84" s="91"/>
      <c r="PGP84" s="91"/>
      <c r="PGQ84" s="91"/>
      <c r="PGR84" s="91"/>
      <c r="PGS84" s="91"/>
      <c r="PGT84" s="91"/>
      <c r="PGU84" s="91"/>
      <c r="PGV84" s="91"/>
      <c r="PGW84" s="91"/>
      <c r="PGX84" s="91"/>
      <c r="PGY84" s="91"/>
      <c r="PGZ84" s="91"/>
      <c r="PHA84" s="91"/>
      <c r="PHB84" s="91"/>
      <c r="PHC84" s="91"/>
      <c r="PHD84" s="91"/>
      <c r="PHE84" s="91"/>
      <c r="PHF84" s="91"/>
      <c r="PHG84" s="91"/>
      <c r="PHH84" s="91"/>
      <c r="PHI84" s="91"/>
      <c r="PHJ84" s="91"/>
      <c r="PHK84" s="91"/>
      <c r="PHL84" s="91"/>
      <c r="PHM84" s="91"/>
      <c r="PHN84" s="91"/>
      <c r="PHO84" s="91"/>
      <c r="PHP84" s="91"/>
      <c r="PHQ84" s="91"/>
      <c r="PHR84" s="91"/>
      <c r="PHS84" s="91"/>
      <c r="PHT84" s="91"/>
      <c r="PHU84" s="91"/>
      <c r="PHV84" s="91"/>
      <c r="PHW84" s="91"/>
      <c r="PHX84" s="91"/>
      <c r="PHY84" s="91"/>
      <c r="PHZ84" s="91"/>
      <c r="PIA84" s="91"/>
      <c r="PIB84" s="91"/>
      <c r="PIC84" s="91"/>
      <c r="PID84" s="91"/>
      <c r="PIE84" s="91"/>
      <c r="PIF84" s="91"/>
      <c r="PIG84" s="91"/>
      <c r="PIH84" s="91"/>
      <c r="PII84" s="91"/>
      <c r="PIJ84" s="91"/>
      <c r="PIK84" s="91"/>
      <c r="PIL84" s="91"/>
      <c r="PIM84" s="91"/>
      <c r="PIN84" s="91"/>
      <c r="PIO84" s="91"/>
      <c r="PIP84" s="91"/>
      <c r="PIQ84" s="91"/>
      <c r="PIR84" s="91"/>
      <c r="PIS84" s="91"/>
      <c r="PIT84" s="91"/>
      <c r="PIU84" s="91"/>
      <c r="PIV84" s="91"/>
      <c r="PIW84" s="91"/>
      <c r="PIX84" s="91"/>
      <c r="PIY84" s="91"/>
      <c r="PIZ84" s="91"/>
      <c r="PJA84" s="91"/>
      <c r="PJB84" s="91"/>
      <c r="PJC84" s="91"/>
      <c r="PJD84" s="91"/>
      <c r="PJE84" s="91"/>
      <c r="PJF84" s="91"/>
      <c r="PJG84" s="91"/>
      <c r="PJH84" s="91"/>
      <c r="PJI84" s="91"/>
      <c r="PJJ84" s="91"/>
      <c r="PJK84" s="91"/>
      <c r="PJL84" s="91"/>
      <c r="PJM84" s="91"/>
      <c r="PJN84" s="91"/>
      <c r="PJO84" s="91"/>
      <c r="PJP84" s="91"/>
      <c r="PJQ84" s="91"/>
      <c r="PJR84" s="91"/>
      <c r="PJS84" s="91"/>
      <c r="PJT84" s="91"/>
      <c r="PJU84" s="91"/>
      <c r="PJV84" s="91"/>
      <c r="PJW84" s="91"/>
      <c r="PJX84" s="91"/>
      <c r="PJY84" s="91"/>
      <c r="PJZ84" s="91"/>
      <c r="PKA84" s="91"/>
      <c r="PKB84" s="91"/>
      <c r="PKC84" s="91"/>
      <c r="PKD84" s="91"/>
      <c r="PKE84" s="91"/>
      <c r="PKF84" s="91"/>
      <c r="PKG84" s="91"/>
      <c r="PKH84" s="91"/>
      <c r="PKI84" s="91"/>
      <c r="PKJ84" s="91"/>
      <c r="PKK84" s="91"/>
      <c r="PKL84" s="91"/>
      <c r="PKM84" s="91"/>
      <c r="PKN84" s="91"/>
      <c r="PKO84" s="91"/>
      <c r="PKP84" s="91"/>
      <c r="PKQ84" s="91"/>
      <c r="PKR84" s="91"/>
      <c r="PKS84" s="91"/>
      <c r="PKT84" s="91"/>
      <c r="PKU84" s="91"/>
      <c r="PKV84" s="91"/>
      <c r="PKW84" s="91"/>
      <c r="PKX84" s="91"/>
      <c r="PKY84" s="91"/>
      <c r="PKZ84" s="91"/>
      <c r="PLA84" s="91"/>
      <c r="PLB84" s="91"/>
      <c r="PLC84" s="91"/>
      <c r="PLD84" s="91"/>
      <c r="PLE84" s="91"/>
      <c r="PLF84" s="91"/>
      <c r="PLG84" s="91"/>
      <c r="PLH84" s="91"/>
      <c r="PLI84" s="91"/>
      <c r="PLJ84" s="91"/>
      <c r="PLK84" s="91"/>
      <c r="PLL84" s="91"/>
      <c r="PLM84" s="91"/>
      <c r="PLN84" s="91"/>
      <c r="PLO84" s="91"/>
      <c r="PLP84" s="91"/>
      <c r="PLQ84" s="91"/>
      <c r="PLR84" s="91"/>
      <c r="PLS84" s="91"/>
      <c r="PLT84" s="91"/>
      <c r="PLU84" s="91"/>
      <c r="PLV84" s="91"/>
      <c r="PLW84" s="91"/>
      <c r="PLX84" s="91"/>
      <c r="PLY84" s="91"/>
      <c r="PLZ84" s="91"/>
      <c r="PMA84" s="91"/>
      <c r="PMB84" s="91"/>
      <c r="PMC84" s="91"/>
      <c r="PMD84" s="91"/>
      <c r="PME84" s="91"/>
      <c r="PMF84" s="91"/>
      <c r="PMG84" s="91"/>
      <c r="PMH84" s="91"/>
      <c r="PMI84" s="91"/>
      <c r="PMJ84" s="91"/>
      <c r="PMK84" s="91"/>
      <c r="PML84" s="91"/>
      <c r="PMM84" s="91"/>
      <c r="PMN84" s="91"/>
      <c r="PMO84" s="91"/>
      <c r="PMP84" s="91"/>
      <c r="PMQ84" s="91"/>
      <c r="PMR84" s="91"/>
      <c r="PMS84" s="91"/>
      <c r="PMT84" s="91"/>
      <c r="PMU84" s="91"/>
      <c r="PMV84" s="91"/>
      <c r="PMW84" s="91"/>
      <c r="PMX84" s="91"/>
      <c r="PMY84" s="91"/>
      <c r="PMZ84" s="91"/>
      <c r="PNA84" s="91"/>
      <c r="PNB84" s="91"/>
      <c r="PNC84" s="91"/>
      <c r="PND84" s="91"/>
      <c r="PNE84" s="91"/>
      <c r="PNF84" s="91"/>
      <c r="PNG84" s="91"/>
      <c r="PNH84" s="91"/>
      <c r="PNI84" s="91"/>
      <c r="PNJ84" s="91"/>
      <c r="PNK84" s="91"/>
      <c r="PNL84" s="91"/>
      <c r="PNM84" s="91"/>
      <c r="PNN84" s="91"/>
      <c r="PNO84" s="91"/>
      <c r="PNP84" s="91"/>
      <c r="PNQ84" s="91"/>
      <c r="PNR84" s="91"/>
      <c r="PNS84" s="91"/>
      <c r="PNT84" s="91"/>
      <c r="PNU84" s="91"/>
      <c r="PNV84" s="91"/>
      <c r="PNW84" s="91"/>
      <c r="PNX84" s="91"/>
      <c r="PNY84" s="91"/>
      <c r="PNZ84" s="91"/>
      <c r="POA84" s="91"/>
      <c r="POB84" s="91"/>
      <c r="POC84" s="91"/>
      <c r="POD84" s="91"/>
      <c r="POE84" s="91"/>
      <c r="POF84" s="91"/>
      <c r="POG84" s="91"/>
      <c r="POH84" s="91"/>
      <c r="POI84" s="91"/>
      <c r="POJ84" s="91"/>
      <c r="POK84" s="91"/>
      <c r="POL84" s="91"/>
      <c r="POM84" s="91"/>
      <c r="PON84" s="91"/>
      <c r="POO84" s="91"/>
      <c r="POP84" s="91"/>
      <c r="POQ84" s="91"/>
      <c r="POR84" s="91"/>
      <c r="POS84" s="91"/>
      <c r="POT84" s="91"/>
      <c r="POU84" s="91"/>
      <c r="POV84" s="91"/>
      <c r="POW84" s="91"/>
      <c r="POX84" s="91"/>
      <c r="POY84" s="91"/>
      <c r="POZ84" s="91"/>
      <c r="PPA84" s="91"/>
      <c r="PPB84" s="91"/>
      <c r="PPC84" s="91"/>
      <c r="PPD84" s="91"/>
      <c r="PPE84" s="91"/>
      <c r="PPF84" s="91"/>
      <c r="PPG84" s="91"/>
      <c r="PPH84" s="91"/>
      <c r="PPI84" s="91"/>
      <c r="PPJ84" s="91"/>
      <c r="PPK84" s="91"/>
      <c r="PPL84" s="91"/>
      <c r="PPM84" s="91"/>
      <c r="PPN84" s="91"/>
      <c r="PPO84" s="91"/>
      <c r="PPP84" s="91"/>
      <c r="PPQ84" s="91"/>
      <c r="PPR84" s="91"/>
      <c r="PPS84" s="91"/>
      <c r="PPT84" s="91"/>
      <c r="PPU84" s="91"/>
      <c r="PPV84" s="91"/>
      <c r="PPW84" s="91"/>
      <c r="PPX84" s="91"/>
      <c r="PPY84" s="91"/>
      <c r="PPZ84" s="91"/>
      <c r="PQA84" s="91"/>
      <c r="PQB84" s="91"/>
      <c r="PQC84" s="91"/>
      <c r="PQD84" s="91"/>
      <c r="PQE84" s="91"/>
      <c r="PQF84" s="91"/>
      <c r="PQG84" s="91"/>
      <c r="PQH84" s="91"/>
      <c r="PQI84" s="91"/>
      <c r="PQJ84" s="91"/>
      <c r="PQK84" s="91"/>
      <c r="PQL84" s="91"/>
      <c r="PQM84" s="91"/>
      <c r="PQN84" s="91"/>
      <c r="PQO84" s="91"/>
      <c r="PQP84" s="91"/>
      <c r="PQQ84" s="91"/>
      <c r="PQR84" s="91"/>
      <c r="PQS84" s="91"/>
      <c r="PQT84" s="91"/>
      <c r="PQU84" s="91"/>
      <c r="PQV84" s="91"/>
      <c r="PQW84" s="91"/>
      <c r="PQX84" s="91"/>
      <c r="PQY84" s="91"/>
      <c r="PQZ84" s="91"/>
      <c r="PRA84" s="91"/>
      <c r="PRB84" s="91"/>
      <c r="PRC84" s="91"/>
      <c r="PRD84" s="91"/>
      <c r="PRE84" s="91"/>
      <c r="PRF84" s="91"/>
      <c r="PRG84" s="91"/>
      <c r="PRH84" s="91"/>
      <c r="PRI84" s="91"/>
      <c r="PRJ84" s="91"/>
      <c r="PRK84" s="91"/>
      <c r="PRL84" s="91"/>
      <c r="PRM84" s="91"/>
      <c r="PRN84" s="91"/>
      <c r="PRO84" s="91"/>
      <c r="PRP84" s="91"/>
      <c r="PRQ84" s="91"/>
      <c r="PRR84" s="91"/>
      <c r="PRS84" s="91"/>
      <c r="PRT84" s="91"/>
      <c r="PRU84" s="91"/>
      <c r="PRV84" s="91"/>
      <c r="PRW84" s="91"/>
      <c r="PRX84" s="91"/>
      <c r="PRY84" s="91"/>
      <c r="PRZ84" s="91"/>
      <c r="PSA84" s="91"/>
      <c r="PSB84" s="91"/>
      <c r="PSC84" s="91"/>
      <c r="PSD84" s="91"/>
      <c r="PSE84" s="91"/>
      <c r="PSF84" s="91"/>
      <c r="PSG84" s="91"/>
      <c r="PSH84" s="91"/>
      <c r="PSI84" s="91"/>
      <c r="PSJ84" s="91"/>
      <c r="PSK84" s="91"/>
      <c r="PSL84" s="91"/>
      <c r="PSM84" s="91"/>
      <c r="PSN84" s="91"/>
      <c r="PSO84" s="91"/>
      <c r="PSP84" s="91"/>
      <c r="PSQ84" s="91"/>
      <c r="PSR84" s="91"/>
      <c r="PSS84" s="91"/>
      <c r="PST84" s="91"/>
      <c r="PSU84" s="91"/>
      <c r="PSV84" s="91"/>
      <c r="PSW84" s="91"/>
      <c r="PSX84" s="91"/>
      <c r="PSY84" s="91"/>
      <c r="PSZ84" s="91"/>
      <c r="PTA84" s="91"/>
      <c r="PTB84" s="91"/>
      <c r="PTC84" s="91"/>
      <c r="PTD84" s="91"/>
      <c r="PTE84" s="91"/>
      <c r="PTF84" s="91"/>
      <c r="PTG84" s="91"/>
      <c r="PTH84" s="91"/>
      <c r="PTI84" s="91"/>
      <c r="PTJ84" s="91"/>
      <c r="PTK84" s="91"/>
      <c r="PTL84" s="91"/>
      <c r="PTM84" s="91"/>
      <c r="PTN84" s="91"/>
      <c r="PTO84" s="91"/>
      <c r="PTP84" s="91"/>
      <c r="PTQ84" s="91"/>
      <c r="PTR84" s="91"/>
      <c r="PTS84" s="91"/>
      <c r="PTT84" s="91"/>
      <c r="PTU84" s="91"/>
      <c r="PTV84" s="91"/>
      <c r="PTW84" s="91"/>
      <c r="PTX84" s="91"/>
      <c r="PTY84" s="91"/>
      <c r="PTZ84" s="91"/>
      <c r="PUA84" s="91"/>
      <c r="PUB84" s="91"/>
      <c r="PUC84" s="91"/>
      <c r="PUD84" s="91"/>
      <c r="PUE84" s="91"/>
      <c r="PUF84" s="91"/>
      <c r="PUG84" s="91"/>
      <c r="PUH84" s="91"/>
      <c r="PUI84" s="91"/>
      <c r="PUJ84" s="91"/>
      <c r="PUK84" s="91"/>
      <c r="PUL84" s="91"/>
      <c r="PUM84" s="91"/>
      <c r="PUN84" s="91"/>
      <c r="PUO84" s="91"/>
      <c r="PUP84" s="91"/>
      <c r="PUQ84" s="91"/>
      <c r="PUR84" s="91"/>
      <c r="PUS84" s="91"/>
      <c r="PUT84" s="91"/>
      <c r="PUU84" s="91"/>
      <c r="PUV84" s="91"/>
      <c r="PUW84" s="91"/>
      <c r="PUX84" s="91"/>
      <c r="PUY84" s="91"/>
      <c r="PUZ84" s="91"/>
      <c r="PVA84" s="91"/>
      <c r="PVB84" s="91"/>
      <c r="PVC84" s="91"/>
      <c r="PVD84" s="91"/>
      <c r="PVE84" s="91"/>
      <c r="PVF84" s="91"/>
      <c r="PVG84" s="91"/>
      <c r="PVH84" s="91"/>
      <c r="PVI84" s="91"/>
      <c r="PVJ84" s="91"/>
      <c r="PVK84" s="91"/>
      <c r="PVL84" s="91"/>
      <c r="PVM84" s="91"/>
      <c r="PVN84" s="91"/>
      <c r="PVO84" s="91"/>
      <c r="PVP84" s="91"/>
      <c r="PVQ84" s="91"/>
      <c r="PVR84" s="91"/>
      <c r="PVS84" s="91"/>
      <c r="PVT84" s="91"/>
      <c r="PVU84" s="91"/>
      <c r="PVV84" s="91"/>
      <c r="PVW84" s="91"/>
      <c r="PVX84" s="91"/>
      <c r="PVY84" s="91"/>
      <c r="PVZ84" s="91"/>
      <c r="PWA84" s="91"/>
      <c r="PWB84" s="91"/>
      <c r="PWC84" s="91"/>
      <c r="PWD84" s="91"/>
      <c r="PWE84" s="91"/>
      <c r="PWF84" s="91"/>
      <c r="PWG84" s="91"/>
      <c r="PWH84" s="91"/>
      <c r="PWI84" s="91"/>
      <c r="PWJ84" s="91"/>
      <c r="PWK84" s="91"/>
      <c r="PWL84" s="91"/>
      <c r="PWM84" s="91"/>
      <c r="PWN84" s="91"/>
      <c r="PWO84" s="91"/>
      <c r="PWP84" s="91"/>
      <c r="PWQ84" s="91"/>
      <c r="PWR84" s="91"/>
      <c r="PWS84" s="91"/>
      <c r="PWT84" s="91"/>
      <c r="PWU84" s="91"/>
      <c r="PWV84" s="91"/>
      <c r="PWW84" s="91"/>
      <c r="PWX84" s="91"/>
      <c r="PWY84" s="91"/>
      <c r="PWZ84" s="91"/>
      <c r="PXA84" s="91"/>
      <c r="PXB84" s="91"/>
      <c r="PXC84" s="91"/>
      <c r="PXD84" s="91"/>
      <c r="PXE84" s="91"/>
      <c r="PXF84" s="91"/>
      <c r="PXG84" s="91"/>
      <c r="PXH84" s="91"/>
      <c r="PXI84" s="91"/>
      <c r="PXJ84" s="91"/>
      <c r="PXK84" s="91"/>
      <c r="PXL84" s="91"/>
      <c r="PXM84" s="91"/>
      <c r="PXN84" s="91"/>
      <c r="PXO84" s="91"/>
      <c r="PXP84" s="91"/>
      <c r="PXQ84" s="91"/>
      <c r="PXR84" s="91"/>
      <c r="PXS84" s="91"/>
      <c r="PXT84" s="91"/>
      <c r="PXU84" s="91"/>
      <c r="PXV84" s="91"/>
      <c r="PXW84" s="91"/>
      <c r="PXX84" s="91"/>
      <c r="PXY84" s="91"/>
      <c r="PXZ84" s="91"/>
      <c r="PYA84" s="91"/>
      <c r="PYB84" s="91"/>
      <c r="PYC84" s="91"/>
      <c r="PYD84" s="91"/>
      <c r="PYE84" s="91"/>
      <c r="PYF84" s="91"/>
      <c r="PYG84" s="91"/>
      <c r="PYH84" s="91"/>
      <c r="PYI84" s="91"/>
      <c r="PYJ84" s="91"/>
      <c r="PYK84" s="91"/>
      <c r="PYL84" s="91"/>
      <c r="PYM84" s="91"/>
      <c r="PYN84" s="91"/>
      <c r="PYO84" s="91"/>
      <c r="PYP84" s="91"/>
      <c r="PYQ84" s="91"/>
      <c r="PYR84" s="91"/>
      <c r="PYS84" s="91"/>
      <c r="PYT84" s="91"/>
      <c r="PYU84" s="91"/>
      <c r="PYV84" s="91"/>
      <c r="PYW84" s="91"/>
      <c r="PYX84" s="91"/>
      <c r="PYY84" s="91"/>
      <c r="PYZ84" s="91"/>
      <c r="PZA84" s="91"/>
      <c r="PZB84" s="91"/>
      <c r="PZC84" s="91"/>
      <c r="PZD84" s="91"/>
      <c r="PZE84" s="91"/>
      <c r="PZF84" s="91"/>
      <c r="PZG84" s="91"/>
      <c r="PZH84" s="91"/>
      <c r="PZI84" s="91"/>
      <c r="PZJ84" s="91"/>
      <c r="PZK84" s="91"/>
      <c r="PZL84" s="91"/>
      <c r="PZM84" s="91"/>
      <c r="PZN84" s="91"/>
      <c r="PZO84" s="91"/>
      <c r="PZP84" s="91"/>
      <c r="PZQ84" s="91"/>
      <c r="PZR84" s="91"/>
      <c r="PZS84" s="91"/>
      <c r="PZT84" s="91"/>
      <c r="PZU84" s="91"/>
      <c r="PZV84" s="91"/>
      <c r="PZW84" s="91"/>
      <c r="PZX84" s="91"/>
      <c r="PZY84" s="91"/>
      <c r="PZZ84" s="91"/>
      <c r="QAA84" s="91"/>
      <c r="QAB84" s="91"/>
      <c r="QAC84" s="91"/>
      <c r="QAD84" s="91"/>
      <c r="QAE84" s="91"/>
      <c r="QAF84" s="91"/>
      <c r="QAG84" s="91"/>
      <c r="QAH84" s="91"/>
      <c r="QAI84" s="91"/>
      <c r="QAJ84" s="91"/>
      <c r="QAK84" s="91"/>
      <c r="QAL84" s="91"/>
      <c r="QAM84" s="91"/>
      <c r="QAN84" s="91"/>
      <c r="QAO84" s="91"/>
      <c r="QAP84" s="91"/>
      <c r="QAQ84" s="91"/>
      <c r="QAR84" s="91"/>
      <c r="QAS84" s="91"/>
      <c r="QAT84" s="91"/>
      <c r="QAU84" s="91"/>
      <c r="QAV84" s="91"/>
      <c r="QAW84" s="91"/>
      <c r="QAX84" s="91"/>
      <c r="QAY84" s="91"/>
      <c r="QAZ84" s="91"/>
      <c r="QBA84" s="91"/>
      <c r="QBB84" s="91"/>
      <c r="QBC84" s="91"/>
      <c r="QBD84" s="91"/>
      <c r="QBE84" s="91"/>
      <c r="QBF84" s="91"/>
      <c r="QBG84" s="91"/>
      <c r="QBH84" s="91"/>
      <c r="QBI84" s="91"/>
      <c r="QBJ84" s="91"/>
      <c r="QBK84" s="91"/>
      <c r="QBL84" s="91"/>
      <c r="QBM84" s="91"/>
      <c r="QBN84" s="91"/>
      <c r="QBO84" s="91"/>
      <c r="QBP84" s="91"/>
      <c r="QBQ84" s="91"/>
      <c r="QBR84" s="91"/>
      <c r="QBS84" s="91"/>
      <c r="QBT84" s="91"/>
      <c r="QBU84" s="91"/>
      <c r="QBV84" s="91"/>
      <c r="QBW84" s="91"/>
      <c r="QBX84" s="91"/>
      <c r="QBY84" s="91"/>
      <c r="QBZ84" s="91"/>
      <c r="QCA84" s="91"/>
      <c r="QCB84" s="91"/>
      <c r="QCC84" s="91"/>
      <c r="QCD84" s="91"/>
      <c r="QCE84" s="91"/>
      <c r="QCF84" s="91"/>
      <c r="QCG84" s="91"/>
      <c r="QCH84" s="91"/>
      <c r="QCI84" s="91"/>
      <c r="QCJ84" s="91"/>
      <c r="QCK84" s="91"/>
      <c r="QCL84" s="91"/>
      <c r="QCM84" s="91"/>
      <c r="QCN84" s="91"/>
      <c r="QCO84" s="91"/>
      <c r="QCP84" s="91"/>
      <c r="QCQ84" s="91"/>
      <c r="QCR84" s="91"/>
      <c r="QCS84" s="91"/>
      <c r="QCT84" s="91"/>
      <c r="QCU84" s="91"/>
      <c r="QCV84" s="91"/>
      <c r="QCW84" s="91"/>
      <c r="QCX84" s="91"/>
      <c r="QCY84" s="91"/>
      <c r="QCZ84" s="91"/>
      <c r="QDA84" s="91"/>
      <c r="QDB84" s="91"/>
      <c r="QDC84" s="91"/>
      <c r="QDD84" s="91"/>
      <c r="QDE84" s="91"/>
      <c r="QDF84" s="91"/>
      <c r="QDG84" s="91"/>
      <c r="QDH84" s="91"/>
      <c r="QDI84" s="91"/>
      <c r="QDJ84" s="91"/>
      <c r="QDK84" s="91"/>
      <c r="QDL84" s="91"/>
      <c r="QDM84" s="91"/>
      <c r="QDN84" s="91"/>
      <c r="QDO84" s="91"/>
      <c r="QDP84" s="91"/>
      <c r="QDQ84" s="91"/>
      <c r="QDR84" s="91"/>
      <c r="QDS84" s="91"/>
      <c r="QDT84" s="91"/>
      <c r="QDU84" s="91"/>
      <c r="QDV84" s="91"/>
      <c r="QDW84" s="91"/>
      <c r="QDX84" s="91"/>
      <c r="QDY84" s="91"/>
      <c r="QDZ84" s="91"/>
      <c r="QEA84" s="91"/>
      <c r="QEB84" s="91"/>
      <c r="QEC84" s="91"/>
      <c r="QED84" s="91"/>
      <c r="QEE84" s="91"/>
      <c r="QEF84" s="91"/>
      <c r="QEG84" s="91"/>
      <c r="QEH84" s="91"/>
      <c r="QEI84" s="91"/>
      <c r="QEJ84" s="91"/>
      <c r="QEK84" s="91"/>
      <c r="QEL84" s="91"/>
      <c r="QEM84" s="91"/>
      <c r="QEN84" s="91"/>
      <c r="QEO84" s="91"/>
      <c r="QEP84" s="91"/>
      <c r="QEQ84" s="91"/>
      <c r="QER84" s="91"/>
      <c r="QES84" s="91"/>
      <c r="QET84" s="91"/>
      <c r="QEU84" s="91"/>
      <c r="QEV84" s="91"/>
      <c r="QEW84" s="91"/>
      <c r="QEX84" s="91"/>
      <c r="QEY84" s="91"/>
      <c r="QEZ84" s="91"/>
      <c r="QFA84" s="91"/>
      <c r="QFB84" s="91"/>
      <c r="QFC84" s="91"/>
      <c r="QFD84" s="91"/>
      <c r="QFE84" s="91"/>
      <c r="QFF84" s="91"/>
      <c r="QFG84" s="91"/>
      <c r="QFH84" s="91"/>
      <c r="QFI84" s="91"/>
      <c r="QFJ84" s="91"/>
      <c r="QFK84" s="91"/>
      <c r="QFL84" s="91"/>
      <c r="QFM84" s="91"/>
      <c r="QFN84" s="91"/>
      <c r="QFO84" s="91"/>
      <c r="QFP84" s="91"/>
      <c r="QFQ84" s="91"/>
      <c r="QFR84" s="91"/>
      <c r="QFS84" s="91"/>
      <c r="QFT84" s="91"/>
      <c r="QFU84" s="91"/>
      <c r="QFV84" s="91"/>
      <c r="QFW84" s="91"/>
      <c r="QFX84" s="91"/>
      <c r="QFY84" s="91"/>
      <c r="QFZ84" s="91"/>
      <c r="QGA84" s="91"/>
      <c r="QGB84" s="91"/>
      <c r="QGC84" s="91"/>
      <c r="QGD84" s="91"/>
      <c r="QGE84" s="91"/>
      <c r="QGF84" s="91"/>
      <c r="QGG84" s="91"/>
      <c r="QGH84" s="91"/>
      <c r="QGI84" s="91"/>
      <c r="QGJ84" s="91"/>
      <c r="QGK84" s="91"/>
      <c r="QGL84" s="91"/>
      <c r="QGM84" s="91"/>
      <c r="QGN84" s="91"/>
      <c r="QGO84" s="91"/>
      <c r="QGP84" s="91"/>
      <c r="QGQ84" s="91"/>
      <c r="QGR84" s="91"/>
      <c r="QGS84" s="91"/>
      <c r="QGT84" s="91"/>
      <c r="QGU84" s="91"/>
      <c r="QGV84" s="91"/>
      <c r="QGW84" s="91"/>
      <c r="QGX84" s="91"/>
      <c r="QGY84" s="91"/>
      <c r="QGZ84" s="91"/>
      <c r="QHA84" s="91"/>
      <c r="QHB84" s="91"/>
      <c r="QHC84" s="91"/>
      <c r="QHD84" s="91"/>
      <c r="QHE84" s="91"/>
      <c r="QHF84" s="91"/>
      <c r="QHG84" s="91"/>
      <c r="QHH84" s="91"/>
      <c r="QHI84" s="91"/>
      <c r="QHJ84" s="91"/>
      <c r="QHK84" s="91"/>
      <c r="QHL84" s="91"/>
      <c r="QHM84" s="91"/>
      <c r="QHN84" s="91"/>
      <c r="QHO84" s="91"/>
      <c r="QHP84" s="91"/>
      <c r="QHQ84" s="91"/>
      <c r="QHR84" s="91"/>
      <c r="QHS84" s="91"/>
      <c r="QHT84" s="91"/>
      <c r="QHU84" s="91"/>
      <c r="QHV84" s="91"/>
      <c r="QHW84" s="91"/>
      <c r="QHX84" s="91"/>
      <c r="QHY84" s="91"/>
      <c r="QHZ84" s="91"/>
      <c r="QIA84" s="91"/>
      <c r="QIB84" s="91"/>
      <c r="QIC84" s="91"/>
      <c r="QID84" s="91"/>
      <c r="QIE84" s="91"/>
      <c r="QIF84" s="91"/>
      <c r="QIG84" s="91"/>
      <c r="QIH84" s="91"/>
      <c r="QII84" s="91"/>
      <c r="QIJ84" s="91"/>
      <c r="QIK84" s="91"/>
      <c r="QIL84" s="91"/>
      <c r="QIM84" s="91"/>
      <c r="QIN84" s="91"/>
      <c r="QIO84" s="91"/>
      <c r="QIP84" s="91"/>
      <c r="QIQ84" s="91"/>
      <c r="QIR84" s="91"/>
      <c r="QIS84" s="91"/>
      <c r="QIT84" s="91"/>
      <c r="QIU84" s="91"/>
      <c r="QIV84" s="91"/>
      <c r="QIW84" s="91"/>
      <c r="QIX84" s="91"/>
      <c r="QIY84" s="91"/>
      <c r="QIZ84" s="91"/>
      <c r="QJA84" s="91"/>
      <c r="QJB84" s="91"/>
      <c r="QJC84" s="91"/>
      <c r="QJD84" s="91"/>
      <c r="QJE84" s="91"/>
      <c r="QJF84" s="91"/>
      <c r="QJG84" s="91"/>
      <c r="QJH84" s="91"/>
      <c r="QJI84" s="91"/>
      <c r="QJJ84" s="91"/>
      <c r="QJK84" s="91"/>
      <c r="QJL84" s="91"/>
      <c r="QJM84" s="91"/>
      <c r="QJN84" s="91"/>
      <c r="QJO84" s="91"/>
      <c r="QJP84" s="91"/>
      <c r="QJQ84" s="91"/>
      <c r="QJR84" s="91"/>
      <c r="QJS84" s="91"/>
      <c r="QJT84" s="91"/>
      <c r="QJU84" s="91"/>
      <c r="QJV84" s="91"/>
      <c r="QJW84" s="91"/>
      <c r="QJX84" s="91"/>
      <c r="QJY84" s="91"/>
      <c r="QJZ84" s="91"/>
      <c r="QKA84" s="91"/>
      <c r="QKB84" s="91"/>
      <c r="QKC84" s="91"/>
      <c r="QKD84" s="91"/>
      <c r="QKE84" s="91"/>
      <c r="QKF84" s="91"/>
      <c r="QKG84" s="91"/>
      <c r="QKH84" s="91"/>
      <c r="QKI84" s="91"/>
      <c r="QKJ84" s="91"/>
      <c r="QKK84" s="91"/>
      <c r="QKL84" s="91"/>
      <c r="QKM84" s="91"/>
      <c r="QKN84" s="91"/>
      <c r="QKO84" s="91"/>
      <c r="QKP84" s="91"/>
      <c r="QKQ84" s="91"/>
      <c r="QKR84" s="91"/>
      <c r="QKS84" s="91"/>
      <c r="QKT84" s="91"/>
      <c r="QKU84" s="91"/>
      <c r="QKV84" s="91"/>
      <c r="QKW84" s="91"/>
      <c r="QKX84" s="91"/>
      <c r="QKY84" s="91"/>
      <c r="QKZ84" s="91"/>
      <c r="QLA84" s="91"/>
      <c r="QLB84" s="91"/>
      <c r="QLC84" s="91"/>
      <c r="QLD84" s="91"/>
      <c r="QLE84" s="91"/>
      <c r="QLF84" s="91"/>
      <c r="QLG84" s="91"/>
      <c r="QLH84" s="91"/>
      <c r="QLI84" s="91"/>
      <c r="QLJ84" s="91"/>
      <c r="QLK84" s="91"/>
      <c r="QLL84" s="91"/>
      <c r="QLM84" s="91"/>
      <c r="QLN84" s="91"/>
      <c r="QLO84" s="91"/>
      <c r="QLP84" s="91"/>
      <c r="QLQ84" s="91"/>
      <c r="QLR84" s="91"/>
      <c r="QLS84" s="91"/>
      <c r="QLT84" s="91"/>
      <c r="QLU84" s="91"/>
      <c r="QLV84" s="91"/>
      <c r="QLW84" s="91"/>
      <c r="QLX84" s="91"/>
      <c r="QLY84" s="91"/>
      <c r="QLZ84" s="91"/>
      <c r="QMA84" s="91"/>
      <c r="QMB84" s="91"/>
      <c r="QMC84" s="91"/>
      <c r="QMD84" s="91"/>
      <c r="QME84" s="91"/>
      <c r="QMF84" s="91"/>
      <c r="QMG84" s="91"/>
      <c r="QMH84" s="91"/>
      <c r="QMI84" s="91"/>
      <c r="QMJ84" s="91"/>
      <c r="QMK84" s="91"/>
      <c r="QML84" s="91"/>
      <c r="QMM84" s="91"/>
      <c r="QMN84" s="91"/>
      <c r="QMO84" s="91"/>
      <c r="QMP84" s="91"/>
      <c r="QMQ84" s="91"/>
      <c r="QMR84" s="91"/>
      <c r="QMS84" s="91"/>
      <c r="QMT84" s="91"/>
      <c r="QMU84" s="91"/>
      <c r="QMV84" s="91"/>
      <c r="QMW84" s="91"/>
      <c r="QMX84" s="91"/>
      <c r="QMY84" s="91"/>
      <c r="QMZ84" s="91"/>
      <c r="QNA84" s="91"/>
      <c r="QNB84" s="91"/>
      <c r="QNC84" s="91"/>
      <c r="QND84" s="91"/>
      <c r="QNE84" s="91"/>
      <c r="QNF84" s="91"/>
      <c r="QNG84" s="91"/>
      <c r="QNH84" s="91"/>
      <c r="QNI84" s="91"/>
      <c r="QNJ84" s="91"/>
      <c r="QNK84" s="91"/>
      <c r="QNL84" s="91"/>
      <c r="QNM84" s="91"/>
      <c r="QNN84" s="91"/>
      <c r="QNO84" s="91"/>
      <c r="QNP84" s="91"/>
      <c r="QNQ84" s="91"/>
      <c r="QNR84" s="91"/>
      <c r="QNS84" s="91"/>
      <c r="QNT84" s="91"/>
      <c r="QNU84" s="91"/>
      <c r="QNV84" s="91"/>
      <c r="QNW84" s="91"/>
      <c r="QNX84" s="91"/>
      <c r="QNY84" s="91"/>
      <c r="QNZ84" s="91"/>
      <c r="QOA84" s="91"/>
      <c r="QOB84" s="91"/>
      <c r="QOC84" s="91"/>
      <c r="QOD84" s="91"/>
      <c r="QOE84" s="91"/>
      <c r="QOF84" s="91"/>
      <c r="QOG84" s="91"/>
      <c r="QOH84" s="91"/>
      <c r="QOI84" s="91"/>
      <c r="QOJ84" s="91"/>
      <c r="QOK84" s="91"/>
      <c r="QOL84" s="91"/>
      <c r="QOM84" s="91"/>
      <c r="QON84" s="91"/>
      <c r="QOO84" s="91"/>
      <c r="QOP84" s="91"/>
      <c r="QOQ84" s="91"/>
      <c r="QOR84" s="91"/>
      <c r="QOS84" s="91"/>
      <c r="QOT84" s="91"/>
      <c r="QOU84" s="91"/>
      <c r="QOV84" s="91"/>
      <c r="QOW84" s="91"/>
      <c r="QOX84" s="91"/>
      <c r="QOY84" s="91"/>
      <c r="QOZ84" s="91"/>
      <c r="QPA84" s="91"/>
      <c r="QPB84" s="91"/>
      <c r="QPC84" s="91"/>
      <c r="QPD84" s="91"/>
      <c r="QPE84" s="91"/>
      <c r="QPF84" s="91"/>
      <c r="QPG84" s="91"/>
      <c r="QPH84" s="91"/>
      <c r="QPI84" s="91"/>
      <c r="QPJ84" s="91"/>
      <c r="QPK84" s="91"/>
      <c r="QPL84" s="91"/>
      <c r="QPM84" s="91"/>
      <c r="QPN84" s="91"/>
      <c r="QPO84" s="91"/>
      <c r="QPP84" s="91"/>
      <c r="QPQ84" s="91"/>
      <c r="QPR84" s="91"/>
      <c r="QPS84" s="91"/>
      <c r="QPT84" s="91"/>
      <c r="QPU84" s="91"/>
      <c r="QPV84" s="91"/>
      <c r="QPW84" s="91"/>
      <c r="QPX84" s="91"/>
      <c r="QPY84" s="91"/>
      <c r="QPZ84" s="91"/>
      <c r="QQA84" s="91"/>
      <c r="QQB84" s="91"/>
      <c r="QQC84" s="91"/>
      <c r="QQD84" s="91"/>
      <c r="QQE84" s="91"/>
      <c r="QQF84" s="91"/>
      <c r="QQG84" s="91"/>
      <c r="QQH84" s="91"/>
      <c r="QQI84" s="91"/>
      <c r="QQJ84" s="91"/>
      <c r="QQK84" s="91"/>
      <c r="QQL84" s="91"/>
      <c r="QQM84" s="91"/>
      <c r="QQN84" s="91"/>
      <c r="QQO84" s="91"/>
      <c r="QQP84" s="91"/>
      <c r="QQQ84" s="91"/>
      <c r="QQR84" s="91"/>
      <c r="QQS84" s="91"/>
      <c r="QQT84" s="91"/>
      <c r="QQU84" s="91"/>
      <c r="QQV84" s="91"/>
      <c r="QQW84" s="91"/>
      <c r="QQX84" s="91"/>
      <c r="QQY84" s="91"/>
      <c r="QQZ84" s="91"/>
      <c r="QRA84" s="91"/>
      <c r="QRB84" s="91"/>
      <c r="QRC84" s="91"/>
      <c r="QRD84" s="91"/>
      <c r="QRE84" s="91"/>
      <c r="QRF84" s="91"/>
      <c r="QRG84" s="91"/>
      <c r="QRH84" s="91"/>
      <c r="QRI84" s="91"/>
      <c r="QRJ84" s="91"/>
      <c r="QRK84" s="91"/>
      <c r="QRL84" s="91"/>
      <c r="QRM84" s="91"/>
      <c r="QRN84" s="91"/>
      <c r="QRO84" s="91"/>
      <c r="QRP84" s="91"/>
      <c r="QRQ84" s="91"/>
      <c r="QRR84" s="91"/>
      <c r="QRS84" s="91"/>
      <c r="QRT84" s="91"/>
      <c r="QRU84" s="91"/>
      <c r="QRV84" s="91"/>
      <c r="QRW84" s="91"/>
      <c r="QRX84" s="91"/>
      <c r="QRY84" s="91"/>
      <c r="QRZ84" s="91"/>
      <c r="QSA84" s="91"/>
      <c r="QSB84" s="91"/>
      <c r="QSC84" s="91"/>
      <c r="QSD84" s="91"/>
      <c r="QSE84" s="91"/>
      <c r="QSF84" s="91"/>
      <c r="QSG84" s="91"/>
      <c r="QSH84" s="91"/>
      <c r="QSI84" s="91"/>
      <c r="QSJ84" s="91"/>
      <c r="QSK84" s="91"/>
      <c r="QSL84" s="91"/>
      <c r="QSM84" s="91"/>
      <c r="QSN84" s="91"/>
      <c r="QSO84" s="91"/>
      <c r="QSP84" s="91"/>
      <c r="QSQ84" s="91"/>
      <c r="QSR84" s="91"/>
      <c r="QSS84" s="91"/>
      <c r="QST84" s="91"/>
      <c r="QSU84" s="91"/>
      <c r="QSV84" s="91"/>
      <c r="QSW84" s="91"/>
      <c r="QSX84" s="91"/>
      <c r="QSY84" s="91"/>
      <c r="QSZ84" s="91"/>
      <c r="QTA84" s="91"/>
      <c r="QTB84" s="91"/>
      <c r="QTC84" s="91"/>
      <c r="QTD84" s="91"/>
      <c r="QTE84" s="91"/>
      <c r="QTF84" s="91"/>
      <c r="QTG84" s="91"/>
      <c r="QTH84" s="91"/>
      <c r="QTI84" s="91"/>
      <c r="QTJ84" s="91"/>
      <c r="QTK84" s="91"/>
      <c r="QTL84" s="91"/>
      <c r="QTM84" s="91"/>
      <c r="QTN84" s="91"/>
      <c r="QTO84" s="91"/>
      <c r="QTP84" s="91"/>
      <c r="QTQ84" s="91"/>
      <c r="QTR84" s="91"/>
      <c r="QTS84" s="91"/>
      <c r="QTT84" s="91"/>
      <c r="QTU84" s="91"/>
      <c r="QTV84" s="91"/>
      <c r="QTW84" s="91"/>
      <c r="QTX84" s="91"/>
      <c r="QTY84" s="91"/>
      <c r="QTZ84" s="91"/>
      <c r="QUA84" s="91"/>
      <c r="QUB84" s="91"/>
      <c r="QUC84" s="91"/>
      <c r="QUD84" s="91"/>
      <c r="QUE84" s="91"/>
      <c r="QUF84" s="91"/>
      <c r="QUG84" s="91"/>
      <c r="QUH84" s="91"/>
      <c r="QUI84" s="91"/>
      <c r="QUJ84" s="91"/>
      <c r="QUK84" s="91"/>
      <c r="QUL84" s="91"/>
      <c r="QUM84" s="91"/>
      <c r="QUN84" s="91"/>
      <c r="QUO84" s="91"/>
      <c r="QUP84" s="91"/>
      <c r="QUQ84" s="91"/>
      <c r="QUR84" s="91"/>
      <c r="QUS84" s="91"/>
      <c r="QUT84" s="91"/>
      <c r="QUU84" s="91"/>
      <c r="QUV84" s="91"/>
      <c r="QUW84" s="91"/>
      <c r="QUX84" s="91"/>
      <c r="QUY84" s="91"/>
      <c r="QUZ84" s="91"/>
      <c r="QVA84" s="91"/>
      <c r="QVB84" s="91"/>
      <c r="QVC84" s="91"/>
      <c r="QVD84" s="91"/>
      <c r="QVE84" s="91"/>
      <c r="QVF84" s="91"/>
      <c r="QVG84" s="91"/>
      <c r="QVH84" s="91"/>
      <c r="QVI84" s="91"/>
      <c r="QVJ84" s="91"/>
      <c r="QVK84" s="91"/>
      <c r="QVL84" s="91"/>
      <c r="QVM84" s="91"/>
      <c r="QVN84" s="91"/>
      <c r="QVO84" s="91"/>
      <c r="QVP84" s="91"/>
      <c r="QVQ84" s="91"/>
      <c r="QVR84" s="91"/>
      <c r="QVS84" s="91"/>
      <c r="QVT84" s="91"/>
      <c r="QVU84" s="91"/>
      <c r="QVV84" s="91"/>
      <c r="QVW84" s="91"/>
      <c r="QVX84" s="91"/>
      <c r="QVY84" s="91"/>
      <c r="QVZ84" s="91"/>
      <c r="QWA84" s="91"/>
      <c r="QWB84" s="91"/>
      <c r="QWC84" s="91"/>
      <c r="QWD84" s="91"/>
      <c r="QWE84" s="91"/>
      <c r="QWF84" s="91"/>
      <c r="QWG84" s="91"/>
      <c r="QWH84" s="91"/>
      <c r="QWI84" s="91"/>
      <c r="QWJ84" s="91"/>
      <c r="QWK84" s="91"/>
      <c r="QWL84" s="91"/>
      <c r="QWM84" s="91"/>
      <c r="QWN84" s="91"/>
      <c r="QWO84" s="91"/>
      <c r="QWP84" s="91"/>
      <c r="QWQ84" s="91"/>
      <c r="QWR84" s="91"/>
      <c r="QWS84" s="91"/>
      <c r="QWT84" s="91"/>
      <c r="QWU84" s="91"/>
      <c r="QWV84" s="91"/>
      <c r="QWW84" s="91"/>
      <c r="QWX84" s="91"/>
      <c r="QWY84" s="91"/>
      <c r="QWZ84" s="91"/>
      <c r="QXA84" s="91"/>
      <c r="QXB84" s="91"/>
      <c r="QXC84" s="91"/>
      <c r="QXD84" s="91"/>
      <c r="QXE84" s="91"/>
      <c r="QXF84" s="91"/>
      <c r="QXG84" s="91"/>
      <c r="QXH84" s="91"/>
      <c r="QXI84" s="91"/>
      <c r="QXJ84" s="91"/>
      <c r="QXK84" s="91"/>
      <c r="QXL84" s="91"/>
      <c r="QXM84" s="91"/>
      <c r="QXN84" s="91"/>
      <c r="QXO84" s="91"/>
      <c r="QXP84" s="91"/>
      <c r="QXQ84" s="91"/>
      <c r="QXR84" s="91"/>
      <c r="QXS84" s="91"/>
      <c r="QXT84" s="91"/>
      <c r="QXU84" s="91"/>
      <c r="QXV84" s="91"/>
      <c r="QXW84" s="91"/>
      <c r="QXX84" s="91"/>
      <c r="QXY84" s="91"/>
      <c r="QXZ84" s="91"/>
      <c r="QYA84" s="91"/>
      <c r="QYB84" s="91"/>
      <c r="QYC84" s="91"/>
      <c r="QYD84" s="91"/>
      <c r="QYE84" s="91"/>
      <c r="QYF84" s="91"/>
      <c r="QYG84" s="91"/>
      <c r="QYH84" s="91"/>
      <c r="QYI84" s="91"/>
      <c r="QYJ84" s="91"/>
      <c r="QYK84" s="91"/>
      <c r="QYL84" s="91"/>
      <c r="QYM84" s="91"/>
      <c r="QYN84" s="91"/>
      <c r="QYO84" s="91"/>
      <c r="QYP84" s="91"/>
      <c r="QYQ84" s="91"/>
      <c r="QYR84" s="91"/>
      <c r="QYS84" s="91"/>
      <c r="QYT84" s="91"/>
      <c r="QYU84" s="91"/>
      <c r="QYV84" s="91"/>
      <c r="QYW84" s="91"/>
      <c r="QYX84" s="91"/>
      <c r="QYY84" s="91"/>
      <c r="QYZ84" s="91"/>
      <c r="QZA84" s="91"/>
      <c r="QZB84" s="91"/>
      <c r="QZC84" s="91"/>
      <c r="QZD84" s="91"/>
      <c r="QZE84" s="91"/>
      <c r="QZF84" s="91"/>
      <c r="QZG84" s="91"/>
      <c r="QZH84" s="91"/>
      <c r="QZI84" s="91"/>
      <c r="QZJ84" s="91"/>
      <c r="QZK84" s="91"/>
      <c r="QZL84" s="91"/>
      <c r="QZM84" s="91"/>
      <c r="QZN84" s="91"/>
      <c r="QZO84" s="91"/>
      <c r="QZP84" s="91"/>
      <c r="QZQ84" s="91"/>
      <c r="QZR84" s="91"/>
      <c r="QZS84" s="91"/>
      <c r="QZT84" s="91"/>
      <c r="QZU84" s="91"/>
      <c r="QZV84" s="91"/>
      <c r="QZW84" s="91"/>
      <c r="QZX84" s="91"/>
      <c r="QZY84" s="91"/>
      <c r="QZZ84" s="91"/>
      <c r="RAA84" s="91"/>
      <c r="RAB84" s="91"/>
      <c r="RAC84" s="91"/>
      <c r="RAD84" s="91"/>
      <c r="RAE84" s="91"/>
      <c r="RAF84" s="91"/>
      <c r="RAG84" s="91"/>
      <c r="RAH84" s="91"/>
      <c r="RAI84" s="91"/>
      <c r="RAJ84" s="91"/>
      <c r="RAK84" s="91"/>
      <c r="RAL84" s="91"/>
      <c r="RAM84" s="91"/>
      <c r="RAN84" s="91"/>
      <c r="RAO84" s="91"/>
      <c r="RAP84" s="91"/>
      <c r="RAQ84" s="91"/>
      <c r="RAR84" s="91"/>
      <c r="RAS84" s="91"/>
      <c r="RAT84" s="91"/>
      <c r="RAU84" s="91"/>
      <c r="RAV84" s="91"/>
      <c r="RAW84" s="91"/>
      <c r="RAX84" s="91"/>
      <c r="RAY84" s="91"/>
      <c r="RAZ84" s="91"/>
      <c r="RBA84" s="91"/>
      <c r="RBB84" s="91"/>
      <c r="RBC84" s="91"/>
      <c r="RBD84" s="91"/>
      <c r="RBE84" s="91"/>
      <c r="RBF84" s="91"/>
      <c r="RBG84" s="91"/>
      <c r="RBH84" s="91"/>
      <c r="RBI84" s="91"/>
      <c r="RBJ84" s="91"/>
      <c r="RBK84" s="91"/>
      <c r="RBL84" s="91"/>
      <c r="RBM84" s="91"/>
      <c r="RBN84" s="91"/>
      <c r="RBO84" s="91"/>
      <c r="RBP84" s="91"/>
      <c r="RBQ84" s="91"/>
      <c r="RBR84" s="91"/>
      <c r="RBS84" s="91"/>
      <c r="RBT84" s="91"/>
      <c r="RBU84" s="91"/>
      <c r="RBV84" s="91"/>
      <c r="RBW84" s="91"/>
      <c r="RBX84" s="91"/>
      <c r="RBY84" s="91"/>
      <c r="RBZ84" s="91"/>
      <c r="RCA84" s="91"/>
      <c r="RCB84" s="91"/>
      <c r="RCC84" s="91"/>
      <c r="RCD84" s="91"/>
      <c r="RCE84" s="91"/>
      <c r="RCF84" s="91"/>
      <c r="RCG84" s="91"/>
      <c r="RCH84" s="91"/>
      <c r="RCI84" s="91"/>
      <c r="RCJ84" s="91"/>
      <c r="RCK84" s="91"/>
      <c r="RCL84" s="91"/>
      <c r="RCM84" s="91"/>
      <c r="RCN84" s="91"/>
      <c r="RCO84" s="91"/>
      <c r="RCP84" s="91"/>
      <c r="RCQ84" s="91"/>
      <c r="RCR84" s="91"/>
      <c r="RCS84" s="91"/>
      <c r="RCT84" s="91"/>
      <c r="RCU84" s="91"/>
      <c r="RCV84" s="91"/>
      <c r="RCW84" s="91"/>
      <c r="RCX84" s="91"/>
      <c r="RCY84" s="91"/>
      <c r="RCZ84" s="91"/>
      <c r="RDA84" s="91"/>
      <c r="RDB84" s="91"/>
      <c r="RDC84" s="91"/>
      <c r="RDD84" s="91"/>
      <c r="RDE84" s="91"/>
      <c r="RDF84" s="91"/>
      <c r="RDG84" s="91"/>
      <c r="RDH84" s="91"/>
      <c r="RDI84" s="91"/>
      <c r="RDJ84" s="91"/>
      <c r="RDK84" s="91"/>
      <c r="RDL84" s="91"/>
      <c r="RDM84" s="91"/>
      <c r="RDN84" s="91"/>
      <c r="RDO84" s="91"/>
      <c r="RDP84" s="91"/>
      <c r="RDQ84" s="91"/>
      <c r="RDR84" s="91"/>
      <c r="RDS84" s="91"/>
      <c r="RDT84" s="91"/>
      <c r="RDU84" s="91"/>
      <c r="RDV84" s="91"/>
      <c r="RDW84" s="91"/>
      <c r="RDX84" s="91"/>
      <c r="RDY84" s="91"/>
      <c r="RDZ84" s="91"/>
      <c r="REA84" s="91"/>
      <c r="REB84" s="91"/>
      <c r="REC84" s="91"/>
      <c r="RED84" s="91"/>
      <c r="REE84" s="91"/>
      <c r="REF84" s="91"/>
      <c r="REG84" s="91"/>
      <c r="REH84" s="91"/>
      <c r="REI84" s="91"/>
      <c r="REJ84" s="91"/>
      <c r="REK84" s="91"/>
      <c r="REL84" s="91"/>
      <c r="REM84" s="91"/>
      <c r="REN84" s="91"/>
      <c r="REO84" s="91"/>
      <c r="REP84" s="91"/>
      <c r="REQ84" s="91"/>
      <c r="RER84" s="91"/>
      <c r="RES84" s="91"/>
      <c r="RET84" s="91"/>
      <c r="REU84" s="91"/>
      <c r="REV84" s="91"/>
      <c r="REW84" s="91"/>
      <c r="REX84" s="91"/>
      <c r="REY84" s="91"/>
      <c r="REZ84" s="91"/>
      <c r="RFA84" s="91"/>
      <c r="RFB84" s="91"/>
      <c r="RFC84" s="91"/>
      <c r="RFD84" s="91"/>
      <c r="RFE84" s="91"/>
      <c r="RFF84" s="91"/>
      <c r="RFG84" s="91"/>
      <c r="RFH84" s="91"/>
      <c r="RFI84" s="91"/>
      <c r="RFJ84" s="91"/>
      <c r="RFK84" s="91"/>
      <c r="RFL84" s="91"/>
      <c r="RFM84" s="91"/>
      <c r="RFN84" s="91"/>
      <c r="RFO84" s="91"/>
      <c r="RFP84" s="91"/>
      <c r="RFQ84" s="91"/>
      <c r="RFR84" s="91"/>
      <c r="RFS84" s="91"/>
      <c r="RFT84" s="91"/>
      <c r="RFU84" s="91"/>
      <c r="RFV84" s="91"/>
      <c r="RFW84" s="91"/>
      <c r="RFX84" s="91"/>
      <c r="RFY84" s="91"/>
      <c r="RFZ84" s="91"/>
      <c r="RGA84" s="91"/>
      <c r="RGB84" s="91"/>
      <c r="RGC84" s="91"/>
      <c r="RGD84" s="91"/>
      <c r="RGE84" s="91"/>
      <c r="RGF84" s="91"/>
      <c r="RGG84" s="91"/>
      <c r="RGH84" s="91"/>
      <c r="RGI84" s="91"/>
      <c r="RGJ84" s="91"/>
      <c r="RGK84" s="91"/>
      <c r="RGL84" s="91"/>
      <c r="RGM84" s="91"/>
      <c r="RGN84" s="91"/>
      <c r="RGO84" s="91"/>
      <c r="RGP84" s="91"/>
      <c r="RGQ84" s="91"/>
      <c r="RGR84" s="91"/>
      <c r="RGS84" s="91"/>
      <c r="RGT84" s="91"/>
      <c r="RGU84" s="91"/>
      <c r="RGV84" s="91"/>
      <c r="RGW84" s="91"/>
      <c r="RGX84" s="91"/>
      <c r="RGY84" s="91"/>
      <c r="RGZ84" s="91"/>
      <c r="RHA84" s="91"/>
      <c r="RHB84" s="91"/>
      <c r="RHC84" s="91"/>
      <c r="RHD84" s="91"/>
      <c r="RHE84" s="91"/>
      <c r="RHF84" s="91"/>
      <c r="RHG84" s="91"/>
      <c r="RHH84" s="91"/>
      <c r="RHI84" s="91"/>
      <c r="RHJ84" s="91"/>
      <c r="RHK84" s="91"/>
      <c r="RHL84" s="91"/>
      <c r="RHM84" s="91"/>
      <c r="RHN84" s="91"/>
      <c r="RHO84" s="91"/>
      <c r="RHP84" s="91"/>
      <c r="RHQ84" s="91"/>
      <c r="RHR84" s="91"/>
      <c r="RHS84" s="91"/>
      <c r="RHT84" s="91"/>
      <c r="RHU84" s="91"/>
      <c r="RHV84" s="91"/>
      <c r="RHW84" s="91"/>
      <c r="RHX84" s="91"/>
      <c r="RHY84" s="91"/>
      <c r="RHZ84" s="91"/>
      <c r="RIA84" s="91"/>
      <c r="RIB84" s="91"/>
      <c r="RIC84" s="91"/>
      <c r="RID84" s="91"/>
      <c r="RIE84" s="91"/>
      <c r="RIF84" s="91"/>
      <c r="RIG84" s="91"/>
      <c r="RIH84" s="91"/>
      <c r="RII84" s="91"/>
      <c r="RIJ84" s="91"/>
      <c r="RIK84" s="91"/>
      <c r="RIL84" s="91"/>
      <c r="RIM84" s="91"/>
      <c r="RIN84" s="91"/>
      <c r="RIO84" s="91"/>
      <c r="RIP84" s="91"/>
      <c r="RIQ84" s="91"/>
      <c r="RIR84" s="91"/>
      <c r="RIS84" s="91"/>
      <c r="RIT84" s="91"/>
      <c r="RIU84" s="91"/>
      <c r="RIV84" s="91"/>
      <c r="RIW84" s="91"/>
      <c r="RIX84" s="91"/>
      <c r="RIY84" s="91"/>
      <c r="RIZ84" s="91"/>
      <c r="RJA84" s="91"/>
      <c r="RJB84" s="91"/>
      <c r="RJC84" s="91"/>
      <c r="RJD84" s="91"/>
      <c r="RJE84" s="91"/>
      <c r="RJF84" s="91"/>
      <c r="RJG84" s="91"/>
      <c r="RJH84" s="91"/>
      <c r="RJI84" s="91"/>
      <c r="RJJ84" s="91"/>
      <c r="RJK84" s="91"/>
      <c r="RJL84" s="91"/>
      <c r="RJM84" s="91"/>
      <c r="RJN84" s="91"/>
      <c r="RJO84" s="91"/>
      <c r="RJP84" s="91"/>
      <c r="RJQ84" s="91"/>
      <c r="RJR84" s="91"/>
      <c r="RJS84" s="91"/>
      <c r="RJT84" s="91"/>
      <c r="RJU84" s="91"/>
      <c r="RJV84" s="91"/>
      <c r="RJW84" s="91"/>
      <c r="RJX84" s="91"/>
      <c r="RJY84" s="91"/>
      <c r="RJZ84" s="91"/>
      <c r="RKA84" s="91"/>
      <c r="RKB84" s="91"/>
      <c r="RKC84" s="91"/>
      <c r="RKD84" s="91"/>
      <c r="RKE84" s="91"/>
      <c r="RKF84" s="91"/>
      <c r="RKG84" s="91"/>
      <c r="RKH84" s="91"/>
      <c r="RKI84" s="91"/>
      <c r="RKJ84" s="91"/>
      <c r="RKK84" s="91"/>
      <c r="RKL84" s="91"/>
      <c r="RKM84" s="91"/>
      <c r="RKN84" s="91"/>
      <c r="RKO84" s="91"/>
      <c r="RKP84" s="91"/>
      <c r="RKQ84" s="91"/>
      <c r="RKR84" s="91"/>
      <c r="RKS84" s="91"/>
      <c r="RKT84" s="91"/>
      <c r="RKU84" s="91"/>
      <c r="RKV84" s="91"/>
      <c r="RKW84" s="91"/>
      <c r="RKX84" s="91"/>
      <c r="RKY84" s="91"/>
      <c r="RKZ84" s="91"/>
      <c r="RLA84" s="91"/>
      <c r="RLB84" s="91"/>
      <c r="RLC84" s="91"/>
      <c r="RLD84" s="91"/>
      <c r="RLE84" s="91"/>
      <c r="RLF84" s="91"/>
      <c r="RLG84" s="91"/>
      <c r="RLH84" s="91"/>
      <c r="RLI84" s="91"/>
      <c r="RLJ84" s="91"/>
      <c r="RLK84" s="91"/>
      <c r="RLL84" s="91"/>
      <c r="RLM84" s="91"/>
      <c r="RLN84" s="91"/>
      <c r="RLO84" s="91"/>
      <c r="RLP84" s="91"/>
      <c r="RLQ84" s="91"/>
      <c r="RLR84" s="91"/>
      <c r="RLS84" s="91"/>
      <c r="RLT84" s="91"/>
      <c r="RLU84" s="91"/>
      <c r="RLV84" s="91"/>
      <c r="RLW84" s="91"/>
      <c r="RLX84" s="91"/>
      <c r="RLY84" s="91"/>
      <c r="RLZ84" s="91"/>
      <c r="RMA84" s="91"/>
      <c r="RMB84" s="91"/>
      <c r="RMC84" s="91"/>
      <c r="RMD84" s="91"/>
      <c r="RME84" s="91"/>
      <c r="RMF84" s="91"/>
      <c r="RMG84" s="91"/>
      <c r="RMH84" s="91"/>
      <c r="RMI84" s="91"/>
      <c r="RMJ84" s="91"/>
      <c r="RMK84" s="91"/>
      <c r="RML84" s="91"/>
      <c r="RMM84" s="91"/>
      <c r="RMN84" s="91"/>
      <c r="RMO84" s="91"/>
      <c r="RMP84" s="91"/>
      <c r="RMQ84" s="91"/>
      <c r="RMR84" s="91"/>
      <c r="RMS84" s="91"/>
      <c r="RMT84" s="91"/>
      <c r="RMU84" s="91"/>
      <c r="RMV84" s="91"/>
      <c r="RMW84" s="91"/>
      <c r="RMX84" s="91"/>
      <c r="RMY84" s="91"/>
      <c r="RMZ84" s="91"/>
      <c r="RNA84" s="91"/>
      <c r="RNB84" s="91"/>
      <c r="RNC84" s="91"/>
      <c r="RND84" s="91"/>
      <c r="RNE84" s="91"/>
      <c r="RNF84" s="91"/>
      <c r="RNG84" s="91"/>
      <c r="RNH84" s="91"/>
      <c r="RNI84" s="91"/>
      <c r="RNJ84" s="91"/>
      <c r="RNK84" s="91"/>
      <c r="RNL84" s="91"/>
      <c r="RNM84" s="91"/>
      <c r="RNN84" s="91"/>
      <c r="RNO84" s="91"/>
      <c r="RNP84" s="91"/>
      <c r="RNQ84" s="91"/>
      <c r="RNR84" s="91"/>
      <c r="RNS84" s="91"/>
      <c r="RNT84" s="91"/>
      <c r="RNU84" s="91"/>
      <c r="RNV84" s="91"/>
      <c r="RNW84" s="91"/>
      <c r="RNX84" s="91"/>
      <c r="RNY84" s="91"/>
      <c r="RNZ84" s="91"/>
      <c r="ROA84" s="91"/>
      <c r="ROB84" s="91"/>
      <c r="ROC84" s="91"/>
      <c r="ROD84" s="91"/>
      <c r="ROE84" s="91"/>
      <c r="ROF84" s="91"/>
      <c r="ROG84" s="91"/>
      <c r="ROH84" s="91"/>
      <c r="ROI84" s="91"/>
      <c r="ROJ84" s="91"/>
      <c r="ROK84" s="91"/>
      <c r="ROL84" s="91"/>
      <c r="ROM84" s="91"/>
      <c r="RON84" s="91"/>
      <c r="ROO84" s="91"/>
      <c r="ROP84" s="91"/>
      <c r="ROQ84" s="91"/>
      <c r="ROR84" s="91"/>
      <c r="ROS84" s="91"/>
      <c r="ROT84" s="91"/>
      <c r="ROU84" s="91"/>
      <c r="ROV84" s="91"/>
      <c r="ROW84" s="91"/>
      <c r="ROX84" s="91"/>
      <c r="ROY84" s="91"/>
      <c r="ROZ84" s="91"/>
      <c r="RPA84" s="91"/>
      <c r="RPB84" s="91"/>
      <c r="RPC84" s="91"/>
      <c r="RPD84" s="91"/>
      <c r="RPE84" s="91"/>
      <c r="RPF84" s="91"/>
      <c r="RPG84" s="91"/>
      <c r="RPH84" s="91"/>
      <c r="RPI84" s="91"/>
      <c r="RPJ84" s="91"/>
      <c r="RPK84" s="91"/>
      <c r="RPL84" s="91"/>
      <c r="RPM84" s="91"/>
      <c r="RPN84" s="91"/>
      <c r="RPO84" s="91"/>
      <c r="RPP84" s="91"/>
      <c r="RPQ84" s="91"/>
      <c r="RPR84" s="91"/>
      <c r="RPS84" s="91"/>
      <c r="RPT84" s="91"/>
      <c r="RPU84" s="91"/>
      <c r="RPV84" s="91"/>
      <c r="RPW84" s="91"/>
      <c r="RPX84" s="91"/>
      <c r="RPY84" s="91"/>
      <c r="RPZ84" s="91"/>
      <c r="RQA84" s="91"/>
      <c r="RQB84" s="91"/>
      <c r="RQC84" s="91"/>
      <c r="RQD84" s="91"/>
      <c r="RQE84" s="91"/>
      <c r="RQF84" s="91"/>
      <c r="RQG84" s="91"/>
      <c r="RQH84" s="91"/>
      <c r="RQI84" s="91"/>
      <c r="RQJ84" s="91"/>
      <c r="RQK84" s="91"/>
      <c r="RQL84" s="91"/>
      <c r="RQM84" s="91"/>
      <c r="RQN84" s="91"/>
      <c r="RQO84" s="91"/>
      <c r="RQP84" s="91"/>
      <c r="RQQ84" s="91"/>
      <c r="RQR84" s="91"/>
      <c r="RQS84" s="91"/>
      <c r="RQT84" s="91"/>
      <c r="RQU84" s="91"/>
      <c r="RQV84" s="91"/>
      <c r="RQW84" s="91"/>
      <c r="RQX84" s="91"/>
      <c r="RQY84" s="91"/>
      <c r="RQZ84" s="91"/>
      <c r="RRA84" s="91"/>
      <c r="RRB84" s="91"/>
      <c r="RRC84" s="91"/>
      <c r="RRD84" s="91"/>
      <c r="RRE84" s="91"/>
      <c r="RRF84" s="91"/>
      <c r="RRG84" s="91"/>
      <c r="RRH84" s="91"/>
      <c r="RRI84" s="91"/>
      <c r="RRJ84" s="91"/>
      <c r="RRK84" s="91"/>
      <c r="RRL84" s="91"/>
      <c r="RRM84" s="91"/>
      <c r="RRN84" s="91"/>
      <c r="RRO84" s="91"/>
      <c r="RRP84" s="91"/>
      <c r="RRQ84" s="91"/>
      <c r="RRR84" s="91"/>
      <c r="RRS84" s="91"/>
      <c r="RRT84" s="91"/>
      <c r="RRU84" s="91"/>
      <c r="RRV84" s="91"/>
      <c r="RRW84" s="91"/>
      <c r="RRX84" s="91"/>
      <c r="RRY84" s="91"/>
      <c r="RRZ84" s="91"/>
      <c r="RSA84" s="91"/>
      <c r="RSB84" s="91"/>
      <c r="RSC84" s="91"/>
      <c r="RSD84" s="91"/>
      <c r="RSE84" s="91"/>
      <c r="RSF84" s="91"/>
      <c r="RSG84" s="91"/>
      <c r="RSH84" s="91"/>
      <c r="RSI84" s="91"/>
      <c r="RSJ84" s="91"/>
      <c r="RSK84" s="91"/>
      <c r="RSL84" s="91"/>
      <c r="RSM84" s="91"/>
      <c r="RSN84" s="91"/>
      <c r="RSO84" s="91"/>
      <c r="RSP84" s="91"/>
      <c r="RSQ84" s="91"/>
      <c r="RSR84" s="91"/>
      <c r="RSS84" s="91"/>
      <c r="RST84" s="91"/>
      <c r="RSU84" s="91"/>
      <c r="RSV84" s="91"/>
      <c r="RSW84" s="91"/>
      <c r="RSX84" s="91"/>
      <c r="RSY84" s="91"/>
      <c r="RSZ84" s="91"/>
      <c r="RTA84" s="91"/>
      <c r="RTB84" s="91"/>
      <c r="RTC84" s="91"/>
      <c r="RTD84" s="91"/>
      <c r="RTE84" s="91"/>
      <c r="RTF84" s="91"/>
      <c r="RTG84" s="91"/>
      <c r="RTH84" s="91"/>
      <c r="RTI84" s="91"/>
      <c r="RTJ84" s="91"/>
      <c r="RTK84" s="91"/>
      <c r="RTL84" s="91"/>
      <c r="RTM84" s="91"/>
      <c r="RTN84" s="91"/>
      <c r="RTO84" s="91"/>
      <c r="RTP84" s="91"/>
      <c r="RTQ84" s="91"/>
      <c r="RTR84" s="91"/>
      <c r="RTS84" s="91"/>
      <c r="RTT84" s="91"/>
      <c r="RTU84" s="91"/>
      <c r="RTV84" s="91"/>
      <c r="RTW84" s="91"/>
      <c r="RTX84" s="91"/>
      <c r="RTY84" s="91"/>
      <c r="RTZ84" s="91"/>
      <c r="RUA84" s="91"/>
      <c r="RUB84" s="91"/>
      <c r="RUC84" s="91"/>
      <c r="RUD84" s="91"/>
      <c r="RUE84" s="91"/>
      <c r="RUF84" s="91"/>
      <c r="RUG84" s="91"/>
      <c r="RUH84" s="91"/>
      <c r="RUI84" s="91"/>
      <c r="RUJ84" s="91"/>
      <c r="RUK84" s="91"/>
      <c r="RUL84" s="91"/>
      <c r="RUM84" s="91"/>
      <c r="RUN84" s="91"/>
      <c r="RUO84" s="91"/>
      <c r="RUP84" s="91"/>
      <c r="RUQ84" s="91"/>
      <c r="RUR84" s="91"/>
      <c r="RUS84" s="91"/>
      <c r="RUT84" s="91"/>
      <c r="RUU84" s="91"/>
      <c r="RUV84" s="91"/>
      <c r="RUW84" s="91"/>
      <c r="RUX84" s="91"/>
      <c r="RUY84" s="91"/>
      <c r="RUZ84" s="91"/>
      <c r="RVA84" s="91"/>
      <c r="RVB84" s="91"/>
      <c r="RVC84" s="91"/>
      <c r="RVD84" s="91"/>
      <c r="RVE84" s="91"/>
      <c r="RVF84" s="91"/>
      <c r="RVG84" s="91"/>
      <c r="RVH84" s="91"/>
      <c r="RVI84" s="91"/>
      <c r="RVJ84" s="91"/>
      <c r="RVK84" s="91"/>
      <c r="RVL84" s="91"/>
      <c r="RVM84" s="91"/>
      <c r="RVN84" s="91"/>
      <c r="RVO84" s="91"/>
      <c r="RVP84" s="91"/>
      <c r="RVQ84" s="91"/>
      <c r="RVR84" s="91"/>
      <c r="RVS84" s="91"/>
      <c r="RVT84" s="91"/>
      <c r="RVU84" s="91"/>
      <c r="RVV84" s="91"/>
      <c r="RVW84" s="91"/>
      <c r="RVX84" s="91"/>
      <c r="RVY84" s="91"/>
      <c r="RVZ84" s="91"/>
      <c r="RWA84" s="91"/>
      <c r="RWB84" s="91"/>
      <c r="RWC84" s="91"/>
      <c r="RWD84" s="91"/>
      <c r="RWE84" s="91"/>
      <c r="RWF84" s="91"/>
      <c r="RWG84" s="91"/>
      <c r="RWH84" s="91"/>
      <c r="RWI84" s="91"/>
      <c r="RWJ84" s="91"/>
      <c r="RWK84" s="91"/>
      <c r="RWL84" s="91"/>
      <c r="RWM84" s="91"/>
      <c r="RWN84" s="91"/>
      <c r="RWO84" s="91"/>
      <c r="RWP84" s="91"/>
      <c r="RWQ84" s="91"/>
      <c r="RWR84" s="91"/>
      <c r="RWS84" s="91"/>
      <c r="RWT84" s="91"/>
      <c r="RWU84" s="91"/>
      <c r="RWV84" s="91"/>
      <c r="RWW84" s="91"/>
      <c r="RWX84" s="91"/>
      <c r="RWY84" s="91"/>
      <c r="RWZ84" s="91"/>
      <c r="RXA84" s="91"/>
      <c r="RXB84" s="91"/>
      <c r="RXC84" s="91"/>
      <c r="RXD84" s="91"/>
      <c r="RXE84" s="91"/>
      <c r="RXF84" s="91"/>
      <c r="RXG84" s="91"/>
      <c r="RXH84" s="91"/>
      <c r="RXI84" s="91"/>
      <c r="RXJ84" s="91"/>
      <c r="RXK84" s="91"/>
      <c r="RXL84" s="91"/>
      <c r="RXM84" s="91"/>
      <c r="RXN84" s="91"/>
      <c r="RXO84" s="91"/>
      <c r="RXP84" s="91"/>
      <c r="RXQ84" s="91"/>
      <c r="RXR84" s="91"/>
      <c r="RXS84" s="91"/>
      <c r="RXT84" s="91"/>
      <c r="RXU84" s="91"/>
      <c r="RXV84" s="91"/>
      <c r="RXW84" s="91"/>
      <c r="RXX84" s="91"/>
      <c r="RXY84" s="91"/>
      <c r="RXZ84" s="91"/>
      <c r="RYA84" s="91"/>
      <c r="RYB84" s="91"/>
      <c r="RYC84" s="91"/>
      <c r="RYD84" s="91"/>
      <c r="RYE84" s="91"/>
      <c r="RYF84" s="91"/>
      <c r="RYG84" s="91"/>
      <c r="RYH84" s="91"/>
      <c r="RYI84" s="91"/>
      <c r="RYJ84" s="91"/>
      <c r="RYK84" s="91"/>
      <c r="RYL84" s="91"/>
      <c r="RYM84" s="91"/>
      <c r="RYN84" s="91"/>
      <c r="RYO84" s="91"/>
      <c r="RYP84" s="91"/>
      <c r="RYQ84" s="91"/>
      <c r="RYR84" s="91"/>
      <c r="RYS84" s="91"/>
      <c r="RYT84" s="91"/>
      <c r="RYU84" s="91"/>
      <c r="RYV84" s="91"/>
      <c r="RYW84" s="91"/>
      <c r="RYX84" s="91"/>
      <c r="RYY84" s="91"/>
      <c r="RYZ84" s="91"/>
      <c r="RZA84" s="91"/>
      <c r="RZB84" s="91"/>
      <c r="RZC84" s="91"/>
      <c r="RZD84" s="91"/>
      <c r="RZE84" s="91"/>
      <c r="RZF84" s="91"/>
      <c r="RZG84" s="91"/>
      <c r="RZH84" s="91"/>
      <c r="RZI84" s="91"/>
      <c r="RZJ84" s="91"/>
      <c r="RZK84" s="91"/>
      <c r="RZL84" s="91"/>
      <c r="RZM84" s="91"/>
      <c r="RZN84" s="91"/>
      <c r="RZO84" s="91"/>
      <c r="RZP84" s="91"/>
      <c r="RZQ84" s="91"/>
      <c r="RZR84" s="91"/>
      <c r="RZS84" s="91"/>
      <c r="RZT84" s="91"/>
      <c r="RZU84" s="91"/>
      <c r="RZV84" s="91"/>
      <c r="RZW84" s="91"/>
      <c r="RZX84" s="91"/>
      <c r="RZY84" s="91"/>
      <c r="RZZ84" s="91"/>
      <c r="SAA84" s="91"/>
      <c r="SAB84" s="91"/>
      <c r="SAC84" s="91"/>
      <c r="SAD84" s="91"/>
      <c r="SAE84" s="91"/>
      <c r="SAF84" s="91"/>
      <c r="SAG84" s="91"/>
      <c r="SAH84" s="91"/>
      <c r="SAI84" s="91"/>
      <c r="SAJ84" s="91"/>
      <c r="SAK84" s="91"/>
      <c r="SAL84" s="91"/>
      <c r="SAM84" s="91"/>
      <c r="SAN84" s="91"/>
      <c r="SAO84" s="91"/>
      <c r="SAP84" s="91"/>
      <c r="SAQ84" s="91"/>
      <c r="SAR84" s="91"/>
      <c r="SAS84" s="91"/>
      <c r="SAT84" s="91"/>
      <c r="SAU84" s="91"/>
      <c r="SAV84" s="91"/>
      <c r="SAW84" s="91"/>
      <c r="SAX84" s="91"/>
      <c r="SAY84" s="91"/>
      <c r="SAZ84" s="91"/>
      <c r="SBA84" s="91"/>
      <c r="SBB84" s="91"/>
      <c r="SBC84" s="91"/>
      <c r="SBD84" s="91"/>
      <c r="SBE84" s="91"/>
      <c r="SBF84" s="91"/>
      <c r="SBG84" s="91"/>
      <c r="SBH84" s="91"/>
      <c r="SBI84" s="91"/>
      <c r="SBJ84" s="91"/>
      <c r="SBK84" s="91"/>
      <c r="SBL84" s="91"/>
      <c r="SBM84" s="91"/>
      <c r="SBN84" s="91"/>
      <c r="SBO84" s="91"/>
      <c r="SBP84" s="91"/>
      <c r="SBQ84" s="91"/>
      <c r="SBR84" s="91"/>
      <c r="SBS84" s="91"/>
      <c r="SBT84" s="91"/>
      <c r="SBU84" s="91"/>
      <c r="SBV84" s="91"/>
      <c r="SBW84" s="91"/>
      <c r="SBX84" s="91"/>
      <c r="SBY84" s="91"/>
      <c r="SBZ84" s="91"/>
      <c r="SCA84" s="91"/>
      <c r="SCB84" s="91"/>
      <c r="SCC84" s="91"/>
      <c r="SCD84" s="91"/>
      <c r="SCE84" s="91"/>
      <c r="SCF84" s="91"/>
      <c r="SCG84" s="91"/>
      <c r="SCH84" s="91"/>
      <c r="SCI84" s="91"/>
      <c r="SCJ84" s="91"/>
      <c r="SCK84" s="91"/>
      <c r="SCL84" s="91"/>
      <c r="SCM84" s="91"/>
      <c r="SCN84" s="91"/>
      <c r="SCO84" s="91"/>
      <c r="SCP84" s="91"/>
      <c r="SCQ84" s="91"/>
      <c r="SCR84" s="91"/>
      <c r="SCS84" s="91"/>
      <c r="SCT84" s="91"/>
      <c r="SCU84" s="91"/>
      <c r="SCV84" s="91"/>
      <c r="SCW84" s="91"/>
      <c r="SCX84" s="91"/>
      <c r="SCY84" s="91"/>
      <c r="SCZ84" s="91"/>
      <c r="SDA84" s="91"/>
      <c r="SDB84" s="91"/>
      <c r="SDC84" s="91"/>
      <c r="SDD84" s="91"/>
      <c r="SDE84" s="91"/>
      <c r="SDF84" s="91"/>
      <c r="SDG84" s="91"/>
      <c r="SDH84" s="91"/>
      <c r="SDI84" s="91"/>
      <c r="SDJ84" s="91"/>
      <c r="SDK84" s="91"/>
      <c r="SDL84" s="91"/>
      <c r="SDM84" s="91"/>
      <c r="SDN84" s="91"/>
      <c r="SDO84" s="91"/>
      <c r="SDP84" s="91"/>
      <c r="SDQ84" s="91"/>
      <c r="SDR84" s="91"/>
      <c r="SDS84" s="91"/>
      <c r="SDT84" s="91"/>
      <c r="SDU84" s="91"/>
      <c r="SDV84" s="91"/>
      <c r="SDW84" s="91"/>
      <c r="SDX84" s="91"/>
      <c r="SDY84" s="91"/>
      <c r="SDZ84" s="91"/>
      <c r="SEA84" s="91"/>
      <c r="SEB84" s="91"/>
      <c r="SEC84" s="91"/>
      <c r="SED84" s="91"/>
      <c r="SEE84" s="91"/>
      <c r="SEF84" s="91"/>
      <c r="SEG84" s="91"/>
      <c r="SEH84" s="91"/>
      <c r="SEI84" s="91"/>
      <c r="SEJ84" s="91"/>
      <c r="SEK84" s="91"/>
      <c r="SEL84" s="91"/>
      <c r="SEM84" s="91"/>
      <c r="SEN84" s="91"/>
      <c r="SEO84" s="91"/>
      <c r="SEP84" s="91"/>
      <c r="SEQ84" s="91"/>
      <c r="SER84" s="91"/>
      <c r="SES84" s="91"/>
      <c r="SET84" s="91"/>
      <c r="SEU84" s="91"/>
      <c r="SEV84" s="91"/>
      <c r="SEW84" s="91"/>
      <c r="SEX84" s="91"/>
      <c r="SEY84" s="91"/>
      <c r="SEZ84" s="91"/>
      <c r="SFA84" s="91"/>
      <c r="SFB84" s="91"/>
      <c r="SFC84" s="91"/>
      <c r="SFD84" s="91"/>
      <c r="SFE84" s="91"/>
      <c r="SFF84" s="91"/>
      <c r="SFG84" s="91"/>
      <c r="SFH84" s="91"/>
      <c r="SFI84" s="91"/>
      <c r="SFJ84" s="91"/>
      <c r="SFK84" s="91"/>
      <c r="SFL84" s="91"/>
      <c r="SFM84" s="91"/>
      <c r="SFN84" s="91"/>
      <c r="SFO84" s="91"/>
      <c r="SFP84" s="91"/>
      <c r="SFQ84" s="91"/>
      <c r="SFR84" s="91"/>
      <c r="SFS84" s="91"/>
      <c r="SFT84" s="91"/>
      <c r="SFU84" s="91"/>
      <c r="SFV84" s="91"/>
      <c r="SFW84" s="91"/>
      <c r="SFX84" s="91"/>
      <c r="SFY84" s="91"/>
      <c r="SFZ84" s="91"/>
      <c r="SGA84" s="91"/>
      <c r="SGB84" s="91"/>
      <c r="SGC84" s="91"/>
      <c r="SGD84" s="91"/>
      <c r="SGE84" s="91"/>
      <c r="SGF84" s="91"/>
      <c r="SGG84" s="91"/>
      <c r="SGH84" s="91"/>
      <c r="SGI84" s="91"/>
      <c r="SGJ84" s="91"/>
      <c r="SGK84" s="91"/>
      <c r="SGL84" s="91"/>
      <c r="SGM84" s="91"/>
      <c r="SGN84" s="91"/>
      <c r="SGO84" s="91"/>
      <c r="SGP84" s="91"/>
      <c r="SGQ84" s="91"/>
      <c r="SGR84" s="91"/>
      <c r="SGS84" s="91"/>
      <c r="SGT84" s="91"/>
      <c r="SGU84" s="91"/>
      <c r="SGV84" s="91"/>
      <c r="SGW84" s="91"/>
      <c r="SGX84" s="91"/>
      <c r="SGY84" s="91"/>
      <c r="SGZ84" s="91"/>
      <c r="SHA84" s="91"/>
      <c r="SHB84" s="91"/>
      <c r="SHC84" s="91"/>
      <c r="SHD84" s="91"/>
      <c r="SHE84" s="91"/>
      <c r="SHF84" s="91"/>
      <c r="SHG84" s="91"/>
      <c r="SHH84" s="91"/>
      <c r="SHI84" s="91"/>
      <c r="SHJ84" s="91"/>
      <c r="SHK84" s="91"/>
      <c r="SHL84" s="91"/>
      <c r="SHM84" s="91"/>
      <c r="SHN84" s="91"/>
      <c r="SHO84" s="91"/>
      <c r="SHP84" s="91"/>
      <c r="SHQ84" s="91"/>
      <c r="SHR84" s="91"/>
      <c r="SHS84" s="91"/>
      <c r="SHT84" s="91"/>
      <c r="SHU84" s="91"/>
      <c r="SHV84" s="91"/>
      <c r="SHW84" s="91"/>
      <c r="SHX84" s="91"/>
      <c r="SHY84" s="91"/>
      <c r="SHZ84" s="91"/>
      <c r="SIA84" s="91"/>
      <c r="SIB84" s="91"/>
      <c r="SIC84" s="91"/>
      <c r="SID84" s="91"/>
      <c r="SIE84" s="91"/>
      <c r="SIF84" s="91"/>
      <c r="SIG84" s="91"/>
      <c r="SIH84" s="91"/>
      <c r="SII84" s="91"/>
      <c r="SIJ84" s="91"/>
      <c r="SIK84" s="91"/>
      <c r="SIL84" s="91"/>
      <c r="SIM84" s="91"/>
      <c r="SIN84" s="91"/>
      <c r="SIO84" s="91"/>
      <c r="SIP84" s="91"/>
      <c r="SIQ84" s="91"/>
      <c r="SIR84" s="91"/>
      <c r="SIS84" s="91"/>
      <c r="SIT84" s="91"/>
      <c r="SIU84" s="91"/>
      <c r="SIV84" s="91"/>
      <c r="SIW84" s="91"/>
      <c r="SIX84" s="91"/>
      <c r="SIY84" s="91"/>
      <c r="SIZ84" s="91"/>
      <c r="SJA84" s="91"/>
      <c r="SJB84" s="91"/>
      <c r="SJC84" s="91"/>
      <c r="SJD84" s="91"/>
      <c r="SJE84" s="91"/>
      <c r="SJF84" s="91"/>
      <c r="SJG84" s="91"/>
      <c r="SJH84" s="91"/>
      <c r="SJI84" s="91"/>
      <c r="SJJ84" s="91"/>
      <c r="SJK84" s="91"/>
      <c r="SJL84" s="91"/>
      <c r="SJM84" s="91"/>
      <c r="SJN84" s="91"/>
      <c r="SJO84" s="91"/>
      <c r="SJP84" s="91"/>
      <c r="SJQ84" s="91"/>
      <c r="SJR84" s="91"/>
      <c r="SJS84" s="91"/>
      <c r="SJT84" s="91"/>
      <c r="SJU84" s="91"/>
      <c r="SJV84" s="91"/>
      <c r="SJW84" s="91"/>
      <c r="SJX84" s="91"/>
      <c r="SJY84" s="91"/>
      <c r="SJZ84" s="91"/>
      <c r="SKA84" s="91"/>
      <c r="SKB84" s="91"/>
      <c r="SKC84" s="91"/>
      <c r="SKD84" s="91"/>
      <c r="SKE84" s="91"/>
      <c r="SKF84" s="91"/>
      <c r="SKG84" s="91"/>
      <c r="SKH84" s="91"/>
      <c r="SKI84" s="91"/>
      <c r="SKJ84" s="91"/>
      <c r="SKK84" s="91"/>
      <c r="SKL84" s="91"/>
      <c r="SKM84" s="91"/>
      <c r="SKN84" s="91"/>
      <c r="SKO84" s="91"/>
      <c r="SKP84" s="91"/>
      <c r="SKQ84" s="91"/>
      <c r="SKR84" s="91"/>
      <c r="SKS84" s="91"/>
      <c r="SKT84" s="91"/>
      <c r="SKU84" s="91"/>
      <c r="SKV84" s="91"/>
      <c r="SKW84" s="91"/>
      <c r="SKX84" s="91"/>
      <c r="SKY84" s="91"/>
      <c r="SKZ84" s="91"/>
      <c r="SLA84" s="91"/>
      <c r="SLB84" s="91"/>
      <c r="SLC84" s="91"/>
      <c r="SLD84" s="91"/>
      <c r="SLE84" s="91"/>
      <c r="SLF84" s="91"/>
      <c r="SLG84" s="91"/>
      <c r="SLH84" s="91"/>
      <c r="SLI84" s="91"/>
      <c r="SLJ84" s="91"/>
      <c r="SLK84" s="91"/>
      <c r="SLL84" s="91"/>
      <c r="SLM84" s="91"/>
      <c r="SLN84" s="91"/>
      <c r="SLO84" s="91"/>
      <c r="SLP84" s="91"/>
      <c r="SLQ84" s="91"/>
      <c r="SLR84" s="91"/>
      <c r="SLS84" s="91"/>
      <c r="SLT84" s="91"/>
      <c r="SLU84" s="91"/>
      <c r="SLV84" s="91"/>
      <c r="SLW84" s="91"/>
      <c r="SLX84" s="91"/>
      <c r="SLY84" s="91"/>
      <c r="SLZ84" s="91"/>
      <c r="SMA84" s="91"/>
      <c r="SMB84" s="91"/>
      <c r="SMC84" s="91"/>
      <c r="SMD84" s="91"/>
      <c r="SME84" s="91"/>
      <c r="SMF84" s="91"/>
      <c r="SMG84" s="91"/>
      <c r="SMH84" s="91"/>
      <c r="SMI84" s="91"/>
      <c r="SMJ84" s="91"/>
      <c r="SMK84" s="91"/>
      <c r="SML84" s="91"/>
      <c r="SMM84" s="91"/>
      <c r="SMN84" s="91"/>
      <c r="SMO84" s="91"/>
      <c r="SMP84" s="91"/>
      <c r="SMQ84" s="91"/>
      <c r="SMR84" s="91"/>
      <c r="SMS84" s="91"/>
      <c r="SMT84" s="91"/>
      <c r="SMU84" s="91"/>
      <c r="SMV84" s="91"/>
      <c r="SMW84" s="91"/>
      <c r="SMX84" s="91"/>
      <c r="SMY84" s="91"/>
      <c r="SMZ84" s="91"/>
      <c r="SNA84" s="91"/>
      <c r="SNB84" s="91"/>
      <c r="SNC84" s="91"/>
      <c r="SND84" s="91"/>
      <c r="SNE84" s="91"/>
      <c r="SNF84" s="91"/>
      <c r="SNG84" s="91"/>
      <c r="SNH84" s="91"/>
      <c r="SNI84" s="91"/>
      <c r="SNJ84" s="91"/>
      <c r="SNK84" s="91"/>
      <c r="SNL84" s="91"/>
      <c r="SNM84" s="91"/>
      <c r="SNN84" s="91"/>
      <c r="SNO84" s="91"/>
      <c r="SNP84" s="91"/>
      <c r="SNQ84" s="91"/>
      <c r="SNR84" s="91"/>
      <c r="SNS84" s="91"/>
      <c r="SNT84" s="91"/>
      <c r="SNU84" s="91"/>
      <c r="SNV84" s="91"/>
      <c r="SNW84" s="91"/>
      <c r="SNX84" s="91"/>
      <c r="SNY84" s="91"/>
      <c r="SNZ84" s="91"/>
      <c r="SOA84" s="91"/>
      <c r="SOB84" s="91"/>
      <c r="SOC84" s="91"/>
      <c r="SOD84" s="91"/>
      <c r="SOE84" s="91"/>
      <c r="SOF84" s="91"/>
      <c r="SOG84" s="91"/>
      <c r="SOH84" s="91"/>
      <c r="SOI84" s="91"/>
      <c r="SOJ84" s="91"/>
      <c r="SOK84" s="91"/>
      <c r="SOL84" s="91"/>
      <c r="SOM84" s="91"/>
      <c r="SON84" s="91"/>
      <c r="SOO84" s="91"/>
      <c r="SOP84" s="91"/>
      <c r="SOQ84" s="91"/>
      <c r="SOR84" s="91"/>
      <c r="SOS84" s="91"/>
      <c r="SOT84" s="91"/>
      <c r="SOU84" s="91"/>
      <c r="SOV84" s="91"/>
      <c r="SOW84" s="91"/>
      <c r="SOX84" s="91"/>
      <c r="SOY84" s="91"/>
      <c r="SOZ84" s="91"/>
      <c r="SPA84" s="91"/>
      <c r="SPB84" s="91"/>
      <c r="SPC84" s="91"/>
      <c r="SPD84" s="91"/>
      <c r="SPE84" s="91"/>
      <c r="SPF84" s="91"/>
      <c r="SPG84" s="91"/>
      <c r="SPH84" s="91"/>
      <c r="SPI84" s="91"/>
      <c r="SPJ84" s="91"/>
      <c r="SPK84" s="91"/>
      <c r="SPL84" s="91"/>
      <c r="SPM84" s="91"/>
      <c r="SPN84" s="91"/>
      <c r="SPO84" s="91"/>
      <c r="SPP84" s="91"/>
      <c r="SPQ84" s="91"/>
      <c r="SPR84" s="91"/>
      <c r="SPS84" s="91"/>
      <c r="SPT84" s="91"/>
      <c r="SPU84" s="91"/>
      <c r="SPV84" s="91"/>
      <c r="SPW84" s="91"/>
      <c r="SPX84" s="91"/>
      <c r="SPY84" s="91"/>
      <c r="SPZ84" s="91"/>
      <c r="SQA84" s="91"/>
      <c r="SQB84" s="91"/>
      <c r="SQC84" s="91"/>
      <c r="SQD84" s="91"/>
      <c r="SQE84" s="91"/>
      <c r="SQF84" s="91"/>
      <c r="SQG84" s="91"/>
      <c r="SQH84" s="91"/>
      <c r="SQI84" s="91"/>
      <c r="SQJ84" s="91"/>
      <c r="SQK84" s="91"/>
      <c r="SQL84" s="91"/>
      <c r="SQM84" s="91"/>
      <c r="SQN84" s="91"/>
      <c r="SQO84" s="91"/>
      <c r="SQP84" s="91"/>
      <c r="SQQ84" s="91"/>
      <c r="SQR84" s="91"/>
      <c r="SQS84" s="91"/>
      <c r="SQT84" s="91"/>
      <c r="SQU84" s="91"/>
      <c r="SQV84" s="91"/>
      <c r="SQW84" s="91"/>
      <c r="SQX84" s="91"/>
      <c r="SQY84" s="91"/>
      <c r="SQZ84" s="91"/>
      <c r="SRA84" s="91"/>
      <c r="SRB84" s="91"/>
      <c r="SRC84" s="91"/>
      <c r="SRD84" s="91"/>
      <c r="SRE84" s="91"/>
      <c r="SRF84" s="91"/>
      <c r="SRG84" s="91"/>
      <c r="SRH84" s="91"/>
      <c r="SRI84" s="91"/>
      <c r="SRJ84" s="91"/>
      <c r="SRK84" s="91"/>
      <c r="SRL84" s="91"/>
      <c r="SRM84" s="91"/>
      <c r="SRN84" s="91"/>
      <c r="SRO84" s="91"/>
      <c r="SRP84" s="91"/>
      <c r="SRQ84" s="91"/>
      <c r="SRR84" s="91"/>
      <c r="SRS84" s="91"/>
      <c r="SRT84" s="91"/>
      <c r="SRU84" s="91"/>
      <c r="SRV84" s="91"/>
      <c r="SRW84" s="91"/>
      <c r="SRX84" s="91"/>
      <c r="SRY84" s="91"/>
      <c r="SRZ84" s="91"/>
      <c r="SSA84" s="91"/>
      <c r="SSB84" s="91"/>
      <c r="SSC84" s="91"/>
      <c r="SSD84" s="91"/>
      <c r="SSE84" s="91"/>
      <c r="SSF84" s="91"/>
      <c r="SSG84" s="91"/>
      <c r="SSH84" s="91"/>
      <c r="SSI84" s="91"/>
      <c r="SSJ84" s="91"/>
      <c r="SSK84" s="91"/>
      <c r="SSL84" s="91"/>
      <c r="SSM84" s="91"/>
      <c r="SSN84" s="91"/>
      <c r="SSO84" s="91"/>
      <c r="SSP84" s="91"/>
      <c r="SSQ84" s="91"/>
      <c r="SSR84" s="91"/>
      <c r="SSS84" s="91"/>
      <c r="SST84" s="91"/>
      <c r="SSU84" s="91"/>
      <c r="SSV84" s="91"/>
      <c r="SSW84" s="91"/>
      <c r="SSX84" s="91"/>
      <c r="SSY84" s="91"/>
      <c r="SSZ84" s="91"/>
      <c r="STA84" s="91"/>
      <c r="STB84" s="91"/>
      <c r="STC84" s="91"/>
      <c r="STD84" s="91"/>
      <c r="STE84" s="91"/>
      <c r="STF84" s="91"/>
      <c r="STG84" s="91"/>
      <c r="STH84" s="91"/>
      <c r="STI84" s="91"/>
      <c r="STJ84" s="91"/>
      <c r="STK84" s="91"/>
      <c r="STL84" s="91"/>
      <c r="STM84" s="91"/>
      <c r="STN84" s="91"/>
      <c r="STO84" s="91"/>
      <c r="STP84" s="91"/>
      <c r="STQ84" s="91"/>
      <c r="STR84" s="91"/>
      <c r="STS84" s="91"/>
      <c r="STT84" s="91"/>
      <c r="STU84" s="91"/>
      <c r="STV84" s="91"/>
      <c r="STW84" s="91"/>
      <c r="STX84" s="91"/>
      <c r="STY84" s="91"/>
      <c r="STZ84" s="91"/>
      <c r="SUA84" s="91"/>
      <c r="SUB84" s="91"/>
      <c r="SUC84" s="91"/>
      <c r="SUD84" s="91"/>
      <c r="SUE84" s="91"/>
      <c r="SUF84" s="91"/>
      <c r="SUG84" s="91"/>
      <c r="SUH84" s="91"/>
      <c r="SUI84" s="91"/>
      <c r="SUJ84" s="91"/>
      <c r="SUK84" s="91"/>
      <c r="SUL84" s="91"/>
      <c r="SUM84" s="91"/>
      <c r="SUN84" s="91"/>
      <c r="SUO84" s="91"/>
      <c r="SUP84" s="91"/>
      <c r="SUQ84" s="91"/>
      <c r="SUR84" s="91"/>
      <c r="SUS84" s="91"/>
      <c r="SUT84" s="91"/>
      <c r="SUU84" s="91"/>
      <c r="SUV84" s="91"/>
      <c r="SUW84" s="91"/>
      <c r="SUX84" s="91"/>
      <c r="SUY84" s="91"/>
      <c r="SUZ84" s="91"/>
      <c r="SVA84" s="91"/>
      <c r="SVB84" s="91"/>
      <c r="SVC84" s="91"/>
      <c r="SVD84" s="91"/>
      <c r="SVE84" s="91"/>
      <c r="SVF84" s="91"/>
      <c r="SVG84" s="91"/>
      <c r="SVH84" s="91"/>
      <c r="SVI84" s="91"/>
      <c r="SVJ84" s="91"/>
      <c r="SVK84" s="91"/>
      <c r="SVL84" s="91"/>
      <c r="SVM84" s="91"/>
      <c r="SVN84" s="91"/>
      <c r="SVO84" s="91"/>
      <c r="SVP84" s="91"/>
      <c r="SVQ84" s="91"/>
      <c r="SVR84" s="91"/>
      <c r="SVS84" s="91"/>
      <c r="SVT84" s="91"/>
      <c r="SVU84" s="91"/>
      <c r="SVV84" s="91"/>
      <c r="SVW84" s="91"/>
      <c r="SVX84" s="91"/>
      <c r="SVY84" s="91"/>
      <c r="SVZ84" s="91"/>
      <c r="SWA84" s="91"/>
      <c r="SWB84" s="91"/>
      <c r="SWC84" s="91"/>
      <c r="SWD84" s="91"/>
      <c r="SWE84" s="91"/>
      <c r="SWF84" s="91"/>
      <c r="SWG84" s="91"/>
      <c r="SWH84" s="91"/>
      <c r="SWI84" s="91"/>
      <c r="SWJ84" s="91"/>
      <c r="SWK84" s="91"/>
      <c r="SWL84" s="91"/>
      <c r="SWM84" s="91"/>
      <c r="SWN84" s="91"/>
      <c r="SWO84" s="91"/>
      <c r="SWP84" s="91"/>
      <c r="SWQ84" s="91"/>
      <c r="SWR84" s="91"/>
      <c r="SWS84" s="91"/>
      <c r="SWT84" s="91"/>
      <c r="SWU84" s="91"/>
      <c r="SWV84" s="91"/>
      <c r="SWW84" s="91"/>
      <c r="SWX84" s="91"/>
      <c r="SWY84" s="91"/>
      <c r="SWZ84" s="91"/>
      <c r="SXA84" s="91"/>
      <c r="SXB84" s="91"/>
      <c r="SXC84" s="91"/>
      <c r="SXD84" s="91"/>
      <c r="SXE84" s="91"/>
      <c r="SXF84" s="91"/>
      <c r="SXG84" s="91"/>
      <c r="SXH84" s="91"/>
      <c r="SXI84" s="91"/>
      <c r="SXJ84" s="91"/>
      <c r="SXK84" s="91"/>
      <c r="SXL84" s="91"/>
      <c r="SXM84" s="91"/>
      <c r="SXN84" s="91"/>
      <c r="SXO84" s="91"/>
      <c r="SXP84" s="91"/>
      <c r="SXQ84" s="91"/>
      <c r="SXR84" s="91"/>
      <c r="SXS84" s="91"/>
      <c r="SXT84" s="91"/>
      <c r="SXU84" s="91"/>
      <c r="SXV84" s="91"/>
      <c r="SXW84" s="91"/>
      <c r="SXX84" s="91"/>
      <c r="SXY84" s="91"/>
      <c r="SXZ84" s="91"/>
      <c r="SYA84" s="91"/>
      <c r="SYB84" s="91"/>
      <c r="SYC84" s="91"/>
      <c r="SYD84" s="91"/>
      <c r="SYE84" s="91"/>
      <c r="SYF84" s="91"/>
      <c r="SYG84" s="91"/>
      <c r="SYH84" s="91"/>
      <c r="SYI84" s="91"/>
      <c r="SYJ84" s="91"/>
      <c r="SYK84" s="91"/>
      <c r="SYL84" s="91"/>
      <c r="SYM84" s="91"/>
      <c r="SYN84" s="91"/>
      <c r="SYO84" s="91"/>
      <c r="SYP84" s="91"/>
      <c r="SYQ84" s="91"/>
      <c r="SYR84" s="91"/>
      <c r="SYS84" s="91"/>
      <c r="SYT84" s="91"/>
      <c r="SYU84" s="91"/>
      <c r="SYV84" s="91"/>
      <c r="SYW84" s="91"/>
      <c r="SYX84" s="91"/>
      <c r="SYY84" s="91"/>
      <c r="SYZ84" s="91"/>
      <c r="SZA84" s="91"/>
      <c r="SZB84" s="91"/>
      <c r="SZC84" s="91"/>
      <c r="SZD84" s="91"/>
      <c r="SZE84" s="91"/>
      <c r="SZF84" s="91"/>
      <c r="SZG84" s="91"/>
      <c r="SZH84" s="91"/>
      <c r="SZI84" s="91"/>
      <c r="SZJ84" s="91"/>
      <c r="SZK84" s="91"/>
      <c r="SZL84" s="91"/>
      <c r="SZM84" s="91"/>
      <c r="SZN84" s="91"/>
      <c r="SZO84" s="91"/>
      <c r="SZP84" s="91"/>
      <c r="SZQ84" s="91"/>
      <c r="SZR84" s="91"/>
      <c r="SZS84" s="91"/>
      <c r="SZT84" s="91"/>
      <c r="SZU84" s="91"/>
      <c r="SZV84" s="91"/>
      <c r="SZW84" s="91"/>
      <c r="SZX84" s="91"/>
      <c r="SZY84" s="91"/>
      <c r="SZZ84" s="91"/>
      <c r="TAA84" s="91"/>
      <c r="TAB84" s="91"/>
      <c r="TAC84" s="91"/>
      <c r="TAD84" s="91"/>
      <c r="TAE84" s="91"/>
      <c r="TAF84" s="91"/>
      <c r="TAG84" s="91"/>
      <c r="TAH84" s="91"/>
      <c r="TAI84" s="91"/>
      <c r="TAJ84" s="91"/>
      <c r="TAK84" s="91"/>
      <c r="TAL84" s="91"/>
      <c r="TAM84" s="91"/>
      <c r="TAN84" s="91"/>
      <c r="TAO84" s="91"/>
      <c r="TAP84" s="91"/>
      <c r="TAQ84" s="91"/>
      <c r="TAR84" s="91"/>
      <c r="TAS84" s="91"/>
      <c r="TAT84" s="91"/>
      <c r="TAU84" s="91"/>
      <c r="TAV84" s="91"/>
      <c r="TAW84" s="91"/>
      <c r="TAX84" s="91"/>
      <c r="TAY84" s="91"/>
      <c r="TAZ84" s="91"/>
      <c r="TBA84" s="91"/>
      <c r="TBB84" s="91"/>
      <c r="TBC84" s="91"/>
      <c r="TBD84" s="91"/>
      <c r="TBE84" s="91"/>
      <c r="TBF84" s="91"/>
      <c r="TBG84" s="91"/>
      <c r="TBH84" s="91"/>
      <c r="TBI84" s="91"/>
      <c r="TBJ84" s="91"/>
      <c r="TBK84" s="91"/>
      <c r="TBL84" s="91"/>
      <c r="TBM84" s="91"/>
      <c r="TBN84" s="91"/>
      <c r="TBO84" s="91"/>
      <c r="TBP84" s="91"/>
      <c r="TBQ84" s="91"/>
      <c r="TBR84" s="91"/>
      <c r="TBS84" s="91"/>
      <c r="TBT84" s="91"/>
      <c r="TBU84" s="91"/>
      <c r="TBV84" s="91"/>
      <c r="TBW84" s="91"/>
      <c r="TBX84" s="91"/>
      <c r="TBY84" s="91"/>
      <c r="TBZ84" s="91"/>
      <c r="TCA84" s="91"/>
      <c r="TCB84" s="91"/>
      <c r="TCC84" s="91"/>
      <c r="TCD84" s="91"/>
      <c r="TCE84" s="91"/>
      <c r="TCF84" s="91"/>
      <c r="TCG84" s="91"/>
      <c r="TCH84" s="91"/>
      <c r="TCI84" s="91"/>
      <c r="TCJ84" s="91"/>
      <c r="TCK84" s="91"/>
      <c r="TCL84" s="91"/>
      <c r="TCM84" s="91"/>
      <c r="TCN84" s="91"/>
      <c r="TCO84" s="91"/>
      <c r="TCP84" s="91"/>
      <c r="TCQ84" s="91"/>
      <c r="TCR84" s="91"/>
      <c r="TCS84" s="91"/>
      <c r="TCT84" s="91"/>
      <c r="TCU84" s="91"/>
      <c r="TCV84" s="91"/>
      <c r="TCW84" s="91"/>
      <c r="TCX84" s="91"/>
      <c r="TCY84" s="91"/>
      <c r="TCZ84" s="91"/>
      <c r="TDA84" s="91"/>
      <c r="TDB84" s="91"/>
      <c r="TDC84" s="91"/>
      <c r="TDD84" s="91"/>
      <c r="TDE84" s="91"/>
      <c r="TDF84" s="91"/>
      <c r="TDG84" s="91"/>
      <c r="TDH84" s="91"/>
      <c r="TDI84" s="91"/>
      <c r="TDJ84" s="91"/>
      <c r="TDK84" s="91"/>
      <c r="TDL84" s="91"/>
      <c r="TDM84" s="91"/>
      <c r="TDN84" s="91"/>
      <c r="TDO84" s="91"/>
      <c r="TDP84" s="91"/>
      <c r="TDQ84" s="91"/>
      <c r="TDR84" s="91"/>
      <c r="TDS84" s="91"/>
      <c r="TDT84" s="91"/>
      <c r="TDU84" s="91"/>
      <c r="TDV84" s="91"/>
      <c r="TDW84" s="91"/>
      <c r="TDX84" s="91"/>
      <c r="TDY84" s="91"/>
      <c r="TDZ84" s="91"/>
      <c r="TEA84" s="91"/>
      <c r="TEB84" s="91"/>
      <c r="TEC84" s="91"/>
      <c r="TED84" s="91"/>
      <c r="TEE84" s="91"/>
      <c r="TEF84" s="91"/>
      <c r="TEG84" s="91"/>
      <c r="TEH84" s="91"/>
      <c r="TEI84" s="91"/>
      <c r="TEJ84" s="91"/>
      <c r="TEK84" s="91"/>
      <c r="TEL84" s="91"/>
      <c r="TEM84" s="91"/>
      <c r="TEN84" s="91"/>
      <c r="TEO84" s="91"/>
      <c r="TEP84" s="91"/>
      <c r="TEQ84" s="91"/>
      <c r="TER84" s="91"/>
      <c r="TES84" s="91"/>
      <c r="TET84" s="91"/>
      <c r="TEU84" s="91"/>
      <c r="TEV84" s="91"/>
      <c r="TEW84" s="91"/>
      <c r="TEX84" s="91"/>
      <c r="TEY84" s="91"/>
      <c r="TEZ84" s="91"/>
      <c r="TFA84" s="91"/>
      <c r="TFB84" s="91"/>
      <c r="TFC84" s="91"/>
      <c r="TFD84" s="91"/>
      <c r="TFE84" s="91"/>
      <c r="TFF84" s="91"/>
      <c r="TFG84" s="91"/>
      <c r="TFH84" s="91"/>
      <c r="TFI84" s="91"/>
      <c r="TFJ84" s="91"/>
      <c r="TFK84" s="91"/>
      <c r="TFL84" s="91"/>
      <c r="TFM84" s="91"/>
      <c r="TFN84" s="91"/>
      <c r="TFO84" s="91"/>
      <c r="TFP84" s="91"/>
      <c r="TFQ84" s="91"/>
      <c r="TFR84" s="91"/>
      <c r="TFS84" s="91"/>
      <c r="TFT84" s="91"/>
      <c r="TFU84" s="91"/>
      <c r="TFV84" s="91"/>
      <c r="TFW84" s="91"/>
      <c r="TFX84" s="91"/>
      <c r="TFY84" s="91"/>
      <c r="TFZ84" s="91"/>
      <c r="TGA84" s="91"/>
      <c r="TGB84" s="91"/>
      <c r="TGC84" s="91"/>
      <c r="TGD84" s="91"/>
      <c r="TGE84" s="91"/>
      <c r="TGF84" s="91"/>
      <c r="TGG84" s="91"/>
      <c r="TGH84" s="91"/>
      <c r="TGI84" s="91"/>
      <c r="TGJ84" s="91"/>
      <c r="TGK84" s="91"/>
      <c r="TGL84" s="91"/>
      <c r="TGM84" s="91"/>
      <c r="TGN84" s="91"/>
      <c r="TGO84" s="91"/>
      <c r="TGP84" s="91"/>
      <c r="TGQ84" s="91"/>
      <c r="TGR84" s="91"/>
      <c r="TGS84" s="91"/>
      <c r="TGT84" s="91"/>
      <c r="TGU84" s="91"/>
      <c r="TGV84" s="91"/>
      <c r="TGW84" s="91"/>
      <c r="TGX84" s="91"/>
      <c r="TGY84" s="91"/>
      <c r="TGZ84" s="91"/>
      <c r="THA84" s="91"/>
      <c r="THB84" s="91"/>
      <c r="THC84" s="91"/>
      <c r="THD84" s="91"/>
      <c r="THE84" s="91"/>
      <c r="THF84" s="91"/>
      <c r="THG84" s="91"/>
      <c r="THH84" s="91"/>
      <c r="THI84" s="91"/>
      <c r="THJ84" s="91"/>
      <c r="THK84" s="91"/>
      <c r="THL84" s="91"/>
      <c r="THM84" s="91"/>
      <c r="THN84" s="91"/>
      <c r="THO84" s="91"/>
      <c r="THP84" s="91"/>
      <c r="THQ84" s="91"/>
      <c r="THR84" s="91"/>
      <c r="THS84" s="91"/>
      <c r="THT84" s="91"/>
      <c r="THU84" s="91"/>
      <c r="THV84" s="91"/>
      <c r="THW84" s="91"/>
      <c r="THX84" s="91"/>
      <c r="THY84" s="91"/>
      <c r="THZ84" s="91"/>
      <c r="TIA84" s="91"/>
      <c r="TIB84" s="91"/>
      <c r="TIC84" s="91"/>
      <c r="TID84" s="91"/>
      <c r="TIE84" s="91"/>
      <c r="TIF84" s="91"/>
      <c r="TIG84" s="91"/>
      <c r="TIH84" s="91"/>
      <c r="TII84" s="91"/>
      <c r="TIJ84" s="91"/>
      <c r="TIK84" s="91"/>
      <c r="TIL84" s="91"/>
      <c r="TIM84" s="91"/>
      <c r="TIN84" s="91"/>
      <c r="TIO84" s="91"/>
      <c r="TIP84" s="91"/>
      <c r="TIQ84" s="91"/>
      <c r="TIR84" s="91"/>
      <c r="TIS84" s="91"/>
      <c r="TIT84" s="91"/>
      <c r="TIU84" s="91"/>
      <c r="TIV84" s="91"/>
      <c r="TIW84" s="91"/>
      <c r="TIX84" s="91"/>
      <c r="TIY84" s="91"/>
      <c r="TIZ84" s="91"/>
      <c r="TJA84" s="91"/>
      <c r="TJB84" s="91"/>
      <c r="TJC84" s="91"/>
      <c r="TJD84" s="91"/>
      <c r="TJE84" s="91"/>
      <c r="TJF84" s="91"/>
      <c r="TJG84" s="91"/>
      <c r="TJH84" s="91"/>
      <c r="TJI84" s="91"/>
      <c r="TJJ84" s="91"/>
      <c r="TJK84" s="91"/>
      <c r="TJL84" s="91"/>
      <c r="TJM84" s="91"/>
      <c r="TJN84" s="91"/>
      <c r="TJO84" s="91"/>
      <c r="TJP84" s="91"/>
      <c r="TJQ84" s="91"/>
      <c r="TJR84" s="91"/>
      <c r="TJS84" s="91"/>
      <c r="TJT84" s="91"/>
      <c r="TJU84" s="91"/>
      <c r="TJV84" s="91"/>
      <c r="TJW84" s="91"/>
      <c r="TJX84" s="91"/>
      <c r="TJY84" s="91"/>
      <c r="TJZ84" s="91"/>
      <c r="TKA84" s="91"/>
      <c r="TKB84" s="91"/>
      <c r="TKC84" s="91"/>
      <c r="TKD84" s="91"/>
      <c r="TKE84" s="91"/>
      <c r="TKF84" s="91"/>
      <c r="TKG84" s="91"/>
      <c r="TKH84" s="91"/>
      <c r="TKI84" s="91"/>
      <c r="TKJ84" s="91"/>
      <c r="TKK84" s="91"/>
      <c r="TKL84" s="91"/>
      <c r="TKM84" s="91"/>
      <c r="TKN84" s="91"/>
      <c r="TKO84" s="91"/>
      <c r="TKP84" s="91"/>
      <c r="TKQ84" s="91"/>
      <c r="TKR84" s="91"/>
      <c r="TKS84" s="91"/>
      <c r="TKT84" s="91"/>
      <c r="TKU84" s="91"/>
      <c r="TKV84" s="91"/>
      <c r="TKW84" s="91"/>
      <c r="TKX84" s="91"/>
      <c r="TKY84" s="91"/>
      <c r="TKZ84" s="91"/>
      <c r="TLA84" s="91"/>
      <c r="TLB84" s="91"/>
      <c r="TLC84" s="91"/>
      <c r="TLD84" s="91"/>
      <c r="TLE84" s="91"/>
      <c r="TLF84" s="91"/>
      <c r="TLG84" s="91"/>
      <c r="TLH84" s="91"/>
      <c r="TLI84" s="91"/>
      <c r="TLJ84" s="91"/>
      <c r="TLK84" s="91"/>
      <c r="TLL84" s="91"/>
      <c r="TLM84" s="91"/>
      <c r="TLN84" s="91"/>
      <c r="TLO84" s="91"/>
      <c r="TLP84" s="91"/>
      <c r="TLQ84" s="91"/>
      <c r="TLR84" s="91"/>
      <c r="TLS84" s="91"/>
      <c r="TLT84" s="91"/>
      <c r="TLU84" s="91"/>
      <c r="TLV84" s="91"/>
      <c r="TLW84" s="91"/>
      <c r="TLX84" s="91"/>
      <c r="TLY84" s="91"/>
      <c r="TLZ84" s="91"/>
      <c r="TMA84" s="91"/>
      <c r="TMB84" s="91"/>
      <c r="TMC84" s="91"/>
      <c r="TMD84" s="91"/>
      <c r="TME84" s="91"/>
      <c r="TMF84" s="91"/>
      <c r="TMG84" s="91"/>
      <c r="TMH84" s="91"/>
      <c r="TMI84" s="91"/>
      <c r="TMJ84" s="91"/>
      <c r="TMK84" s="91"/>
      <c r="TML84" s="91"/>
      <c r="TMM84" s="91"/>
      <c r="TMN84" s="91"/>
      <c r="TMO84" s="91"/>
      <c r="TMP84" s="91"/>
      <c r="TMQ84" s="91"/>
      <c r="TMR84" s="91"/>
      <c r="TMS84" s="91"/>
      <c r="TMT84" s="91"/>
      <c r="TMU84" s="91"/>
      <c r="TMV84" s="91"/>
      <c r="TMW84" s="91"/>
      <c r="TMX84" s="91"/>
      <c r="TMY84" s="91"/>
      <c r="TMZ84" s="91"/>
      <c r="TNA84" s="91"/>
      <c r="TNB84" s="91"/>
      <c r="TNC84" s="91"/>
      <c r="TND84" s="91"/>
      <c r="TNE84" s="91"/>
      <c r="TNF84" s="91"/>
      <c r="TNG84" s="91"/>
      <c r="TNH84" s="91"/>
      <c r="TNI84" s="91"/>
      <c r="TNJ84" s="91"/>
      <c r="TNK84" s="91"/>
      <c r="TNL84" s="91"/>
      <c r="TNM84" s="91"/>
      <c r="TNN84" s="91"/>
      <c r="TNO84" s="91"/>
      <c r="TNP84" s="91"/>
      <c r="TNQ84" s="91"/>
      <c r="TNR84" s="91"/>
      <c r="TNS84" s="91"/>
      <c r="TNT84" s="91"/>
      <c r="TNU84" s="91"/>
      <c r="TNV84" s="91"/>
      <c r="TNW84" s="91"/>
      <c r="TNX84" s="91"/>
      <c r="TNY84" s="91"/>
      <c r="TNZ84" s="91"/>
      <c r="TOA84" s="91"/>
      <c r="TOB84" s="91"/>
      <c r="TOC84" s="91"/>
      <c r="TOD84" s="91"/>
      <c r="TOE84" s="91"/>
      <c r="TOF84" s="91"/>
      <c r="TOG84" s="91"/>
      <c r="TOH84" s="91"/>
      <c r="TOI84" s="91"/>
      <c r="TOJ84" s="91"/>
      <c r="TOK84" s="91"/>
      <c r="TOL84" s="91"/>
      <c r="TOM84" s="91"/>
      <c r="TON84" s="91"/>
      <c r="TOO84" s="91"/>
      <c r="TOP84" s="91"/>
      <c r="TOQ84" s="91"/>
      <c r="TOR84" s="91"/>
      <c r="TOS84" s="91"/>
      <c r="TOT84" s="91"/>
      <c r="TOU84" s="91"/>
      <c r="TOV84" s="91"/>
      <c r="TOW84" s="91"/>
      <c r="TOX84" s="91"/>
      <c r="TOY84" s="91"/>
      <c r="TOZ84" s="91"/>
      <c r="TPA84" s="91"/>
      <c r="TPB84" s="91"/>
      <c r="TPC84" s="91"/>
      <c r="TPD84" s="91"/>
      <c r="TPE84" s="91"/>
      <c r="TPF84" s="91"/>
      <c r="TPG84" s="91"/>
      <c r="TPH84" s="91"/>
      <c r="TPI84" s="91"/>
      <c r="TPJ84" s="91"/>
      <c r="TPK84" s="91"/>
      <c r="TPL84" s="91"/>
      <c r="TPM84" s="91"/>
      <c r="TPN84" s="91"/>
      <c r="TPO84" s="91"/>
      <c r="TPP84" s="91"/>
      <c r="TPQ84" s="91"/>
      <c r="TPR84" s="91"/>
      <c r="TPS84" s="91"/>
      <c r="TPT84" s="91"/>
      <c r="TPU84" s="91"/>
      <c r="TPV84" s="91"/>
      <c r="TPW84" s="91"/>
      <c r="TPX84" s="91"/>
      <c r="TPY84" s="91"/>
      <c r="TPZ84" s="91"/>
      <c r="TQA84" s="91"/>
      <c r="TQB84" s="91"/>
      <c r="TQC84" s="91"/>
      <c r="TQD84" s="91"/>
      <c r="TQE84" s="91"/>
      <c r="TQF84" s="91"/>
      <c r="TQG84" s="91"/>
      <c r="TQH84" s="91"/>
      <c r="TQI84" s="91"/>
      <c r="TQJ84" s="91"/>
      <c r="TQK84" s="91"/>
      <c r="TQL84" s="91"/>
      <c r="TQM84" s="91"/>
      <c r="TQN84" s="91"/>
      <c r="TQO84" s="91"/>
      <c r="TQP84" s="91"/>
      <c r="TQQ84" s="91"/>
      <c r="TQR84" s="91"/>
      <c r="TQS84" s="91"/>
      <c r="TQT84" s="91"/>
      <c r="TQU84" s="91"/>
      <c r="TQV84" s="91"/>
      <c r="TQW84" s="91"/>
      <c r="TQX84" s="91"/>
      <c r="TQY84" s="91"/>
      <c r="TQZ84" s="91"/>
      <c r="TRA84" s="91"/>
      <c r="TRB84" s="91"/>
      <c r="TRC84" s="91"/>
      <c r="TRD84" s="91"/>
      <c r="TRE84" s="91"/>
      <c r="TRF84" s="91"/>
      <c r="TRG84" s="91"/>
      <c r="TRH84" s="91"/>
      <c r="TRI84" s="91"/>
      <c r="TRJ84" s="91"/>
      <c r="TRK84" s="91"/>
      <c r="TRL84" s="91"/>
      <c r="TRM84" s="91"/>
      <c r="TRN84" s="91"/>
      <c r="TRO84" s="91"/>
      <c r="TRP84" s="91"/>
      <c r="TRQ84" s="91"/>
      <c r="TRR84" s="91"/>
      <c r="TRS84" s="91"/>
      <c r="TRT84" s="91"/>
      <c r="TRU84" s="91"/>
      <c r="TRV84" s="91"/>
      <c r="TRW84" s="91"/>
      <c r="TRX84" s="91"/>
      <c r="TRY84" s="91"/>
      <c r="TRZ84" s="91"/>
      <c r="TSA84" s="91"/>
      <c r="TSB84" s="91"/>
      <c r="TSC84" s="91"/>
      <c r="TSD84" s="91"/>
      <c r="TSE84" s="91"/>
      <c r="TSF84" s="91"/>
      <c r="TSG84" s="91"/>
      <c r="TSH84" s="91"/>
      <c r="TSI84" s="91"/>
      <c r="TSJ84" s="91"/>
      <c r="TSK84" s="91"/>
      <c r="TSL84" s="91"/>
      <c r="TSM84" s="91"/>
      <c r="TSN84" s="91"/>
      <c r="TSO84" s="91"/>
      <c r="TSP84" s="91"/>
      <c r="TSQ84" s="91"/>
      <c r="TSR84" s="91"/>
      <c r="TSS84" s="91"/>
      <c r="TST84" s="91"/>
      <c r="TSU84" s="91"/>
      <c r="TSV84" s="91"/>
      <c r="TSW84" s="91"/>
      <c r="TSX84" s="91"/>
      <c r="TSY84" s="91"/>
      <c r="TSZ84" s="91"/>
      <c r="TTA84" s="91"/>
      <c r="TTB84" s="91"/>
      <c r="TTC84" s="91"/>
      <c r="TTD84" s="91"/>
      <c r="TTE84" s="91"/>
      <c r="TTF84" s="91"/>
      <c r="TTG84" s="91"/>
      <c r="TTH84" s="91"/>
      <c r="TTI84" s="91"/>
      <c r="TTJ84" s="91"/>
      <c r="TTK84" s="91"/>
      <c r="TTL84" s="91"/>
      <c r="TTM84" s="91"/>
      <c r="TTN84" s="91"/>
      <c r="TTO84" s="91"/>
      <c r="TTP84" s="91"/>
      <c r="TTQ84" s="91"/>
      <c r="TTR84" s="91"/>
      <c r="TTS84" s="91"/>
      <c r="TTT84" s="91"/>
      <c r="TTU84" s="91"/>
      <c r="TTV84" s="91"/>
      <c r="TTW84" s="91"/>
      <c r="TTX84" s="91"/>
      <c r="TTY84" s="91"/>
      <c r="TTZ84" s="91"/>
      <c r="TUA84" s="91"/>
      <c r="TUB84" s="91"/>
      <c r="TUC84" s="91"/>
      <c r="TUD84" s="91"/>
      <c r="TUE84" s="91"/>
      <c r="TUF84" s="91"/>
      <c r="TUG84" s="91"/>
      <c r="TUH84" s="91"/>
      <c r="TUI84" s="91"/>
      <c r="TUJ84" s="91"/>
      <c r="TUK84" s="91"/>
      <c r="TUL84" s="91"/>
      <c r="TUM84" s="91"/>
      <c r="TUN84" s="91"/>
      <c r="TUO84" s="91"/>
      <c r="TUP84" s="91"/>
      <c r="TUQ84" s="91"/>
      <c r="TUR84" s="91"/>
      <c r="TUS84" s="91"/>
      <c r="TUT84" s="91"/>
      <c r="TUU84" s="91"/>
      <c r="TUV84" s="91"/>
      <c r="TUW84" s="91"/>
      <c r="TUX84" s="91"/>
      <c r="TUY84" s="91"/>
      <c r="TUZ84" s="91"/>
      <c r="TVA84" s="91"/>
      <c r="TVB84" s="91"/>
      <c r="TVC84" s="91"/>
      <c r="TVD84" s="91"/>
      <c r="TVE84" s="91"/>
      <c r="TVF84" s="91"/>
      <c r="TVG84" s="91"/>
      <c r="TVH84" s="91"/>
      <c r="TVI84" s="91"/>
      <c r="TVJ84" s="91"/>
      <c r="TVK84" s="91"/>
      <c r="TVL84" s="91"/>
      <c r="TVM84" s="91"/>
      <c r="TVN84" s="91"/>
      <c r="TVO84" s="91"/>
      <c r="TVP84" s="91"/>
      <c r="TVQ84" s="91"/>
      <c r="TVR84" s="91"/>
      <c r="TVS84" s="91"/>
      <c r="TVT84" s="91"/>
      <c r="TVU84" s="91"/>
      <c r="TVV84" s="91"/>
      <c r="TVW84" s="91"/>
      <c r="TVX84" s="91"/>
      <c r="TVY84" s="91"/>
      <c r="TVZ84" s="91"/>
      <c r="TWA84" s="91"/>
      <c r="TWB84" s="91"/>
      <c r="TWC84" s="91"/>
      <c r="TWD84" s="91"/>
      <c r="TWE84" s="91"/>
      <c r="TWF84" s="91"/>
      <c r="TWG84" s="91"/>
      <c r="TWH84" s="91"/>
      <c r="TWI84" s="91"/>
      <c r="TWJ84" s="91"/>
      <c r="TWK84" s="91"/>
      <c r="TWL84" s="91"/>
      <c r="TWM84" s="91"/>
      <c r="TWN84" s="91"/>
      <c r="TWO84" s="91"/>
      <c r="TWP84" s="91"/>
      <c r="TWQ84" s="91"/>
      <c r="TWR84" s="91"/>
      <c r="TWS84" s="91"/>
      <c r="TWT84" s="91"/>
      <c r="TWU84" s="91"/>
      <c r="TWV84" s="91"/>
      <c r="TWW84" s="91"/>
      <c r="TWX84" s="91"/>
      <c r="TWY84" s="91"/>
      <c r="TWZ84" s="91"/>
      <c r="TXA84" s="91"/>
      <c r="TXB84" s="91"/>
      <c r="TXC84" s="91"/>
      <c r="TXD84" s="91"/>
      <c r="TXE84" s="91"/>
      <c r="TXF84" s="91"/>
      <c r="TXG84" s="91"/>
      <c r="TXH84" s="91"/>
      <c r="TXI84" s="91"/>
      <c r="TXJ84" s="91"/>
      <c r="TXK84" s="91"/>
      <c r="TXL84" s="91"/>
      <c r="TXM84" s="91"/>
      <c r="TXN84" s="91"/>
      <c r="TXO84" s="91"/>
      <c r="TXP84" s="91"/>
      <c r="TXQ84" s="91"/>
      <c r="TXR84" s="91"/>
      <c r="TXS84" s="91"/>
      <c r="TXT84" s="91"/>
      <c r="TXU84" s="91"/>
      <c r="TXV84" s="91"/>
      <c r="TXW84" s="91"/>
      <c r="TXX84" s="91"/>
      <c r="TXY84" s="91"/>
      <c r="TXZ84" s="91"/>
      <c r="TYA84" s="91"/>
      <c r="TYB84" s="91"/>
      <c r="TYC84" s="91"/>
      <c r="TYD84" s="91"/>
      <c r="TYE84" s="91"/>
      <c r="TYF84" s="91"/>
      <c r="TYG84" s="91"/>
      <c r="TYH84" s="91"/>
      <c r="TYI84" s="91"/>
      <c r="TYJ84" s="91"/>
      <c r="TYK84" s="91"/>
      <c r="TYL84" s="91"/>
      <c r="TYM84" s="91"/>
      <c r="TYN84" s="91"/>
      <c r="TYO84" s="91"/>
      <c r="TYP84" s="91"/>
      <c r="TYQ84" s="91"/>
      <c r="TYR84" s="91"/>
      <c r="TYS84" s="91"/>
      <c r="TYT84" s="91"/>
      <c r="TYU84" s="91"/>
      <c r="TYV84" s="91"/>
      <c r="TYW84" s="91"/>
      <c r="TYX84" s="91"/>
      <c r="TYY84" s="91"/>
      <c r="TYZ84" s="91"/>
      <c r="TZA84" s="91"/>
      <c r="TZB84" s="91"/>
      <c r="TZC84" s="91"/>
      <c r="TZD84" s="91"/>
      <c r="TZE84" s="91"/>
      <c r="TZF84" s="91"/>
      <c r="TZG84" s="91"/>
      <c r="TZH84" s="91"/>
      <c r="TZI84" s="91"/>
      <c r="TZJ84" s="91"/>
      <c r="TZK84" s="91"/>
      <c r="TZL84" s="91"/>
      <c r="TZM84" s="91"/>
      <c r="TZN84" s="91"/>
      <c r="TZO84" s="91"/>
      <c r="TZP84" s="91"/>
      <c r="TZQ84" s="91"/>
      <c r="TZR84" s="91"/>
      <c r="TZS84" s="91"/>
      <c r="TZT84" s="91"/>
      <c r="TZU84" s="91"/>
      <c r="TZV84" s="91"/>
      <c r="TZW84" s="91"/>
      <c r="TZX84" s="91"/>
      <c r="TZY84" s="91"/>
      <c r="TZZ84" s="91"/>
      <c r="UAA84" s="91"/>
      <c r="UAB84" s="91"/>
      <c r="UAC84" s="91"/>
      <c r="UAD84" s="91"/>
      <c r="UAE84" s="91"/>
      <c r="UAF84" s="91"/>
      <c r="UAG84" s="91"/>
      <c r="UAH84" s="91"/>
      <c r="UAI84" s="91"/>
      <c r="UAJ84" s="91"/>
      <c r="UAK84" s="91"/>
      <c r="UAL84" s="91"/>
      <c r="UAM84" s="91"/>
      <c r="UAN84" s="91"/>
      <c r="UAO84" s="91"/>
      <c r="UAP84" s="91"/>
      <c r="UAQ84" s="91"/>
      <c r="UAR84" s="91"/>
      <c r="UAS84" s="91"/>
      <c r="UAT84" s="91"/>
      <c r="UAU84" s="91"/>
      <c r="UAV84" s="91"/>
      <c r="UAW84" s="91"/>
      <c r="UAX84" s="91"/>
      <c r="UAY84" s="91"/>
      <c r="UAZ84" s="91"/>
      <c r="UBA84" s="91"/>
      <c r="UBB84" s="91"/>
      <c r="UBC84" s="91"/>
      <c r="UBD84" s="91"/>
      <c r="UBE84" s="91"/>
      <c r="UBF84" s="91"/>
      <c r="UBG84" s="91"/>
      <c r="UBH84" s="91"/>
      <c r="UBI84" s="91"/>
      <c r="UBJ84" s="91"/>
      <c r="UBK84" s="91"/>
      <c r="UBL84" s="91"/>
      <c r="UBM84" s="91"/>
      <c r="UBN84" s="91"/>
      <c r="UBO84" s="91"/>
      <c r="UBP84" s="91"/>
      <c r="UBQ84" s="91"/>
      <c r="UBR84" s="91"/>
      <c r="UBS84" s="91"/>
      <c r="UBT84" s="91"/>
      <c r="UBU84" s="91"/>
      <c r="UBV84" s="91"/>
      <c r="UBW84" s="91"/>
      <c r="UBX84" s="91"/>
      <c r="UBY84" s="91"/>
      <c r="UBZ84" s="91"/>
      <c r="UCA84" s="91"/>
      <c r="UCB84" s="91"/>
      <c r="UCC84" s="91"/>
      <c r="UCD84" s="91"/>
      <c r="UCE84" s="91"/>
      <c r="UCF84" s="91"/>
      <c r="UCG84" s="91"/>
      <c r="UCH84" s="91"/>
      <c r="UCI84" s="91"/>
      <c r="UCJ84" s="91"/>
      <c r="UCK84" s="91"/>
      <c r="UCL84" s="91"/>
      <c r="UCM84" s="91"/>
      <c r="UCN84" s="91"/>
      <c r="UCO84" s="91"/>
      <c r="UCP84" s="91"/>
      <c r="UCQ84" s="91"/>
      <c r="UCR84" s="91"/>
      <c r="UCS84" s="91"/>
      <c r="UCT84" s="91"/>
      <c r="UCU84" s="91"/>
      <c r="UCV84" s="91"/>
      <c r="UCW84" s="91"/>
      <c r="UCX84" s="91"/>
      <c r="UCY84" s="91"/>
      <c r="UCZ84" s="91"/>
      <c r="UDA84" s="91"/>
      <c r="UDB84" s="91"/>
      <c r="UDC84" s="91"/>
      <c r="UDD84" s="91"/>
      <c r="UDE84" s="91"/>
      <c r="UDF84" s="91"/>
      <c r="UDG84" s="91"/>
      <c r="UDH84" s="91"/>
      <c r="UDI84" s="91"/>
      <c r="UDJ84" s="91"/>
      <c r="UDK84" s="91"/>
      <c r="UDL84" s="91"/>
      <c r="UDM84" s="91"/>
      <c r="UDN84" s="91"/>
      <c r="UDO84" s="91"/>
      <c r="UDP84" s="91"/>
      <c r="UDQ84" s="91"/>
      <c r="UDR84" s="91"/>
      <c r="UDS84" s="91"/>
      <c r="UDT84" s="91"/>
      <c r="UDU84" s="91"/>
      <c r="UDV84" s="91"/>
      <c r="UDW84" s="91"/>
      <c r="UDX84" s="91"/>
      <c r="UDY84" s="91"/>
      <c r="UDZ84" s="91"/>
      <c r="UEA84" s="91"/>
      <c r="UEB84" s="91"/>
      <c r="UEC84" s="91"/>
      <c r="UED84" s="91"/>
      <c r="UEE84" s="91"/>
      <c r="UEF84" s="91"/>
      <c r="UEG84" s="91"/>
      <c r="UEH84" s="91"/>
      <c r="UEI84" s="91"/>
      <c r="UEJ84" s="91"/>
      <c r="UEK84" s="91"/>
      <c r="UEL84" s="91"/>
      <c r="UEM84" s="91"/>
      <c r="UEN84" s="91"/>
      <c r="UEO84" s="91"/>
      <c r="UEP84" s="91"/>
      <c r="UEQ84" s="91"/>
      <c r="UER84" s="91"/>
      <c r="UES84" s="91"/>
      <c r="UET84" s="91"/>
      <c r="UEU84" s="91"/>
      <c r="UEV84" s="91"/>
      <c r="UEW84" s="91"/>
      <c r="UEX84" s="91"/>
      <c r="UEY84" s="91"/>
      <c r="UEZ84" s="91"/>
      <c r="UFA84" s="91"/>
      <c r="UFB84" s="91"/>
      <c r="UFC84" s="91"/>
      <c r="UFD84" s="91"/>
      <c r="UFE84" s="91"/>
      <c r="UFF84" s="91"/>
      <c r="UFG84" s="91"/>
      <c r="UFH84" s="91"/>
      <c r="UFI84" s="91"/>
      <c r="UFJ84" s="91"/>
      <c r="UFK84" s="91"/>
      <c r="UFL84" s="91"/>
      <c r="UFM84" s="91"/>
      <c r="UFN84" s="91"/>
      <c r="UFO84" s="91"/>
      <c r="UFP84" s="91"/>
      <c r="UFQ84" s="91"/>
      <c r="UFR84" s="91"/>
      <c r="UFS84" s="91"/>
      <c r="UFT84" s="91"/>
      <c r="UFU84" s="91"/>
      <c r="UFV84" s="91"/>
      <c r="UFW84" s="91"/>
      <c r="UFX84" s="91"/>
      <c r="UFY84" s="91"/>
      <c r="UFZ84" s="91"/>
      <c r="UGA84" s="91"/>
      <c r="UGB84" s="91"/>
      <c r="UGC84" s="91"/>
      <c r="UGD84" s="91"/>
      <c r="UGE84" s="91"/>
      <c r="UGF84" s="91"/>
      <c r="UGG84" s="91"/>
      <c r="UGH84" s="91"/>
      <c r="UGI84" s="91"/>
      <c r="UGJ84" s="91"/>
      <c r="UGK84" s="91"/>
      <c r="UGL84" s="91"/>
      <c r="UGM84" s="91"/>
      <c r="UGN84" s="91"/>
      <c r="UGO84" s="91"/>
      <c r="UGP84" s="91"/>
      <c r="UGQ84" s="91"/>
      <c r="UGR84" s="91"/>
      <c r="UGS84" s="91"/>
      <c r="UGT84" s="91"/>
      <c r="UGU84" s="91"/>
      <c r="UGV84" s="91"/>
      <c r="UGW84" s="91"/>
      <c r="UGX84" s="91"/>
      <c r="UGY84" s="91"/>
      <c r="UGZ84" s="91"/>
      <c r="UHA84" s="91"/>
      <c r="UHB84" s="91"/>
      <c r="UHC84" s="91"/>
      <c r="UHD84" s="91"/>
      <c r="UHE84" s="91"/>
      <c r="UHF84" s="91"/>
      <c r="UHG84" s="91"/>
      <c r="UHH84" s="91"/>
      <c r="UHI84" s="91"/>
      <c r="UHJ84" s="91"/>
      <c r="UHK84" s="91"/>
      <c r="UHL84" s="91"/>
      <c r="UHM84" s="91"/>
      <c r="UHN84" s="91"/>
      <c r="UHO84" s="91"/>
      <c r="UHP84" s="91"/>
      <c r="UHQ84" s="91"/>
      <c r="UHR84" s="91"/>
      <c r="UHS84" s="91"/>
      <c r="UHT84" s="91"/>
      <c r="UHU84" s="91"/>
      <c r="UHV84" s="91"/>
      <c r="UHW84" s="91"/>
      <c r="UHX84" s="91"/>
      <c r="UHY84" s="91"/>
      <c r="UHZ84" s="91"/>
      <c r="UIA84" s="91"/>
      <c r="UIB84" s="91"/>
      <c r="UIC84" s="91"/>
      <c r="UID84" s="91"/>
      <c r="UIE84" s="91"/>
      <c r="UIF84" s="91"/>
      <c r="UIG84" s="91"/>
      <c r="UIH84" s="91"/>
      <c r="UII84" s="91"/>
      <c r="UIJ84" s="91"/>
      <c r="UIK84" s="91"/>
      <c r="UIL84" s="91"/>
      <c r="UIM84" s="91"/>
      <c r="UIN84" s="91"/>
      <c r="UIO84" s="91"/>
      <c r="UIP84" s="91"/>
      <c r="UIQ84" s="91"/>
      <c r="UIR84" s="91"/>
      <c r="UIS84" s="91"/>
      <c r="UIT84" s="91"/>
      <c r="UIU84" s="91"/>
      <c r="UIV84" s="91"/>
      <c r="UIW84" s="91"/>
      <c r="UIX84" s="91"/>
      <c r="UIY84" s="91"/>
      <c r="UIZ84" s="91"/>
      <c r="UJA84" s="91"/>
      <c r="UJB84" s="91"/>
      <c r="UJC84" s="91"/>
      <c r="UJD84" s="91"/>
      <c r="UJE84" s="91"/>
      <c r="UJF84" s="91"/>
      <c r="UJG84" s="91"/>
      <c r="UJH84" s="91"/>
      <c r="UJI84" s="91"/>
      <c r="UJJ84" s="91"/>
      <c r="UJK84" s="91"/>
      <c r="UJL84" s="91"/>
      <c r="UJM84" s="91"/>
      <c r="UJN84" s="91"/>
      <c r="UJO84" s="91"/>
      <c r="UJP84" s="91"/>
      <c r="UJQ84" s="91"/>
      <c r="UJR84" s="91"/>
      <c r="UJS84" s="91"/>
      <c r="UJT84" s="91"/>
      <c r="UJU84" s="91"/>
      <c r="UJV84" s="91"/>
      <c r="UJW84" s="91"/>
      <c r="UJX84" s="91"/>
      <c r="UJY84" s="91"/>
      <c r="UJZ84" s="91"/>
      <c r="UKA84" s="91"/>
      <c r="UKB84" s="91"/>
      <c r="UKC84" s="91"/>
      <c r="UKD84" s="91"/>
      <c r="UKE84" s="91"/>
      <c r="UKF84" s="91"/>
      <c r="UKG84" s="91"/>
      <c r="UKH84" s="91"/>
      <c r="UKI84" s="91"/>
      <c r="UKJ84" s="91"/>
      <c r="UKK84" s="91"/>
      <c r="UKL84" s="91"/>
      <c r="UKM84" s="91"/>
      <c r="UKN84" s="91"/>
      <c r="UKO84" s="91"/>
      <c r="UKP84" s="91"/>
      <c r="UKQ84" s="91"/>
      <c r="UKR84" s="91"/>
      <c r="UKS84" s="91"/>
      <c r="UKT84" s="91"/>
      <c r="UKU84" s="91"/>
      <c r="UKV84" s="91"/>
      <c r="UKW84" s="91"/>
      <c r="UKX84" s="91"/>
      <c r="UKY84" s="91"/>
      <c r="UKZ84" s="91"/>
      <c r="ULA84" s="91"/>
      <c r="ULB84" s="91"/>
      <c r="ULC84" s="91"/>
      <c r="ULD84" s="91"/>
      <c r="ULE84" s="91"/>
      <c r="ULF84" s="91"/>
      <c r="ULG84" s="91"/>
      <c r="ULH84" s="91"/>
      <c r="ULI84" s="91"/>
      <c r="ULJ84" s="91"/>
      <c r="ULK84" s="91"/>
      <c r="ULL84" s="91"/>
      <c r="ULM84" s="91"/>
      <c r="ULN84" s="91"/>
      <c r="ULO84" s="91"/>
      <c r="ULP84" s="91"/>
      <c r="ULQ84" s="91"/>
      <c r="ULR84" s="91"/>
      <c r="ULS84" s="91"/>
      <c r="ULT84" s="91"/>
      <c r="ULU84" s="91"/>
      <c r="ULV84" s="91"/>
      <c r="ULW84" s="91"/>
      <c r="ULX84" s="91"/>
      <c r="ULY84" s="91"/>
      <c r="ULZ84" s="91"/>
      <c r="UMA84" s="91"/>
      <c r="UMB84" s="91"/>
      <c r="UMC84" s="91"/>
      <c r="UMD84" s="91"/>
      <c r="UME84" s="91"/>
      <c r="UMF84" s="91"/>
      <c r="UMG84" s="91"/>
      <c r="UMH84" s="91"/>
      <c r="UMI84" s="91"/>
      <c r="UMJ84" s="91"/>
      <c r="UMK84" s="91"/>
      <c r="UML84" s="91"/>
      <c r="UMM84" s="91"/>
      <c r="UMN84" s="91"/>
      <c r="UMO84" s="91"/>
      <c r="UMP84" s="91"/>
      <c r="UMQ84" s="91"/>
      <c r="UMR84" s="91"/>
      <c r="UMS84" s="91"/>
      <c r="UMT84" s="91"/>
      <c r="UMU84" s="91"/>
      <c r="UMV84" s="91"/>
      <c r="UMW84" s="91"/>
      <c r="UMX84" s="91"/>
      <c r="UMY84" s="91"/>
      <c r="UMZ84" s="91"/>
      <c r="UNA84" s="91"/>
      <c r="UNB84" s="91"/>
      <c r="UNC84" s="91"/>
      <c r="UND84" s="91"/>
      <c r="UNE84" s="91"/>
      <c r="UNF84" s="91"/>
      <c r="UNG84" s="91"/>
      <c r="UNH84" s="91"/>
      <c r="UNI84" s="91"/>
      <c r="UNJ84" s="91"/>
      <c r="UNK84" s="91"/>
      <c r="UNL84" s="91"/>
      <c r="UNM84" s="91"/>
      <c r="UNN84" s="91"/>
      <c r="UNO84" s="91"/>
      <c r="UNP84" s="91"/>
      <c r="UNQ84" s="91"/>
      <c r="UNR84" s="91"/>
      <c r="UNS84" s="91"/>
      <c r="UNT84" s="91"/>
      <c r="UNU84" s="91"/>
      <c r="UNV84" s="91"/>
      <c r="UNW84" s="91"/>
      <c r="UNX84" s="91"/>
      <c r="UNY84" s="91"/>
      <c r="UNZ84" s="91"/>
      <c r="UOA84" s="91"/>
      <c r="UOB84" s="91"/>
      <c r="UOC84" s="91"/>
      <c r="UOD84" s="91"/>
      <c r="UOE84" s="91"/>
      <c r="UOF84" s="91"/>
      <c r="UOG84" s="91"/>
      <c r="UOH84" s="91"/>
      <c r="UOI84" s="91"/>
      <c r="UOJ84" s="91"/>
      <c r="UOK84" s="91"/>
      <c r="UOL84" s="91"/>
      <c r="UOM84" s="91"/>
      <c r="UON84" s="91"/>
      <c r="UOO84" s="91"/>
      <c r="UOP84" s="91"/>
      <c r="UOQ84" s="91"/>
      <c r="UOR84" s="91"/>
      <c r="UOS84" s="91"/>
      <c r="UOT84" s="91"/>
      <c r="UOU84" s="91"/>
      <c r="UOV84" s="91"/>
      <c r="UOW84" s="91"/>
      <c r="UOX84" s="91"/>
      <c r="UOY84" s="91"/>
      <c r="UOZ84" s="91"/>
      <c r="UPA84" s="91"/>
      <c r="UPB84" s="91"/>
      <c r="UPC84" s="91"/>
      <c r="UPD84" s="91"/>
      <c r="UPE84" s="91"/>
      <c r="UPF84" s="91"/>
      <c r="UPG84" s="91"/>
      <c r="UPH84" s="91"/>
      <c r="UPI84" s="91"/>
      <c r="UPJ84" s="91"/>
      <c r="UPK84" s="91"/>
      <c r="UPL84" s="91"/>
      <c r="UPM84" s="91"/>
      <c r="UPN84" s="91"/>
      <c r="UPO84" s="91"/>
      <c r="UPP84" s="91"/>
      <c r="UPQ84" s="91"/>
      <c r="UPR84" s="91"/>
      <c r="UPS84" s="91"/>
      <c r="UPT84" s="91"/>
      <c r="UPU84" s="91"/>
      <c r="UPV84" s="91"/>
      <c r="UPW84" s="91"/>
      <c r="UPX84" s="91"/>
      <c r="UPY84" s="91"/>
      <c r="UPZ84" s="91"/>
      <c r="UQA84" s="91"/>
      <c r="UQB84" s="91"/>
      <c r="UQC84" s="91"/>
      <c r="UQD84" s="91"/>
      <c r="UQE84" s="91"/>
      <c r="UQF84" s="91"/>
      <c r="UQG84" s="91"/>
      <c r="UQH84" s="91"/>
      <c r="UQI84" s="91"/>
      <c r="UQJ84" s="91"/>
      <c r="UQK84" s="91"/>
      <c r="UQL84" s="91"/>
      <c r="UQM84" s="91"/>
      <c r="UQN84" s="91"/>
      <c r="UQO84" s="91"/>
      <c r="UQP84" s="91"/>
      <c r="UQQ84" s="91"/>
      <c r="UQR84" s="91"/>
      <c r="UQS84" s="91"/>
      <c r="UQT84" s="91"/>
      <c r="UQU84" s="91"/>
      <c r="UQV84" s="91"/>
      <c r="UQW84" s="91"/>
      <c r="UQX84" s="91"/>
      <c r="UQY84" s="91"/>
      <c r="UQZ84" s="91"/>
      <c r="URA84" s="91"/>
      <c r="URB84" s="91"/>
      <c r="URC84" s="91"/>
      <c r="URD84" s="91"/>
      <c r="URE84" s="91"/>
      <c r="URF84" s="91"/>
      <c r="URG84" s="91"/>
      <c r="URH84" s="91"/>
      <c r="URI84" s="91"/>
      <c r="URJ84" s="91"/>
      <c r="URK84" s="91"/>
      <c r="URL84" s="91"/>
      <c r="URM84" s="91"/>
      <c r="URN84" s="91"/>
      <c r="URO84" s="91"/>
      <c r="URP84" s="91"/>
      <c r="URQ84" s="91"/>
      <c r="URR84" s="91"/>
      <c r="URS84" s="91"/>
      <c r="URT84" s="91"/>
      <c r="URU84" s="91"/>
      <c r="URV84" s="91"/>
      <c r="URW84" s="91"/>
      <c r="URX84" s="91"/>
      <c r="URY84" s="91"/>
      <c r="URZ84" s="91"/>
      <c r="USA84" s="91"/>
      <c r="USB84" s="91"/>
      <c r="USC84" s="91"/>
      <c r="USD84" s="91"/>
      <c r="USE84" s="91"/>
      <c r="USF84" s="91"/>
      <c r="USG84" s="91"/>
      <c r="USH84" s="91"/>
      <c r="USI84" s="91"/>
      <c r="USJ84" s="91"/>
      <c r="USK84" s="91"/>
      <c r="USL84" s="91"/>
      <c r="USM84" s="91"/>
      <c r="USN84" s="91"/>
      <c r="USO84" s="91"/>
      <c r="USP84" s="91"/>
      <c r="USQ84" s="91"/>
      <c r="USR84" s="91"/>
      <c r="USS84" s="91"/>
      <c r="UST84" s="91"/>
      <c r="USU84" s="91"/>
      <c r="USV84" s="91"/>
      <c r="USW84" s="91"/>
      <c r="USX84" s="91"/>
      <c r="USY84" s="91"/>
      <c r="USZ84" s="91"/>
      <c r="UTA84" s="91"/>
      <c r="UTB84" s="91"/>
      <c r="UTC84" s="91"/>
      <c r="UTD84" s="91"/>
      <c r="UTE84" s="91"/>
      <c r="UTF84" s="91"/>
      <c r="UTG84" s="91"/>
      <c r="UTH84" s="91"/>
      <c r="UTI84" s="91"/>
      <c r="UTJ84" s="91"/>
      <c r="UTK84" s="91"/>
      <c r="UTL84" s="91"/>
      <c r="UTM84" s="91"/>
      <c r="UTN84" s="91"/>
      <c r="UTO84" s="91"/>
      <c r="UTP84" s="91"/>
      <c r="UTQ84" s="91"/>
      <c r="UTR84" s="91"/>
      <c r="UTS84" s="91"/>
      <c r="UTT84" s="91"/>
      <c r="UTU84" s="91"/>
      <c r="UTV84" s="91"/>
      <c r="UTW84" s="91"/>
      <c r="UTX84" s="91"/>
      <c r="UTY84" s="91"/>
      <c r="UTZ84" s="91"/>
      <c r="UUA84" s="91"/>
      <c r="UUB84" s="91"/>
      <c r="UUC84" s="91"/>
      <c r="UUD84" s="91"/>
      <c r="UUE84" s="91"/>
      <c r="UUF84" s="91"/>
      <c r="UUG84" s="91"/>
      <c r="UUH84" s="91"/>
      <c r="UUI84" s="91"/>
      <c r="UUJ84" s="91"/>
      <c r="UUK84" s="91"/>
      <c r="UUL84" s="91"/>
      <c r="UUM84" s="91"/>
      <c r="UUN84" s="91"/>
      <c r="UUO84" s="91"/>
      <c r="UUP84" s="91"/>
      <c r="UUQ84" s="91"/>
      <c r="UUR84" s="91"/>
      <c r="UUS84" s="91"/>
      <c r="UUT84" s="91"/>
      <c r="UUU84" s="91"/>
      <c r="UUV84" s="91"/>
      <c r="UUW84" s="91"/>
      <c r="UUX84" s="91"/>
      <c r="UUY84" s="91"/>
      <c r="UUZ84" s="91"/>
      <c r="UVA84" s="91"/>
      <c r="UVB84" s="91"/>
      <c r="UVC84" s="91"/>
      <c r="UVD84" s="91"/>
      <c r="UVE84" s="91"/>
      <c r="UVF84" s="91"/>
      <c r="UVG84" s="91"/>
      <c r="UVH84" s="91"/>
      <c r="UVI84" s="91"/>
      <c r="UVJ84" s="91"/>
      <c r="UVK84" s="91"/>
      <c r="UVL84" s="91"/>
      <c r="UVM84" s="91"/>
      <c r="UVN84" s="91"/>
      <c r="UVO84" s="91"/>
      <c r="UVP84" s="91"/>
      <c r="UVQ84" s="91"/>
      <c r="UVR84" s="91"/>
      <c r="UVS84" s="91"/>
      <c r="UVT84" s="91"/>
      <c r="UVU84" s="91"/>
      <c r="UVV84" s="91"/>
      <c r="UVW84" s="91"/>
      <c r="UVX84" s="91"/>
      <c r="UVY84" s="91"/>
      <c r="UVZ84" s="91"/>
      <c r="UWA84" s="91"/>
      <c r="UWB84" s="91"/>
      <c r="UWC84" s="91"/>
      <c r="UWD84" s="91"/>
      <c r="UWE84" s="91"/>
      <c r="UWF84" s="91"/>
      <c r="UWG84" s="91"/>
      <c r="UWH84" s="91"/>
      <c r="UWI84" s="91"/>
      <c r="UWJ84" s="91"/>
      <c r="UWK84" s="91"/>
      <c r="UWL84" s="91"/>
      <c r="UWM84" s="91"/>
      <c r="UWN84" s="91"/>
      <c r="UWO84" s="91"/>
      <c r="UWP84" s="91"/>
      <c r="UWQ84" s="91"/>
      <c r="UWR84" s="91"/>
      <c r="UWS84" s="91"/>
      <c r="UWT84" s="91"/>
      <c r="UWU84" s="91"/>
      <c r="UWV84" s="91"/>
      <c r="UWW84" s="91"/>
      <c r="UWX84" s="91"/>
      <c r="UWY84" s="91"/>
      <c r="UWZ84" s="91"/>
      <c r="UXA84" s="91"/>
      <c r="UXB84" s="91"/>
      <c r="UXC84" s="91"/>
      <c r="UXD84" s="91"/>
      <c r="UXE84" s="91"/>
      <c r="UXF84" s="91"/>
      <c r="UXG84" s="91"/>
      <c r="UXH84" s="91"/>
      <c r="UXI84" s="91"/>
      <c r="UXJ84" s="91"/>
      <c r="UXK84" s="91"/>
      <c r="UXL84" s="91"/>
      <c r="UXM84" s="91"/>
      <c r="UXN84" s="91"/>
      <c r="UXO84" s="91"/>
      <c r="UXP84" s="91"/>
      <c r="UXQ84" s="91"/>
      <c r="UXR84" s="91"/>
      <c r="UXS84" s="91"/>
      <c r="UXT84" s="91"/>
      <c r="UXU84" s="91"/>
      <c r="UXV84" s="91"/>
      <c r="UXW84" s="91"/>
      <c r="UXX84" s="91"/>
      <c r="UXY84" s="91"/>
      <c r="UXZ84" s="91"/>
      <c r="UYA84" s="91"/>
      <c r="UYB84" s="91"/>
      <c r="UYC84" s="91"/>
      <c r="UYD84" s="91"/>
      <c r="UYE84" s="91"/>
      <c r="UYF84" s="91"/>
      <c r="UYG84" s="91"/>
      <c r="UYH84" s="91"/>
      <c r="UYI84" s="91"/>
      <c r="UYJ84" s="91"/>
      <c r="UYK84" s="91"/>
      <c r="UYL84" s="91"/>
      <c r="UYM84" s="91"/>
      <c r="UYN84" s="91"/>
      <c r="UYO84" s="91"/>
      <c r="UYP84" s="91"/>
      <c r="UYQ84" s="91"/>
      <c r="UYR84" s="91"/>
      <c r="UYS84" s="91"/>
      <c r="UYT84" s="91"/>
      <c r="UYU84" s="91"/>
      <c r="UYV84" s="91"/>
      <c r="UYW84" s="91"/>
      <c r="UYX84" s="91"/>
      <c r="UYY84" s="91"/>
      <c r="UYZ84" s="91"/>
      <c r="UZA84" s="91"/>
      <c r="UZB84" s="91"/>
      <c r="UZC84" s="91"/>
      <c r="UZD84" s="91"/>
      <c r="UZE84" s="91"/>
      <c r="UZF84" s="91"/>
      <c r="UZG84" s="91"/>
      <c r="UZH84" s="91"/>
      <c r="UZI84" s="91"/>
      <c r="UZJ84" s="91"/>
      <c r="UZK84" s="91"/>
      <c r="UZL84" s="91"/>
      <c r="UZM84" s="91"/>
      <c r="UZN84" s="91"/>
      <c r="UZO84" s="91"/>
      <c r="UZP84" s="91"/>
      <c r="UZQ84" s="91"/>
      <c r="UZR84" s="91"/>
      <c r="UZS84" s="91"/>
      <c r="UZT84" s="91"/>
      <c r="UZU84" s="91"/>
      <c r="UZV84" s="91"/>
      <c r="UZW84" s="91"/>
      <c r="UZX84" s="91"/>
      <c r="UZY84" s="91"/>
      <c r="UZZ84" s="91"/>
      <c r="VAA84" s="91"/>
      <c r="VAB84" s="91"/>
      <c r="VAC84" s="91"/>
      <c r="VAD84" s="91"/>
      <c r="VAE84" s="91"/>
      <c r="VAF84" s="91"/>
      <c r="VAG84" s="91"/>
      <c r="VAH84" s="91"/>
      <c r="VAI84" s="91"/>
      <c r="VAJ84" s="91"/>
      <c r="VAK84" s="91"/>
      <c r="VAL84" s="91"/>
      <c r="VAM84" s="91"/>
      <c r="VAN84" s="91"/>
      <c r="VAO84" s="91"/>
      <c r="VAP84" s="91"/>
      <c r="VAQ84" s="91"/>
      <c r="VAR84" s="91"/>
      <c r="VAS84" s="91"/>
      <c r="VAT84" s="91"/>
      <c r="VAU84" s="91"/>
      <c r="VAV84" s="91"/>
      <c r="VAW84" s="91"/>
      <c r="VAX84" s="91"/>
      <c r="VAY84" s="91"/>
      <c r="VAZ84" s="91"/>
      <c r="VBA84" s="91"/>
      <c r="VBB84" s="91"/>
      <c r="VBC84" s="91"/>
      <c r="VBD84" s="91"/>
      <c r="VBE84" s="91"/>
      <c r="VBF84" s="91"/>
      <c r="VBG84" s="91"/>
      <c r="VBH84" s="91"/>
      <c r="VBI84" s="91"/>
      <c r="VBJ84" s="91"/>
      <c r="VBK84" s="91"/>
      <c r="VBL84" s="91"/>
      <c r="VBM84" s="91"/>
      <c r="VBN84" s="91"/>
      <c r="VBO84" s="91"/>
      <c r="VBP84" s="91"/>
      <c r="VBQ84" s="91"/>
      <c r="VBR84" s="91"/>
      <c r="VBS84" s="91"/>
      <c r="VBT84" s="91"/>
      <c r="VBU84" s="91"/>
      <c r="VBV84" s="91"/>
      <c r="VBW84" s="91"/>
      <c r="VBX84" s="91"/>
      <c r="VBY84" s="91"/>
      <c r="VBZ84" s="91"/>
      <c r="VCA84" s="91"/>
      <c r="VCB84" s="91"/>
      <c r="VCC84" s="91"/>
      <c r="VCD84" s="91"/>
      <c r="VCE84" s="91"/>
      <c r="VCF84" s="91"/>
      <c r="VCG84" s="91"/>
      <c r="VCH84" s="91"/>
      <c r="VCI84" s="91"/>
      <c r="VCJ84" s="91"/>
      <c r="VCK84" s="91"/>
      <c r="VCL84" s="91"/>
      <c r="VCM84" s="91"/>
      <c r="VCN84" s="91"/>
      <c r="VCO84" s="91"/>
      <c r="VCP84" s="91"/>
      <c r="VCQ84" s="91"/>
      <c r="VCR84" s="91"/>
      <c r="VCS84" s="91"/>
      <c r="VCT84" s="91"/>
      <c r="VCU84" s="91"/>
      <c r="VCV84" s="91"/>
      <c r="VCW84" s="91"/>
      <c r="VCX84" s="91"/>
      <c r="VCY84" s="91"/>
      <c r="VCZ84" s="91"/>
      <c r="VDA84" s="91"/>
      <c r="VDB84" s="91"/>
      <c r="VDC84" s="91"/>
      <c r="VDD84" s="91"/>
      <c r="VDE84" s="91"/>
      <c r="VDF84" s="91"/>
      <c r="VDG84" s="91"/>
      <c r="VDH84" s="91"/>
      <c r="VDI84" s="91"/>
      <c r="VDJ84" s="91"/>
      <c r="VDK84" s="91"/>
      <c r="VDL84" s="91"/>
      <c r="VDM84" s="91"/>
      <c r="VDN84" s="91"/>
      <c r="VDO84" s="91"/>
      <c r="VDP84" s="91"/>
      <c r="VDQ84" s="91"/>
      <c r="VDR84" s="91"/>
      <c r="VDS84" s="91"/>
      <c r="VDT84" s="91"/>
      <c r="VDU84" s="91"/>
      <c r="VDV84" s="91"/>
      <c r="VDW84" s="91"/>
      <c r="VDX84" s="91"/>
      <c r="VDY84" s="91"/>
      <c r="VDZ84" s="91"/>
      <c r="VEA84" s="91"/>
      <c r="VEB84" s="91"/>
      <c r="VEC84" s="91"/>
      <c r="VED84" s="91"/>
      <c r="VEE84" s="91"/>
      <c r="VEF84" s="91"/>
      <c r="VEG84" s="91"/>
      <c r="VEH84" s="91"/>
      <c r="VEI84" s="91"/>
      <c r="VEJ84" s="91"/>
      <c r="VEK84" s="91"/>
      <c r="VEL84" s="91"/>
      <c r="VEM84" s="91"/>
      <c r="VEN84" s="91"/>
      <c r="VEO84" s="91"/>
      <c r="VEP84" s="91"/>
      <c r="VEQ84" s="91"/>
      <c r="VER84" s="91"/>
      <c r="VES84" s="91"/>
      <c r="VET84" s="91"/>
      <c r="VEU84" s="91"/>
      <c r="VEV84" s="91"/>
      <c r="VEW84" s="91"/>
      <c r="VEX84" s="91"/>
      <c r="VEY84" s="91"/>
      <c r="VEZ84" s="91"/>
      <c r="VFA84" s="91"/>
      <c r="VFB84" s="91"/>
      <c r="VFC84" s="91"/>
      <c r="VFD84" s="91"/>
      <c r="VFE84" s="91"/>
      <c r="VFF84" s="91"/>
      <c r="VFG84" s="91"/>
      <c r="VFH84" s="91"/>
      <c r="VFI84" s="91"/>
      <c r="VFJ84" s="91"/>
      <c r="VFK84" s="91"/>
      <c r="VFL84" s="91"/>
      <c r="VFM84" s="91"/>
      <c r="VFN84" s="91"/>
      <c r="VFO84" s="91"/>
      <c r="VFP84" s="91"/>
      <c r="VFQ84" s="91"/>
      <c r="VFR84" s="91"/>
      <c r="VFS84" s="91"/>
      <c r="VFT84" s="91"/>
      <c r="VFU84" s="91"/>
      <c r="VFV84" s="91"/>
      <c r="VFW84" s="91"/>
      <c r="VFX84" s="91"/>
      <c r="VFY84" s="91"/>
      <c r="VFZ84" s="91"/>
      <c r="VGA84" s="91"/>
      <c r="VGB84" s="91"/>
      <c r="VGC84" s="91"/>
      <c r="VGD84" s="91"/>
      <c r="VGE84" s="91"/>
      <c r="VGF84" s="91"/>
      <c r="VGG84" s="91"/>
      <c r="VGH84" s="91"/>
      <c r="VGI84" s="91"/>
      <c r="VGJ84" s="91"/>
      <c r="VGK84" s="91"/>
      <c r="VGL84" s="91"/>
      <c r="VGM84" s="91"/>
      <c r="VGN84" s="91"/>
      <c r="VGO84" s="91"/>
      <c r="VGP84" s="91"/>
      <c r="VGQ84" s="91"/>
      <c r="VGR84" s="91"/>
      <c r="VGS84" s="91"/>
      <c r="VGT84" s="91"/>
      <c r="VGU84" s="91"/>
      <c r="VGV84" s="91"/>
      <c r="VGW84" s="91"/>
      <c r="VGX84" s="91"/>
      <c r="VGY84" s="91"/>
      <c r="VGZ84" s="91"/>
      <c r="VHA84" s="91"/>
      <c r="VHB84" s="91"/>
      <c r="VHC84" s="91"/>
      <c r="VHD84" s="91"/>
      <c r="VHE84" s="91"/>
      <c r="VHF84" s="91"/>
      <c r="VHG84" s="91"/>
      <c r="VHH84" s="91"/>
      <c r="VHI84" s="91"/>
      <c r="VHJ84" s="91"/>
      <c r="VHK84" s="91"/>
      <c r="VHL84" s="91"/>
      <c r="VHM84" s="91"/>
      <c r="VHN84" s="91"/>
      <c r="VHO84" s="91"/>
      <c r="VHP84" s="91"/>
      <c r="VHQ84" s="91"/>
      <c r="VHR84" s="91"/>
      <c r="VHS84" s="91"/>
      <c r="VHT84" s="91"/>
      <c r="VHU84" s="91"/>
      <c r="VHV84" s="91"/>
      <c r="VHW84" s="91"/>
      <c r="VHX84" s="91"/>
      <c r="VHY84" s="91"/>
      <c r="VHZ84" s="91"/>
      <c r="VIA84" s="91"/>
      <c r="VIB84" s="91"/>
      <c r="VIC84" s="91"/>
      <c r="VID84" s="91"/>
      <c r="VIE84" s="91"/>
      <c r="VIF84" s="91"/>
      <c r="VIG84" s="91"/>
      <c r="VIH84" s="91"/>
      <c r="VII84" s="91"/>
      <c r="VIJ84" s="91"/>
      <c r="VIK84" s="91"/>
      <c r="VIL84" s="91"/>
      <c r="VIM84" s="91"/>
      <c r="VIN84" s="91"/>
      <c r="VIO84" s="91"/>
      <c r="VIP84" s="91"/>
      <c r="VIQ84" s="91"/>
      <c r="VIR84" s="91"/>
      <c r="VIS84" s="91"/>
      <c r="VIT84" s="91"/>
      <c r="VIU84" s="91"/>
      <c r="VIV84" s="91"/>
      <c r="VIW84" s="91"/>
      <c r="VIX84" s="91"/>
      <c r="VIY84" s="91"/>
      <c r="VIZ84" s="91"/>
      <c r="VJA84" s="91"/>
      <c r="VJB84" s="91"/>
      <c r="VJC84" s="91"/>
      <c r="VJD84" s="91"/>
      <c r="VJE84" s="91"/>
      <c r="VJF84" s="91"/>
      <c r="VJG84" s="91"/>
      <c r="VJH84" s="91"/>
      <c r="VJI84" s="91"/>
      <c r="VJJ84" s="91"/>
      <c r="VJK84" s="91"/>
      <c r="VJL84" s="91"/>
      <c r="VJM84" s="91"/>
      <c r="VJN84" s="91"/>
      <c r="VJO84" s="91"/>
      <c r="VJP84" s="91"/>
      <c r="VJQ84" s="91"/>
      <c r="VJR84" s="91"/>
      <c r="VJS84" s="91"/>
      <c r="VJT84" s="91"/>
      <c r="VJU84" s="91"/>
      <c r="VJV84" s="91"/>
      <c r="VJW84" s="91"/>
      <c r="VJX84" s="91"/>
      <c r="VJY84" s="91"/>
      <c r="VJZ84" s="91"/>
      <c r="VKA84" s="91"/>
      <c r="VKB84" s="91"/>
      <c r="VKC84" s="91"/>
      <c r="VKD84" s="91"/>
      <c r="VKE84" s="91"/>
      <c r="VKF84" s="91"/>
      <c r="VKG84" s="91"/>
      <c r="VKH84" s="91"/>
      <c r="VKI84" s="91"/>
      <c r="VKJ84" s="91"/>
      <c r="VKK84" s="91"/>
      <c r="VKL84" s="91"/>
      <c r="VKM84" s="91"/>
      <c r="VKN84" s="91"/>
      <c r="VKO84" s="91"/>
      <c r="VKP84" s="91"/>
      <c r="VKQ84" s="91"/>
      <c r="VKR84" s="91"/>
      <c r="VKS84" s="91"/>
      <c r="VKT84" s="91"/>
      <c r="VKU84" s="91"/>
      <c r="VKV84" s="91"/>
      <c r="VKW84" s="91"/>
      <c r="VKX84" s="91"/>
      <c r="VKY84" s="91"/>
      <c r="VKZ84" s="91"/>
      <c r="VLA84" s="91"/>
      <c r="VLB84" s="91"/>
      <c r="VLC84" s="91"/>
      <c r="VLD84" s="91"/>
      <c r="VLE84" s="91"/>
      <c r="VLF84" s="91"/>
      <c r="VLG84" s="91"/>
      <c r="VLH84" s="91"/>
      <c r="VLI84" s="91"/>
      <c r="VLJ84" s="91"/>
      <c r="VLK84" s="91"/>
      <c r="VLL84" s="91"/>
      <c r="VLM84" s="91"/>
      <c r="VLN84" s="91"/>
      <c r="VLO84" s="91"/>
      <c r="VLP84" s="91"/>
      <c r="VLQ84" s="91"/>
      <c r="VLR84" s="91"/>
      <c r="VLS84" s="91"/>
      <c r="VLT84" s="91"/>
      <c r="VLU84" s="91"/>
      <c r="VLV84" s="91"/>
      <c r="VLW84" s="91"/>
      <c r="VLX84" s="91"/>
      <c r="VLY84" s="91"/>
      <c r="VLZ84" s="91"/>
      <c r="VMA84" s="91"/>
      <c r="VMB84" s="91"/>
      <c r="VMC84" s="91"/>
      <c r="VMD84" s="91"/>
      <c r="VME84" s="91"/>
      <c r="VMF84" s="91"/>
      <c r="VMG84" s="91"/>
      <c r="VMH84" s="91"/>
      <c r="VMI84" s="91"/>
      <c r="VMJ84" s="91"/>
      <c r="VMK84" s="91"/>
      <c r="VML84" s="91"/>
      <c r="VMM84" s="91"/>
      <c r="VMN84" s="91"/>
      <c r="VMO84" s="91"/>
      <c r="VMP84" s="91"/>
      <c r="VMQ84" s="91"/>
      <c r="VMR84" s="91"/>
      <c r="VMS84" s="91"/>
      <c r="VMT84" s="91"/>
      <c r="VMU84" s="91"/>
      <c r="VMV84" s="91"/>
      <c r="VMW84" s="91"/>
      <c r="VMX84" s="91"/>
      <c r="VMY84" s="91"/>
      <c r="VMZ84" s="91"/>
      <c r="VNA84" s="91"/>
      <c r="VNB84" s="91"/>
      <c r="VNC84" s="91"/>
      <c r="VND84" s="91"/>
      <c r="VNE84" s="91"/>
      <c r="VNF84" s="91"/>
      <c r="VNG84" s="91"/>
      <c r="VNH84" s="91"/>
      <c r="VNI84" s="91"/>
      <c r="VNJ84" s="91"/>
      <c r="VNK84" s="91"/>
      <c r="VNL84" s="91"/>
      <c r="VNM84" s="91"/>
      <c r="VNN84" s="91"/>
      <c r="VNO84" s="91"/>
      <c r="VNP84" s="91"/>
      <c r="VNQ84" s="91"/>
      <c r="VNR84" s="91"/>
      <c r="VNS84" s="91"/>
      <c r="VNT84" s="91"/>
      <c r="VNU84" s="91"/>
      <c r="VNV84" s="91"/>
      <c r="VNW84" s="91"/>
      <c r="VNX84" s="91"/>
      <c r="VNY84" s="91"/>
      <c r="VNZ84" s="91"/>
      <c r="VOA84" s="91"/>
      <c r="VOB84" s="91"/>
      <c r="VOC84" s="91"/>
      <c r="VOD84" s="91"/>
      <c r="VOE84" s="91"/>
      <c r="VOF84" s="91"/>
      <c r="VOG84" s="91"/>
      <c r="VOH84" s="91"/>
      <c r="VOI84" s="91"/>
      <c r="VOJ84" s="91"/>
      <c r="VOK84" s="91"/>
      <c r="VOL84" s="91"/>
      <c r="VOM84" s="91"/>
      <c r="VON84" s="91"/>
      <c r="VOO84" s="91"/>
      <c r="VOP84" s="91"/>
      <c r="VOQ84" s="91"/>
      <c r="VOR84" s="91"/>
      <c r="VOS84" s="91"/>
      <c r="VOT84" s="91"/>
      <c r="VOU84" s="91"/>
      <c r="VOV84" s="91"/>
      <c r="VOW84" s="91"/>
      <c r="VOX84" s="91"/>
      <c r="VOY84" s="91"/>
      <c r="VOZ84" s="91"/>
      <c r="VPA84" s="91"/>
      <c r="VPB84" s="91"/>
      <c r="VPC84" s="91"/>
      <c r="VPD84" s="91"/>
      <c r="VPE84" s="91"/>
      <c r="VPF84" s="91"/>
      <c r="VPG84" s="91"/>
      <c r="VPH84" s="91"/>
      <c r="VPI84" s="91"/>
      <c r="VPJ84" s="91"/>
      <c r="VPK84" s="91"/>
      <c r="VPL84" s="91"/>
      <c r="VPM84" s="91"/>
      <c r="VPN84" s="91"/>
      <c r="VPO84" s="91"/>
      <c r="VPP84" s="91"/>
      <c r="VPQ84" s="91"/>
      <c r="VPR84" s="91"/>
      <c r="VPS84" s="91"/>
      <c r="VPT84" s="91"/>
      <c r="VPU84" s="91"/>
      <c r="VPV84" s="91"/>
      <c r="VPW84" s="91"/>
      <c r="VPX84" s="91"/>
      <c r="VPY84" s="91"/>
      <c r="VPZ84" s="91"/>
      <c r="VQA84" s="91"/>
      <c r="VQB84" s="91"/>
      <c r="VQC84" s="91"/>
      <c r="VQD84" s="91"/>
      <c r="VQE84" s="91"/>
      <c r="VQF84" s="91"/>
      <c r="VQG84" s="91"/>
      <c r="VQH84" s="91"/>
      <c r="VQI84" s="91"/>
      <c r="VQJ84" s="91"/>
      <c r="VQK84" s="91"/>
      <c r="VQL84" s="91"/>
      <c r="VQM84" s="91"/>
      <c r="VQN84" s="91"/>
      <c r="VQO84" s="91"/>
      <c r="VQP84" s="91"/>
      <c r="VQQ84" s="91"/>
      <c r="VQR84" s="91"/>
      <c r="VQS84" s="91"/>
      <c r="VQT84" s="91"/>
      <c r="VQU84" s="91"/>
      <c r="VQV84" s="91"/>
      <c r="VQW84" s="91"/>
      <c r="VQX84" s="91"/>
      <c r="VQY84" s="91"/>
      <c r="VQZ84" s="91"/>
      <c r="VRA84" s="91"/>
      <c r="VRB84" s="91"/>
      <c r="VRC84" s="91"/>
      <c r="VRD84" s="91"/>
      <c r="VRE84" s="91"/>
      <c r="VRF84" s="91"/>
      <c r="VRG84" s="91"/>
      <c r="VRH84" s="91"/>
      <c r="VRI84" s="91"/>
      <c r="VRJ84" s="91"/>
      <c r="VRK84" s="91"/>
      <c r="VRL84" s="91"/>
      <c r="VRM84" s="91"/>
      <c r="VRN84" s="91"/>
      <c r="VRO84" s="91"/>
      <c r="VRP84" s="91"/>
      <c r="VRQ84" s="91"/>
      <c r="VRR84" s="91"/>
      <c r="VRS84" s="91"/>
      <c r="VRT84" s="91"/>
      <c r="VRU84" s="91"/>
      <c r="VRV84" s="91"/>
      <c r="VRW84" s="91"/>
      <c r="VRX84" s="91"/>
      <c r="VRY84" s="91"/>
      <c r="VRZ84" s="91"/>
      <c r="VSA84" s="91"/>
      <c r="VSB84" s="91"/>
      <c r="VSC84" s="91"/>
      <c r="VSD84" s="91"/>
      <c r="VSE84" s="91"/>
      <c r="VSF84" s="91"/>
      <c r="VSG84" s="91"/>
      <c r="VSH84" s="91"/>
      <c r="VSI84" s="91"/>
      <c r="VSJ84" s="91"/>
      <c r="VSK84" s="91"/>
      <c r="VSL84" s="91"/>
      <c r="VSM84" s="91"/>
      <c r="VSN84" s="91"/>
      <c r="VSO84" s="91"/>
      <c r="VSP84" s="91"/>
      <c r="VSQ84" s="91"/>
      <c r="VSR84" s="91"/>
      <c r="VSS84" s="91"/>
      <c r="VST84" s="91"/>
      <c r="VSU84" s="91"/>
      <c r="VSV84" s="91"/>
      <c r="VSW84" s="91"/>
      <c r="VSX84" s="91"/>
      <c r="VSY84" s="91"/>
      <c r="VSZ84" s="91"/>
      <c r="VTA84" s="91"/>
      <c r="VTB84" s="91"/>
      <c r="VTC84" s="91"/>
      <c r="VTD84" s="91"/>
      <c r="VTE84" s="91"/>
      <c r="VTF84" s="91"/>
      <c r="VTG84" s="91"/>
      <c r="VTH84" s="91"/>
      <c r="VTI84" s="91"/>
      <c r="VTJ84" s="91"/>
      <c r="VTK84" s="91"/>
      <c r="VTL84" s="91"/>
      <c r="VTM84" s="91"/>
      <c r="VTN84" s="91"/>
      <c r="VTO84" s="91"/>
      <c r="VTP84" s="91"/>
      <c r="VTQ84" s="91"/>
      <c r="VTR84" s="91"/>
      <c r="VTS84" s="91"/>
      <c r="VTT84" s="91"/>
      <c r="VTU84" s="91"/>
      <c r="VTV84" s="91"/>
      <c r="VTW84" s="91"/>
      <c r="VTX84" s="91"/>
      <c r="VTY84" s="91"/>
      <c r="VTZ84" s="91"/>
      <c r="VUA84" s="91"/>
      <c r="VUB84" s="91"/>
      <c r="VUC84" s="91"/>
      <c r="VUD84" s="91"/>
      <c r="VUE84" s="91"/>
      <c r="VUF84" s="91"/>
      <c r="VUG84" s="91"/>
      <c r="VUH84" s="91"/>
      <c r="VUI84" s="91"/>
      <c r="VUJ84" s="91"/>
      <c r="VUK84" s="91"/>
      <c r="VUL84" s="91"/>
      <c r="VUM84" s="91"/>
      <c r="VUN84" s="91"/>
      <c r="VUO84" s="91"/>
      <c r="VUP84" s="91"/>
      <c r="VUQ84" s="91"/>
      <c r="VUR84" s="91"/>
      <c r="VUS84" s="91"/>
      <c r="VUT84" s="91"/>
      <c r="VUU84" s="91"/>
      <c r="VUV84" s="91"/>
      <c r="VUW84" s="91"/>
      <c r="VUX84" s="91"/>
      <c r="VUY84" s="91"/>
      <c r="VUZ84" s="91"/>
      <c r="VVA84" s="91"/>
      <c r="VVB84" s="91"/>
      <c r="VVC84" s="91"/>
      <c r="VVD84" s="91"/>
      <c r="VVE84" s="91"/>
      <c r="VVF84" s="91"/>
      <c r="VVG84" s="91"/>
      <c r="VVH84" s="91"/>
      <c r="VVI84" s="91"/>
      <c r="VVJ84" s="91"/>
      <c r="VVK84" s="91"/>
      <c r="VVL84" s="91"/>
      <c r="VVM84" s="91"/>
      <c r="VVN84" s="91"/>
      <c r="VVO84" s="91"/>
      <c r="VVP84" s="91"/>
      <c r="VVQ84" s="91"/>
      <c r="VVR84" s="91"/>
      <c r="VVS84" s="91"/>
      <c r="VVT84" s="91"/>
      <c r="VVU84" s="91"/>
      <c r="VVV84" s="91"/>
      <c r="VVW84" s="91"/>
      <c r="VVX84" s="91"/>
      <c r="VVY84" s="91"/>
      <c r="VVZ84" s="91"/>
      <c r="VWA84" s="91"/>
      <c r="VWB84" s="91"/>
      <c r="VWC84" s="91"/>
      <c r="VWD84" s="91"/>
      <c r="VWE84" s="91"/>
      <c r="VWF84" s="91"/>
      <c r="VWG84" s="91"/>
      <c r="VWH84" s="91"/>
      <c r="VWI84" s="91"/>
      <c r="VWJ84" s="91"/>
      <c r="VWK84" s="91"/>
      <c r="VWL84" s="91"/>
      <c r="VWM84" s="91"/>
      <c r="VWN84" s="91"/>
      <c r="VWO84" s="91"/>
      <c r="VWP84" s="91"/>
      <c r="VWQ84" s="91"/>
      <c r="VWR84" s="91"/>
      <c r="VWS84" s="91"/>
      <c r="VWT84" s="91"/>
      <c r="VWU84" s="91"/>
      <c r="VWV84" s="91"/>
      <c r="VWW84" s="91"/>
      <c r="VWX84" s="91"/>
      <c r="VWY84" s="91"/>
      <c r="VWZ84" s="91"/>
      <c r="VXA84" s="91"/>
      <c r="VXB84" s="91"/>
      <c r="VXC84" s="91"/>
      <c r="VXD84" s="91"/>
      <c r="VXE84" s="91"/>
      <c r="VXF84" s="91"/>
      <c r="VXG84" s="91"/>
      <c r="VXH84" s="91"/>
      <c r="VXI84" s="91"/>
      <c r="VXJ84" s="91"/>
      <c r="VXK84" s="91"/>
      <c r="VXL84" s="91"/>
      <c r="VXM84" s="91"/>
      <c r="VXN84" s="91"/>
      <c r="VXO84" s="91"/>
      <c r="VXP84" s="91"/>
      <c r="VXQ84" s="91"/>
      <c r="VXR84" s="91"/>
      <c r="VXS84" s="91"/>
      <c r="VXT84" s="91"/>
      <c r="VXU84" s="91"/>
      <c r="VXV84" s="91"/>
      <c r="VXW84" s="91"/>
      <c r="VXX84" s="91"/>
      <c r="VXY84" s="91"/>
      <c r="VXZ84" s="91"/>
      <c r="VYA84" s="91"/>
      <c r="VYB84" s="91"/>
      <c r="VYC84" s="91"/>
      <c r="VYD84" s="91"/>
      <c r="VYE84" s="91"/>
      <c r="VYF84" s="91"/>
      <c r="VYG84" s="91"/>
      <c r="VYH84" s="91"/>
      <c r="VYI84" s="91"/>
      <c r="VYJ84" s="91"/>
      <c r="VYK84" s="91"/>
      <c r="VYL84" s="91"/>
      <c r="VYM84" s="91"/>
      <c r="VYN84" s="91"/>
      <c r="VYO84" s="91"/>
      <c r="VYP84" s="91"/>
      <c r="VYQ84" s="91"/>
      <c r="VYR84" s="91"/>
      <c r="VYS84" s="91"/>
      <c r="VYT84" s="91"/>
      <c r="VYU84" s="91"/>
      <c r="VYV84" s="91"/>
      <c r="VYW84" s="91"/>
      <c r="VYX84" s="91"/>
      <c r="VYY84" s="91"/>
      <c r="VYZ84" s="91"/>
      <c r="VZA84" s="91"/>
      <c r="VZB84" s="91"/>
      <c r="VZC84" s="91"/>
      <c r="VZD84" s="91"/>
      <c r="VZE84" s="91"/>
      <c r="VZF84" s="91"/>
      <c r="VZG84" s="91"/>
      <c r="VZH84" s="91"/>
      <c r="VZI84" s="91"/>
      <c r="VZJ84" s="91"/>
      <c r="VZK84" s="91"/>
      <c r="VZL84" s="91"/>
      <c r="VZM84" s="91"/>
      <c r="VZN84" s="91"/>
      <c r="VZO84" s="91"/>
      <c r="VZP84" s="91"/>
      <c r="VZQ84" s="91"/>
      <c r="VZR84" s="91"/>
      <c r="VZS84" s="91"/>
      <c r="VZT84" s="91"/>
      <c r="VZU84" s="91"/>
      <c r="VZV84" s="91"/>
      <c r="VZW84" s="91"/>
      <c r="VZX84" s="91"/>
      <c r="VZY84" s="91"/>
      <c r="VZZ84" s="91"/>
      <c r="WAA84" s="91"/>
      <c r="WAB84" s="91"/>
      <c r="WAC84" s="91"/>
      <c r="WAD84" s="91"/>
      <c r="WAE84" s="91"/>
      <c r="WAF84" s="91"/>
      <c r="WAG84" s="91"/>
      <c r="WAH84" s="91"/>
      <c r="WAI84" s="91"/>
      <c r="WAJ84" s="91"/>
      <c r="WAK84" s="91"/>
      <c r="WAL84" s="91"/>
      <c r="WAM84" s="91"/>
      <c r="WAN84" s="91"/>
      <c r="WAO84" s="91"/>
      <c r="WAP84" s="91"/>
      <c r="WAQ84" s="91"/>
      <c r="WAR84" s="91"/>
      <c r="WAS84" s="91"/>
      <c r="WAT84" s="91"/>
      <c r="WAU84" s="91"/>
      <c r="WAV84" s="91"/>
      <c r="WAW84" s="91"/>
      <c r="WAX84" s="91"/>
      <c r="WAY84" s="91"/>
      <c r="WAZ84" s="91"/>
      <c r="WBA84" s="91"/>
      <c r="WBB84" s="91"/>
      <c r="WBC84" s="91"/>
      <c r="WBD84" s="91"/>
      <c r="WBE84" s="91"/>
      <c r="WBF84" s="91"/>
      <c r="WBG84" s="91"/>
      <c r="WBH84" s="91"/>
      <c r="WBI84" s="91"/>
      <c r="WBJ84" s="91"/>
      <c r="WBK84" s="91"/>
      <c r="WBL84" s="91"/>
      <c r="WBM84" s="91"/>
      <c r="WBN84" s="91"/>
      <c r="WBO84" s="91"/>
      <c r="WBP84" s="91"/>
      <c r="WBQ84" s="91"/>
      <c r="WBR84" s="91"/>
      <c r="WBS84" s="91"/>
      <c r="WBT84" s="91"/>
      <c r="WBU84" s="91"/>
      <c r="WBV84" s="91"/>
      <c r="WBW84" s="91"/>
      <c r="WBX84" s="91"/>
      <c r="WBY84" s="91"/>
      <c r="WBZ84" s="91"/>
      <c r="WCA84" s="91"/>
      <c r="WCB84" s="91"/>
      <c r="WCC84" s="91"/>
      <c r="WCD84" s="91"/>
      <c r="WCE84" s="91"/>
      <c r="WCF84" s="91"/>
      <c r="WCG84" s="91"/>
      <c r="WCH84" s="91"/>
      <c r="WCI84" s="91"/>
      <c r="WCJ84" s="91"/>
      <c r="WCK84" s="91"/>
      <c r="WCL84" s="91"/>
      <c r="WCM84" s="91"/>
      <c r="WCN84" s="91"/>
      <c r="WCO84" s="91"/>
      <c r="WCP84" s="91"/>
      <c r="WCQ84" s="91"/>
      <c r="WCR84" s="91"/>
      <c r="WCS84" s="91"/>
      <c r="WCT84" s="91"/>
      <c r="WCU84" s="91"/>
      <c r="WCV84" s="91"/>
      <c r="WCW84" s="91"/>
      <c r="WCX84" s="91"/>
      <c r="WCY84" s="91"/>
      <c r="WCZ84" s="91"/>
      <c r="WDA84" s="91"/>
      <c r="WDB84" s="91"/>
      <c r="WDC84" s="91"/>
      <c r="WDD84" s="91"/>
      <c r="WDE84" s="91"/>
      <c r="WDF84" s="91"/>
      <c r="WDG84" s="91"/>
      <c r="WDH84" s="91"/>
      <c r="WDI84" s="91"/>
      <c r="WDJ84" s="91"/>
      <c r="WDK84" s="91"/>
      <c r="WDL84" s="91"/>
      <c r="WDM84" s="91"/>
      <c r="WDN84" s="91"/>
      <c r="WDO84" s="91"/>
      <c r="WDP84" s="91"/>
      <c r="WDQ84" s="91"/>
      <c r="WDR84" s="91"/>
      <c r="WDS84" s="91"/>
      <c r="WDT84" s="91"/>
      <c r="WDU84" s="91"/>
      <c r="WDV84" s="91"/>
      <c r="WDW84" s="91"/>
      <c r="WDX84" s="91"/>
      <c r="WDY84" s="91"/>
      <c r="WDZ84" s="91"/>
      <c r="WEA84" s="91"/>
      <c r="WEB84" s="91"/>
      <c r="WEC84" s="91"/>
      <c r="WED84" s="91"/>
      <c r="WEE84" s="91"/>
      <c r="WEF84" s="91"/>
      <c r="WEG84" s="91"/>
      <c r="WEH84" s="91"/>
      <c r="WEI84" s="91"/>
      <c r="WEJ84" s="91"/>
      <c r="WEK84" s="91"/>
      <c r="WEL84" s="91"/>
      <c r="WEM84" s="91"/>
      <c r="WEN84" s="91"/>
      <c r="WEO84" s="91"/>
      <c r="WEP84" s="91"/>
      <c r="WEQ84" s="91"/>
      <c r="WER84" s="91"/>
      <c r="WES84" s="91"/>
      <c r="WET84" s="91"/>
      <c r="WEU84" s="91"/>
      <c r="WEV84" s="91"/>
      <c r="WEW84" s="91"/>
      <c r="WEX84" s="91"/>
      <c r="WEY84" s="91"/>
      <c r="WEZ84" s="91"/>
      <c r="WFA84" s="91"/>
      <c r="WFB84" s="91"/>
      <c r="WFC84" s="91"/>
      <c r="WFD84" s="91"/>
      <c r="WFE84" s="91"/>
      <c r="WFF84" s="91"/>
      <c r="WFG84" s="91"/>
      <c r="WFH84" s="91"/>
      <c r="WFI84" s="91"/>
      <c r="WFJ84" s="91"/>
      <c r="WFK84" s="91"/>
      <c r="WFL84" s="91"/>
      <c r="WFM84" s="91"/>
      <c r="WFN84" s="91"/>
      <c r="WFO84" s="91"/>
      <c r="WFP84" s="91"/>
      <c r="WFQ84" s="91"/>
      <c r="WFR84" s="91"/>
      <c r="WFS84" s="91"/>
      <c r="WFT84" s="91"/>
      <c r="WFU84" s="91"/>
      <c r="WFV84" s="91"/>
      <c r="WFW84" s="91"/>
      <c r="WFX84" s="91"/>
      <c r="WFY84" s="91"/>
      <c r="WFZ84" s="91"/>
      <c r="WGA84" s="91"/>
      <c r="WGB84" s="91"/>
      <c r="WGC84" s="91"/>
      <c r="WGD84" s="91"/>
      <c r="WGE84" s="91"/>
      <c r="WGF84" s="91"/>
      <c r="WGG84" s="91"/>
      <c r="WGH84" s="91"/>
      <c r="WGI84" s="91"/>
      <c r="WGJ84" s="91"/>
      <c r="WGK84" s="91"/>
      <c r="WGL84" s="91"/>
      <c r="WGM84" s="91"/>
      <c r="WGN84" s="91"/>
      <c r="WGO84" s="91"/>
      <c r="WGP84" s="91"/>
      <c r="WGQ84" s="91"/>
      <c r="WGR84" s="91"/>
      <c r="WGS84" s="91"/>
      <c r="WGT84" s="91"/>
      <c r="WGU84" s="91"/>
      <c r="WGV84" s="91"/>
      <c r="WGW84" s="91"/>
      <c r="WGX84" s="91"/>
      <c r="WGY84" s="91"/>
      <c r="WGZ84" s="91"/>
      <c r="WHA84" s="91"/>
      <c r="WHB84" s="91"/>
      <c r="WHC84" s="91"/>
      <c r="WHD84" s="91"/>
      <c r="WHE84" s="91"/>
      <c r="WHF84" s="91"/>
      <c r="WHG84" s="91"/>
      <c r="WHH84" s="91"/>
      <c r="WHI84" s="91"/>
      <c r="WHJ84" s="91"/>
      <c r="WHK84" s="91"/>
      <c r="WHL84" s="91"/>
      <c r="WHM84" s="91"/>
      <c r="WHN84" s="91"/>
      <c r="WHO84" s="91"/>
      <c r="WHP84" s="91"/>
      <c r="WHQ84" s="91"/>
      <c r="WHR84" s="91"/>
      <c r="WHS84" s="91"/>
      <c r="WHT84" s="91"/>
      <c r="WHU84" s="91"/>
      <c r="WHV84" s="91"/>
      <c r="WHW84" s="91"/>
      <c r="WHX84" s="91"/>
      <c r="WHY84" s="91"/>
      <c r="WHZ84" s="91"/>
      <c r="WIA84" s="91"/>
      <c r="WIB84" s="91"/>
      <c r="WIC84" s="91"/>
      <c r="WID84" s="91"/>
      <c r="WIE84" s="91"/>
      <c r="WIF84" s="91"/>
      <c r="WIG84" s="91"/>
      <c r="WIH84" s="91"/>
      <c r="WII84" s="91"/>
      <c r="WIJ84" s="91"/>
      <c r="WIK84" s="91"/>
      <c r="WIL84" s="91"/>
      <c r="WIM84" s="91"/>
      <c r="WIN84" s="91"/>
      <c r="WIO84" s="91"/>
      <c r="WIP84" s="91"/>
      <c r="WIQ84" s="91"/>
      <c r="WIR84" s="91"/>
      <c r="WIS84" s="91"/>
      <c r="WIT84" s="91"/>
      <c r="WIU84" s="91"/>
      <c r="WIV84" s="91"/>
      <c r="WIW84" s="91"/>
      <c r="WIX84" s="91"/>
      <c r="WIY84" s="91"/>
      <c r="WIZ84" s="91"/>
      <c r="WJA84" s="91"/>
      <c r="WJB84" s="91"/>
      <c r="WJC84" s="91"/>
      <c r="WJD84" s="91"/>
      <c r="WJE84" s="91"/>
      <c r="WJF84" s="91"/>
      <c r="WJG84" s="91"/>
      <c r="WJH84" s="91"/>
      <c r="WJI84" s="91"/>
      <c r="WJJ84" s="91"/>
      <c r="WJK84" s="91"/>
      <c r="WJL84" s="91"/>
      <c r="WJM84" s="91"/>
      <c r="WJN84" s="91"/>
      <c r="WJO84" s="91"/>
      <c r="WJP84" s="91"/>
      <c r="WJQ84" s="91"/>
      <c r="WJR84" s="91"/>
      <c r="WJS84" s="91"/>
      <c r="WJT84" s="91"/>
      <c r="WJU84" s="91"/>
      <c r="WJV84" s="91"/>
      <c r="WJW84" s="91"/>
      <c r="WJX84" s="91"/>
      <c r="WJY84" s="91"/>
      <c r="WJZ84" s="91"/>
      <c r="WKA84" s="91"/>
      <c r="WKB84" s="91"/>
      <c r="WKC84" s="91"/>
      <c r="WKD84" s="91"/>
      <c r="WKE84" s="91"/>
      <c r="WKF84" s="91"/>
      <c r="WKG84" s="91"/>
      <c r="WKH84" s="91"/>
      <c r="WKI84" s="91"/>
      <c r="WKJ84" s="91"/>
      <c r="WKK84" s="91"/>
      <c r="WKL84" s="91"/>
      <c r="WKM84" s="91"/>
      <c r="WKN84" s="91"/>
      <c r="WKO84" s="91"/>
      <c r="WKP84" s="91"/>
      <c r="WKQ84" s="91"/>
      <c r="WKR84" s="91"/>
      <c r="WKS84" s="91"/>
      <c r="WKT84" s="91"/>
      <c r="WKU84" s="91"/>
      <c r="WKV84" s="91"/>
      <c r="WKW84" s="91"/>
      <c r="WKX84" s="91"/>
      <c r="WKY84" s="91"/>
      <c r="WKZ84" s="91"/>
      <c r="WLA84" s="91"/>
      <c r="WLB84" s="91"/>
      <c r="WLC84" s="91"/>
      <c r="WLD84" s="91"/>
      <c r="WLE84" s="91"/>
      <c r="WLF84" s="91"/>
      <c r="WLG84" s="91"/>
      <c r="WLH84" s="91"/>
      <c r="WLI84" s="91"/>
      <c r="WLJ84" s="91"/>
      <c r="WLK84" s="91"/>
      <c r="WLL84" s="91"/>
      <c r="WLM84" s="91"/>
      <c r="WLN84" s="91"/>
      <c r="WLO84" s="91"/>
      <c r="WLP84" s="91"/>
      <c r="WLQ84" s="91"/>
      <c r="WLR84" s="91"/>
      <c r="WLS84" s="91"/>
      <c r="WLT84" s="91"/>
      <c r="WLU84" s="91"/>
      <c r="WLV84" s="91"/>
      <c r="WLW84" s="91"/>
      <c r="WLX84" s="91"/>
      <c r="WLY84" s="91"/>
      <c r="WLZ84" s="91"/>
      <c r="WMA84" s="91"/>
      <c r="WMB84" s="91"/>
      <c r="WMC84" s="91"/>
      <c r="WMD84" s="91"/>
      <c r="WME84" s="91"/>
      <c r="WMF84" s="91"/>
      <c r="WMG84" s="91"/>
      <c r="WMH84" s="91"/>
      <c r="WMI84" s="91"/>
      <c r="WMJ84" s="91"/>
      <c r="WMK84" s="91"/>
      <c r="WML84" s="91"/>
      <c r="WMM84" s="91"/>
      <c r="WMN84" s="91"/>
      <c r="WMO84" s="91"/>
      <c r="WMP84" s="91"/>
      <c r="WMQ84" s="91"/>
      <c r="WMR84" s="91"/>
      <c r="WMS84" s="91"/>
      <c r="WMT84" s="91"/>
      <c r="WMU84" s="91"/>
      <c r="WMV84" s="91"/>
      <c r="WMW84" s="91"/>
      <c r="WMX84" s="91"/>
      <c r="WMY84" s="91"/>
      <c r="WMZ84" s="91"/>
      <c r="WNA84" s="91"/>
      <c r="WNB84" s="91"/>
      <c r="WNC84" s="91"/>
      <c r="WND84" s="91"/>
      <c r="WNE84" s="91"/>
      <c r="WNF84" s="91"/>
      <c r="WNG84" s="91"/>
      <c r="WNH84" s="91"/>
      <c r="WNI84" s="91"/>
      <c r="WNJ84" s="91"/>
      <c r="WNK84" s="91"/>
      <c r="WNL84" s="91"/>
      <c r="WNM84" s="91"/>
      <c r="WNN84" s="91"/>
      <c r="WNO84" s="91"/>
      <c r="WNP84" s="91"/>
      <c r="WNQ84" s="91"/>
      <c r="WNR84" s="91"/>
      <c r="WNS84" s="91"/>
      <c r="WNT84" s="91"/>
      <c r="WNU84" s="91"/>
      <c r="WNV84" s="91"/>
      <c r="WNW84" s="91"/>
      <c r="WNX84" s="91"/>
      <c r="WNY84" s="91"/>
      <c r="WNZ84" s="91"/>
      <c r="WOA84" s="91"/>
      <c r="WOB84" s="91"/>
      <c r="WOC84" s="91"/>
      <c r="WOD84" s="91"/>
      <c r="WOE84" s="91"/>
      <c r="WOF84" s="91"/>
      <c r="WOG84" s="91"/>
      <c r="WOH84" s="91"/>
      <c r="WOI84" s="91"/>
      <c r="WOJ84" s="91"/>
      <c r="WOK84" s="91"/>
      <c r="WOL84" s="91"/>
      <c r="WOM84" s="91"/>
      <c r="WON84" s="91"/>
      <c r="WOO84" s="91"/>
      <c r="WOP84" s="91"/>
      <c r="WOQ84" s="91"/>
      <c r="WOR84" s="91"/>
      <c r="WOS84" s="91"/>
      <c r="WOT84" s="91"/>
      <c r="WOU84" s="91"/>
      <c r="WOV84" s="91"/>
      <c r="WOW84" s="91"/>
      <c r="WOX84" s="91"/>
      <c r="WOY84" s="91"/>
      <c r="WOZ84" s="91"/>
      <c r="WPA84" s="91"/>
      <c r="WPB84" s="91"/>
      <c r="WPC84" s="91"/>
      <c r="WPD84" s="91"/>
      <c r="WPE84" s="91"/>
      <c r="WPF84" s="91"/>
      <c r="WPG84" s="91"/>
      <c r="WPH84" s="91"/>
      <c r="WPI84" s="91"/>
      <c r="WPJ84" s="91"/>
      <c r="WPK84" s="91"/>
      <c r="WPL84" s="91"/>
      <c r="WPM84" s="91"/>
      <c r="WPN84" s="91"/>
      <c r="WPO84" s="91"/>
      <c r="WPP84" s="91"/>
      <c r="WPQ84" s="91"/>
      <c r="WPR84" s="91"/>
      <c r="WPS84" s="91"/>
      <c r="WPT84" s="91"/>
      <c r="WPU84" s="91"/>
      <c r="WPV84" s="91"/>
      <c r="WPW84" s="91"/>
      <c r="WPX84" s="91"/>
      <c r="WPY84" s="91"/>
      <c r="WPZ84" s="91"/>
      <c r="WQA84" s="91"/>
      <c r="WQB84" s="91"/>
      <c r="WQC84" s="91"/>
      <c r="WQD84" s="91"/>
      <c r="WQE84" s="91"/>
      <c r="WQF84" s="91"/>
      <c r="WQG84" s="91"/>
      <c r="WQH84" s="91"/>
      <c r="WQI84" s="91"/>
      <c r="WQJ84" s="91"/>
      <c r="WQK84" s="91"/>
      <c r="WQL84" s="91"/>
      <c r="WQM84" s="91"/>
      <c r="WQN84" s="91"/>
      <c r="WQO84" s="91"/>
      <c r="WQP84" s="91"/>
      <c r="WQQ84" s="91"/>
      <c r="WQR84" s="91"/>
      <c r="WQS84" s="91"/>
      <c r="WQT84" s="91"/>
      <c r="WQU84" s="91"/>
      <c r="WQV84" s="91"/>
      <c r="WQW84" s="91"/>
      <c r="WQX84" s="91"/>
      <c r="WQY84" s="91"/>
      <c r="WQZ84" s="91"/>
      <c r="WRA84" s="91"/>
      <c r="WRB84" s="91"/>
      <c r="WRC84" s="91"/>
      <c r="WRD84" s="91"/>
      <c r="WRE84" s="91"/>
      <c r="WRF84" s="91"/>
      <c r="WRG84" s="91"/>
      <c r="WRH84" s="91"/>
      <c r="WRI84" s="91"/>
      <c r="WRJ84" s="91"/>
      <c r="WRK84" s="91"/>
      <c r="WRL84" s="91"/>
      <c r="WRM84" s="91"/>
      <c r="WRN84" s="91"/>
      <c r="WRO84" s="91"/>
      <c r="WRP84" s="91"/>
      <c r="WRQ84" s="91"/>
      <c r="WRR84" s="91"/>
      <c r="WRS84" s="91"/>
      <c r="WRT84" s="91"/>
      <c r="WRU84" s="91"/>
      <c r="WRV84" s="91"/>
      <c r="WRW84" s="91"/>
      <c r="WRX84" s="91"/>
      <c r="WRY84" s="91"/>
      <c r="WRZ84" s="91"/>
      <c r="WSA84" s="91"/>
      <c r="WSB84" s="91"/>
      <c r="WSC84" s="91"/>
      <c r="WSD84" s="91"/>
      <c r="WSE84" s="91"/>
      <c r="WSF84" s="91"/>
      <c r="WSG84" s="91"/>
      <c r="WSH84" s="91"/>
      <c r="WSI84" s="91"/>
      <c r="WSJ84" s="91"/>
      <c r="WSK84" s="91"/>
      <c r="WSL84" s="91"/>
      <c r="WSM84" s="91"/>
      <c r="WSN84" s="91"/>
      <c r="WSO84" s="91"/>
      <c r="WSP84" s="91"/>
      <c r="WSQ84" s="91"/>
      <c r="WSR84" s="91"/>
      <c r="WSS84" s="91"/>
      <c r="WST84" s="91"/>
      <c r="WSU84" s="91"/>
      <c r="WSV84" s="91"/>
      <c r="WSW84" s="91"/>
      <c r="WSX84" s="91"/>
      <c r="WSY84" s="91"/>
      <c r="WSZ84" s="91"/>
      <c r="WTA84" s="91"/>
      <c r="WTB84" s="91"/>
      <c r="WTC84" s="91"/>
      <c r="WTD84" s="91"/>
      <c r="WTE84" s="91"/>
      <c r="WTF84" s="91"/>
      <c r="WTG84" s="91"/>
      <c r="WTH84" s="91"/>
      <c r="WTI84" s="91"/>
      <c r="WTJ84" s="91"/>
      <c r="WTK84" s="91"/>
      <c r="WTL84" s="91"/>
      <c r="WTM84" s="91"/>
      <c r="WTN84" s="91"/>
      <c r="WTO84" s="91"/>
      <c r="WTP84" s="91"/>
      <c r="WTQ84" s="91"/>
      <c r="WTR84" s="91"/>
      <c r="WTS84" s="91"/>
      <c r="WTT84" s="91"/>
      <c r="WTU84" s="91"/>
      <c r="WTV84" s="91"/>
      <c r="WTW84" s="91"/>
      <c r="WTX84" s="91"/>
      <c r="WTY84" s="91"/>
      <c r="WTZ84" s="91"/>
      <c r="WUA84" s="91"/>
      <c r="WUB84" s="91"/>
      <c r="WUC84" s="91"/>
      <c r="WUD84" s="91"/>
      <c r="WUE84" s="91"/>
      <c r="WUF84" s="91"/>
      <c r="WUG84" s="91"/>
      <c r="WUH84" s="91"/>
      <c r="WUI84" s="91"/>
      <c r="WUJ84" s="91"/>
      <c r="WUK84" s="91"/>
      <c r="WUL84" s="91"/>
      <c r="WUM84" s="91"/>
      <c r="WUN84" s="91"/>
      <c r="WUO84" s="91"/>
      <c r="WUP84" s="91"/>
      <c r="WUQ84" s="91"/>
      <c r="WUR84" s="91"/>
      <c r="WUS84" s="91"/>
      <c r="WUT84" s="91"/>
      <c r="WUU84" s="91"/>
      <c r="WUV84" s="91"/>
      <c r="WUW84" s="91"/>
      <c r="WUX84" s="91"/>
      <c r="WUY84" s="91"/>
      <c r="WUZ84" s="91"/>
      <c r="WVA84" s="91"/>
      <c r="WVB84" s="91"/>
      <c r="WVC84" s="91"/>
      <c r="WVD84" s="91"/>
      <c r="WVE84" s="91"/>
      <c r="WVF84" s="91"/>
      <c r="WVG84" s="91"/>
      <c r="WVH84" s="91"/>
      <c r="WVI84" s="91"/>
      <c r="WVJ84" s="91"/>
      <c r="WVK84" s="91"/>
      <c r="WVL84" s="91"/>
      <c r="WVM84" s="91"/>
      <c r="WVN84" s="91"/>
      <c r="WVO84" s="91"/>
      <c r="WVP84" s="91"/>
      <c r="WVQ84" s="91"/>
      <c r="WVR84" s="91"/>
      <c r="WVS84" s="91"/>
      <c r="WVT84" s="91"/>
      <c r="WVU84" s="91"/>
      <c r="WVV84" s="91"/>
      <c r="WVW84" s="91"/>
      <c r="WVX84" s="91"/>
      <c r="WVY84" s="91"/>
      <c r="WVZ84" s="91"/>
      <c r="WWA84" s="91"/>
      <c r="WWB84" s="91"/>
      <c r="WWC84" s="91"/>
      <c r="WWD84" s="91"/>
      <c r="WWE84" s="91"/>
      <c r="WWF84" s="91"/>
      <c r="WWG84" s="91"/>
      <c r="WWH84" s="91"/>
      <c r="WWI84" s="91"/>
      <c r="WWJ84" s="91"/>
      <c r="WWK84" s="91"/>
      <c r="WWL84" s="91"/>
      <c r="WWM84" s="91"/>
      <c r="WWN84" s="91"/>
      <c r="WWO84" s="91"/>
      <c r="WWP84" s="91"/>
      <c r="WWQ84" s="91"/>
      <c r="WWR84" s="91"/>
      <c r="WWS84" s="91"/>
      <c r="WWT84" s="91"/>
      <c r="WWU84" s="91"/>
      <c r="WWV84" s="91"/>
      <c r="WWW84" s="91"/>
      <c r="WWX84" s="91"/>
      <c r="WWY84" s="91"/>
      <c r="WWZ84" s="91"/>
      <c r="WXA84" s="91"/>
      <c r="WXB84" s="91"/>
      <c r="WXC84" s="91"/>
      <c r="WXD84" s="91"/>
      <c r="WXE84" s="91"/>
      <c r="WXF84" s="91"/>
      <c r="WXG84" s="91"/>
      <c r="WXH84" s="91"/>
      <c r="WXI84" s="91"/>
      <c r="WXJ84" s="91"/>
      <c r="WXK84" s="91"/>
      <c r="WXL84" s="91"/>
      <c r="WXM84" s="91"/>
      <c r="WXN84" s="91"/>
      <c r="WXO84" s="91"/>
      <c r="WXP84" s="91"/>
      <c r="WXQ84" s="91"/>
      <c r="WXR84" s="91"/>
      <c r="WXS84" s="91"/>
      <c r="WXT84" s="91"/>
      <c r="WXU84" s="91"/>
      <c r="WXV84" s="91"/>
      <c r="WXW84" s="91"/>
      <c r="WXX84" s="91"/>
      <c r="WXY84" s="91"/>
      <c r="WXZ84" s="91"/>
      <c r="WYA84" s="91"/>
      <c r="WYB84" s="91"/>
      <c r="WYC84" s="91"/>
      <c r="WYD84" s="91"/>
      <c r="WYE84" s="91"/>
      <c r="WYF84" s="91"/>
      <c r="WYG84" s="91"/>
      <c r="WYH84" s="91"/>
      <c r="WYI84" s="91"/>
      <c r="WYJ84" s="91"/>
      <c r="WYK84" s="91"/>
      <c r="WYL84" s="91"/>
      <c r="WYM84" s="91"/>
      <c r="WYN84" s="91"/>
      <c r="WYO84" s="91"/>
      <c r="WYP84" s="91"/>
      <c r="WYQ84" s="91"/>
      <c r="WYR84" s="91"/>
      <c r="WYS84" s="91"/>
      <c r="WYT84" s="91"/>
      <c r="WYU84" s="91"/>
      <c r="WYV84" s="91"/>
      <c r="WYW84" s="91"/>
      <c r="WYX84" s="91"/>
      <c r="WYY84" s="91"/>
      <c r="WYZ84" s="91"/>
      <c r="WZA84" s="91"/>
      <c r="WZB84" s="91"/>
      <c r="WZC84" s="91"/>
      <c r="WZD84" s="91"/>
      <c r="WZE84" s="91"/>
      <c r="WZF84" s="91"/>
      <c r="WZG84" s="91"/>
      <c r="WZH84" s="91"/>
      <c r="WZI84" s="91"/>
      <c r="WZJ84" s="91"/>
      <c r="WZK84" s="91"/>
      <c r="WZL84" s="91"/>
      <c r="WZM84" s="91"/>
      <c r="WZN84" s="91"/>
      <c r="WZO84" s="91"/>
      <c r="WZP84" s="91"/>
      <c r="WZQ84" s="91"/>
      <c r="WZR84" s="91"/>
      <c r="WZS84" s="91"/>
      <c r="WZT84" s="91"/>
      <c r="WZU84" s="91"/>
      <c r="WZV84" s="91"/>
      <c r="WZW84" s="91"/>
      <c r="WZX84" s="91"/>
      <c r="WZY84" s="91"/>
      <c r="WZZ84" s="91"/>
      <c r="XAA84" s="91"/>
      <c r="XAB84" s="91"/>
      <c r="XAC84" s="91"/>
      <c r="XAD84" s="91"/>
      <c r="XAE84" s="91"/>
      <c r="XAF84" s="91"/>
      <c r="XAG84" s="91"/>
      <c r="XAH84" s="91"/>
      <c r="XAI84" s="91"/>
      <c r="XAJ84" s="91"/>
      <c r="XAK84" s="91"/>
      <c r="XAL84" s="91"/>
      <c r="XAM84" s="91"/>
      <c r="XAN84" s="91"/>
      <c r="XAO84" s="91"/>
      <c r="XAP84" s="91"/>
      <c r="XAQ84" s="91"/>
      <c r="XAR84" s="91"/>
      <c r="XAS84" s="91"/>
      <c r="XAT84" s="91"/>
      <c r="XAU84" s="91"/>
      <c r="XAV84" s="91"/>
      <c r="XAW84" s="91"/>
      <c r="XAX84" s="91"/>
      <c r="XAY84" s="91"/>
      <c r="XAZ84" s="91"/>
      <c r="XBA84" s="91"/>
      <c r="XBB84" s="91"/>
      <c r="XBC84" s="91"/>
      <c r="XBD84" s="91"/>
      <c r="XBE84" s="91"/>
      <c r="XBF84" s="91"/>
      <c r="XBG84" s="91"/>
      <c r="XBH84" s="91"/>
      <c r="XBI84" s="91"/>
      <c r="XBJ84" s="91"/>
      <c r="XBK84" s="91"/>
      <c r="XBL84" s="91"/>
      <c r="XBM84" s="91"/>
      <c r="XBN84" s="91"/>
      <c r="XBO84" s="91"/>
      <c r="XBP84" s="91"/>
      <c r="XBQ84" s="91"/>
      <c r="XBR84" s="91"/>
      <c r="XBS84" s="91"/>
      <c r="XBT84" s="91"/>
      <c r="XBU84" s="91"/>
      <c r="XBV84" s="91"/>
      <c r="XBW84" s="91"/>
      <c r="XBX84" s="91"/>
      <c r="XBY84" s="91"/>
      <c r="XBZ84" s="91"/>
      <c r="XCA84" s="91"/>
      <c r="XCB84" s="91"/>
      <c r="XCC84" s="91"/>
      <c r="XCD84" s="91"/>
      <c r="XCE84" s="91"/>
      <c r="XCF84" s="91"/>
      <c r="XCG84" s="91"/>
      <c r="XCH84" s="91"/>
      <c r="XCI84" s="91"/>
      <c r="XCJ84" s="91"/>
      <c r="XCK84" s="91"/>
      <c r="XCL84" s="91"/>
      <c r="XCM84" s="91"/>
      <c r="XCN84" s="91"/>
      <c r="XCO84" s="91"/>
      <c r="XCP84" s="91"/>
      <c r="XCQ84" s="91"/>
      <c r="XCR84" s="91"/>
      <c r="XCS84" s="91"/>
      <c r="XCT84" s="91"/>
      <c r="XCU84" s="91"/>
      <c r="XCV84" s="91"/>
      <c r="XCW84" s="91"/>
      <c r="XCX84" s="91"/>
      <c r="XCY84" s="91"/>
      <c r="XCZ84" s="91"/>
      <c r="XDA84" s="91"/>
      <c r="XDB84" s="91"/>
      <c r="XDC84" s="91"/>
      <c r="XDD84" s="91"/>
      <c r="XDE84" s="91"/>
      <c r="XDF84" s="91"/>
      <c r="XDG84" s="91"/>
      <c r="XDH84" s="91"/>
      <c r="XDI84" s="91"/>
      <c r="XDJ84" s="91"/>
      <c r="XDK84" s="91"/>
      <c r="XDL84" s="91"/>
      <c r="XDM84" s="91"/>
      <c r="XDN84" s="91"/>
      <c r="XDO84" s="91"/>
      <c r="XDP84" s="91"/>
      <c r="XDQ84" s="91"/>
      <c r="XDR84" s="91"/>
      <c r="XDS84" s="91"/>
      <c r="XDT84" s="91"/>
      <c r="XDU84" s="91"/>
      <c r="XDV84" s="91"/>
      <c r="XDW84" s="91"/>
      <c r="XDX84" s="91"/>
      <c r="XDY84" s="91"/>
      <c r="XDZ84" s="91"/>
      <c r="XEA84" s="91"/>
      <c r="XEB84" s="91"/>
      <c r="XEC84" s="91"/>
      <c r="XED84" s="91"/>
      <c r="XEE84" s="91"/>
      <c r="XEF84" s="91"/>
      <c r="XEG84" s="91"/>
      <c r="XEH84" s="91"/>
      <c r="XEI84" s="91"/>
      <c r="XEJ84" s="91"/>
      <c r="XEK84" s="91"/>
      <c r="XEL84" s="91"/>
      <c r="XEM84" s="91"/>
      <c r="XEN84" s="91"/>
      <c r="XEO84" s="91"/>
      <c r="XEP84" s="91"/>
      <c r="XEQ84" s="91"/>
      <c r="XER84" s="91"/>
      <c r="XES84" s="91"/>
      <c r="XET84" s="91"/>
      <c r="XEU84" s="91"/>
      <c r="XEV84" s="91"/>
      <c r="XEW84" s="91"/>
      <c r="XEX84" s="91"/>
      <c r="XEY84" s="91"/>
      <c r="XEZ84" s="91"/>
      <c r="XFA84" s="91"/>
      <c r="XFB84" s="91"/>
      <c r="XFC84" s="91"/>
      <c r="XFD84" s="91"/>
    </row>
    <row r="85" s="100" customFormat="1" ht="56.25" hidden="1" spans="1:16384">
      <c r="A85" s="248">
        <v>19</v>
      </c>
      <c r="B85" s="180" t="s">
        <v>2349</v>
      </c>
      <c r="C85" s="183" t="s">
        <v>124</v>
      </c>
      <c r="D85" s="179" t="s">
        <v>1396</v>
      </c>
      <c r="E85" s="180" t="s">
        <v>2350</v>
      </c>
      <c r="F85" s="179">
        <v>250000</v>
      </c>
      <c r="G85" s="179">
        <v>20000</v>
      </c>
      <c r="H85" s="180" t="s">
        <v>2351</v>
      </c>
      <c r="I85" s="180"/>
      <c r="J85" s="180"/>
      <c r="K85" s="179" t="s">
        <v>33</v>
      </c>
      <c r="L85" s="179" t="s">
        <v>33</v>
      </c>
      <c r="M85" s="179" t="s">
        <v>2317</v>
      </c>
      <c r="N85" s="181" t="s">
        <v>2352</v>
      </c>
      <c r="O85" s="181"/>
      <c r="P85" s="224"/>
      <c r="Q85" s="184">
        <v>1</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c r="JX85" s="91"/>
      <c r="JY85" s="91"/>
      <c r="JZ85" s="91"/>
      <c r="KA85" s="91"/>
      <c r="KB85" s="91"/>
      <c r="KC85" s="91"/>
      <c r="KD85" s="91"/>
      <c r="KE85" s="91"/>
      <c r="KF85" s="91"/>
      <c r="KG85" s="91"/>
      <c r="KH85" s="91"/>
      <c r="KI85" s="91"/>
      <c r="KJ85" s="91"/>
      <c r="KK85" s="91"/>
      <c r="KL85" s="91"/>
      <c r="KM85" s="91"/>
      <c r="KN85" s="91"/>
      <c r="KO85" s="91"/>
      <c r="KP85" s="91"/>
      <c r="KQ85" s="91"/>
      <c r="KR85" s="91"/>
      <c r="KS85" s="91"/>
      <c r="KT85" s="91"/>
      <c r="KU85" s="91"/>
      <c r="KV85" s="91"/>
      <c r="KW85" s="91"/>
      <c r="KX85" s="91"/>
      <c r="KY85" s="91"/>
      <c r="KZ85" s="91"/>
      <c r="LA85" s="91"/>
      <c r="LB85" s="91"/>
      <c r="LC85" s="91"/>
      <c r="LD85" s="91"/>
      <c r="LE85" s="91"/>
      <c r="LF85" s="91"/>
      <c r="LG85" s="91"/>
      <c r="LH85" s="91"/>
      <c r="LI85" s="91"/>
      <c r="LJ85" s="91"/>
      <c r="LK85" s="91"/>
      <c r="LL85" s="91"/>
      <c r="LM85" s="91"/>
      <c r="LN85" s="91"/>
      <c r="LO85" s="91"/>
      <c r="LP85" s="91"/>
      <c r="LQ85" s="91"/>
      <c r="LR85" s="91"/>
      <c r="LS85" s="91"/>
      <c r="LT85" s="91"/>
      <c r="LU85" s="91"/>
      <c r="LV85" s="91"/>
      <c r="LW85" s="91"/>
      <c r="LX85" s="91"/>
      <c r="LY85" s="91"/>
      <c r="LZ85" s="91"/>
      <c r="MA85" s="91"/>
      <c r="MB85" s="91"/>
      <c r="MC85" s="91"/>
      <c r="MD85" s="91"/>
      <c r="ME85" s="91"/>
      <c r="MF85" s="91"/>
      <c r="MG85" s="91"/>
      <c r="MH85" s="91"/>
      <c r="MI85" s="91"/>
      <c r="MJ85" s="91"/>
      <c r="MK85" s="91"/>
      <c r="ML85" s="91"/>
      <c r="MM85" s="91"/>
      <c r="MN85" s="91"/>
      <c r="MO85" s="91"/>
      <c r="MP85" s="91"/>
      <c r="MQ85" s="91"/>
      <c r="MR85" s="91"/>
      <c r="MS85" s="91"/>
      <c r="MT85" s="91"/>
      <c r="MU85" s="91"/>
      <c r="MV85" s="91"/>
      <c r="MW85" s="91"/>
      <c r="MX85" s="91"/>
      <c r="MY85" s="91"/>
      <c r="MZ85" s="91"/>
      <c r="NA85" s="91"/>
      <c r="NB85" s="91"/>
      <c r="NC85" s="91"/>
      <c r="ND85" s="91"/>
      <c r="NE85" s="91"/>
      <c r="NF85" s="91"/>
      <c r="NG85" s="91"/>
      <c r="NH85" s="91"/>
      <c r="NI85" s="91"/>
      <c r="NJ85" s="91"/>
      <c r="NK85" s="91"/>
      <c r="NL85" s="91"/>
      <c r="NM85" s="91"/>
      <c r="NN85" s="91"/>
      <c r="NO85" s="91"/>
      <c r="NP85" s="91"/>
      <c r="NQ85" s="91"/>
      <c r="NR85" s="91"/>
      <c r="NS85" s="91"/>
      <c r="NT85" s="91"/>
      <c r="NU85" s="91"/>
      <c r="NV85" s="91"/>
      <c r="NW85" s="91"/>
      <c r="NX85" s="91"/>
      <c r="NY85" s="91"/>
      <c r="NZ85" s="91"/>
      <c r="OA85" s="91"/>
      <c r="OB85" s="91"/>
      <c r="OC85" s="91"/>
      <c r="OD85" s="91"/>
      <c r="OE85" s="91"/>
      <c r="OF85" s="91"/>
      <c r="OG85" s="91"/>
      <c r="OH85" s="91"/>
      <c r="OI85" s="91"/>
      <c r="OJ85" s="91"/>
      <c r="OK85" s="91"/>
      <c r="OL85" s="91"/>
      <c r="OM85" s="91"/>
      <c r="ON85" s="91"/>
      <c r="OO85" s="91"/>
      <c r="OP85" s="91"/>
      <c r="OQ85" s="91"/>
      <c r="OR85" s="91"/>
      <c r="OS85" s="91"/>
      <c r="OT85" s="91"/>
      <c r="OU85" s="91"/>
      <c r="OV85" s="91"/>
      <c r="OW85" s="91"/>
      <c r="OX85" s="91"/>
      <c r="OY85" s="91"/>
      <c r="OZ85" s="91"/>
      <c r="PA85" s="91"/>
      <c r="PB85" s="91"/>
      <c r="PC85" s="91"/>
      <c r="PD85" s="91"/>
      <c r="PE85" s="91"/>
      <c r="PF85" s="91"/>
      <c r="PG85" s="91"/>
      <c r="PH85" s="91"/>
      <c r="PI85" s="91"/>
      <c r="PJ85" s="91"/>
      <c r="PK85" s="91"/>
      <c r="PL85" s="91"/>
      <c r="PM85" s="91"/>
      <c r="PN85" s="91"/>
      <c r="PO85" s="91"/>
      <c r="PP85" s="91"/>
      <c r="PQ85" s="91"/>
      <c r="PR85" s="91"/>
      <c r="PS85" s="91"/>
      <c r="PT85" s="91"/>
      <c r="PU85" s="91"/>
      <c r="PV85" s="91"/>
      <c r="PW85" s="91"/>
      <c r="PX85" s="91"/>
      <c r="PY85" s="91"/>
      <c r="PZ85" s="91"/>
      <c r="QA85" s="91"/>
      <c r="QB85" s="91"/>
      <c r="QC85" s="91"/>
      <c r="QD85" s="91"/>
      <c r="QE85" s="91"/>
      <c r="QF85" s="91"/>
      <c r="QG85" s="91"/>
      <c r="QH85" s="91"/>
      <c r="QI85" s="91"/>
      <c r="QJ85" s="91"/>
      <c r="QK85" s="91"/>
      <c r="QL85" s="91"/>
      <c r="QM85" s="91"/>
      <c r="QN85" s="91"/>
      <c r="QO85" s="91"/>
      <c r="QP85" s="91"/>
      <c r="QQ85" s="91"/>
      <c r="QR85" s="91"/>
      <c r="QS85" s="91"/>
      <c r="QT85" s="91"/>
      <c r="QU85" s="91"/>
      <c r="QV85" s="91"/>
      <c r="QW85" s="91"/>
      <c r="QX85" s="91"/>
      <c r="QY85" s="91"/>
      <c r="QZ85" s="91"/>
      <c r="RA85" s="91"/>
      <c r="RB85" s="91"/>
      <c r="RC85" s="91"/>
      <c r="RD85" s="91"/>
      <c r="RE85" s="91"/>
      <c r="RF85" s="91"/>
      <c r="RG85" s="91"/>
      <c r="RH85" s="91"/>
      <c r="RI85" s="91"/>
      <c r="RJ85" s="91"/>
      <c r="RK85" s="91"/>
      <c r="RL85" s="91"/>
      <c r="RM85" s="91"/>
      <c r="RN85" s="91"/>
      <c r="RO85" s="91"/>
      <c r="RP85" s="91"/>
      <c r="RQ85" s="91"/>
      <c r="RR85" s="91"/>
      <c r="RS85" s="91"/>
      <c r="RT85" s="91"/>
      <c r="RU85" s="91"/>
      <c r="RV85" s="91"/>
      <c r="RW85" s="91"/>
      <c r="RX85" s="91"/>
      <c r="RY85" s="91"/>
      <c r="RZ85" s="91"/>
      <c r="SA85" s="91"/>
      <c r="SB85" s="91"/>
      <c r="SC85" s="91"/>
      <c r="SD85" s="91"/>
      <c r="SE85" s="91"/>
      <c r="SF85" s="91"/>
      <c r="SG85" s="91"/>
      <c r="SH85" s="91"/>
      <c r="SI85" s="91"/>
      <c r="SJ85" s="91"/>
      <c r="SK85" s="91"/>
      <c r="SL85" s="91"/>
      <c r="SM85" s="91"/>
      <c r="SN85" s="91"/>
      <c r="SO85" s="91"/>
      <c r="SP85" s="91"/>
      <c r="SQ85" s="91"/>
      <c r="SR85" s="91"/>
      <c r="SS85" s="91"/>
      <c r="ST85" s="91"/>
      <c r="SU85" s="91"/>
      <c r="SV85" s="91"/>
      <c r="SW85" s="91"/>
      <c r="SX85" s="91"/>
      <c r="SY85" s="91"/>
      <c r="SZ85" s="91"/>
      <c r="TA85" s="91"/>
      <c r="TB85" s="91"/>
      <c r="TC85" s="91"/>
      <c r="TD85" s="91"/>
      <c r="TE85" s="91"/>
      <c r="TF85" s="91"/>
      <c r="TG85" s="91"/>
      <c r="TH85" s="91"/>
      <c r="TI85" s="91"/>
      <c r="TJ85" s="91"/>
      <c r="TK85" s="91"/>
      <c r="TL85" s="91"/>
      <c r="TM85" s="91"/>
      <c r="TN85" s="91"/>
      <c r="TO85" s="91"/>
      <c r="TP85" s="91"/>
      <c r="TQ85" s="91"/>
      <c r="TR85" s="91"/>
      <c r="TS85" s="91"/>
      <c r="TT85" s="91"/>
      <c r="TU85" s="91"/>
      <c r="TV85" s="91"/>
      <c r="TW85" s="91"/>
      <c r="TX85" s="91"/>
      <c r="TY85" s="91"/>
      <c r="TZ85" s="91"/>
      <c r="UA85" s="91"/>
      <c r="UB85" s="91"/>
      <c r="UC85" s="91"/>
      <c r="UD85" s="91"/>
      <c r="UE85" s="91"/>
      <c r="UF85" s="91"/>
      <c r="UG85" s="91"/>
      <c r="UH85" s="91"/>
      <c r="UI85" s="91"/>
      <c r="UJ85" s="91"/>
      <c r="UK85" s="91"/>
      <c r="UL85" s="91"/>
      <c r="UM85" s="91"/>
      <c r="UN85" s="91"/>
      <c r="UO85" s="91"/>
      <c r="UP85" s="91"/>
      <c r="UQ85" s="91"/>
      <c r="UR85" s="91"/>
      <c r="US85" s="91"/>
      <c r="UT85" s="91"/>
      <c r="UU85" s="91"/>
      <c r="UV85" s="91"/>
      <c r="UW85" s="91"/>
      <c r="UX85" s="91"/>
      <c r="UY85" s="91"/>
      <c r="UZ85" s="91"/>
      <c r="VA85" s="91"/>
      <c r="VB85" s="91"/>
      <c r="VC85" s="91"/>
      <c r="VD85" s="91"/>
      <c r="VE85" s="91"/>
      <c r="VF85" s="91"/>
      <c r="VG85" s="91"/>
      <c r="VH85" s="91"/>
      <c r="VI85" s="91"/>
      <c r="VJ85" s="91"/>
      <c r="VK85" s="91"/>
      <c r="VL85" s="91"/>
      <c r="VM85" s="91"/>
      <c r="VN85" s="91"/>
      <c r="VO85" s="91"/>
      <c r="VP85" s="91"/>
      <c r="VQ85" s="91"/>
      <c r="VR85" s="91"/>
      <c r="VS85" s="91"/>
      <c r="VT85" s="91"/>
      <c r="VU85" s="91"/>
      <c r="VV85" s="91"/>
      <c r="VW85" s="91"/>
      <c r="VX85" s="91"/>
      <c r="VY85" s="91"/>
      <c r="VZ85" s="91"/>
      <c r="WA85" s="91"/>
      <c r="WB85" s="91"/>
      <c r="WC85" s="91"/>
      <c r="WD85" s="91"/>
      <c r="WE85" s="91"/>
      <c r="WF85" s="91"/>
      <c r="WG85" s="91"/>
      <c r="WH85" s="91"/>
      <c r="WI85" s="91"/>
      <c r="WJ85" s="91"/>
      <c r="WK85" s="91"/>
      <c r="WL85" s="91"/>
      <c r="WM85" s="91"/>
      <c r="WN85" s="91"/>
      <c r="WO85" s="91"/>
      <c r="WP85" s="91"/>
      <c r="WQ85" s="91"/>
      <c r="WR85" s="91"/>
      <c r="WS85" s="91"/>
      <c r="WT85" s="91"/>
      <c r="WU85" s="91"/>
      <c r="WV85" s="91"/>
      <c r="WW85" s="91"/>
      <c r="WX85" s="91"/>
      <c r="WY85" s="91"/>
      <c r="WZ85" s="91"/>
      <c r="XA85" s="91"/>
      <c r="XB85" s="91"/>
      <c r="XC85" s="91"/>
      <c r="XD85" s="91"/>
      <c r="XE85" s="91"/>
      <c r="XF85" s="91"/>
      <c r="XG85" s="91"/>
      <c r="XH85" s="91"/>
      <c r="XI85" s="91"/>
      <c r="XJ85" s="91"/>
      <c r="XK85" s="91"/>
      <c r="XL85" s="91"/>
      <c r="XM85" s="91"/>
      <c r="XN85" s="91"/>
      <c r="XO85" s="91"/>
      <c r="XP85" s="91"/>
      <c r="XQ85" s="91"/>
      <c r="XR85" s="91"/>
      <c r="XS85" s="91"/>
      <c r="XT85" s="91"/>
      <c r="XU85" s="91"/>
      <c r="XV85" s="91"/>
      <c r="XW85" s="91"/>
      <c r="XX85" s="91"/>
      <c r="XY85" s="91"/>
      <c r="XZ85" s="91"/>
      <c r="YA85" s="91"/>
      <c r="YB85" s="91"/>
      <c r="YC85" s="91"/>
      <c r="YD85" s="91"/>
      <c r="YE85" s="91"/>
      <c r="YF85" s="91"/>
      <c r="YG85" s="91"/>
      <c r="YH85" s="91"/>
      <c r="YI85" s="91"/>
      <c r="YJ85" s="91"/>
      <c r="YK85" s="91"/>
      <c r="YL85" s="91"/>
      <c r="YM85" s="91"/>
      <c r="YN85" s="91"/>
      <c r="YO85" s="91"/>
      <c r="YP85" s="91"/>
      <c r="YQ85" s="91"/>
      <c r="YR85" s="91"/>
      <c r="YS85" s="91"/>
      <c r="YT85" s="91"/>
      <c r="YU85" s="91"/>
      <c r="YV85" s="91"/>
      <c r="YW85" s="91"/>
      <c r="YX85" s="91"/>
      <c r="YY85" s="91"/>
      <c r="YZ85" s="91"/>
      <c r="ZA85" s="91"/>
      <c r="ZB85" s="91"/>
      <c r="ZC85" s="91"/>
      <c r="ZD85" s="91"/>
      <c r="ZE85" s="91"/>
      <c r="ZF85" s="91"/>
      <c r="ZG85" s="91"/>
      <c r="ZH85" s="91"/>
      <c r="ZI85" s="91"/>
      <c r="ZJ85" s="91"/>
      <c r="ZK85" s="91"/>
      <c r="ZL85" s="91"/>
      <c r="ZM85" s="91"/>
      <c r="ZN85" s="91"/>
      <c r="ZO85" s="91"/>
      <c r="ZP85" s="91"/>
      <c r="ZQ85" s="91"/>
      <c r="ZR85" s="91"/>
      <c r="ZS85" s="91"/>
      <c r="ZT85" s="91"/>
      <c r="ZU85" s="91"/>
      <c r="ZV85" s="91"/>
      <c r="ZW85" s="91"/>
      <c r="ZX85" s="91"/>
      <c r="ZY85" s="91"/>
      <c r="ZZ85" s="91"/>
      <c r="AAA85" s="91"/>
      <c r="AAB85" s="91"/>
      <c r="AAC85" s="91"/>
      <c r="AAD85" s="91"/>
      <c r="AAE85" s="91"/>
      <c r="AAF85" s="91"/>
      <c r="AAG85" s="91"/>
      <c r="AAH85" s="91"/>
      <c r="AAI85" s="91"/>
      <c r="AAJ85" s="91"/>
      <c r="AAK85" s="91"/>
      <c r="AAL85" s="91"/>
      <c r="AAM85" s="91"/>
      <c r="AAN85" s="91"/>
      <c r="AAO85" s="91"/>
      <c r="AAP85" s="91"/>
      <c r="AAQ85" s="91"/>
      <c r="AAR85" s="91"/>
      <c r="AAS85" s="91"/>
      <c r="AAT85" s="91"/>
      <c r="AAU85" s="91"/>
      <c r="AAV85" s="91"/>
      <c r="AAW85" s="91"/>
      <c r="AAX85" s="91"/>
      <c r="AAY85" s="91"/>
      <c r="AAZ85" s="91"/>
      <c r="ABA85" s="91"/>
      <c r="ABB85" s="91"/>
      <c r="ABC85" s="91"/>
      <c r="ABD85" s="91"/>
      <c r="ABE85" s="91"/>
      <c r="ABF85" s="91"/>
      <c r="ABG85" s="91"/>
      <c r="ABH85" s="91"/>
      <c r="ABI85" s="91"/>
      <c r="ABJ85" s="91"/>
      <c r="ABK85" s="91"/>
      <c r="ABL85" s="91"/>
      <c r="ABM85" s="91"/>
      <c r="ABN85" s="91"/>
      <c r="ABO85" s="91"/>
      <c r="ABP85" s="91"/>
      <c r="ABQ85" s="91"/>
      <c r="ABR85" s="91"/>
      <c r="ABS85" s="91"/>
      <c r="ABT85" s="91"/>
      <c r="ABU85" s="91"/>
      <c r="ABV85" s="91"/>
      <c r="ABW85" s="91"/>
      <c r="ABX85" s="91"/>
      <c r="ABY85" s="91"/>
      <c r="ABZ85" s="91"/>
      <c r="ACA85" s="91"/>
      <c r="ACB85" s="91"/>
      <c r="ACC85" s="91"/>
      <c r="ACD85" s="91"/>
      <c r="ACE85" s="91"/>
      <c r="ACF85" s="91"/>
      <c r="ACG85" s="91"/>
      <c r="ACH85" s="91"/>
      <c r="ACI85" s="91"/>
      <c r="ACJ85" s="91"/>
      <c r="ACK85" s="91"/>
      <c r="ACL85" s="91"/>
      <c r="ACM85" s="91"/>
      <c r="ACN85" s="91"/>
      <c r="ACO85" s="91"/>
      <c r="ACP85" s="91"/>
      <c r="ACQ85" s="91"/>
      <c r="ACR85" s="91"/>
      <c r="ACS85" s="91"/>
      <c r="ACT85" s="91"/>
      <c r="ACU85" s="91"/>
      <c r="ACV85" s="91"/>
      <c r="ACW85" s="91"/>
      <c r="ACX85" s="91"/>
      <c r="ACY85" s="91"/>
      <c r="ACZ85" s="91"/>
      <c r="ADA85" s="91"/>
      <c r="ADB85" s="91"/>
      <c r="ADC85" s="91"/>
      <c r="ADD85" s="91"/>
      <c r="ADE85" s="91"/>
      <c r="ADF85" s="91"/>
      <c r="ADG85" s="91"/>
      <c r="ADH85" s="91"/>
      <c r="ADI85" s="91"/>
      <c r="ADJ85" s="91"/>
      <c r="ADK85" s="91"/>
      <c r="ADL85" s="91"/>
      <c r="ADM85" s="91"/>
      <c r="ADN85" s="91"/>
      <c r="ADO85" s="91"/>
      <c r="ADP85" s="91"/>
      <c r="ADQ85" s="91"/>
      <c r="ADR85" s="91"/>
      <c r="ADS85" s="91"/>
      <c r="ADT85" s="91"/>
      <c r="ADU85" s="91"/>
      <c r="ADV85" s="91"/>
      <c r="ADW85" s="91"/>
      <c r="ADX85" s="91"/>
      <c r="ADY85" s="91"/>
      <c r="ADZ85" s="91"/>
      <c r="AEA85" s="91"/>
      <c r="AEB85" s="91"/>
      <c r="AEC85" s="91"/>
      <c r="AED85" s="91"/>
      <c r="AEE85" s="91"/>
      <c r="AEF85" s="91"/>
      <c r="AEG85" s="91"/>
      <c r="AEH85" s="91"/>
      <c r="AEI85" s="91"/>
      <c r="AEJ85" s="91"/>
      <c r="AEK85" s="91"/>
      <c r="AEL85" s="91"/>
      <c r="AEM85" s="91"/>
      <c r="AEN85" s="91"/>
      <c r="AEO85" s="91"/>
      <c r="AEP85" s="91"/>
      <c r="AEQ85" s="91"/>
      <c r="AER85" s="91"/>
      <c r="AES85" s="91"/>
      <c r="AET85" s="91"/>
      <c r="AEU85" s="91"/>
      <c r="AEV85" s="91"/>
      <c r="AEW85" s="91"/>
      <c r="AEX85" s="91"/>
      <c r="AEY85" s="91"/>
      <c r="AEZ85" s="91"/>
      <c r="AFA85" s="91"/>
      <c r="AFB85" s="91"/>
      <c r="AFC85" s="91"/>
      <c r="AFD85" s="91"/>
      <c r="AFE85" s="91"/>
      <c r="AFF85" s="91"/>
      <c r="AFG85" s="91"/>
      <c r="AFH85" s="91"/>
      <c r="AFI85" s="91"/>
      <c r="AFJ85" s="91"/>
      <c r="AFK85" s="91"/>
      <c r="AFL85" s="91"/>
      <c r="AFM85" s="91"/>
      <c r="AFN85" s="91"/>
      <c r="AFO85" s="91"/>
      <c r="AFP85" s="91"/>
      <c r="AFQ85" s="91"/>
      <c r="AFR85" s="91"/>
      <c r="AFS85" s="91"/>
      <c r="AFT85" s="91"/>
      <c r="AFU85" s="91"/>
      <c r="AFV85" s="91"/>
      <c r="AFW85" s="91"/>
      <c r="AFX85" s="91"/>
      <c r="AFY85" s="91"/>
      <c r="AFZ85" s="91"/>
      <c r="AGA85" s="91"/>
      <c r="AGB85" s="91"/>
      <c r="AGC85" s="91"/>
      <c r="AGD85" s="91"/>
      <c r="AGE85" s="91"/>
      <c r="AGF85" s="91"/>
      <c r="AGG85" s="91"/>
      <c r="AGH85" s="91"/>
      <c r="AGI85" s="91"/>
      <c r="AGJ85" s="91"/>
      <c r="AGK85" s="91"/>
      <c r="AGL85" s="91"/>
      <c r="AGM85" s="91"/>
      <c r="AGN85" s="91"/>
      <c r="AGO85" s="91"/>
      <c r="AGP85" s="91"/>
      <c r="AGQ85" s="91"/>
      <c r="AGR85" s="91"/>
      <c r="AGS85" s="91"/>
      <c r="AGT85" s="91"/>
      <c r="AGU85" s="91"/>
      <c r="AGV85" s="91"/>
      <c r="AGW85" s="91"/>
      <c r="AGX85" s="91"/>
      <c r="AGY85" s="91"/>
      <c r="AGZ85" s="91"/>
      <c r="AHA85" s="91"/>
      <c r="AHB85" s="91"/>
      <c r="AHC85" s="91"/>
      <c r="AHD85" s="91"/>
      <c r="AHE85" s="91"/>
      <c r="AHF85" s="91"/>
      <c r="AHG85" s="91"/>
      <c r="AHH85" s="91"/>
      <c r="AHI85" s="91"/>
      <c r="AHJ85" s="91"/>
      <c r="AHK85" s="91"/>
      <c r="AHL85" s="91"/>
      <c r="AHM85" s="91"/>
      <c r="AHN85" s="91"/>
      <c r="AHO85" s="91"/>
      <c r="AHP85" s="91"/>
      <c r="AHQ85" s="91"/>
      <c r="AHR85" s="91"/>
      <c r="AHS85" s="91"/>
      <c r="AHT85" s="91"/>
      <c r="AHU85" s="91"/>
      <c r="AHV85" s="91"/>
      <c r="AHW85" s="91"/>
      <c r="AHX85" s="91"/>
      <c r="AHY85" s="91"/>
      <c r="AHZ85" s="91"/>
      <c r="AIA85" s="91"/>
      <c r="AIB85" s="91"/>
      <c r="AIC85" s="91"/>
      <c r="AID85" s="91"/>
      <c r="AIE85" s="91"/>
      <c r="AIF85" s="91"/>
      <c r="AIG85" s="91"/>
      <c r="AIH85" s="91"/>
      <c r="AII85" s="91"/>
      <c r="AIJ85" s="91"/>
      <c r="AIK85" s="91"/>
      <c r="AIL85" s="91"/>
      <c r="AIM85" s="91"/>
      <c r="AIN85" s="91"/>
      <c r="AIO85" s="91"/>
      <c r="AIP85" s="91"/>
      <c r="AIQ85" s="91"/>
      <c r="AIR85" s="91"/>
      <c r="AIS85" s="91"/>
      <c r="AIT85" s="91"/>
      <c r="AIU85" s="91"/>
      <c r="AIV85" s="91"/>
      <c r="AIW85" s="91"/>
      <c r="AIX85" s="91"/>
      <c r="AIY85" s="91"/>
      <c r="AIZ85" s="91"/>
      <c r="AJA85" s="91"/>
      <c r="AJB85" s="91"/>
      <c r="AJC85" s="91"/>
      <c r="AJD85" s="91"/>
      <c r="AJE85" s="91"/>
      <c r="AJF85" s="91"/>
      <c r="AJG85" s="91"/>
      <c r="AJH85" s="91"/>
      <c r="AJI85" s="91"/>
      <c r="AJJ85" s="91"/>
      <c r="AJK85" s="91"/>
      <c r="AJL85" s="91"/>
      <c r="AJM85" s="91"/>
      <c r="AJN85" s="91"/>
      <c r="AJO85" s="91"/>
      <c r="AJP85" s="91"/>
      <c r="AJQ85" s="91"/>
      <c r="AJR85" s="91"/>
      <c r="AJS85" s="91"/>
      <c r="AJT85" s="91"/>
      <c r="AJU85" s="91"/>
      <c r="AJV85" s="91"/>
      <c r="AJW85" s="91"/>
      <c r="AJX85" s="91"/>
      <c r="AJY85" s="91"/>
      <c r="AJZ85" s="91"/>
      <c r="AKA85" s="91"/>
      <c r="AKB85" s="91"/>
      <c r="AKC85" s="91"/>
      <c r="AKD85" s="91"/>
      <c r="AKE85" s="91"/>
      <c r="AKF85" s="91"/>
      <c r="AKG85" s="91"/>
      <c r="AKH85" s="91"/>
      <c r="AKI85" s="91"/>
      <c r="AKJ85" s="91"/>
      <c r="AKK85" s="91"/>
      <c r="AKL85" s="91"/>
      <c r="AKM85" s="91"/>
      <c r="AKN85" s="91"/>
      <c r="AKO85" s="91"/>
      <c r="AKP85" s="91"/>
      <c r="AKQ85" s="91"/>
      <c r="AKR85" s="91"/>
      <c r="AKS85" s="91"/>
      <c r="AKT85" s="91"/>
      <c r="AKU85" s="91"/>
      <c r="AKV85" s="91"/>
      <c r="AKW85" s="91"/>
      <c r="AKX85" s="91"/>
      <c r="AKY85" s="91"/>
      <c r="AKZ85" s="91"/>
      <c r="ALA85" s="91"/>
      <c r="ALB85" s="91"/>
      <c r="ALC85" s="91"/>
      <c r="ALD85" s="91"/>
      <c r="ALE85" s="91"/>
      <c r="ALF85" s="91"/>
      <c r="ALG85" s="91"/>
      <c r="ALH85" s="91"/>
      <c r="ALI85" s="91"/>
      <c r="ALJ85" s="91"/>
      <c r="ALK85" s="91"/>
      <c r="ALL85" s="91"/>
      <c r="ALM85" s="91"/>
      <c r="ALN85" s="91"/>
      <c r="ALO85" s="91"/>
      <c r="ALP85" s="91"/>
      <c r="ALQ85" s="91"/>
      <c r="ALR85" s="91"/>
      <c r="ALS85" s="91"/>
      <c r="ALT85" s="91"/>
      <c r="ALU85" s="91"/>
      <c r="ALV85" s="91"/>
      <c r="ALW85" s="91"/>
      <c r="ALX85" s="91"/>
      <c r="ALY85" s="91"/>
      <c r="ALZ85" s="91"/>
      <c r="AMA85" s="91"/>
      <c r="AMB85" s="91"/>
      <c r="AMC85" s="91"/>
      <c r="AMD85" s="91"/>
      <c r="AME85" s="91"/>
      <c r="AMF85" s="91"/>
      <c r="AMG85" s="91"/>
      <c r="AMH85" s="91"/>
      <c r="AMI85" s="91"/>
      <c r="AMJ85" s="91"/>
      <c r="AMK85" s="91"/>
      <c r="AML85" s="91"/>
      <c r="AMM85" s="91"/>
      <c r="AMN85" s="91"/>
      <c r="AMO85" s="91"/>
      <c r="AMP85" s="91"/>
      <c r="AMQ85" s="91"/>
      <c r="AMR85" s="91"/>
      <c r="AMS85" s="91"/>
      <c r="AMT85" s="91"/>
      <c r="AMU85" s="91"/>
      <c r="AMV85" s="91"/>
      <c r="AMW85" s="91"/>
      <c r="AMX85" s="91"/>
      <c r="AMY85" s="91"/>
      <c r="AMZ85" s="91"/>
      <c r="ANA85" s="91"/>
      <c r="ANB85" s="91"/>
      <c r="ANC85" s="91"/>
      <c r="AND85" s="91"/>
      <c r="ANE85" s="91"/>
      <c r="ANF85" s="91"/>
      <c r="ANG85" s="91"/>
      <c r="ANH85" s="91"/>
      <c r="ANI85" s="91"/>
      <c r="ANJ85" s="91"/>
      <c r="ANK85" s="91"/>
      <c r="ANL85" s="91"/>
      <c r="ANM85" s="91"/>
      <c r="ANN85" s="91"/>
      <c r="ANO85" s="91"/>
      <c r="ANP85" s="91"/>
      <c r="ANQ85" s="91"/>
      <c r="ANR85" s="91"/>
      <c r="ANS85" s="91"/>
      <c r="ANT85" s="91"/>
      <c r="ANU85" s="91"/>
      <c r="ANV85" s="91"/>
      <c r="ANW85" s="91"/>
      <c r="ANX85" s="91"/>
      <c r="ANY85" s="91"/>
      <c r="ANZ85" s="91"/>
      <c r="AOA85" s="91"/>
      <c r="AOB85" s="91"/>
      <c r="AOC85" s="91"/>
      <c r="AOD85" s="91"/>
      <c r="AOE85" s="91"/>
      <c r="AOF85" s="91"/>
      <c r="AOG85" s="91"/>
      <c r="AOH85" s="91"/>
      <c r="AOI85" s="91"/>
      <c r="AOJ85" s="91"/>
      <c r="AOK85" s="91"/>
      <c r="AOL85" s="91"/>
      <c r="AOM85" s="91"/>
      <c r="AON85" s="91"/>
      <c r="AOO85" s="91"/>
      <c r="AOP85" s="91"/>
      <c r="AOQ85" s="91"/>
      <c r="AOR85" s="91"/>
      <c r="AOS85" s="91"/>
      <c r="AOT85" s="91"/>
      <c r="AOU85" s="91"/>
      <c r="AOV85" s="91"/>
      <c r="AOW85" s="91"/>
      <c r="AOX85" s="91"/>
      <c r="AOY85" s="91"/>
      <c r="AOZ85" s="91"/>
      <c r="APA85" s="91"/>
      <c r="APB85" s="91"/>
      <c r="APC85" s="91"/>
      <c r="APD85" s="91"/>
      <c r="APE85" s="91"/>
      <c r="APF85" s="91"/>
      <c r="APG85" s="91"/>
      <c r="APH85" s="91"/>
      <c r="API85" s="91"/>
      <c r="APJ85" s="91"/>
      <c r="APK85" s="91"/>
      <c r="APL85" s="91"/>
      <c r="APM85" s="91"/>
      <c r="APN85" s="91"/>
      <c r="APO85" s="91"/>
      <c r="APP85" s="91"/>
      <c r="APQ85" s="91"/>
      <c r="APR85" s="91"/>
      <c r="APS85" s="91"/>
      <c r="APT85" s="91"/>
      <c r="APU85" s="91"/>
      <c r="APV85" s="91"/>
      <c r="APW85" s="91"/>
      <c r="APX85" s="91"/>
      <c r="APY85" s="91"/>
      <c r="APZ85" s="91"/>
      <c r="AQA85" s="91"/>
      <c r="AQB85" s="91"/>
      <c r="AQC85" s="91"/>
      <c r="AQD85" s="91"/>
      <c r="AQE85" s="91"/>
      <c r="AQF85" s="91"/>
      <c r="AQG85" s="91"/>
      <c r="AQH85" s="91"/>
      <c r="AQI85" s="91"/>
      <c r="AQJ85" s="91"/>
      <c r="AQK85" s="91"/>
      <c r="AQL85" s="91"/>
      <c r="AQM85" s="91"/>
      <c r="AQN85" s="91"/>
      <c r="AQO85" s="91"/>
      <c r="AQP85" s="91"/>
      <c r="AQQ85" s="91"/>
      <c r="AQR85" s="91"/>
      <c r="AQS85" s="91"/>
      <c r="AQT85" s="91"/>
      <c r="AQU85" s="91"/>
      <c r="AQV85" s="91"/>
      <c r="AQW85" s="91"/>
      <c r="AQX85" s="91"/>
      <c r="AQY85" s="91"/>
      <c r="AQZ85" s="91"/>
      <c r="ARA85" s="91"/>
      <c r="ARB85" s="91"/>
      <c r="ARC85" s="91"/>
      <c r="ARD85" s="91"/>
      <c r="ARE85" s="91"/>
      <c r="ARF85" s="91"/>
      <c r="ARG85" s="91"/>
      <c r="ARH85" s="91"/>
      <c r="ARI85" s="91"/>
      <c r="ARJ85" s="91"/>
      <c r="ARK85" s="91"/>
      <c r="ARL85" s="91"/>
      <c r="ARM85" s="91"/>
      <c r="ARN85" s="91"/>
      <c r="ARO85" s="91"/>
      <c r="ARP85" s="91"/>
      <c r="ARQ85" s="91"/>
      <c r="ARR85" s="91"/>
      <c r="ARS85" s="91"/>
      <c r="ART85" s="91"/>
      <c r="ARU85" s="91"/>
      <c r="ARV85" s="91"/>
      <c r="ARW85" s="91"/>
      <c r="ARX85" s="91"/>
      <c r="ARY85" s="91"/>
      <c r="ARZ85" s="91"/>
      <c r="ASA85" s="91"/>
      <c r="ASB85" s="91"/>
      <c r="ASC85" s="91"/>
      <c r="ASD85" s="91"/>
      <c r="ASE85" s="91"/>
      <c r="ASF85" s="91"/>
      <c r="ASG85" s="91"/>
      <c r="ASH85" s="91"/>
      <c r="ASI85" s="91"/>
      <c r="ASJ85" s="91"/>
      <c r="ASK85" s="91"/>
      <c r="ASL85" s="91"/>
      <c r="ASM85" s="91"/>
      <c r="ASN85" s="91"/>
      <c r="ASO85" s="91"/>
      <c r="ASP85" s="91"/>
      <c r="ASQ85" s="91"/>
      <c r="ASR85" s="91"/>
      <c r="ASS85" s="91"/>
      <c r="AST85" s="91"/>
      <c r="ASU85" s="91"/>
      <c r="ASV85" s="91"/>
      <c r="ASW85" s="91"/>
      <c r="ASX85" s="91"/>
      <c r="ASY85" s="91"/>
      <c r="ASZ85" s="91"/>
      <c r="ATA85" s="91"/>
      <c r="ATB85" s="91"/>
      <c r="ATC85" s="91"/>
      <c r="ATD85" s="91"/>
      <c r="ATE85" s="91"/>
      <c r="ATF85" s="91"/>
      <c r="ATG85" s="91"/>
      <c r="ATH85" s="91"/>
      <c r="ATI85" s="91"/>
      <c r="ATJ85" s="91"/>
      <c r="ATK85" s="91"/>
      <c r="ATL85" s="91"/>
      <c r="ATM85" s="91"/>
      <c r="ATN85" s="91"/>
      <c r="ATO85" s="91"/>
      <c r="ATP85" s="91"/>
      <c r="ATQ85" s="91"/>
      <c r="ATR85" s="91"/>
      <c r="ATS85" s="91"/>
      <c r="ATT85" s="91"/>
      <c r="ATU85" s="91"/>
      <c r="ATV85" s="91"/>
      <c r="ATW85" s="91"/>
      <c r="ATX85" s="91"/>
      <c r="ATY85" s="91"/>
      <c r="ATZ85" s="91"/>
      <c r="AUA85" s="91"/>
      <c r="AUB85" s="91"/>
      <c r="AUC85" s="91"/>
      <c r="AUD85" s="91"/>
      <c r="AUE85" s="91"/>
      <c r="AUF85" s="91"/>
      <c r="AUG85" s="91"/>
      <c r="AUH85" s="91"/>
      <c r="AUI85" s="91"/>
      <c r="AUJ85" s="91"/>
      <c r="AUK85" s="91"/>
      <c r="AUL85" s="91"/>
      <c r="AUM85" s="91"/>
      <c r="AUN85" s="91"/>
      <c r="AUO85" s="91"/>
      <c r="AUP85" s="91"/>
      <c r="AUQ85" s="91"/>
      <c r="AUR85" s="91"/>
      <c r="AUS85" s="91"/>
      <c r="AUT85" s="91"/>
      <c r="AUU85" s="91"/>
      <c r="AUV85" s="91"/>
      <c r="AUW85" s="91"/>
      <c r="AUX85" s="91"/>
      <c r="AUY85" s="91"/>
      <c r="AUZ85" s="91"/>
      <c r="AVA85" s="91"/>
      <c r="AVB85" s="91"/>
      <c r="AVC85" s="91"/>
      <c r="AVD85" s="91"/>
      <c r="AVE85" s="91"/>
      <c r="AVF85" s="91"/>
      <c r="AVG85" s="91"/>
      <c r="AVH85" s="91"/>
      <c r="AVI85" s="91"/>
      <c r="AVJ85" s="91"/>
      <c r="AVK85" s="91"/>
      <c r="AVL85" s="91"/>
      <c r="AVM85" s="91"/>
      <c r="AVN85" s="91"/>
      <c r="AVO85" s="91"/>
      <c r="AVP85" s="91"/>
      <c r="AVQ85" s="91"/>
      <c r="AVR85" s="91"/>
      <c r="AVS85" s="91"/>
      <c r="AVT85" s="91"/>
      <c r="AVU85" s="91"/>
      <c r="AVV85" s="91"/>
      <c r="AVW85" s="91"/>
      <c r="AVX85" s="91"/>
      <c r="AVY85" s="91"/>
      <c r="AVZ85" s="91"/>
      <c r="AWA85" s="91"/>
      <c r="AWB85" s="91"/>
      <c r="AWC85" s="91"/>
      <c r="AWD85" s="91"/>
      <c r="AWE85" s="91"/>
      <c r="AWF85" s="91"/>
      <c r="AWG85" s="91"/>
      <c r="AWH85" s="91"/>
      <c r="AWI85" s="91"/>
      <c r="AWJ85" s="91"/>
      <c r="AWK85" s="91"/>
      <c r="AWL85" s="91"/>
      <c r="AWM85" s="91"/>
      <c r="AWN85" s="91"/>
      <c r="AWO85" s="91"/>
      <c r="AWP85" s="91"/>
      <c r="AWQ85" s="91"/>
      <c r="AWR85" s="91"/>
      <c r="AWS85" s="91"/>
      <c r="AWT85" s="91"/>
      <c r="AWU85" s="91"/>
      <c r="AWV85" s="91"/>
      <c r="AWW85" s="91"/>
      <c r="AWX85" s="91"/>
      <c r="AWY85" s="91"/>
      <c r="AWZ85" s="91"/>
      <c r="AXA85" s="91"/>
      <c r="AXB85" s="91"/>
      <c r="AXC85" s="91"/>
      <c r="AXD85" s="91"/>
      <c r="AXE85" s="91"/>
      <c r="AXF85" s="91"/>
      <c r="AXG85" s="91"/>
      <c r="AXH85" s="91"/>
      <c r="AXI85" s="91"/>
      <c r="AXJ85" s="91"/>
      <c r="AXK85" s="91"/>
      <c r="AXL85" s="91"/>
      <c r="AXM85" s="91"/>
      <c r="AXN85" s="91"/>
      <c r="AXO85" s="91"/>
      <c r="AXP85" s="91"/>
      <c r="AXQ85" s="91"/>
      <c r="AXR85" s="91"/>
      <c r="AXS85" s="91"/>
      <c r="AXT85" s="91"/>
      <c r="AXU85" s="91"/>
      <c r="AXV85" s="91"/>
      <c r="AXW85" s="91"/>
      <c r="AXX85" s="91"/>
      <c r="AXY85" s="91"/>
      <c r="AXZ85" s="91"/>
      <c r="AYA85" s="91"/>
      <c r="AYB85" s="91"/>
      <c r="AYC85" s="91"/>
      <c r="AYD85" s="91"/>
      <c r="AYE85" s="91"/>
      <c r="AYF85" s="91"/>
      <c r="AYG85" s="91"/>
      <c r="AYH85" s="91"/>
      <c r="AYI85" s="91"/>
      <c r="AYJ85" s="91"/>
      <c r="AYK85" s="91"/>
      <c r="AYL85" s="91"/>
      <c r="AYM85" s="91"/>
      <c r="AYN85" s="91"/>
      <c r="AYO85" s="91"/>
      <c r="AYP85" s="91"/>
      <c r="AYQ85" s="91"/>
      <c r="AYR85" s="91"/>
      <c r="AYS85" s="91"/>
      <c r="AYT85" s="91"/>
      <c r="AYU85" s="91"/>
      <c r="AYV85" s="91"/>
      <c r="AYW85" s="91"/>
      <c r="AYX85" s="91"/>
      <c r="AYY85" s="91"/>
      <c r="AYZ85" s="91"/>
      <c r="AZA85" s="91"/>
      <c r="AZB85" s="91"/>
      <c r="AZC85" s="91"/>
      <c r="AZD85" s="91"/>
      <c r="AZE85" s="91"/>
      <c r="AZF85" s="91"/>
      <c r="AZG85" s="91"/>
      <c r="AZH85" s="91"/>
      <c r="AZI85" s="91"/>
      <c r="AZJ85" s="91"/>
      <c r="AZK85" s="91"/>
      <c r="AZL85" s="91"/>
      <c r="AZM85" s="91"/>
      <c r="AZN85" s="91"/>
      <c r="AZO85" s="91"/>
      <c r="AZP85" s="91"/>
      <c r="AZQ85" s="91"/>
      <c r="AZR85" s="91"/>
      <c r="AZS85" s="91"/>
      <c r="AZT85" s="91"/>
      <c r="AZU85" s="91"/>
      <c r="AZV85" s="91"/>
      <c r="AZW85" s="91"/>
      <c r="AZX85" s="91"/>
      <c r="AZY85" s="91"/>
      <c r="AZZ85" s="91"/>
      <c r="BAA85" s="91"/>
      <c r="BAB85" s="91"/>
      <c r="BAC85" s="91"/>
      <c r="BAD85" s="91"/>
      <c r="BAE85" s="91"/>
      <c r="BAF85" s="91"/>
      <c r="BAG85" s="91"/>
      <c r="BAH85" s="91"/>
      <c r="BAI85" s="91"/>
      <c r="BAJ85" s="91"/>
      <c r="BAK85" s="91"/>
      <c r="BAL85" s="91"/>
      <c r="BAM85" s="91"/>
      <c r="BAN85" s="91"/>
      <c r="BAO85" s="91"/>
      <c r="BAP85" s="91"/>
      <c r="BAQ85" s="91"/>
      <c r="BAR85" s="91"/>
      <c r="BAS85" s="91"/>
      <c r="BAT85" s="91"/>
      <c r="BAU85" s="91"/>
      <c r="BAV85" s="91"/>
      <c r="BAW85" s="91"/>
      <c r="BAX85" s="91"/>
      <c r="BAY85" s="91"/>
      <c r="BAZ85" s="91"/>
      <c r="BBA85" s="91"/>
      <c r="BBB85" s="91"/>
      <c r="BBC85" s="91"/>
      <c r="BBD85" s="91"/>
      <c r="BBE85" s="91"/>
      <c r="BBF85" s="91"/>
      <c r="BBG85" s="91"/>
      <c r="BBH85" s="91"/>
      <c r="BBI85" s="91"/>
      <c r="BBJ85" s="91"/>
      <c r="BBK85" s="91"/>
      <c r="BBL85" s="91"/>
      <c r="BBM85" s="91"/>
      <c r="BBN85" s="91"/>
      <c r="BBO85" s="91"/>
      <c r="BBP85" s="91"/>
      <c r="BBQ85" s="91"/>
      <c r="BBR85" s="91"/>
      <c r="BBS85" s="91"/>
      <c r="BBT85" s="91"/>
      <c r="BBU85" s="91"/>
      <c r="BBV85" s="91"/>
      <c r="BBW85" s="91"/>
      <c r="BBX85" s="91"/>
      <c r="BBY85" s="91"/>
      <c r="BBZ85" s="91"/>
      <c r="BCA85" s="91"/>
      <c r="BCB85" s="91"/>
      <c r="BCC85" s="91"/>
      <c r="BCD85" s="91"/>
      <c r="BCE85" s="91"/>
      <c r="BCF85" s="91"/>
      <c r="BCG85" s="91"/>
      <c r="BCH85" s="91"/>
      <c r="BCI85" s="91"/>
      <c r="BCJ85" s="91"/>
      <c r="BCK85" s="91"/>
      <c r="BCL85" s="91"/>
      <c r="BCM85" s="91"/>
      <c r="BCN85" s="91"/>
      <c r="BCO85" s="91"/>
      <c r="BCP85" s="91"/>
      <c r="BCQ85" s="91"/>
      <c r="BCR85" s="91"/>
      <c r="BCS85" s="91"/>
      <c r="BCT85" s="91"/>
      <c r="BCU85" s="91"/>
      <c r="BCV85" s="91"/>
      <c r="BCW85" s="91"/>
      <c r="BCX85" s="91"/>
      <c r="BCY85" s="91"/>
      <c r="BCZ85" s="91"/>
      <c r="BDA85" s="91"/>
      <c r="BDB85" s="91"/>
      <c r="BDC85" s="91"/>
      <c r="BDD85" s="91"/>
      <c r="BDE85" s="91"/>
      <c r="BDF85" s="91"/>
      <c r="BDG85" s="91"/>
      <c r="BDH85" s="91"/>
      <c r="BDI85" s="91"/>
      <c r="BDJ85" s="91"/>
      <c r="BDK85" s="91"/>
      <c r="BDL85" s="91"/>
      <c r="BDM85" s="91"/>
      <c r="BDN85" s="91"/>
      <c r="BDO85" s="91"/>
      <c r="BDP85" s="91"/>
      <c r="BDQ85" s="91"/>
      <c r="BDR85" s="91"/>
      <c r="BDS85" s="91"/>
      <c r="BDT85" s="91"/>
      <c r="BDU85" s="91"/>
      <c r="BDV85" s="91"/>
      <c r="BDW85" s="91"/>
      <c r="BDX85" s="91"/>
      <c r="BDY85" s="91"/>
      <c r="BDZ85" s="91"/>
      <c r="BEA85" s="91"/>
      <c r="BEB85" s="91"/>
      <c r="BEC85" s="91"/>
      <c r="BED85" s="91"/>
      <c r="BEE85" s="91"/>
      <c r="BEF85" s="91"/>
      <c r="BEG85" s="91"/>
      <c r="BEH85" s="91"/>
      <c r="BEI85" s="91"/>
      <c r="BEJ85" s="91"/>
      <c r="BEK85" s="91"/>
      <c r="BEL85" s="91"/>
      <c r="BEM85" s="91"/>
      <c r="BEN85" s="91"/>
      <c r="BEO85" s="91"/>
      <c r="BEP85" s="91"/>
      <c r="BEQ85" s="91"/>
      <c r="BER85" s="91"/>
      <c r="BES85" s="91"/>
      <c r="BET85" s="91"/>
      <c r="BEU85" s="91"/>
      <c r="BEV85" s="91"/>
      <c r="BEW85" s="91"/>
      <c r="BEX85" s="91"/>
      <c r="BEY85" s="91"/>
      <c r="BEZ85" s="91"/>
      <c r="BFA85" s="91"/>
      <c r="BFB85" s="91"/>
      <c r="BFC85" s="91"/>
      <c r="BFD85" s="91"/>
      <c r="BFE85" s="91"/>
      <c r="BFF85" s="91"/>
      <c r="BFG85" s="91"/>
      <c r="BFH85" s="91"/>
      <c r="BFI85" s="91"/>
      <c r="BFJ85" s="91"/>
      <c r="BFK85" s="91"/>
      <c r="BFL85" s="91"/>
      <c r="BFM85" s="91"/>
      <c r="BFN85" s="91"/>
      <c r="BFO85" s="91"/>
      <c r="BFP85" s="91"/>
      <c r="BFQ85" s="91"/>
      <c r="BFR85" s="91"/>
      <c r="BFS85" s="91"/>
      <c r="BFT85" s="91"/>
      <c r="BFU85" s="91"/>
      <c r="BFV85" s="91"/>
      <c r="BFW85" s="91"/>
      <c r="BFX85" s="91"/>
      <c r="BFY85" s="91"/>
      <c r="BFZ85" s="91"/>
      <c r="BGA85" s="91"/>
      <c r="BGB85" s="91"/>
      <c r="BGC85" s="91"/>
      <c r="BGD85" s="91"/>
      <c r="BGE85" s="91"/>
      <c r="BGF85" s="91"/>
      <c r="BGG85" s="91"/>
      <c r="BGH85" s="91"/>
      <c r="BGI85" s="91"/>
      <c r="BGJ85" s="91"/>
      <c r="BGK85" s="91"/>
      <c r="BGL85" s="91"/>
      <c r="BGM85" s="91"/>
      <c r="BGN85" s="91"/>
      <c r="BGO85" s="91"/>
      <c r="BGP85" s="91"/>
      <c r="BGQ85" s="91"/>
      <c r="BGR85" s="91"/>
      <c r="BGS85" s="91"/>
      <c r="BGT85" s="91"/>
      <c r="BGU85" s="91"/>
      <c r="BGV85" s="91"/>
      <c r="BGW85" s="91"/>
      <c r="BGX85" s="91"/>
      <c r="BGY85" s="91"/>
      <c r="BGZ85" s="91"/>
      <c r="BHA85" s="91"/>
      <c r="BHB85" s="91"/>
      <c r="BHC85" s="91"/>
      <c r="BHD85" s="91"/>
      <c r="BHE85" s="91"/>
      <c r="BHF85" s="91"/>
      <c r="BHG85" s="91"/>
      <c r="BHH85" s="91"/>
      <c r="BHI85" s="91"/>
      <c r="BHJ85" s="91"/>
      <c r="BHK85" s="91"/>
      <c r="BHL85" s="91"/>
      <c r="BHM85" s="91"/>
      <c r="BHN85" s="91"/>
      <c r="BHO85" s="91"/>
      <c r="BHP85" s="91"/>
      <c r="BHQ85" s="91"/>
      <c r="BHR85" s="91"/>
      <c r="BHS85" s="91"/>
      <c r="BHT85" s="91"/>
      <c r="BHU85" s="91"/>
      <c r="BHV85" s="91"/>
      <c r="BHW85" s="91"/>
      <c r="BHX85" s="91"/>
      <c r="BHY85" s="91"/>
      <c r="BHZ85" s="91"/>
      <c r="BIA85" s="91"/>
      <c r="BIB85" s="91"/>
      <c r="BIC85" s="91"/>
      <c r="BID85" s="91"/>
      <c r="BIE85" s="91"/>
      <c r="BIF85" s="91"/>
      <c r="BIG85" s="91"/>
      <c r="BIH85" s="91"/>
      <c r="BII85" s="91"/>
      <c r="BIJ85" s="91"/>
      <c r="BIK85" s="91"/>
      <c r="BIL85" s="91"/>
      <c r="BIM85" s="91"/>
      <c r="BIN85" s="91"/>
      <c r="BIO85" s="91"/>
      <c r="BIP85" s="91"/>
      <c r="BIQ85" s="91"/>
      <c r="BIR85" s="91"/>
      <c r="BIS85" s="91"/>
      <c r="BIT85" s="91"/>
      <c r="BIU85" s="91"/>
      <c r="BIV85" s="91"/>
      <c r="BIW85" s="91"/>
      <c r="BIX85" s="91"/>
      <c r="BIY85" s="91"/>
      <c r="BIZ85" s="91"/>
      <c r="BJA85" s="91"/>
      <c r="BJB85" s="91"/>
      <c r="BJC85" s="91"/>
      <c r="BJD85" s="91"/>
      <c r="BJE85" s="91"/>
      <c r="BJF85" s="91"/>
      <c r="BJG85" s="91"/>
      <c r="BJH85" s="91"/>
      <c r="BJI85" s="91"/>
      <c r="BJJ85" s="91"/>
      <c r="BJK85" s="91"/>
      <c r="BJL85" s="91"/>
      <c r="BJM85" s="91"/>
      <c r="BJN85" s="91"/>
      <c r="BJO85" s="91"/>
      <c r="BJP85" s="91"/>
      <c r="BJQ85" s="91"/>
      <c r="BJR85" s="91"/>
      <c r="BJS85" s="91"/>
      <c r="BJT85" s="91"/>
      <c r="BJU85" s="91"/>
      <c r="BJV85" s="91"/>
      <c r="BJW85" s="91"/>
      <c r="BJX85" s="91"/>
      <c r="BJY85" s="91"/>
      <c r="BJZ85" s="91"/>
      <c r="BKA85" s="91"/>
      <c r="BKB85" s="91"/>
      <c r="BKC85" s="91"/>
      <c r="BKD85" s="91"/>
      <c r="BKE85" s="91"/>
      <c r="BKF85" s="91"/>
      <c r="BKG85" s="91"/>
      <c r="BKH85" s="91"/>
      <c r="BKI85" s="91"/>
      <c r="BKJ85" s="91"/>
      <c r="BKK85" s="91"/>
      <c r="BKL85" s="91"/>
      <c r="BKM85" s="91"/>
      <c r="BKN85" s="91"/>
      <c r="BKO85" s="91"/>
      <c r="BKP85" s="91"/>
      <c r="BKQ85" s="91"/>
      <c r="BKR85" s="91"/>
      <c r="BKS85" s="91"/>
      <c r="BKT85" s="91"/>
      <c r="BKU85" s="91"/>
      <c r="BKV85" s="91"/>
      <c r="BKW85" s="91"/>
      <c r="BKX85" s="91"/>
      <c r="BKY85" s="91"/>
      <c r="BKZ85" s="91"/>
      <c r="BLA85" s="91"/>
      <c r="BLB85" s="91"/>
      <c r="BLC85" s="91"/>
      <c r="BLD85" s="91"/>
      <c r="BLE85" s="91"/>
      <c r="BLF85" s="91"/>
      <c r="BLG85" s="91"/>
      <c r="BLH85" s="91"/>
      <c r="BLI85" s="91"/>
      <c r="BLJ85" s="91"/>
      <c r="BLK85" s="91"/>
      <c r="BLL85" s="91"/>
      <c r="BLM85" s="91"/>
      <c r="BLN85" s="91"/>
      <c r="BLO85" s="91"/>
      <c r="BLP85" s="91"/>
      <c r="BLQ85" s="91"/>
      <c r="BLR85" s="91"/>
      <c r="BLS85" s="91"/>
      <c r="BLT85" s="91"/>
      <c r="BLU85" s="91"/>
      <c r="BLV85" s="91"/>
      <c r="BLW85" s="91"/>
      <c r="BLX85" s="91"/>
      <c r="BLY85" s="91"/>
      <c r="BLZ85" s="91"/>
      <c r="BMA85" s="91"/>
      <c r="BMB85" s="91"/>
      <c r="BMC85" s="91"/>
      <c r="BMD85" s="91"/>
      <c r="BME85" s="91"/>
      <c r="BMF85" s="91"/>
      <c r="BMG85" s="91"/>
      <c r="BMH85" s="91"/>
      <c r="BMI85" s="91"/>
      <c r="BMJ85" s="91"/>
      <c r="BMK85" s="91"/>
      <c r="BML85" s="91"/>
      <c r="BMM85" s="91"/>
      <c r="BMN85" s="91"/>
      <c r="BMO85" s="91"/>
      <c r="BMP85" s="91"/>
      <c r="BMQ85" s="91"/>
      <c r="BMR85" s="91"/>
      <c r="BMS85" s="91"/>
      <c r="BMT85" s="91"/>
      <c r="BMU85" s="91"/>
      <c r="BMV85" s="91"/>
      <c r="BMW85" s="91"/>
      <c r="BMX85" s="91"/>
      <c r="BMY85" s="91"/>
      <c r="BMZ85" s="91"/>
      <c r="BNA85" s="91"/>
      <c r="BNB85" s="91"/>
      <c r="BNC85" s="91"/>
      <c r="BND85" s="91"/>
      <c r="BNE85" s="91"/>
      <c r="BNF85" s="91"/>
      <c r="BNG85" s="91"/>
      <c r="BNH85" s="91"/>
      <c r="BNI85" s="91"/>
      <c r="BNJ85" s="91"/>
      <c r="BNK85" s="91"/>
      <c r="BNL85" s="91"/>
      <c r="BNM85" s="91"/>
      <c r="BNN85" s="91"/>
      <c r="BNO85" s="91"/>
      <c r="BNP85" s="91"/>
      <c r="BNQ85" s="91"/>
      <c r="BNR85" s="91"/>
      <c r="BNS85" s="91"/>
      <c r="BNT85" s="91"/>
      <c r="BNU85" s="91"/>
      <c r="BNV85" s="91"/>
      <c r="BNW85" s="91"/>
      <c r="BNX85" s="91"/>
      <c r="BNY85" s="91"/>
      <c r="BNZ85" s="91"/>
      <c r="BOA85" s="91"/>
      <c r="BOB85" s="91"/>
      <c r="BOC85" s="91"/>
      <c r="BOD85" s="91"/>
      <c r="BOE85" s="91"/>
      <c r="BOF85" s="91"/>
      <c r="BOG85" s="91"/>
      <c r="BOH85" s="91"/>
      <c r="BOI85" s="91"/>
      <c r="BOJ85" s="91"/>
      <c r="BOK85" s="91"/>
      <c r="BOL85" s="91"/>
      <c r="BOM85" s="91"/>
      <c r="BON85" s="91"/>
      <c r="BOO85" s="91"/>
      <c r="BOP85" s="91"/>
      <c r="BOQ85" s="91"/>
      <c r="BOR85" s="91"/>
      <c r="BOS85" s="91"/>
      <c r="BOT85" s="91"/>
      <c r="BOU85" s="91"/>
      <c r="BOV85" s="91"/>
      <c r="BOW85" s="91"/>
      <c r="BOX85" s="91"/>
      <c r="BOY85" s="91"/>
      <c r="BOZ85" s="91"/>
      <c r="BPA85" s="91"/>
      <c r="BPB85" s="91"/>
      <c r="BPC85" s="91"/>
      <c r="BPD85" s="91"/>
      <c r="BPE85" s="91"/>
      <c r="BPF85" s="91"/>
      <c r="BPG85" s="91"/>
      <c r="BPH85" s="91"/>
      <c r="BPI85" s="91"/>
      <c r="BPJ85" s="91"/>
      <c r="BPK85" s="91"/>
      <c r="BPL85" s="91"/>
      <c r="BPM85" s="91"/>
      <c r="BPN85" s="91"/>
      <c r="BPO85" s="91"/>
      <c r="BPP85" s="91"/>
      <c r="BPQ85" s="91"/>
      <c r="BPR85" s="91"/>
      <c r="BPS85" s="91"/>
      <c r="BPT85" s="91"/>
      <c r="BPU85" s="91"/>
      <c r="BPV85" s="91"/>
      <c r="BPW85" s="91"/>
      <c r="BPX85" s="91"/>
      <c r="BPY85" s="91"/>
      <c r="BPZ85" s="91"/>
      <c r="BQA85" s="91"/>
      <c r="BQB85" s="91"/>
      <c r="BQC85" s="91"/>
      <c r="BQD85" s="91"/>
      <c r="BQE85" s="91"/>
      <c r="BQF85" s="91"/>
      <c r="BQG85" s="91"/>
      <c r="BQH85" s="91"/>
      <c r="BQI85" s="91"/>
      <c r="BQJ85" s="91"/>
      <c r="BQK85" s="91"/>
      <c r="BQL85" s="91"/>
      <c r="BQM85" s="91"/>
      <c r="BQN85" s="91"/>
      <c r="BQO85" s="91"/>
      <c r="BQP85" s="91"/>
      <c r="BQQ85" s="91"/>
      <c r="BQR85" s="91"/>
      <c r="BQS85" s="91"/>
      <c r="BQT85" s="91"/>
      <c r="BQU85" s="91"/>
      <c r="BQV85" s="91"/>
      <c r="BQW85" s="91"/>
      <c r="BQX85" s="91"/>
      <c r="BQY85" s="91"/>
      <c r="BQZ85" s="91"/>
      <c r="BRA85" s="91"/>
      <c r="BRB85" s="91"/>
      <c r="BRC85" s="91"/>
      <c r="BRD85" s="91"/>
      <c r="BRE85" s="91"/>
      <c r="BRF85" s="91"/>
      <c r="BRG85" s="91"/>
      <c r="BRH85" s="91"/>
      <c r="BRI85" s="91"/>
      <c r="BRJ85" s="91"/>
      <c r="BRK85" s="91"/>
      <c r="BRL85" s="91"/>
      <c r="BRM85" s="91"/>
      <c r="BRN85" s="91"/>
      <c r="BRO85" s="91"/>
      <c r="BRP85" s="91"/>
      <c r="BRQ85" s="91"/>
      <c r="BRR85" s="91"/>
      <c r="BRS85" s="91"/>
      <c r="BRT85" s="91"/>
      <c r="BRU85" s="91"/>
      <c r="BRV85" s="91"/>
      <c r="BRW85" s="91"/>
      <c r="BRX85" s="91"/>
      <c r="BRY85" s="91"/>
      <c r="BRZ85" s="91"/>
      <c r="BSA85" s="91"/>
      <c r="BSB85" s="91"/>
      <c r="BSC85" s="91"/>
      <c r="BSD85" s="91"/>
      <c r="BSE85" s="91"/>
      <c r="BSF85" s="91"/>
      <c r="BSG85" s="91"/>
      <c r="BSH85" s="91"/>
      <c r="BSI85" s="91"/>
      <c r="BSJ85" s="91"/>
      <c r="BSK85" s="91"/>
      <c r="BSL85" s="91"/>
      <c r="BSM85" s="91"/>
      <c r="BSN85" s="91"/>
      <c r="BSO85" s="91"/>
      <c r="BSP85" s="91"/>
      <c r="BSQ85" s="91"/>
      <c r="BSR85" s="91"/>
      <c r="BSS85" s="91"/>
      <c r="BST85" s="91"/>
      <c r="BSU85" s="91"/>
      <c r="BSV85" s="91"/>
      <c r="BSW85" s="91"/>
      <c r="BSX85" s="91"/>
      <c r="BSY85" s="91"/>
      <c r="BSZ85" s="91"/>
      <c r="BTA85" s="91"/>
      <c r="BTB85" s="91"/>
      <c r="BTC85" s="91"/>
      <c r="BTD85" s="91"/>
      <c r="BTE85" s="91"/>
      <c r="BTF85" s="91"/>
      <c r="BTG85" s="91"/>
      <c r="BTH85" s="91"/>
      <c r="BTI85" s="91"/>
      <c r="BTJ85" s="91"/>
      <c r="BTK85" s="91"/>
      <c r="BTL85" s="91"/>
      <c r="BTM85" s="91"/>
      <c r="BTN85" s="91"/>
      <c r="BTO85" s="91"/>
      <c r="BTP85" s="91"/>
      <c r="BTQ85" s="91"/>
      <c r="BTR85" s="91"/>
      <c r="BTS85" s="91"/>
      <c r="BTT85" s="91"/>
      <c r="BTU85" s="91"/>
      <c r="BTV85" s="91"/>
      <c r="BTW85" s="91"/>
      <c r="BTX85" s="91"/>
      <c r="BTY85" s="91"/>
      <c r="BTZ85" s="91"/>
      <c r="BUA85" s="91"/>
      <c r="BUB85" s="91"/>
      <c r="BUC85" s="91"/>
      <c r="BUD85" s="91"/>
      <c r="BUE85" s="91"/>
      <c r="BUF85" s="91"/>
      <c r="BUG85" s="91"/>
      <c r="BUH85" s="91"/>
      <c r="BUI85" s="91"/>
      <c r="BUJ85" s="91"/>
      <c r="BUK85" s="91"/>
      <c r="BUL85" s="91"/>
      <c r="BUM85" s="91"/>
      <c r="BUN85" s="91"/>
      <c r="BUO85" s="91"/>
      <c r="BUP85" s="91"/>
      <c r="BUQ85" s="91"/>
      <c r="BUR85" s="91"/>
      <c r="BUS85" s="91"/>
      <c r="BUT85" s="91"/>
      <c r="BUU85" s="91"/>
      <c r="BUV85" s="91"/>
      <c r="BUW85" s="91"/>
      <c r="BUX85" s="91"/>
      <c r="BUY85" s="91"/>
      <c r="BUZ85" s="91"/>
      <c r="BVA85" s="91"/>
      <c r="BVB85" s="91"/>
      <c r="BVC85" s="91"/>
      <c r="BVD85" s="91"/>
      <c r="BVE85" s="91"/>
      <c r="BVF85" s="91"/>
      <c r="BVG85" s="91"/>
      <c r="BVH85" s="91"/>
      <c r="BVI85" s="91"/>
      <c r="BVJ85" s="91"/>
      <c r="BVK85" s="91"/>
      <c r="BVL85" s="91"/>
      <c r="BVM85" s="91"/>
      <c r="BVN85" s="91"/>
      <c r="BVO85" s="91"/>
      <c r="BVP85" s="91"/>
      <c r="BVQ85" s="91"/>
      <c r="BVR85" s="91"/>
      <c r="BVS85" s="91"/>
      <c r="BVT85" s="91"/>
      <c r="BVU85" s="91"/>
      <c r="BVV85" s="91"/>
      <c r="BVW85" s="91"/>
      <c r="BVX85" s="91"/>
      <c r="BVY85" s="91"/>
      <c r="BVZ85" s="91"/>
      <c r="BWA85" s="91"/>
      <c r="BWB85" s="91"/>
      <c r="BWC85" s="91"/>
      <c r="BWD85" s="91"/>
      <c r="BWE85" s="91"/>
      <c r="BWF85" s="91"/>
      <c r="BWG85" s="91"/>
      <c r="BWH85" s="91"/>
      <c r="BWI85" s="91"/>
      <c r="BWJ85" s="91"/>
      <c r="BWK85" s="91"/>
      <c r="BWL85" s="91"/>
      <c r="BWM85" s="91"/>
      <c r="BWN85" s="91"/>
      <c r="BWO85" s="91"/>
      <c r="BWP85" s="91"/>
      <c r="BWQ85" s="91"/>
      <c r="BWR85" s="91"/>
      <c r="BWS85" s="91"/>
      <c r="BWT85" s="91"/>
      <c r="BWU85" s="91"/>
      <c r="BWV85" s="91"/>
      <c r="BWW85" s="91"/>
      <c r="BWX85" s="91"/>
      <c r="BWY85" s="91"/>
      <c r="BWZ85" s="91"/>
      <c r="BXA85" s="91"/>
      <c r="BXB85" s="91"/>
      <c r="BXC85" s="91"/>
      <c r="BXD85" s="91"/>
      <c r="BXE85" s="91"/>
      <c r="BXF85" s="91"/>
      <c r="BXG85" s="91"/>
      <c r="BXH85" s="91"/>
      <c r="BXI85" s="91"/>
      <c r="BXJ85" s="91"/>
      <c r="BXK85" s="91"/>
      <c r="BXL85" s="91"/>
      <c r="BXM85" s="91"/>
      <c r="BXN85" s="91"/>
      <c r="BXO85" s="91"/>
      <c r="BXP85" s="91"/>
      <c r="BXQ85" s="91"/>
      <c r="BXR85" s="91"/>
      <c r="BXS85" s="91"/>
      <c r="BXT85" s="91"/>
      <c r="BXU85" s="91"/>
      <c r="BXV85" s="91"/>
      <c r="BXW85" s="91"/>
      <c r="BXX85" s="91"/>
      <c r="BXY85" s="91"/>
      <c r="BXZ85" s="91"/>
      <c r="BYA85" s="91"/>
      <c r="BYB85" s="91"/>
      <c r="BYC85" s="91"/>
      <c r="BYD85" s="91"/>
      <c r="BYE85" s="91"/>
      <c r="BYF85" s="91"/>
      <c r="BYG85" s="91"/>
      <c r="BYH85" s="91"/>
      <c r="BYI85" s="91"/>
      <c r="BYJ85" s="91"/>
      <c r="BYK85" s="91"/>
      <c r="BYL85" s="91"/>
      <c r="BYM85" s="91"/>
      <c r="BYN85" s="91"/>
      <c r="BYO85" s="91"/>
      <c r="BYP85" s="91"/>
      <c r="BYQ85" s="91"/>
      <c r="BYR85" s="91"/>
      <c r="BYS85" s="91"/>
      <c r="BYT85" s="91"/>
      <c r="BYU85" s="91"/>
      <c r="BYV85" s="91"/>
      <c r="BYW85" s="91"/>
      <c r="BYX85" s="91"/>
      <c r="BYY85" s="91"/>
      <c r="BYZ85" s="91"/>
      <c r="BZA85" s="91"/>
      <c r="BZB85" s="91"/>
      <c r="BZC85" s="91"/>
      <c r="BZD85" s="91"/>
      <c r="BZE85" s="91"/>
      <c r="BZF85" s="91"/>
      <c r="BZG85" s="91"/>
      <c r="BZH85" s="91"/>
      <c r="BZI85" s="91"/>
      <c r="BZJ85" s="91"/>
      <c r="BZK85" s="91"/>
      <c r="BZL85" s="91"/>
      <c r="BZM85" s="91"/>
      <c r="BZN85" s="91"/>
      <c r="BZO85" s="91"/>
      <c r="BZP85" s="91"/>
      <c r="BZQ85" s="91"/>
      <c r="BZR85" s="91"/>
      <c r="BZS85" s="91"/>
      <c r="BZT85" s="91"/>
      <c r="BZU85" s="91"/>
      <c r="BZV85" s="91"/>
      <c r="BZW85" s="91"/>
      <c r="BZX85" s="91"/>
      <c r="BZY85" s="91"/>
      <c r="BZZ85" s="91"/>
      <c r="CAA85" s="91"/>
      <c r="CAB85" s="91"/>
      <c r="CAC85" s="91"/>
      <c r="CAD85" s="91"/>
      <c r="CAE85" s="91"/>
      <c r="CAF85" s="91"/>
      <c r="CAG85" s="91"/>
      <c r="CAH85" s="91"/>
      <c r="CAI85" s="91"/>
      <c r="CAJ85" s="91"/>
      <c r="CAK85" s="91"/>
      <c r="CAL85" s="91"/>
      <c r="CAM85" s="91"/>
      <c r="CAN85" s="91"/>
      <c r="CAO85" s="91"/>
      <c r="CAP85" s="91"/>
      <c r="CAQ85" s="91"/>
      <c r="CAR85" s="91"/>
      <c r="CAS85" s="91"/>
      <c r="CAT85" s="91"/>
      <c r="CAU85" s="91"/>
      <c r="CAV85" s="91"/>
      <c r="CAW85" s="91"/>
      <c r="CAX85" s="91"/>
      <c r="CAY85" s="91"/>
      <c r="CAZ85" s="91"/>
      <c r="CBA85" s="91"/>
      <c r="CBB85" s="91"/>
      <c r="CBC85" s="91"/>
      <c r="CBD85" s="91"/>
      <c r="CBE85" s="91"/>
      <c r="CBF85" s="91"/>
      <c r="CBG85" s="91"/>
      <c r="CBH85" s="91"/>
      <c r="CBI85" s="91"/>
      <c r="CBJ85" s="91"/>
      <c r="CBK85" s="91"/>
      <c r="CBL85" s="91"/>
      <c r="CBM85" s="91"/>
      <c r="CBN85" s="91"/>
      <c r="CBO85" s="91"/>
      <c r="CBP85" s="91"/>
      <c r="CBQ85" s="91"/>
      <c r="CBR85" s="91"/>
      <c r="CBS85" s="91"/>
      <c r="CBT85" s="91"/>
      <c r="CBU85" s="91"/>
      <c r="CBV85" s="91"/>
      <c r="CBW85" s="91"/>
      <c r="CBX85" s="91"/>
      <c r="CBY85" s="91"/>
      <c r="CBZ85" s="91"/>
      <c r="CCA85" s="91"/>
      <c r="CCB85" s="91"/>
      <c r="CCC85" s="91"/>
      <c r="CCD85" s="91"/>
      <c r="CCE85" s="91"/>
      <c r="CCF85" s="91"/>
      <c r="CCG85" s="91"/>
      <c r="CCH85" s="91"/>
      <c r="CCI85" s="91"/>
      <c r="CCJ85" s="91"/>
      <c r="CCK85" s="91"/>
      <c r="CCL85" s="91"/>
      <c r="CCM85" s="91"/>
      <c r="CCN85" s="91"/>
      <c r="CCO85" s="91"/>
      <c r="CCP85" s="91"/>
      <c r="CCQ85" s="91"/>
      <c r="CCR85" s="91"/>
      <c r="CCS85" s="91"/>
      <c r="CCT85" s="91"/>
      <c r="CCU85" s="91"/>
      <c r="CCV85" s="91"/>
      <c r="CCW85" s="91"/>
      <c r="CCX85" s="91"/>
      <c r="CCY85" s="91"/>
      <c r="CCZ85" s="91"/>
      <c r="CDA85" s="91"/>
      <c r="CDB85" s="91"/>
      <c r="CDC85" s="91"/>
      <c r="CDD85" s="91"/>
      <c r="CDE85" s="91"/>
      <c r="CDF85" s="91"/>
      <c r="CDG85" s="91"/>
      <c r="CDH85" s="91"/>
      <c r="CDI85" s="91"/>
      <c r="CDJ85" s="91"/>
      <c r="CDK85" s="91"/>
      <c r="CDL85" s="91"/>
      <c r="CDM85" s="91"/>
      <c r="CDN85" s="91"/>
      <c r="CDO85" s="91"/>
      <c r="CDP85" s="91"/>
      <c r="CDQ85" s="91"/>
      <c r="CDR85" s="91"/>
      <c r="CDS85" s="91"/>
      <c r="CDT85" s="91"/>
      <c r="CDU85" s="91"/>
      <c r="CDV85" s="91"/>
      <c r="CDW85" s="91"/>
      <c r="CDX85" s="91"/>
      <c r="CDY85" s="91"/>
      <c r="CDZ85" s="91"/>
      <c r="CEA85" s="91"/>
      <c r="CEB85" s="91"/>
      <c r="CEC85" s="91"/>
      <c r="CED85" s="91"/>
      <c r="CEE85" s="91"/>
      <c r="CEF85" s="91"/>
      <c r="CEG85" s="91"/>
      <c r="CEH85" s="91"/>
      <c r="CEI85" s="91"/>
      <c r="CEJ85" s="91"/>
      <c r="CEK85" s="91"/>
      <c r="CEL85" s="91"/>
      <c r="CEM85" s="91"/>
      <c r="CEN85" s="91"/>
      <c r="CEO85" s="91"/>
      <c r="CEP85" s="91"/>
      <c r="CEQ85" s="91"/>
      <c r="CER85" s="91"/>
      <c r="CES85" s="91"/>
      <c r="CET85" s="91"/>
      <c r="CEU85" s="91"/>
      <c r="CEV85" s="91"/>
      <c r="CEW85" s="91"/>
      <c r="CEX85" s="91"/>
      <c r="CEY85" s="91"/>
      <c r="CEZ85" s="91"/>
      <c r="CFA85" s="91"/>
      <c r="CFB85" s="91"/>
      <c r="CFC85" s="91"/>
      <c r="CFD85" s="91"/>
      <c r="CFE85" s="91"/>
      <c r="CFF85" s="91"/>
      <c r="CFG85" s="91"/>
      <c r="CFH85" s="91"/>
      <c r="CFI85" s="91"/>
      <c r="CFJ85" s="91"/>
      <c r="CFK85" s="91"/>
      <c r="CFL85" s="91"/>
      <c r="CFM85" s="91"/>
      <c r="CFN85" s="91"/>
      <c r="CFO85" s="91"/>
      <c r="CFP85" s="91"/>
      <c r="CFQ85" s="91"/>
      <c r="CFR85" s="91"/>
      <c r="CFS85" s="91"/>
      <c r="CFT85" s="91"/>
      <c r="CFU85" s="91"/>
      <c r="CFV85" s="91"/>
      <c r="CFW85" s="91"/>
      <c r="CFX85" s="91"/>
      <c r="CFY85" s="91"/>
      <c r="CFZ85" s="91"/>
      <c r="CGA85" s="91"/>
      <c r="CGB85" s="91"/>
      <c r="CGC85" s="91"/>
      <c r="CGD85" s="91"/>
      <c r="CGE85" s="91"/>
      <c r="CGF85" s="91"/>
      <c r="CGG85" s="91"/>
      <c r="CGH85" s="91"/>
      <c r="CGI85" s="91"/>
      <c r="CGJ85" s="91"/>
      <c r="CGK85" s="91"/>
      <c r="CGL85" s="91"/>
      <c r="CGM85" s="91"/>
      <c r="CGN85" s="91"/>
      <c r="CGO85" s="91"/>
      <c r="CGP85" s="91"/>
      <c r="CGQ85" s="91"/>
      <c r="CGR85" s="91"/>
      <c r="CGS85" s="91"/>
      <c r="CGT85" s="91"/>
      <c r="CGU85" s="91"/>
      <c r="CGV85" s="91"/>
      <c r="CGW85" s="91"/>
      <c r="CGX85" s="91"/>
      <c r="CGY85" s="91"/>
      <c r="CGZ85" s="91"/>
      <c r="CHA85" s="91"/>
      <c r="CHB85" s="91"/>
      <c r="CHC85" s="91"/>
      <c r="CHD85" s="91"/>
      <c r="CHE85" s="91"/>
      <c r="CHF85" s="91"/>
      <c r="CHG85" s="91"/>
      <c r="CHH85" s="91"/>
      <c r="CHI85" s="91"/>
      <c r="CHJ85" s="91"/>
      <c r="CHK85" s="91"/>
      <c r="CHL85" s="91"/>
      <c r="CHM85" s="91"/>
      <c r="CHN85" s="91"/>
      <c r="CHO85" s="91"/>
      <c r="CHP85" s="91"/>
      <c r="CHQ85" s="91"/>
      <c r="CHR85" s="91"/>
      <c r="CHS85" s="91"/>
      <c r="CHT85" s="91"/>
      <c r="CHU85" s="91"/>
      <c r="CHV85" s="91"/>
      <c r="CHW85" s="91"/>
      <c r="CHX85" s="91"/>
      <c r="CHY85" s="91"/>
      <c r="CHZ85" s="91"/>
      <c r="CIA85" s="91"/>
      <c r="CIB85" s="91"/>
      <c r="CIC85" s="91"/>
      <c r="CID85" s="91"/>
      <c r="CIE85" s="91"/>
      <c r="CIF85" s="91"/>
      <c r="CIG85" s="91"/>
      <c r="CIH85" s="91"/>
      <c r="CII85" s="91"/>
      <c r="CIJ85" s="91"/>
      <c r="CIK85" s="91"/>
      <c r="CIL85" s="91"/>
      <c r="CIM85" s="91"/>
      <c r="CIN85" s="91"/>
      <c r="CIO85" s="91"/>
      <c r="CIP85" s="91"/>
      <c r="CIQ85" s="91"/>
      <c r="CIR85" s="91"/>
      <c r="CIS85" s="91"/>
      <c r="CIT85" s="91"/>
      <c r="CIU85" s="91"/>
      <c r="CIV85" s="91"/>
      <c r="CIW85" s="91"/>
      <c r="CIX85" s="91"/>
      <c r="CIY85" s="91"/>
      <c r="CIZ85" s="91"/>
      <c r="CJA85" s="91"/>
      <c r="CJB85" s="91"/>
      <c r="CJC85" s="91"/>
      <c r="CJD85" s="91"/>
      <c r="CJE85" s="91"/>
      <c r="CJF85" s="91"/>
      <c r="CJG85" s="91"/>
      <c r="CJH85" s="91"/>
      <c r="CJI85" s="91"/>
      <c r="CJJ85" s="91"/>
      <c r="CJK85" s="91"/>
      <c r="CJL85" s="91"/>
      <c r="CJM85" s="91"/>
      <c r="CJN85" s="91"/>
      <c r="CJO85" s="91"/>
      <c r="CJP85" s="91"/>
      <c r="CJQ85" s="91"/>
      <c r="CJR85" s="91"/>
      <c r="CJS85" s="91"/>
      <c r="CJT85" s="91"/>
      <c r="CJU85" s="91"/>
      <c r="CJV85" s="91"/>
      <c r="CJW85" s="91"/>
      <c r="CJX85" s="91"/>
      <c r="CJY85" s="91"/>
      <c r="CJZ85" s="91"/>
      <c r="CKA85" s="91"/>
      <c r="CKB85" s="91"/>
      <c r="CKC85" s="91"/>
      <c r="CKD85" s="91"/>
      <c r="CKE85" s="91"/>
      <c r="CKF85" s="91"/>
      <c r="CKG85" s="91"/>
      <c r="CKH85" s="91"/>
      <c r="CKI85" s="91"/>
      <c r="CKJ85" s="91"/>
      <c r="CKK85" s="91"/>
      <c r="CKL85" s="91"/>
      <c r="CKM85" s="91"/>
      <c r="CKN85" s="91"/>
      <c r="CKO85" s="91"/>
      <c r="CKP85" s="91"/>
      <c r="CKQ85" s="91"/>
      <c r="CKR85" s="91"/>
      <c r="CKS85" s="91"/>
      <c r="CKT85" s="91"/>
      <c r="CKU85" s="91"/>
      <c r="CKV85" s="91"/>
      <c r="CKW85" s="91"/>
      <c r="CKX85" s="91"/>
      <c r="CKY85" s="91"/>
      <c r="CKZ85" s="91"/>
      <c r="CLA85" s="91"/>
      <c r="CLB85" s="91"/>
      <c r="CLC85" s="91"/>
      <c r="CLD85" s="91"/>
      <c r="CLE85" s="91"/>
      <c r="CLF85" s="91"/>
      <c r="CLG85" s="91"/>
      <c r="CLH85" s="91"/>
      <c r="CLI85" s="91"/>
      <c r="CLJ85" s="91"/>
      <c r="CLK85" s="91"/>
      <c r="CLL85" s="91"/>
      <c r="CLM85" s="91"/>
      <c r="CLN85" s="91"/>
      <c r="CLO85" s="91"/>
      <c r="CLP85" s="91"/>
      <c r="CLQ85" s="91"/>
      <c r="CLR85" s="91"/>
      <c r="CLS85" s="91"/>
      <c r="CLT85" s="91"/>
      <c r="CLU85" s="91"/>
      <c r="CLV85" s="91"/>
      <c r="CLW85" s="91"/>
      <c r="CLX85" s="91"/>
      <c r="CLY85" s="91"/>
      <c r="CLZ85" s="91"/>
      <c r="CMA85" s="91"/>
      <c r="CMB85" s="91"/>
      <c r="CMC85" s="91"/>
      <c r="CMD85" s="91"/>
      <c r="CME85" s="91"/>
      <c r="CMF85" s="91"/>
      <c r="CMG85" s="91"/>
      <c r="CMH85" s="91"/>
      <c r="CMI85" s="91"/>
      <c r="CMJ85" s="91"/>
      <c r="CMK85" s="91"/>
      <c r="CML85" s="91"/>
      <c r="CMM85" s="91"/>
      <c r="CMN85" s="91"/>
      <c r="CMO85" s="91"/>
      <c r="CMP85" s="91"/>
      <c r="CMQ85" s="91"/>
      <c r="CMR85" s="91"/>
      <c r="CMS85" s="91"/>
      <c r="CMT85" s="91"/>
      <c r="CMU85" s="91"/>
      <c r="CMV85" s="91"/>
      <c r="CMW85" s="91"/>
      <c r="CMX85" s="91"/>
      <c r="CMY85" s="91"/>
      <c r="CMZ85" s="91"/>
      <c r="CNA85" s="91"/>
      <c r="CNB85" s="91"/>
      <c r="CNC85" s="91"/>
      <c r="CND85" s="91"/>
      <c r="CNE85" s="91"/>
      <c r="CNF85" s="91"/>
      <c r="CNG85" s="91"/>
      <c r="CNH85" s="91"/>
      <c r="CNI85" s="91"/>
      <c r="CNJ85" s="91"/>
      <c r="CNK85" s="91"/>
      <c r="CNL85" s="91"/>
      <c r="CNM85" s="91"/>
      <c r="CNN85" s="91"/>
      <c r="CNO85" s="91"/>
      <c r="CNP85" s="91"/>
      <c r="CNQ85" s="91"/>
      <c r="CNR85" s="91"/>
      <c r="CNS85" s="91"/>
      <c r="CNT85" s="91"/>
      <c r="CNU85" s="91"/>
      <c r="CNV85" s="91"/>
      <c r="CNW85" s="91"/>
      <c r="CNX85" s="91"/>
      <c r="CNY85" s="91"/>
      <c r="CNZ85" s="91"/>
      <c r="COA85" s="91"/>
      <c r="COB85" s="91"/>
      <c r="COC85" s="91"/>
      <c r="COD85" s="91"/>
      <c r="COE85" s="91"/>
      <c r="COF85" s="91"/>
      <c r="COG85" s="91"/>
      <c r="COH85" s="91"/>
      <c r="COI85" s="91"/>
      <c r="COJ85" s="91"/>
      <c r="COK85" s="91"/>
      <c r="COL85" s="91"/>
      <c r="COM85" s="91"/>
      <c r="CON85" s="91"/>
      <c r="COO85" s="91"/>
      <c r="COP85" s="91"/>
      <c r="COQ85" s="91"/>
      <c r="COR85" s="91"/>
      <c r="COS85" s="91"/>
      <c r="COT85" s="91"/>
      <c r="COU85" s="91"/>
      <c r="COV85" s="91"/>
      <c r="COW85" s="91"/>
      <c r="COX85" s="91"/>
      <c r="COY85" s="91"/>
      <c r="COZ85" s="91"/>
      <c r="CPA85" s="91"/>
      <c r="CPB85" s="91"/>
      <c r="CPC85" s="91"/>
      <c r="CPD85" s="91"/>
      <c r="CPE85" s="91"/>
      <c r="CPF85" s="91"/>
      <c r="CPG85" s="91"/>
      <c r="CPH85" s="91"/>
      <c r="CPI85" s="91"/>
      <c r="CPJ85" s="91"/>
      <c r="CPK85" s="91"/>
      <c r="CPL85" s="91"/>
      <c r="CPM85" s="91"/>
      <c r="CPN85" s="91"/>
      <c r="CPO85" s="91"/>
      <c r="CPP85" s="91"/>
      <c r="CPQ85" s="91"/>
      <c r="CPR85" s="91"/>
      <c r="CPS85" s="91"/>
      <c r="CPT85" s="91"/>
      <c r="CPU85" s="91"/>
      <c r="CPV85" s="91"/>
      <c r="CPW85" s="91"/>
      <c r="CPX85" s="91"/>
      <c r="CPY85" s="91"/>
      <c r="CPZ85" s="91"/>
      <c r="CQA85" s="91"/>
      <c r="CQB85" s="91"/>
      <c r="CQC85" s="91"/>
      <c r="CQD85" s="91"/>
      <c r="CQE85" s="91"/>
      <c r="CQF85" s="91"/>
      <c r="CQG85" s="91"/>
      <c r="CQH85" s="91"/>
      <c r="CQI85" s="91"/>
      <c r="CQJ85" s="91"/>
      <c r="CQK85" s="91"/>
      <c r="CQL85" s="91"/>
      <c r="CQM85" s="91"/>
      <c r="CQN85" s="91"/>
      <c r="CQO85" s="91"/>
      <c r="CQP85" s="91"/>
      <c r="CQQ85" s="91"/>
      <c r="CQR85" s="91"/>
      <c r="CQS85" s="91"/>
      <c r="CQT85" s="91"/>
      <c r="CQU85" s="91"/>
      <c r="CQV85" s="91"/>
      <c r="CQW85" s="91"/>
      <c r="CQX85" s="91"/>
      <c r="CQY85" s="91"/>
      <c r="CQZ85" s="91"/>
      <c r="CRA85" s="91"/>
      <c r="CRB85" s="91"/>
      <c r="CRC85" s="91"/>
      <c r="CRD85" s="91"/>
      <c r="CRE85" s="91"/>
      <c r="CRF85" s="91"/>
      <c r="CRG85" s="91"/>
      <c r="CRH85" s="91"/>
      <c r="CRI85" s="91"/>
      <c r="CRJ85" s="91"/>
      <c r="CRK85" s="91"/>
      <c r="CRL85" s="91"/>
      <c r="CRM85" s="91"/>
      <c r="CRN85" s="91"/>
      <c r="CRO85" s="91"/>
      <c r="CRP85" s="91"/>
      <c r="CRQ85" s="91"/>
      <c r="CRR85" s="91"/>
      <c r="CRS85" s="91"/>
      <c r="CRT85" s="91"/>
      <c r="CRU85" s="91"/>
      <c r="CRV85" s="91"/>
      <c r="CRW85" s="91"/>
      <c r="CRX85" s="91"/>
      <c r="CRY85" s="91"/>
      <c r="CRZ85" s="91"/>
      <c r="CSA85" s="91"/>
      <c r="CSB85" s="91"/>
      <c r="CSC85" s="91"/>
      <c r="CSD85" s="91"/>
      <c r="CSE85" s="91"/>
      <c r="CSF85" s="91"/>
      <c r="CSG85" s="91"/>
      <c r="CSH85" s="91"/>
      <c r="CSI85" s="91"/>
      <c r="CSJ85" s="91"/>
      <c r="CSK85" s="91"/>
      <c r="CSL85" s="91"/>
      <c r="CSM85" s="91"/>
      <c r="CSN85" s="91"/>
      <c r="CSO85" s="91"/>
      <c r="CSP85" s="91"/>
      <c r="CSQ85" s="91"/>
      <c r="CSR85" s="91"/>
      <c r="CSS85" s="91"/>
      <c r="CST85" s="91"/>
      <c r="CSU85" s="91"/>
      <c r="CSV85" s="91"/>
      <c r="CSW85" s="91"/>
      <c r="CSX85" s="91"/>
      <c r="CSY85" s="91"/>
      <c r="CSZ85" s="91"/>
      <c r="CTA85" s="91"/>
      <c r="CTB85" s="91"/>
      <c r="CTC85" s="91"/>
      <c r="CTD85" s="91"/>
      <c r="CTE85" s="91"/>
      <c r="CTF85" s="91"/>
      <c r="CTG85" s="91"/>
      <c r="CTH85" s="91"/>
      <c r="CTI85" s="91"/>
      <c r="CTJ85" s="91"/>
      <c r="CTK85" s="91"/>
      <c r="CTL85" s="91"/>
      <c r="CTM85" s="91"/>
      <c r="CTN85" s="91"/>
      <c r="CTO85" s="91"/>
      <c r="CTP85" s="91"/>
      <c r="CTQ85" s="91"/>
      <c r="CTR85" s="91"/>
      <c r="CTS85" s="91"/>
      <c r="CTT85" s="91"/>
      <c r="CTU85" s="91"/>
      <c r="CTV85" s="91"/>
      <c r="CTW85" s="91"/>
      <c r="CTX85" s="91"/>
      <c r="CTY85" s="91"/>
      <c r="CTZ85" s="91"/>
      <c r="CUA85" s="91"/>
      <c r="CUB85" s="91"/>
      <c r="CUC85" s="91"/>
      <c r="CUD85" s="91"/>
      <c r="CUE85" s="91"/>
      <c r="CUF85" s="91"/>
      <c r="CUG85" s="91"/>
      <c r="CUH85" s="91"/>
      <c r="CUI85" s="91"/>
      <c r="CUJ85" s="91"/>
      <c r="CUK85" s="91"/>
      <c r="CUL85" s="91"/>
      <c r="CUM85" s="91"/>
      <c r="CUN85" s="91"/>
      <c r="CUO85" s="91"/>
      <c r="CUP85" s="91"/>
      <c r="CUQ85" s="91"/>
      <c r="CUR85" s="91"/>
      <c r="CUS85" s="91"/>
      <c r="CUT85" s="91"/>
      <c r="CUU85" s="91"/>
      <c r="CUV85" s="91"/>
      <c r="CUW85" s="91"/>
      <c r="CUX85" s="91"/>
      <c r="CUY85" s="91"/>
      <c r="CUZ85" s="91"/>
      <c r="CVA85" s="91"/>
      <c r="CVB85" s="91"/>
      <c r="CVC85" s="91"/>
      <c r="CVD85" s="91"/>
      <c r="CVE85" s="91"/>
      <c r="CVF85" s="91"/>
      <c r="CVG85" s="91"/>
      <c r="CVH85" s="91"/>
      <c r="CVI85" s="91"/>
      <c r="CVJ85" s="91"/>
      <c r="CVK85" s="91"/>
      <c r="CVL85" s="91"/>
      <c r="CVM85" s="91"/>
      <c r="CVN85" s="91"/>
      <c r="CVO85" s="91"/>
      <c r="CVP85" s="91"/>
      <c r="CVQ85" s="91"/>
      <c r="CVR85" s="91"/>
      <c r="CVS85" s="91"/>
      <c r="CVT85" s="91"/>
      <c r="CVU85" s="91"/>
      <c r="CVV85" s="91"/>
      <c r="CVW85" s="91"/>
      <c r="CVX85" s="91"/>
      <c r="CVY85" s="91"/>
      <c r="CVZ85" s="91"/>
      <c r="CWA85" s="91"/>
      <c r="CWB85" s="91"/>
      <c r="CWC85" s="91"/>
      <c r="CWD85" s="91"/>
      <c r="CWE85" s="91"/>
      <c r="CWF85" s="91"/>
      <c r="CWG85" s="91"/>
      <c r="CWH85" s="91"/>
      <c r="CWI85" s="91"/>
      <c r="CWJ85" s="91"/>
      <c r="CWK85" s="91"/>
      <c r="CWL85" s="91"/>
      <c r="CWM85" s="91"/>
      <c r="CWN85" s="91"/>
      <c r="CWO85" s="91"/>
      <c r="CWP85" s="91"/>
      <c r="CWQ85" s="91"/>
      <c r="CWR85" s="91"/>
      <c r="CWS85" s="91"/>
      <c r="CWT85" s="91"/>
      <c r="CWU85" s="91"/>
      <c r="CWV85" s="91"/>
      <c r="CWW85" s="91"/>
      <c r="CWX85" s="91"/>
      <c r="CWY85" s="91"/>
      <c r="CWZ85" s="91"/>
      <c r="CXA85" s="91"/>
      <c r="CXB85" s="91"/>
      <c r="CXC85" s="91"/>
      <c r="CXD85" s="91"/>
      <c r="CXE85" s="91"/>
      <c r="CXF85" s="91"/>
      <c r="CXG85" s="91"/>
      <c r="CXH85" s="91"/>
      <c r="CXI85" s="91"/>
      <c r="CXJ85" s="91"/>
      <c r="CXK85" s="91"/>
      <c r="CXL85" s="91"/>
      <c r="CXM85" s="91"/>
      <c r="CXN85" s="91"/>
      <c r="CXO85" s="91"/>
      <c r="CXP85" s="91"/>
      <c r="CXQ85" s="91"/>
      <c r="CXR85" s="91"/>
      <c r="CXS85" s="91"/>
      <c r="CXT85" s="91"/>
      <c r="CXU85" s="91"/>
      <c r="CXV85" s="91"/>
      <c r="CXW85" s="91"/>
      <c r="CXX85" s="91"/>
      <c r="CXY85" s="91"/>
      <c r="CXZ85" s="91"/>
      <c r="CYA85" s="91"/>
      <c r="CYB85" s="91"/>
      <c r="CYC85" s="91"/>
      <c r="CYD85" s="91"/>
      <c r="CYE85" s="91"/>
      <c r="CYF85" s="91"/>
      <c r="CYG85" s="91"/>
      <c r="CYH85" s="91"/>
      <c r="CYI85" s="91"/>
      <c r="CYJ85" s="91"/>
      <c r="CYK85" s="91"/>
      <c r="CYL85" s="91"/>
      <c r="CYM85" s="91"/>
      <c r="CYN85" s="91"/>
      <c r="CYO85" s="91"/>
      <c r="CYP85" s="91"/>
      <c r="CYQ85" s="91"/>
      <c r="CYR85" s="91"/>
      <c r="CYS85" s="91"/>
      <c r="CYT85" s="91"/>
      <c r="CYU85" s="91"/>
      <c r="CYV85" s="91"/>
      <c r="CYW85" s="91"/>
      <c r="CYX85" s="91"/>
      <c r="CYY85" s="91"/>
      <c r="CYZ85" s="91"/>
      <c r="CZA85" s="91"/>
      <c r="CZB85" s="91"/>
      <c r="CZC85" s="91"/>
      <c r="CZD85" s="91"/>
      <c r="CZE85" s="91"/>
      <c r="CZF85" s="91"/>
      <c r="CZG85" s="91"/>
      <c r="CZH85" s="91"/>
      <c r="CZI85" s="91"/>
      <c r="CZJ85" s="91"/>
      <c r="CZK85" s="91"/>
      <c r="CZL85" s="91"/>
      <c r="CZM85" s="91"/>
      <c r="CZN85" s="91"/>
      <c r="CZO85" s="91"/>
      <c r="CZP85" s="91"/>
      <c r="CZQ85" s="91"/>
      <c r="CZR85" s="91"/>
      <c r="CZS85" s="91"/>
      <c r="CZT85" s="91"/>
      <c r="CZU85" s="91"/>
      <c r="CZV85" s="91"/>
      <c r="CZW85" s="91"/>
      <c r="CZX85" s="91"/>
      <c r="CZY85" s="91"/>
      <c r="CZZ85" s="91"/>
      <c r="DAA85" s="91"/>
      <c r="DAB85" s="91"/>
      <c r="DAC85" s="91"/>
      <c r="DAD85" s="91"/>
      <c r="DAE85" s="91"/>
      <c r="DAF85" s="91"/>
      <c r="DAG85" s="91"/>
      <c r="DAH85" s="91"/>
      <c r="DAI85" s="91"/>
      <c r="DAJ85" s="91"/>
      <c r="DAK85" s="91"/>
      <c r="DAL85" s="91"/>
      <c r="DAM85" s="91"/>
      <c r="DAN85" s="91"/>
      <c r="DAO85" s="91"/>
      <c r="DAP85" s="91"/>
      <c r="DAQ85" s="91"/>
      <c r="DAR85" s="91"/>
      <c r="DAS85" s="91"/>
      <c r="DAT85" s="91"/>
      <c r="DAU85" s="91"/>
      <c r="DAV85" s="91"/>
      <c r="DAW85" s="91"/>
      <c r="DAX85" s="91"/>
      <c r="DAY85" s="91"/>
      <c r="DAZ85" s="91"/>
      <c r="DBA85" s="91"/>
      <c r="DBB85" s="91"/>
      <c r="DBC85" s="91"/>
      <c r="DBD85" s="91"/>
      <c r="DBE85" s="91"/>
      <c r="DBF85" s="91"/>
      <c r="DBG85" s="91"/>
      <c r="DBH85" s="91"/>
      <c r="DBI85" s="91"/>
      <c r="DBJ85" s="91"/>
      <c r="DBK85" s="91"/>
      <c r="DBL85" s="91"/>
      <c r="DBM85" s="91"/>
      <c r="DBN85" s="91"/>
      <c r="DBO85" s="91"/>
      <c r="DBP85" s="91"/>
      <c r="DBQ85" s="91"/>
      <c r="DBR85" s="91"/>
      <c r="DBS85" s="91"/>
      <c r="DBT85" s="91"/>
      <c r="DBU85" s="91"/>
      <c r="DBV85" s="91"/>
      <c r="DBW85" s="91"/>
      <c r="DBX85" s="91"/>
      <c r="DBY85" s="91"/>
      <c r="DBZ85" s="91"/>
      <c r="DCA85" s="91"/>
      <c r="DCB85" s="91"/>
      <c r="DCC85" s="91"/>
      <c r="DCD85" s="91"/>
      <c r="DCE85" s="91"/>
      <c r="DCF85" s="91"/>
      <c r="DCG85" s="91"/>
      <c r="DCH85" s="91"/>
      <c r="DCI85" s="91"/>
      <c r="DCJ85" s="91"/>
      <c r="DCK85" s="91"/>
      <c r="DCL85" s="91"/>
      <c r="DCM85" s="91"/>
      <c r="DCN85" s="91"/>
      <c r="DCO85" s="91"/>
      <c r="DCP85" s="91"/>
      <c r="DCQ85" s="91"/>
      <c r="DCR85" s="91"/>
      <c r="DCS85" s="91"/>
      <c r="DCT85" s="91"/>
      <c r="DCU85" s="91"/>
      <c r="DCV85" s="91"/>
      <c r="DCW85" s="91"/>
      <c r="DCX85" s="91"/>
      <c r="DCY85" s="91"/>
      <c r="DCZ85" s="91"/>
      <c r="DDA85" s="91"/>
      <c r="DDB85" s="91"/>
      <c r="DDC85" s="91"/>
      <c r="DDD85" s="91"/>
      <c r="DDE85" s="91"/>
      <c r="DDF85" s="91"/>
      <c r="DDG85" s="91"/>
      <c r="DDH85" s="91"/>
      <c r="DDI85" s="91"/>
      <c r="DDJ85" s="91"/>
      <c r="DDK85" s="91"/>
      <c r="DDL85" s="91"/>
      <c r="DDM85" s="91"/>
      <c r="DDN85" s="91"/>
      <c r="DDO85" s="91"/>
      <c r="DDP85" s="91"/>
      <c r="DDQ85" s="91"/>
      <c r="DDR85" s="91"/>
      <c r="DDS85" s="91"/>
      <c r="DDT85" s="91"/>
      <c r="DDU85" s="91"/>
      <c r="DDV85" s="91"/>
      <c r="DDW85" s="91"/>
      <c r="DDX85" s="91"/>
      <c r="DDY85" s="91"/>
      <c r="DDZ85" s="91"/>
      <c r="DEA85" s="91"/>
      <c r="DEB85" s="91"/>
      <c r="DEC85" s="91"/>
      <c r="DED85" s="91"/>
      <c r="DEE85" s="91"/>
      <c r="DEF85" s="91"/>
      <c r="DEG85" s="91"/>
      <c r="DEH85" s="91"/>
      <c r="DEI85" s="91"/>
      <c r="DEJ85" s="91"/>
      <c r="DEK85" s="91"/>
      <c r="DEL85" s="91"/>
      <c r="DEM85" s="91"/>
      <c r="DEN85" s="91"/>
      <c r="DEO85" s="91"/>
      <c r="DEP85" s="91"/>
      <c r="DEQ85" s="91"/>
      <c r="DER85" s="91"/>
      <c r="DES85" s="91"/>
      <c r="DET85" s="91"/>
      <c r="DEU85" s="91"/>
      <c r="DEV85" s="91"/>
      <c r="DEW85" s="91"/>
      <c r="DEX85" s="91"/>
      <c r="DEY85" s="91"/>
      <c r="DEZ85" s="91"/>
      <c r="DFA85" s="91"/>
      <c r="DFB85" s="91"/>
      <c r="DFC85" s="91"/>
      <c r="DFD85" s="91"/>
      <c r="DFE85" s="91"/>
      <c r="DFF85" s="91"/>
      <c r="DFG85" s="91"/>
      <c r="DFH85" s="91"/>
      <c r="DFI85" s="91"/>
      <c r="DFJ85" s="91"/>
      <c r="DFK85" s="91"/>
      <c r="DFL85" s="91"/>
      <c r="DFM85" s="91"/>
      <c r="DFN85" s="91"/>
      <c r="DFO85" s="91"/>
      <c r="DFP85" s="91"/>
      <c r="DFQ85" s="91"/>
      <c r="DFR85" s="91"/>
      <c r="DFS85" s="91"/>
      <c r="DFT85" s="91"/>
      <c r="DFU85" s="91"/>
      <c r="DFV85" s="91"/>
      <c r="DFW85" s="91"/>
      <c r="DFX85" s="91"/>
      <c r="DFY85" s="91"/>
      <c r="DFZ85" s="91"/>
      <c r="DGA85" s="91"/>
      <c r="DGB85" s="91"/>
      <c r="DGC85" s="91"/>
      <c r="DGD85" s="91"/>
      <c r="DGE85" s="91"/>
      <c r="DGF85" s="91"/>
      <c r="DGG85" s="91"/>
      <c r="DGH85" s="91"/>
      <c r="DGI85" s="91"/>
      <c r="DGJ85" s="91"/>
      <c r="DGK85" s="91"/>
      <c r="DGL85" s="91"/>
      <c r="DGM85" s="91"/>
      <c r="DGN85" s="91"/>
      <c r="DGO85" s="91"/>
      <c r="DGP85" s="91"/>
      <c r="DGQ85" s="91"/>
      <c r="DGR85" s="91"/>
      <c r="DGS85" s="91"/>
      <c r="DGT85" s="91"/>
      <c r="DGU85" s="91"/>
      <c r="DGV85" s="91"/>
      <c r="DGW85" s="91"/>
      <c r="DGX85" s="91"/>
      <c r="DGY85" s="91"/>
      <c r="DGZ85" s="91"/>
      <c r="DHA85" s="91"/>
      <c r="DHB85" s="91"/>
      <c r="DHC85" s="91"/>
      <c r="DHD85" s="91"/>
      <c r="DHE85" s="91"/>
      <c r="DHF85" s="91"/>
      <c r="DHG85" s="91"/>
      <c r="DHH85" s="91"/>
      <c r="DHI85" s="91"/>
      <c r="DHJ85" s="91"/>
      <c r="DHK85" s="91"/>
      <c r="DHL85" s="91"/>
      <c r="DHM85" s="91"/>
      <c r="DHN85" s="91"/>
      <c r="DHO85" s="91"/>
      <c r="DHP85" s="91"/>
      <c r="DHQ85" s="91"/>
      <c r="DHR85" s="91"/>
      <c r="DHS85" s="91"/>
      <c r="DHT85" s="91"/>
      <c r="DHU85" s="91"/>
      <c r="DHV85" s="91"/>
      <c r="DHW85" s="91"/>
      <c r="DHX85" s="91"/>
      <c r="DHY85" s="91"/>
      <c r="DHZ85" s="91"/>
      <c r="DIA85" s="91"/>
      <c r="DIB85" s="91"/>
      <c r="DIC85" s="91"/>
      <c r="DID85" s="91"/>
      <c r="DIE85" s="91"/>
      <c r="DIF85" s="91"/>
      <c r="DIG85" s="91"/>
      <c r="DIH85" s="91"/>
      <c r="DII85" s="91"/>
      <c r="DIJ85" s="91"/>
      <c r="DIK85" s="91"/>
      <c r="DIL85" s="91"/>
      <c r="DIM85" s="91"/>
      <c r="DIN85" s="91"/>
      <c r="DIO85" s="91"/>
      <c r="DIP85" s="91"/>
      <c r="DIQ85" s="91"/>
      <c r="DIR85" s="91"/>
      <c r="DIS85" s="91"/>
      <c r="DIT85" s="91"/>
      <c r="DIU85" s="91"/>
      <c r="DIV85" s="91"/>
      <c r="DIW85" s="91"/>
      <c r="DIX85" s="91"/>
      <c r="DIY85" s="91"/>
      <c r="DIZ85" s="91"/>
      <c r="DJA85" s="91"/>
      <c r="DJB85" s="91"/>
      <c r="DJC85" s="91"/>
      <c r="DJD85" s="91"/>
      <c r="DJE85" s="91"/>
      <c r="DJF85" s="91"/>
      <c r="DJG85" s="91"/>
      <c r="DJH85" s="91"/>
      <c r="DJI85" s="91"/>
      <c r="DJJ85" s="91"/>
      <c r="DJK85" s="91"/>
      <c r="DJL85" s="91"/>
      <c r="DJM85" s="91"/>
      <c r="DJN85" s="91"/>
      <c r="DJO85" s="91"/>
      <c r="DJP85" s="91"/>
      <c r="DJQ85" s="91"/>
      <c r="DJR85" s="91"/>
      <c r="DJS85" s="91"/>
      <c r="DJT85" s="91"/>
      <c r="DJU85" s="91"/>
      <c r="DJV85" s="91"/>
      <c r="DJW85" s="91"/>
      <c r="DJX85" s="91"/>
      <c r="DJY85" s="91"/>
      <c r="DJZ85" s="91"/>
      <c r="DKA85" s="91"/>
      <c r="DKB85" s="91"/>
      <c r="DKC85" s="91"/>
      <c r="DKD85" s="91"/>
      <c r="DKE85" s="91"/>
      <c r="DKF85" s="91"/>
      <c r="DKG85" s="91"/>
      <c r="DKH85" s="91"/>
      <c r="DKI85" s="91"/>
      <c r="DKJ85" s="91"/>
      <c r="DKK85" s="91"/>
      <c r="DKL85" s="91"/>
      <c r="DKM85" s="91"/>
      <c r="DKN85" s="91"/>
      <c r="DKO85" s="91"/>
      <c r="DKP85" s="91"/>
      <c r="DKQ85" s="91"/>
      <c r="DKR85" s="91"/>
      <c r="DKS85" s="91"/>
      <c r="DKT85" s="91"/>
      <c r="DKU85" s="91"/>
      <c r="DKV85" s="91"/>
      <c r="DKW85" s="91"/>
      <c r="DKX85" s="91"/>
      <c r="DKY85" s="91"/>
      <c r="DKZ85" s="91"/>
      <c r="DLA85" s="91"/>
      <c r="DLB85" s="91"/>
      <c r="DLC85" s="91"/>
      <c r="DLD85" s="91"/>
      <c r="DLE85" s="91"/>
      <c r="DLF85" s="91"/>
      <c r="DLG85" s="91"/>
      <c r="DLH85" s="91"/>
      <c r="DLI85" s="91"/>
      <c r="DLJ85" s="91"/>
      <c r="DLK85" s="91"/>
      <c r="DLL85" s="91"/>
      <c r="DLM85" s="91"/>
      <c r="DLN85" s="91"/>
      <c r="DLO85" s="91"/>
      <c r="DLP85" s="91"/>
      <c r="DLQ85" s="91"/>
      <c r="DLR85" s="91"/>
      <c r="DLS85" s="91"/>
      <c r="DLT85" s="91"/>
      <c r="DLU85" s="91"/>
      <c r="DLV85" s="91"/>
      <c r="DLW85" s="91"/>
      <c r="DLX85" s="91"/>
      <c r="DLY85" s="91"/>
      <c r="DLZ85" s="91"/>
      <c r="DMA85" s="91"/>
      <c r="DMB85" s="91"/>
      <c r="DMC85" s="91"/>
      <c r="DMD85" s="91"/>
      <c r="DME85" s="91"/>
      <c r="DMF85" s="91"/>
      <c r="DMG85" s="91"/>
      <c r="DMH85" s="91"/>
      <c r="DMI85" s="91"/>
      <c r="DMJ85" s="91"/>
      <c r="DMK85" s="91"/>
      <c r="DML85" s="91"/>
      <c r="DMM85" s="91"/>
      <c r="DMN85" s="91"/>
      <c r="DMO85" s="91"/>
      <c r="DMP85" s="91"/>
      <c r="DMQ85" s="91"/>
      <c r="DMR85" s="91"/>
      <c r="DMS85" s="91"/>
      <c r="DMT85" s="91"/>
      <c r="DMU85" s="91"/>
      <c r="DMV85" s="91"/>
      <c r="DMW85" s="91"/>
      <c r="DMX85" s="91"/>
      <c r="DMY85" s="91"/>
      <c r="DMZ85" s="91"/>
      <c r="DNA85" s="91"/>
      <c r="DNB85" s="91"/>
      <c r="DNC85" s="91"/>
      <c r="DND85" s="91"/>
      <c r="DNE85" s="91"/>
      <c r="DNF85" s="91"/>
      <c r="DNG85" s="91"/>
      <c r="DNH85" s="91"/>
      <c r="DNI85" s="91"/>
      <c r="DNJ85" s="91"/>
      <c r="DNK85" s="91"/>
      <c r="DNL85" s="91"/>
      <c r="DNM85" s="91"/>
      <c r="DNN85" s="91"/>
      <c r="DNO85" s="91"/>
      <c r="DNP85" s="91"/>
      <c r="DNQ85" s="91"/>
      <c r="DNR85" s="91"/>
      <c r="DNS85" s="91"/>
      <c r="DNT85" s="91"/>
      <c r="DNU85" s="91"/>
      <c r="DNV85" s="91"/>
      <c r="DNW85" s="91"/>
      <c r="DNX85" s="91"/>
      <c r="DNY85" s="91"/>
      <c r="DNZ85" s="91"/>
      <c r="DOA85" s="91"/>
      <c r="DOB85" s="91"/>
      <c r="DOC85" s="91"/>
      <c r="DOD85" s="91"/>
      <c r="DOE85" s="91"/>
      <c r="DOF85" s="91"/>
      <c r="DOG85" s="91"/>
      <c r="DOH85" s="91"/>
      <c r="DOI85" s="91"/>
      <c r="DOJ85" s="91"/>
      <c r="DOK85" s="91"/>
      <c r="DOL85" s="91"/>
      <c r="DOM85" s="91"/>
      <c r="DON85" s="91"/>
      <c r="DOO85" s="91"/>
      <c r="DOP85" s="91"/>
      <c r="DOQ85" s="91"/>
      <c r="DOR85" s="91"/>
      <c r="DOS85" s="91"/>
      <c r="DOT85" s="91"/>
      <c r="DOU85" s="91"/>
      <c r="DOV85" s="91"/>
      <c r="DOW85" s="91"/>
      <c r="DOX85" s="91"/>
      <c r="DOY85" s="91"/>
      <c r="DOZ85" s="91"/>
      <c r="DPA85" s="91"/>
      <c r="DPB85" s="91"/>
      <c r="DPC85" s="91"/>
      <c r="DPD85" s="91"/>
      <c r="DPE85" s="91"/>
      <c r="DPF85" s="91"/>
      <c r="DPG85" s="91"/>
      <c r="DPH85" s="91"/>
      <c r="DPI85" s="91"/>
      <c r="DPJ85" s="91"/>
      <c r="DPK85" s="91"/>
      <c r="DPL85" s="91"/>
      <c r="DPM85" s="91"/>
      <c r="DPN85" s="91"/>
      <c r="DPO85" s="91"/>
      <c r="DPP85" s="91"/>
      <c r="DPQ85" s="91"/>
      <c r="DPR85" s="91"/>
      <c r="DPS85" s="91"/>
      <c r="DPT85" s="91"/>
      <c r="DPU85" s="91"/>
      <c r="DPV85" s="91"/>
      <c r="DPW85" s="91"/>
      <c r="DPX85" s="91"/>
      <c r="DPY85" s="91"/>
      <c r="DPZ85" s="91"/>
      <c r="DQA85" s="91"/>
      <c r="DQB85" s="91"/>
      <c r="DQC85" s="91"/>
      <c r="DQD85" s="91"/>
      <c r="DQE85" s="91"/>
      <c r="DQF85" s="91"/>
      <c r="DQG85" s="91"/>
      <c r="DQH85" s="91"/>
      <c r="DQI85" s="91"/>
      <c r="DQJ85" s="91"/>
      <c r="DQK85" s="91"/>
      <c r="DQL85" s="91"/>
      <c r="DQM85" s="91"/>
      <c r="DQN85" s="91"/>
      <c r="DQO85" s="91"/>
      <c r="DQP85" s="91"/>
      <c r="DQQ85" s="91"/>
      <c r="DQR85" s="91"/>
      <c r="DQS85" s="91"/>
      <c r="DQT85" s="91"/>
      <c r="DQU85" s="91"/>
      <c r="DQV85" s="91"/>
      <c r="DQW85" s="91"/>
      <c r="DQX85" s="91"/>
      <c r="DQY85" s="91"/>
      <c r="DQZ85" s="91"/>
      <c r="DRA85" s="91"/>
      <c r="DRB85" s="91"/>
      <c r="DRC85" s="91"/>
      <c r="DRD85" s="91"/>
      <c r="DRE85" s="91"/>
      <c r="DRF85" s="91"/>
      <c r="DRG85" s="91"/>
      <c r="DRH85" s="91"/>
      <c r="DRI85" s="91"/>
      <c r="DRJ85" s="91"/>
      <c r="DRK85" s="91"/>
      <c r="DRL85" s="91"/>
      <c r="DRM85" s="91"/>
      <c r="DRN85" s="91"/>
      <c r="DRO85" s="91"/>
      <c r="DRP85" s="91"/>
      <c r="DRQ85" s="91"/>
      <c r="DRR85" s="91"/>
      <c r="DRS85" s="91"/>
      <c r="DRT85" s="91"/>
      <c r="DRU85" s="91"/>
      <c r="DRV85" s="91"/>
      <c r="DRW85" s="91"/>
      <c r="DRX85" s="91"/>
      <c r="DRY85" s="91"/>
      <c r="DRZ85" s="91"/>
      <c r="DSA85" s="91"/>
      <c r="DSB85" s="91"/>
      <c r="DSC85" s="91"/>
      <c r="DSD85" s="91"/>
      <c r="DSE85" s="91"/>
      <c r="DSF85" s="91"/>
      <c r="DSG85" s="91"/>
      <c r="DSH85" s="91"/>
      <c r="DSI85" s="91"/>
      <c r="DSJ85" s="91"/>
      <c r="DSK85" s="91"/>
      <c r="DSL85" s="91"/>
      <c r="DSM85" s="91"/>
      <c r="DSN85" s="91"/>
      <c r="DSO85" s="91"/>
      <c r="DSP85" s="91"/>
      <c r="DSQ85" s="91"/>
      <c r="DSR85" s="91"/>
      <c r="DSS85" s="91"/>
      <c r="DST85" s="91"/>
      <c r="DSU85" s="91"/>
      <c r="DSV85" s="91"/>
      <c r="DSW85" s="91"/>
      <c r="DSX85" s="91"/>
      <c r="DSY85" s="91"/>
      <c r="DSZ85" s="91"/>
      <c r="DTA85" s="91"/>
      <c r="DTB85" s="91"/>
      <c r="DTC85" s="91"/>
      <c r="DTD85" s="91"/>
      <c r="DTE85" s="91"/>
      <c r="DTF85" s="91"/>
      <c r="DTG85" s="91"/>
      <c r="DTH85" s="91"/>
      <c r="DTI85" s="91"/>
      <c r="DTJ85" s="91"/>
      <c r="DTK85" s="91"/>
      <c r="DTL85" s="91"/>
      <c r="DTM85" s="91"/>
      <c r="DTN85" s="91"/>
      <c r="DTO85" s="91"/>
      <c r="DTP85" s="91"/>
      <c r="DTQ85" s="91"/>
      <c r="DTR85" s="91"/>
      <c r="DTS85" s="91"/>
      <c r="DTT85" s="91"/>
      <c r="DTU85" s="91"/>
      <c r="DTV85" s="91"/>
      <c r="DTW85" s="91"/>
      <c r="DTX85" s="91"/>
      <c r="DTY85" s="91"/>
      <c r="DTZ85" s="91"/>
      <c r="DUA85" s="91"/>
      <c r="DUB85" s="91"/>
      <c r="DUC85" s="91"/>
      <c r="DUD85" s="91"/>
      <c r="DUE85" s="91"/>
      <c r="DUF85" s="91"/>
      <c r="DUG85" s="91"/>
      <c r="DUH85" s="91"/>
      <c r="DUI85" s="91"/>
      <c r="DUJ85" s="91"/>
      <c r="DUK85" s="91"/>
      <c r="DUL85" s="91"/>
      <c r="DUM85" s="91"/>
      <c r="DUN85" s="91"/>
      <c r="DUO85" s="91"/>
      <c r="DUP85" s="91"/>
      <c r="DUQ85" s="91"/>
      <c r="DUR85" s="91"/>
      <c r="DUS85" s="91"/>
      <c r="DUT85" s="91"/>
      <c r="DUU85" s="91"/>
      <c r="DUV85" s="91"/>
      <c r="DUW85" s="91"/>
      <c r="DUX85" s="91"/>
      <c r="DUY85" s="91"/>
      <c r="DUZ85" s="91"/>
      <c r="DVA85" s="91"/>
      <c r="DVB85" s="91"/>
      <c r="DVC85" s="91"/>
      <c r="DVD85" s="91"/>
      <c r="DVE85" s="91"/>
      <c r="DVF85" s="91"/>
      <c r="DVG85" s="91"/>
      <c r="DVH85" s="91"/>
      <c r="DVI85" s="91"/>
      <c r="DVJ85" s="91"/>
      <c r="DVK85" s="91"/>
      <c r="DVL85" s="91"/>
      <c r="DVM85" s="91"/>
      <c r="DVN85" s="91"/>
      <c r="DVO85" s="91"/>
      <c r="DVP85" s="91"/>
      <c r="DVQ85" s="91"/>
      <c r="DVR85" s="91"/>
      <c r="DVS85" s="91"/>
      <c r="DVT85" s="91"/>
      <c r="DVU85" s="91"/>
      <c r="DVV85" s="91"/>
      <c r="DVW85" s="91"/>
      <c r="DVX85" s="91"/>
      <c r="DVY85" s="91"/>
      <c r="DVZ85" s="91"/>
      <c r="DWA85" s="91"/>
      <c r="DWB85" s="91"/>
      <c r="DWC85" s="91"/>
      <c r="DWD85" s="91"/>
      <c r="DWE85" s="91"/>
      <c r="DWF85" s="91"/>
      <c r="DWG85" s="91"/>
      <c r="DWH85" s="91"/>
      <c r="DWI85" s="91"/>
      <c r="DWJ85" s="91"/>
      <c r="DWK85" s="91"/>
      <c r="DWL85" s="91"/>
      <c r="DWM85" s="91"/>
      <c r="DWN85" s="91"/>
      <c r="DWO85" s="91"/>
      <c r="DWP85" s="91"/>
      <c r="DWQ85" s="91"/>
      <c r="DWR85" s="91"/>
      <c r="DWS85" s="91"/>
      <c r="DWT85" s="91"/>
      <c r="DWU85" s="91"/>
      <c r="DWV85" s="91"/>
      <c r="DWW85" s="91"/>
      <c r="DWX85" s="91"/>
      <c r="DWY85" s="91"/>
      <c r="DWZ85" s="91"/>
      <c r="DXA85" s="91"/>
      <c r="DXB85" s="91"/>
      <c r="DXC85" s="91"/>
      <c r="DXD85" s="91"/>
      <c r="DXE85" s="91"/>
      <c r="DXF85" s="91"/>
      <c r="DXG85" s="91"/>
      <c r="DXH85" s="91"/>
      <c r="DXI85" s="91"/>
      <c r="DXJ85" s="91"/>
      <c r="DXK85" s="91"/>
      <c r="DXL85" s="91"/>
      <c r="DXM85" s="91"/>
      <c r="DXN85" s="91"/>
      <c r="DXO85" s="91"/>
      <c r="DXP85" s="91"/>
      <c r="DXQ85" s="91"/>
      <c r="DXR85" s="91"/>
      <c r="DXS85" s="91"/>
      <c r="DXT85" s="91"/>
      <c r="DXU85" s="91"/>
      <c r="DXV85" s="91"/>
      <c r="DXW85" s="91"/>
      <c r="DXX85" s="91"/>
      <c r="DXY85" s="91"/>
      <c r="DXZ85" s="91"/>
      <c r="DYA85" s="91"/>
      <c r="DYB85" s="91"/>
      <c r="DYC85" s="91"/>
      <c r="DYD85" s="91"/>
      <c r="DYE85" s="91"/>
      <c r="DYF85" s="91"/>
      <c r="DYG85" s="91"/>
      <c r="DYH85" s="91"/>
      <c r="DYI85" s="91"/>
      <c r="DYJ85" s="91"/>
      <c r="DYK85" s="91"/>
      <c r="DYL85" s="91"/>
      <c r="DYM85" s="91"/>
      <c r="DYN85" s="91"/>
      <c r="DYO85" s="91"/>
      <c r="DYP85" s="91"/>
      <c r="DYQ85" s="91"/>
      <c r="DYR85" s="91"/>
      <c r="DYS85" s="91"/>
      <c r="DYT85" s="91"/>
      <c r="DYU85" s="91"/>
      <c r="DYV85" s="91"/>
      <c r="DYW85" s="91"/>
      <c r="DYX85" s="91"/>
      <c r="DYY85" s="91"/>
      <c r="DYZ85" s="91"/>
      <c r="DZA85" s="91"/>
      <c r="DZB85" s="91"/>
      <c r="DZC85" s="91"/>
      <c r="DZD85" s="91"/>
      <c r="DZE85" s="91"/>
      <c r="DZF85" s="91"/>
      <c r="DZG85" s="91"/>
      <c r="DZH85" s="91"/>
      <c r="DZI85" s="91"/>
      <c r="DZJ85" s="91"/>
      <c r="DZK85" s="91"/>
      <c r="DZL85" s="91"/>
      <c r="DZM85" s="91"/>
      <c r="DZN85" s="91"/>
      <c r="DZO85" s="91"/>
      <c r="DZP85" s="91"/>
      <c r="DZQ85" s="91"/>
      <c r="DZR85" s="91"/>
      <c r="DZS85" s="91"/>
      <c r="DZT85" s="91"/>
      <c r="DZU85" s="91"/>
      <c r="DZV85" s="91"/>
      <c r="DZW85" s="91"/>
      <c r="DZX85" s="91"/>
      <c r="DZY85" s="91"/>
      <c r="DZZ85" s="91"/>
      <c r="EAA85" s="91"/>
      <c r="EAB85" s="91"/>
      <c r="EAC85" s="91"/>
      <c r="EAD85" s="91"/>
      <c r="EAE85" s="91"/>
      <c r="EAF85" s="91"/>
      <c r="EAG85" s="91"/>
      <c r="EAH85" s="91"/>
      <c r="EAI85" s="91"/>
      <c r="EAJ85" s="91"/>
      <c r="EAK85" s="91"/>
      <c r="EAL85" s="91"/>
      <c r="EAM85" s="91"/>
      <c r="EAN85" s="91"/>
      <c r="EAO85" s="91"/>
      <c r="EAP85" s="91"/>
      <c r="EAQ85" s="91"/>
      <c r="EAR85" s="91"/>
      <c r="EAS85" s="91"/>
      <c r="EAT85" s="91"/>
      <c r="EAU85" s="91"/>
      <c r="EAV85" s="91"/>
      <c r="EAW85" s="91"/>
      <c r="EAX85" s="91"/>
      <c r="EAY85" s="91"/>
      <c r="EAZ85" s="91"/>
      <c r="EBA85" s="91"/>
      <c r="EBB85" s="91"/>
      <c r="EBC85" s="91"/>
      <c r="EBD85" s="91"/>
      <c r="EBE85" s="91"/>
      <c r="EBF85" s="91"/>
      <c r="EBG85" s="91"/>
      <c r="EBH85" s="91"/>
      <c r="EBI85" s="91"/>
      <c r="EBJ85" s="91"/>
      <c r="EBK85" s="91"/>
      <c r="EBL85" s="91"/>
      <c r="EBM85" s="91"/>
      <c r="EBN85" s="91"/>
      <c r="EBO85" s="91"/>
      <c r="EBP85" s="91"/>
      <c r="EBQ85" s="91"/>
      <c r="EBR85" s="91"/>
      <c r="EBS85" s="91"/>
      <c r="EBT85" s="91"/>
      <c r="EBU85" s="91"/>
      <c r="EBV85" s="91"/>
      <c r="EBW85" s="91"/>
      <c r="EBX85" s="91"/>
      <c r="EBY85" s="91"/>
      <c r="EBZ85" s="91"/>
      <c r="ECA85" s="91"/>
      <c r="ECB85" s="91"/>
      <c r="ECC85" s="91"/>
      <c r="ECD85" s="91"/>
      <c r="ECE85" s="91"/>
      <c r="ECF85" s="91"/>
      <c r="ECG85" s="91"/>
      <c r="ECH85" s="91"/>
      <c r="ECI85" s="91"/>
      <c r="ECJ85" s="91"/>
      <c r="ECK85" s="91"/>
      <c r="ECL85" s="91"/>
      <c r="ECM85" s="91"/>
      <c r="ECN85" s="91"/>
      <c r="ECO85" s="91"/>
      <c r="ECP85" s="91"/>
      <c r="ECQ85" s="91"/>
      <c r="ECR85" s="91"/>
      <c r="ECS85" s="91"/>
      <c r="ECT85" s="91"/>
      <c r="ECU85" s="91"/>
      <c r="ECV85" s="91"/>
      <c r="ECW85" s="91"/>
      <c r="ECX85" s="91"/>
      <c r="ECY85" s="91"/>
      <c r="ECZ85" s="91"/>
      <c r="EDA85" s="91"/>
      <c r="EDB85" s="91"/>
      <c r="EDC85" s="91"/>
      <c r="EDD85" s="91"/>
      <c r="EDE85" s="91"/>
      <c r="EDF85" s="91"/>
      <c r="EDG85" s="91"/>
      <c r="EDH85" s="91"/>
      <c r="EDI85" s="91"/>
      <c r="EDJ85" s="91"/>
      <c r="EDK85" s="91"/>
      <c r="EDL85" s="91"/>
      <c r="EDM85" s="91"/>
      <c r="EDN85" s="91"/>
      <c r="EDO85" s="91"/>
      <c r="EDP85" s="91"/>
      <c r="EDQ85" s="91"/>
      <c r="EDR85" s="91"/>
      <c r="EDS85" s="91"/>
      <c r="EDT85" s="91"/>
      <c r="EDU85" s="91"/>
      <c r="EDV85" s="91"/>
      <c r="EDW85" s="91"/>
      <c r="EDX85" s="91"/>
      <c r="EDY85" s="91"/>
      <c r="EDZ85" s="91"/>
      <c r="EEA85" s="91"/>
      <c r="EEB85" s="91"/>
      <c r="EEC85" s="91"/>
      <c r="EED85" s="91"/>
      <c r="EEE85" s="91"/>
      <c r="EEF85" s="91"/>
      <c r="EEG85" s="91"/>
      <c r="EEH85" s="91"/>
      <c r="EEI85" s="91"/>
      <c r="EEJ85" s="91"/>
      <c r="EEK85" s="91"/>
      <c r="EEL85" s="91"/>
      <c r="EEM85" s="91"/>
      <c r="EEN85" s="91"/>
      <c r="EEO85" s="91"/>
      <c r="EEP85" s="91"/>
      <c r="EEQ85" s="91"/>
      <c r="EER85" s="91"/>
      <c r="EES85" s="91"/>
      <c r="EET85" s="91"/>
      <c r="EEU85" s="91"/>
      <c r="EEV85" s="91"/>
      <c r="EEW85" s="91"/>
      <c r="EEX85" s="91"/>
      <c r="EEY85" s="91"/>
      <c r="EEZ85" s="91"/>
      <c r="EFA85" s="91"/>
      <c r="EFB85" s="91"/>
      <c r="EFC85" s="91"/>
      <c r="EFD85" s="91"/>
      <c r="EFE85" s="91"/>
      <c r="EFF85" s="91"/>
      <c r="EFG85" s="91"/>
      <c r="EFH85" s="91"/>
      <c r="EFI85" s="91"/>
      <c r="EFJ85" s="91"/>
      <c r="EFK85" s="91"/>
      <c r="EFL85" s="91"/>
      <c r="EFM85" s="91"/>
      <c r="EFN85" s="91"/>
      <c r="EFO85" s="91"/>
      <c r="EFP85" s="91"/>
      <c r="EFQ85" s="91"/>
      <c r="EFR85" s="91"/>
      <c r="EFS85" s="91"/>
      <c r="EFT85" s="91"/>
      <c r="EFU85" s="91"/>
      <c r="EFV85" s="91"/>
      <c r="EFW85" s="91"/>
      <c r="EFX85" s="91"/>
      <c r="EFY85" s="91"/>
      <c r="EFZ85" s="91"/>
      <c r="EGA85" s="91"/>
      <c r="EGB85" s="91"/>
      <c r="EGC85" s="91"/>
      <c r="EGD85" s="91"/>
      <c r="EGE85" s="91"/>
      <c r="EGF85" s="91"/>
      <c r="EGG85" s="91"/>
      <c r="EGH85" s="91"/>
      <c r="EGI85" s="91"/>
      <c r="EGJ85" s="91"/>
      <c r="EGK85" s="91"/>
      <c r="EGL85" s="91"/>
      <c r="EGM85" s="91"/>
      <c r="EGN85" s="91"/>
      <c r="EGO85" s="91"/>
      <c r="EGP85" s="91"/>
      <c r="EGQ85" s="91"/>
      <c r="EGR85" s="91"/>
      <c r="EGS85" s="91"/>
      <c r="EGT85" s="91"/>
      <c r="EGU85" s="91"/>
      <c r="EGV85" s="91"/>
      <c r="EGW85" s="91"/>
      <c r="EGX85" s="91"/>
      <c r="EGY85" s="91"/>
      <c r="EGZ85" s="91"/>
      <c r="EHA85" s="91"/>
      <c r="EHB85" s="91"/>
      <c r="EHC85" s="91"/>
      <c r="EHD85" s="91"/>
      <c r="EHE85" s="91"/>
      <c r="EHF85" s="91"/>
      <c r="EHG85" s="91"/>
      <c r="EHH85" s="91"/>
      <c r="EHI85" s="91"/>
      <c r="EHJ85" s="91"/>
      <c r="EHK85" s="91"/>
      <c r="EHL85" s="91"/>
      <c r="EHM85" s="91"/>
      <c r="EHN85" s="91"/>
      <c r="EHO85" s="91"/>
      <c r="EHP85" s="91"/>
      <c r="EHQ85" s="91"/>
      <c r="EHR85" s="91"/>
      <c r="EHS85" s="91"/>
      <c r="EHT85" s="91"/>
      <c r="EHU85" s="91"/>
      <c r="EHV85" s="91"/>
      <c r="EHW85" s="91"/>
      <c r="EHX85" s="91"/>
      <c r="EHY85" s="91"/>
      <c r="EHZ85" s="91"/>
      <c r="EIA85" s="91"/>
      <c r="EIB85" s="91"/>
      <c r="EIC85" s="91"/>
      <c r="EID85" s="91"/>
      <c r="EIE85" s="91"/>
      <c r="EIF85" s="91"/>
      <c r="EIG85" s="91"/>
      <c r="EIH85" s="91"/>
      <c r="EII85" s="91"/>
      <c r="EIJ85" s="91"/>
      <c r="EIK85" s="91"/>
      <c r="EIL85" s="91"/>
      <c r="EIM85" s="91"/>
      <c r="EIN85" s="91"/>
      <c r="EIO85" s="91"/>
      <c r="EIP85" s="91"/>
      <c r="EIQ85" s="91"/>
      <c r="EIR85" s="91"/>
      <c r="EIS85" s="91"/>
      <c r="EIT85" s="91"/>
      <c r="EIU85" s="91"/>
      <c r="EIV85" s="91"/>
      <c r="EIW85" s="91"/>
      <c r="EIX85" s="91"/>
      <c r="EIY85" s="91"/>
      <c r="EIZ85" s="91"/>
      <c r="EJA85" s="91"/>
      <c r="EJB85" s="91"/>
      <c r="EJC85" s="91"/>
      <c r="EJD85" s="91"/>
      <c r="EJE85" s="91"/>
      <c r="EJF85" s="91"/>
      <c r="EJG85" s="91"/>
      <c r="EJH85" s="91"/>
      <c r="EJI85" s="91"/>
      <c r="EJJ85" s="91"/>
      <c r="EJK85" s="91"/>
      <c r="EJL85" s="91"/>
      <c r="EJM85" s="91"/>
      <c r="EJN85" s="91"/>
      <c r="EJO85" s="91"/>
      <c r="EJP85" s="91"/>
      <c r="EJQ85" s="91"/>
      <c r="EJR85" s="91"/>
      <c r="EJS85" s="91"/>
      <c r="EJT85" s="91"/>
      <c r="EJU85" s="91"/>
      <c r="EJV85" s="91"/>
      <c r="EJW85" s="91"/>
      <c r="EJX85" s="91"/>
      <c r="EJY85" s="91"/>
      <c r="EJZ85" s="91"/>
      <c r="EKA85" s="91"/>
      <c r="EKB85" s="91"/>
      <c r="EKC85" s="91"/>
      <c r="EKD85" s="91"/>
      <c r="EKE85" s="91"/>
      <c r="EKF85" s="91"/>
      <c r="EKG85" s="91"/>
      <c r="EKH85" s="91"/>
      <c r="EKI85" s="91"/>
      <c r="EKJ85" s="91"/>
      <c r="EKK85" s="91"/>
      <c r="EKL85" s="91"/>
      <c r="EKM85" s="91"/>
      <c r="EKN85" s="91"/>
      <c r="EKO85" s="91"/>
      <c r="EKP85" s="91"/>
      <c r="EKQ85" s="91"/>
      <c r="EKR85" s="91"/>
      <c r="EKS85" s="91"/>
      <c r="EKT85" s="91"/>
      <c r="EKU85" s="91"/>
      <c r="EKV85" s="91"/>
      <c r="EKW85" s="91"/>
      <c r="EKX85" s="91"/>
      <c r="EKY85" s="91"/>
      <c r="EKZ85" s="91"/>
      <c r="ELA85" s="91"/>
      <c r="ELB85" s="91"/>
      <c r="ELC85" s="91"/>
      <c r="ELD85" s="91"/>
      <c r="ELE85" s="91"/>
      <c r="ELF85" s="91"/>
      <c r="ELG85" s="91"/>
      <c r="ELH85" s="91"/>
      <c r="ELI85" s="91"/>
      <c r="ELJ85" s="91"/>
      <c r="ELK85" s="91"/>
      <c r="ELL85" s="91"/>
      <c r="ELM85" s="91"/>
      <c r="ELN85" s="91"/>
      <c r="ELO85" s="91"/>
      <c r="ELP85" s="91"/>
      <c r="ELQ85" s="91"/>
      <c r="ELR85" s="91"/>
      <c r="ELS85" s="91"/>
      <c r="ELT85" s="91"/>
      <c r="ELU85" s="91"/>
      <c r="ELV85" s="91"/>
      <c r="ELW85" s="91"/>
      <c r="ELX85" s="91"/>
      <c r="ELY85" s="91"/>
      <c r="ELZ85" s="91"/>
      <c r="EMA85" s="91"/>
      <c r="EMB85" s="91"/>
      <c r="EMC85" s="91"/>
      <c r="EMD85" s="91"/>
      <c r="EME85" s="91"/>
      <c r="EMF85" s="91"/>
      <c r="EMG85" s="91"/>
      <c r="EMH85" s="91"/>
      <c r="EMI85" s="91"/>
      <c r="EMJ85" s="91"/>
      <c r="EMK85" s="91"/>
      <c r="EML85" s="91"/>
      <c r="EMM85" s="91"/>
      <c r="EMN85" s="91"/>
      <c r="EMO85" s="91"/>
      <c r="EMP85" s="91"/>
      <c r="EMQ85" s="91"/>
      <c r="EMR85" s="91"/>
      <c r="EMS85" s="91"/>
      <c r="EMT85" s="91"/>
      <c r="EMU85" s="91"/>
      <c r="EMV85" s="91"/>
      <c r="EMW85" s="91"/>
      <c r="EMX85" s="91"/>
      <c r="EMY85" s="91"/>
      <c r="EMZ85" s="91"/>
      <c r="ENA85" s="91"/>
      <c r="ENB85" s="91"/>
      <c r="ENC85" s="91"/>
      <c r="END85" s="91"/>
      <c r="ENE85" s="91"/>
      <c r="ENF85" s="91"/>
      <c r="ENG85" s="91"/>
      <c r="ENH85" s="91"/>
      <c r="ENI85" s="91"/>
      <c r="ENJ85" s="91"/>
      <c r="ENK85" s="91"/>
      <c r="ENL85" s="91"/>
      <c r="ENM85" s="91"/>
      <c r="ENN85" s="91"/>
      <c r="ENO85" s="91"/>
      <c r="ENP85" s="91"/>
      <c r="ENQ85" s="91"/>
      <c r="ENR85" s="91"/>
      <c r="ENS85" s="91"/>
      <c r="ENT85" s="91"/>
      <c r="ENU85" s="91"/>
      <c r="ENV85" s="91"/>
      <c r="ENW85" s="91"/>
      <c r="ENX85" s="91"/>
      <c r="ENY85" s="91"/>
      <c r="ENZ85" s="91"/>
      <c r="EOA85" s="91"/>
      <c r="EOB85" s="91"/>
      <c r="EOC85" s="91"/>
      <c r="EOD85" s="91"/>
      <c r="EOE85" s="91"/>
      <c r="EOF85" s="91"/>
      <c r="EOG85" s="91"/>
      <c r="EOH85" s="91"/>
      <c r="EOI85" s="91"/>
      <c r="EOJ85" s="91"/>
      <c r="EOK85" s="91"/>
      <c r="EOL85" s="91"/>
      <c r="EOM85" s="91"/>
      <c r="EON85" s="91"/>
      <c r="EOO85" s="91"/>
      <c r="EOP85" s="91"/>
      <c r="EOQ85" s="91"/>
      <c r="EOR85" s="91"/>
      <c r="EOS85" s="91"/>
      <c r="EOT85" s="91"/>
      <c r="EOU85" s="91"/>
      <c r="EOV85" s="91"/>
      <c r="EOW85" s="91"/>
      <c r="EOX85" s="91"/>
      <c r="EOY85" s="91"/>
      <c r="EOZ85" s="91"/>
      <c r="EPA85" s="91"/>
      <c r="EPB85" s="91"/>
      <c r="EPC85" s="91"/>
      <c r="EPD85" s="91"/>
      <c r="EPE85" s="91"/>
      <c r="EPF85" s="91"/>
      <c r="EPG85" s="91"/>
      <c r="EPH85" s="91"/>
      <c r="EPI85" s="91"/>
      <c r="EPJ85" s="91"/>
      <c r="EPK85" s="91"/>
      <c r="EPL85" s="91"/>
      <c r="EPM85" s="91"/>
      <c r="EPN85" s="91"/>
      <c r="EPO85" s="91"/>
      <c r="EPP85" s="91"/>
      <c r="EPQ85" s="91"/>
      <c r="EPR85" s="91"/>
      <c r="EPS85" s="91"/>
      <c r="EPT85" s="91"/>
      <c r="EPU85" s="91"/>
      <c r="EPV85" s="91"/>
      <c r="EPW85" s="91"/>
      <c r="EPX85" s="91"/>
      <c r="EPY85" s="91"/>
      <c r="EPZ85" s="91"/>
      <c r="EQA85" s="91"/>
      <c r="EQB85" s="91"/>
      <c r="EQC85" s="91"/>
      <c r="EQD85" s="91"/>
      <c r="EQE85" s="91"/>
      <c r="EQF85" s="91"/>
      <c r="EQG85" s="91"/>
      <c r="EQH85" s="91"/>
      <c r="EQI85" s="91"/>
      <c r="EQJ85" s="91"/>
      <c r="EQK85" s="91"/>
      <c r="EQL85" s="91"/>
      <c r="EQM85" s="91"/>
      <c r="EQN85" s="91"/>
      <c r="EQO85" s="91"/>
      <c r="EQP85" s="91"/>
      <c r="EQQ85" s="91"/>
      <c r="EQR85" s="91"/>
      <c r="EQS85" s="91"/>
      <c r="EQT85" s="91"/>
      <c r="EQU85" s="91"/>
      <c r="EQV85" s="91"/>
      <c r="EQW85" s="91"/>
      <c r="EQX85" s="91"/>
      <c r="EQY85" s="91"/>
      <c r="EQZ85" s="91"/>
      <c r="ERA85" s="91"/>
      <c r="ERB85" s="91"/>
      <c r="ERC85" s="91"/>
      <c r="ERD85" s="91"/>
      <c r="ERE85" s="91"/>
      <c r="ERF85" s="91"/>
      <c r="ERG85" s="91"/>
      <c r="ERH85" s="91"/>
      <c r="ERI85" s="91"/>
      <c r="ERJ85" s="91"/>
      <c r="ERK85" s="91"/>
      <c r="ERL85" s="91"/>
      <c r="ERM85" s="91"/>
      <c r="ERN85" s="91"/>
      <c r="ERO85" s="91"/>
      <c r="ERP85" s="91"/>
      <c r="ERQ85" s="91"/>
      <c r="ERR85" s="91"/>
      <c r="ERS85" s="91"/>
      <c r="ERT85" s="91"/>
      <c r="ERU85" s="91"/>
      <c r="ERV85" s="91"/>
      <c r="ERW85" s="91"/>
      <c r="ERX85" s="91"/>
      <c r="ERY85" s="91"/>
      <c r="ERZ85" s="91"/>
      <c r="ESA85" s="91"/>
      <c r="ESB85" s="91"/>
      <c r="ESC85" s="91"/>
      <c r="ESD85" s="91"/>
      <c r="ESE85" s="91"/>
      <c r="ESF85" s="91"/>
      <c r="ESG85" s="91"/>
      <c r="ESH85" s="91"/>
      <c r="ESI85" s="91"/>
      <c r="ESJ85" s="91"/>
      <c r="ESK85" s="91"/>
      <c r="ESL85" s="91"/>
      <c r="ESM85" s="91"/>
      <c r="ESN85" s="91"/>
      <c r="ESO85" s="91"/>
      <c r="ESP85" s="91"/>
      <c r="ESQ85" s="91"/>
      <c r="ESR85" s="91"/>
      <c r="ESS85" s="91"/>
      <c r="EST85" s="91"/>
      <c r="ESU85" s="91"/>
      <c r="ESV85" s="91"/>
      <c r="ESW85" s="91"/>
      <c r="ESX85" s="91"/>
      <c r="ESY85" s="91"/>
      <c r="ESZ85" s="91"/>
      <c r="ETA85" s="91"/>
      <c r="ETB85" s="91"/>
      <c r="ETC85" s="91"/>
      <c r="ETD85" s="91"/>
      <c r="ETE85" s="91"/>
      <c r="ETF85" s="91"/>
      <c r="ETG85" s="91"/>
      <c r="ETH85" s="91"/>
      <c r="ETI85" s="91"/>
      <c r="ETJ85" s="91"/>
      <c r="ETK85" s="91"/>
      <c r="ETL85" s="91"/>
      <c r="ETM85" s="91"/>
      <c r="ETN85" s="91"/>
      <c r="ETO85" s="91"/>
      <c r="ETP85" s="91"/>
      <c r="ETQ85" s="91"/>
      <c r="ETR85" s="91"/>
      <c r="ETS85" s="91"/>
      <c r="ETT85" s="91"/>
      <c r="ETU85" s="91"/>
      <c r="ETV85" s="91"/>
      <c r="ETW85" s="91"/>
      <c r="ETX85" s="91"/>
      <c r="ETY85" s="91"/>
      <c r="ETZ85" s="91"/>
      <c r="EUA85" s="91"/>
      <c r="EUB85" s="91"/>
      <c r="EUC85" s="91"/>
      <c r="EUD85" s="91"/>
      <c r="EUE85" s="91"/>
      <c r="EUF85" s="91"/>
      <c r="EUG85" s="91"/>
      <c r="EUH85" s="91"/>
      <c r="EUI85" s="91"/>
      <c r="EUJ85" s="91"/>
      <c r="EUK85" s="91"/>
      <c r="EUL85" s="91"/>
      <c r="EUM85" s="91"/>
      <c r="EUN85" s="91"/>
      <c r="EUO85" s="91"/>
      <c r="EUP85" s="91"/>
      <c r="EUQ85" s="91"/>
      <c r="EUR85" s="91"/>
      <c r="EUS85" s="91"/>
      <c r="EUT85" s="91"/>
      <c r="EUU85" s="91"/>
      <c r="EUV85" s="91"/>
      <c r="EUW85" s="91"/>
      <c r="EUX85" s="91"/>
      <c r="EUY85" s="91"/>
      <c r="EUZ85" s="91"/>
      <c r="EVA85" s="91"/>
      <c r="EVB85" s="91"/>
      <c r="EVC85" s="91"/>
      <c r="EVD85" s="91"/>
      <c r="EVE85" s="91"/>
      <c r="EVF85" s="91"/>
      <c r="EVG85" s="91"/>
      <c r="EVH85" s="91"/>
      <c r="EVI85" s="91"/>
      <c r="EVJ85" s="91"/>
      <c r="EVK85" s="91"/>
      <c r="EVL85" s="91"/>
      <c r="EVM85" s="91"/>
      <c r="EVN85" s="91"/>
      <c r="EVO85" s="91"/>
      <c r="EVP85" s="91"/>
      <c r="EVQ85" s="91"/>
      <c r="EVR85" s="91"/>
      <c r="EVS85" s="91"/>
      <c r="EVT85" s="91"/>
      <c r="EVU85" s="91"/>
      <c r="EVV85" s="91"/>
      <c r="EVW85" s="91"/>
      <c r="EVX85" s="91"/>
      <c r="EVY85" s="91"/>
      <c r="EVZ85" s="91"/>
      <c r="EWA85" s="91"/>
      <c r="EWB85" s="91"/>
      <c r="EWC85" s="91"/>
      <c r="EWD85" s="91"/>
      <c r="EWE85" s="91"/>
      <c r="EWF85" s="91"/>
      <c r="EWG85" s="91"/>
      <c r="EWH85" s="91"/>
      <c r="EWI85" s="91"/>
      <c r="EWJ85" s="91"/>
      <c r="EWK85" s="91"/>
      <c r="EWL85" s="91"/>
      <c r="EWM85" s="91"/>
      <c r="EWN85" s="91"/>
      <c r="EWO85" s="91"/>
      <c r="EWP85" s="91"/>
      <c r="EWQ85" s="91"/>
      <c r="EWR85" s="91"/>
      <c r="EWS85" s="91"/>
      <c r="EWT85" s="91"/>
      <c r="EWU85" s="91"/>
      <c r="EWV85" s="91"/>
      <c r="EWW85" s="91"/>
      <c r="EWX85" s="91"/>
      <c r="EWY85" s="91"/>
      <c r="EWZ85" s="91"/>
      <c r="EXA85" s="91"/>
      <c r="EXB85" s="91"/>
      <c r="EXC85" s="91"/>
      <c r="EXD85" s="91"/>
      <c r="EXE85" s="91"/>
      <c r="EXF85" s="91"/>
      <c r="EXG85" s="91"/>
      <c r="EXH85" s="91"/>
      <c r="EXI85" s="91"/>
      <c r="EXJ85" s="91"/>
      <c r="EXK85" s="91"/>
      <c r="EXL85" s="91"/>
      <c r="EXM85" s="91"/>
      <c r="EXN85" s="91"/>
      <c r="EXO85" s="91"/>
      <c r="EXP85" s="91"/>
      <c r="EXQ85" s="91"/>
      <c r="EXR85" s="91"/>
      <c r="EXS85" s="91"/>
      <c r="EXT85" s="91"/>
      <c r="EXU85" s="91"/>
      <c r="EXV85" s="91"/>
      <c r="EXW85" s="91"/>
      <c r="EXX85" s="91"/>
      <c r="EXY85" s="91"/>
      <c r="EXZ85" s="91"/>
      <c r="EYA85" s="91"/>
      <c r="EYB85" s="91"/>
      <c r="EYC85" s="91"/>
      <c r="EYD85" s="91"/>
      <c r="EYE85" s="91"/>
      <c r="EYF85" s="91"/>
      <c r="EYG85" s="91"/>
      <c r="EYH85" s="91"/>
      <c r="EYI85" s="91"/>
      <c r="EYJ85" s="91"/>
      <c r="EYK85" s="91"/>
      <c r="EYL85" s="91"/>
      <c r="EYM85" s="91"/>
      <c r="EYN85" s="91"/>
      <c r="EYO85" s="91"/>
      <c r="EYP85" s="91"/>
      <c r="EYQ85" s="91"/>
      <c r="EYR85" s="91"/>
      <c r="EYS85" s="91"/>
      <c r="EYT85" s="91"/>
      <c r="EYU85" s="91"/>
      <c r="EYV85" s="91"/>
      <c r="EYW85" s="91"/>
      <c r="EYX85" s="91"/>
      <c r="EYY85" s="91"/>
      <c r="EYZ85" s="91"/>
      <c r="EZA85" s="91"/>
      <c r="EZB85" s="91"/>
      <c r="EZC85" s="91"/>
      <c r="EZD85" s="91"/>
      <c r="EZE85" s="91"/>
      <c r="EZF85" s="91"/>
      <c r="EZG85" s="91"/>
      <c r="EZH85" s="91"/>
      <c r="EZI85" s="91"/>
      <c r="EZJ85" s="91"/>
      <c r="EZK85" s="91"/>
      <c r="EZL85" s="91"/>
      <c r="EZM85" s="91"/>
      <c r="EZN85" s="91"/>
      <c r="EZO85" s="91"/>
      <c r="EZP85" s="91"/>
      <c r="EZQ85" s="91"/>
      <c r="EZR85" s="91"/>
      <c r="EZS85" s="91"/>
      <c r="EZT85" s="91"/>
      <c r="EZU85" s="91"/>
      <c r="EZV85" s="91"/>
      <c r="EZW85" s="91"/>
      <c r="EZX85" s="91"/>
      <c r="EZY85" s="91"/>
      <c r="EZZ85" s="91"/>
      <c r="FAA85" s="91"/>
      <c r="FAB85" s="91"/>
      <c r="FAC85" s="91"/>
      <c r="FAD85" s="91"/>
      <c r="FAE85" s="91"/>
      <c r="FAF85" s="91"/>
      <c r="FAG85" s="91"/>
      <c r="FAH85" s="91"/>
      <c r="FAI85" s="91"/>
      <c r="FAJ85" s="91"/>
      <c r="FAK85" s="91"/>
      <c r="FAL85" s="91"/>
      <c r="FAM85" s="91"/>
      <c r="FAN85" s="91"/>
      <c r="FAO85" s="91"/>
      <c r="FAP85" s="91"/>
      <c r="FAQ85" s="91"/>
      <c r="FAR85" s="91"/>
      <c r="FAS85" s="91"/>
      <c r="FAT85" s="91"/>
      <c r="FAU85" s="91"/>
      <c r="FAV85" s="91"/>
      <c r="FAW85" s="91"/>
      <c r="FAX85" s="91"/>
      <c r="FAY85" s="91"/>
      <c r="FAZ85" s="91"/>
      <c r="FBA85" s="91"/>
      <c r="FBB85" s="91"/>
      <c r="FBC85" s="91"/>
      <c r="FBD85" s="91"/>
      <c r="FBE85" s="91"/>
      <c r="FBF85" s="91"/>
      <c r="FBG85" s="91"/>
      <c r="FBH85" s="91"/>
      <c r="FBI85" s="91"/>
      <c r="FBJ85" s="91"/>
      <c r="FBK85" s="91"/>
      <c r="FBL85" s="91"/>
      <c r="FBM85" s="91"/>
      <c r="FBN85" s="91"/>
      <c r="FBO85" s="91"/>
      <c r="FBP85" s="91"/>
      <c r="FBQ85" s="91"/>
      <c r="FBR85" s="91"/>
      <c r="FBS85" s="91"/>
      <c r="FBT85" s="91"/>
      <c r="FBU85" s="91"/>
      <c r="FBV85" s="91"/>
      <c r="FBW85" s="91"/>
      <c r="FBX85" s="91"/>
      <c r="FBY85" s="91"/>
      <c r="FBZ85" s="91"/>
      <c r="FCA85" s="91"/>
      <c r="FCB85" s="91"/>
      <c r="FCC85" s="91"/>
      <c r="FCD85" s="91"/>
      <c r="FCE85" s="91"/>
      <c r="FCF85" s="91"/>
      <c r="FCG85" s="91"/>
      <c r="FCH85" s="91"/>
      <c r="FCI85" s="91"/>
      <c r="FCJ85" s="91"/>
      <c r="FCK85" s="91"/>
      <c r="FCL85" s="91"/>
      <c r="FCM85" s="91"/>
      <c r="FCN85" s="91"/>
      <c r="FCO85" s="91"/>
      <c r="FCP85" s="91"/>
      <c r="FCQ85" s="91"/>
      <c r="FCR85" s="91"/>
      <c r="FCS85" s="91"/>
      <c r="FCT85" s="91"/>
      <c r="FCU85" s="91"/>
      <c r="FCV85" s="91"/>
      <c r="FCW85" s="91"/>
      <c r="FCX85" s="91"/>
      <c r="FCY85" s="91"/>
      <c r="FCZ85" s="91"/>
      <c r="FDA85" s="91"/>
      <c r="FDB85" s="91"/>
      <c r="FDC85" s="91"/>
      <c r="FDD85" s="91"/>
      <c r="FDE85" s="91"/>
      <c r="FDF85" s="91"/>
      <c r="FDG85" s="91"/>
      <c r="FDH85" s="91"/>
      <c r="FDI85" s="91"/>
      <c r="FDJ85" s="91"/>
      <c r="FDK85" s="91"/>
      <c r="FDL85" s="91"/>
      <c r="FDM85" s="91"/>
      <c r="FDN85" s="91"/>
      <c r="FDO85" s="91"/>
      <c r="FDP85" s="91"/>
      <c r="FDQ85" s="91"/>
      <c r="FDR85" s="91"/>
      <c r="FDS85" s="91"/>
      <c r="FDT85" s="91"/>
      <c r="FDU85" s="91"/>
      <c r="FDV85" s="91"/>
      <c r="FDW85" s="91"/>
      <c r="FDX85" s="91"/>
      <c r="FDY85" s="91"/>
      <c r="FDZ85" s="91"/>
      <c r="FEA85" s="91"/>
      <c r="FEB85" s="91"/>
      <c r="FEC85" s="91"/>
      <c r="FED85" s="91"/>
      <c r="FEE85" s="91"/>
      <c r="FEF85" s="91"/>
      <c r="FEG85" s="91"/>
      <c r="FEH85" s="91"/>
      <c r="FEI85" s="91"/>
      <c r="FEJ85" s="91"/>
      <c r="FEK85" s="91"/>
      <c r="FEL85" s="91"/>
      <c r="FEM85" s="91"/>
      <c r="FEN85" s="91"/>
      <c r="FEO85" s="91"/>
      <c r="FEP85" s="91"/>
      <c r="FEQ85" s="91"/>
      <c r="FER85" s="91"/>
      <c r="FES85" s="91"/>
      <c r="FET85" s="91"/>
      <c r="FEU85" s="91"/>
      <c r="FEV85" s="91"/>
      <c r="FEW85" s="91"/>
      <c r="FEX85" s="91"/>
      <c r="FEY85" s="91"/>
      <c r="FEZ85" s="91"/>
      <c r="FFA85" s="91"/>
      <c r="FFB85" s="91"/>
      <c r="FFC85" s="91"/>
      <c r="FFD85" s="91"/>
      <c r="FFE85" s="91"/>
      <c r="FFF85" s="91"/>
      <c r="FFG85" s="91"/>
      <c r="FFH85" s="91"/>
      <c r="FFI85" s="91"/>
      <c r="FFJ85" s="91"/>
      <c r="FFK85" s="91"/>
      <c r="FFL85" s="91"/>
      <c r="FFM85" s="91"/>
      <c r="FFN85" s="91"/>
      <c r="FFO85" s="91"/>
      <c r="FFP85" s="91"/>
      <c r="FFQ85" s="91"/>
      <c r="FFR85" s="91"/>
      <c r="FFS85" s="91"/>
      <c r="FFT85" s="91"/>
      <c r="FFU85" s="91"/>
      <c r="FFV85" s="91"/>
      <c r="FFW85" s="91"/>
      <c r="FFX85" s="91"/>
      <c r="FFY85" s="91"/>
      <c r="FFZ85" s="91"/>
      <c r="FGA85" s="91"/>
      <c r="FGB85" s="91"/>
      <c r="FGC85" s="91"/>
      <c r="FGD85" s="91"/>
      <c r="FGE85" s="91"/>
      <c r="FGF85" s="91"/>
      <c r="FGG85" s="91"/>
      <c r="FGH85" s="91"/>
      <c r="FGI85" s="91"/>
      <c r="FGJ85" s="91"/>
      <c r="FGK85" s="91"/>
      <c r="FGL85" s="91"/>
      <c r="FGM85" s="91"/>
      <c r="FGN85" s="91"/>
      <c r="FGO85" s="91"/>
      <c r="FGP85" s="91"/>
      <c r="FGQ85" s="91"/>
      <c r="FGR85" s="91"/>
      <c r="FGS85" s="91"/>
      <c r="FGT85" s="91"/>
      <c r="FGU85" s="91"/>
      <c r="FGV85" s="91"/>
      <c r="FGW85" s="91"/>
      <c r="FGX85" s="91"/>
      <c r="FGY85" s="91"/>
      <c r="FGZ85" s="91"/>
      <c r="FHA85" s="91"/>
      <c r="FHB85" s="91"/>
      <c r="FHC85" s="91"/>
      <c r="FHD85" s="91"/>
      <c r="FHE85" s="91"/>
      <c r="FHF85" s="91"/>
      <c r="FHG85" s="91"/>
      <c r="FHH85" s="91"/>
      <c r="FHI85" s="91"/>
      <c r="FHJ85" s="91"/>
      <c r="FHK85" s="91"/>
      <c r="FHL85" s="91"/>
      <c r="FHM85" s="91"/>
      <c r="FHN85" s="91"/>
      <c r="FHO85" s="91"/>
      <c r="FHP85" s="91"/>
      <c r="FHQ85" s="91"/>
      <c r="FHR85" s="91"/>
      <c r="FHS85" s="91"/>
      <c r="FHT85" s="91"/>
      <c r="FHU85" s="91"/>
      <c r="FHV85" s="91"/>
      <c r="FHW85" s="91"/>
      <c r="FHX85" s="91"/>
      <c r="FHY85" s="91"/>
      <c r="FHZ85" s="91"/>
      <c r="FIA85" s="91"/>
      <c r="FIB85" s="91"/>
      <c r="FIC85" s="91"/>
      <c r="FID85" s="91"/>
      <c r="FIE85" s="91"/>
      <c r="FIF85" s="91"/>
      <c r="FIG85" s="91"/>
      <c r="FIH85" s="91"/>
      <c r="FII85" s="91"/>
      <c r="FIJ85" s="91"/>
      <c r="FIK85" s="91"/>
      <c r="FIL85" s="91"/>
      <c r="FIM85" s="91"/>
      <c r="FIN85" s="91"/>
      <c r="FIO85" s="91"/>
      <c r="FIP85" s="91"/>
      <c r="FIQ85" s="91"/>
      <c r="FIR85" s="91"/>
      <c r="FIS85" s="91"/>
      <c r="FIT85" s="91"/>
      <c r="FIU85" s="91"/>
      <c r="FIV85" s="91"/>
      <c r="FIW85" s="91"/>
      <c r="FIX85" s="91"/>
      <c r="FIY85" s="91"/>
      <c r="FIZ85" s="91"/>
      <c r="FJA85" s="91"/>
      <c r="FJB85" s="91"/>
      <c r="FJC85" s="91"/>
      <c r="FJD85" s="91"/>
      <c r="FJE85" s="91"/>
      <c r="FJF85" s="91"/>
      <c r="FJG85" s="91"/>
      <c r="FJH85" s="91"/>
      <c r="FJI85" s="91"/>
      <c r="FJJ85" s="91"/>
      <c r="FJK85" s="91"/>
      <c r="FJL85" s="91"/>
      <c r="FJM85" s="91"/>
      <c r="FJN85" s="91"/>
      <c r="FJO85" s="91"/>
      <c r="FJP85" s="91"/>
      <c r="FJQ85" s="91"/>
      <c r="FJR85" s="91"/>
      <c r="FJS85" s="91"/>
      <c r="FJT85" s="91"/>
      <c r="FJU85" s="91"/>
      <c r="FJV85" s="91"/>
      <c r="FJW85" s="91"/>
      <c r="FJX85" s="91"/>
      <c r="FJY85" s="91"/>
      <c r="FJZ85" s="91"/>
      <c r="FKA85" s="91"/>
      <c r="FKB85" s="91"/>
      <c r="FKC85" s="91"/>
      <c r="FKD85" s="91"/>
      <c r="FKE85" s="91"/>
      <c r="FKF85" s="91"/>
      <c r="FKG85" s="91"/>
      <c r="FKH85" s="91"/>
      <c r="FKI85" s="91"/>
      <c r="FKJ85" s="91"/>
      <c r="FKK85" s="91"/>
      <c r="FKL85" s="91"/>
      <c r="FKM85" s="91"/>
      <c r="FKN85" s="91"/>
      <c r="FKO85" s="91"/>
      <c r="FKP85" s="91"/>
      <c r="FKQ85" s="91"/>
      <c r="FKR85" s="91"/>
      <c r="FKS85" s="91"/>
      <c r="FKT85" s="91"/>
      <c r="FKU85" s="91"/>
      <c r="FKV85" s="91"/>
      <c r="FKW85" s="91"/>
      <c r="FKX85" s="91"/>
      <c r="FKY85" s="91"/>
      <c r="FKZ85" s="91"/>
      <c r="FLA85" s="91"/>
      <c r="FLB85" s="91"/>
      <c r="FLC85" s="91"/>
      <c r="FLD85" s="91"/>
      <c r="FLE85" s="91"/>
      <c r="FLF85" s="91"/>
      <c r="FLG85" s="91"/>
      <c r="FLH85" s="91"/>
      <c r="FLI85" s="91"/>
      <c r="FLJ85" s="91"/>
      <c r="FLK85" s="91"/>
      <c r="FLL85" s="91"/>
      <c r="FLM85" s="91"/>
      <c r="FLN85" s="91"/>
      <c r="FLO85" s="91"/>
      <c r="FLP85" s="91"/>
      <c r="FLQ85" s="91"/>
      <c r="FLR85" s="91"/>
      <c r="FLS85" s="91"/>
      <c r="FLT85" s="91"/>
      <c r="FLU85" s="91"/>
      <c r="FLV85" s="91"/>
      <c r="FLW85" s="91"/>
      <c r="FLX85" s="91"/>
      <c r="FLY85" s="91"/>
      <c r="FLZ85" s="91"/>
      <c r="FMA85" s="91"/>
      <c r="FMB85" s="91"/>
      <c r="FMC85" s="91"/>
      <c r="FMD85" s="91"/>
      <c r="FME85" s="91"/>
      <c r="FMF85" s="91"/>
      <c r="FMG85" s="91"/>
      <c r="FMH85" s="91"/>
      <c r="FMI85" s="91"/>
      <c r="FMJ85" s="91"/>
      <c r="FMK85" s="91"/>
      <c r="FML85" s="91"/>
      <c r="FMM85" s="91"/>
      <c r="FMN85" s="91"/>
      <c r="FMO85" s="91"/>
      <c r="FMP85" s="91"/>
      <c r="FMQ85" s="91"/>
      <c r="FMR85" s="91"/>
      <c r="FMS85" s="91"/>
      <c r="FMT85" s="91"/>
      <c r="FMU85" s="91"/>
      <c r="FMV85" s="91"/>
      <c r="FMW85" s="91"/>
      <c r="FMX85" s="91"/>
      <c r="FMY85" s="91"/>
      <c r="FMZ85" s="91"/>
      <c r="FNA85" s="91"/>
      <c r="FNB85" s="91"/>
      <c r="FNC85" s="91"/>
      <c r="FND85" s="91"/>
      <c r="FNE85" s="91"/>
      <c r="FNF85" s="91"/>
      <c r="FNG85" s="91"/>
      <c r="FNH85" s="91"/>
      <c r="FNI85" s="91"/>
      <c r="FNJ85" s="91"/>
      <c r="FNK85" s="91"/>
      <c r="FNL85" s="91"/>
      <c r="FNM85" s="91"/>
      <c r="FNN85" s="91"/>
      <c r="FNO85" s="91"/>
      <c r="FNP85" s="91"/>
      <c r="FNQ85" s="91"/>
      <c r="FNR85" s="91"/>
      <c r="FNS85" s="91"/>
      <c r="FNT85" s="91"/>
      <c r="FNU85" s="91"/>
      <c r="FNV85" s="91"/>
      <c r="FNW85" s="91"/>
      <c r="FNX85" s="91"/>
      <c r="FNY85" s="91"/>
      <c r="FNZ85" s="91"/>
      <c r="FOA85" s="91"/>
      <c r="FOB85" s="91"/>
      <c r="FOC85" s="91"/>
      <c r="FOD85" s="91"/>
      <c r="FOE85" s="91"/>
      <c r="FOF85" s="91"/>
      <c r="FOG85" s="91"/>
      <c r="FOH85" s="91"/>
      <c r="FOI85" s="91"/>
      <c r="FOJ85" s="91"/>
      <c r="FOK85" s="91"/>
      <c r="FOL85" s="91"/>
      <c r="FOM85" s="91"/>
      <c r="FON85" s="91"/>
      <c r="FOO85" s="91"/>
      <c r="FOP85" s="91"/>
      <c r="FOQ85" s="91"/>
      <c r="FOR85" s="91"/>
      <c r="FOS85" s="91"/>
      <c r="FOT85" s="91"/>
      <c r="FOU85" s="91"/>
      <c r="FOV85" s="91"/>
      <c r="FOW85" s="91"/>
      <c r="FOX85" s="91"/>
      <c r="FOY85" s="91"/>
      <c r="FOZ85" s="91"/>
      <c r="FPA85" s="91"/>
      <c r="FPB85" s="91"/>
      <c r="FPC85" s="91"/>
      <c r="FPD85" s="91"/>
      <c r="FPE85" s="91"/>
      <c r="FPF85" s="91"/>
      <c r="FPG85" s="91"/>
      <c r="FPH85" s="91"/>
      <c r="FPI85" s="91"/>
      <c r="FPJ85" s="91"/>
      <c r="FPK85" s="91"/>
      <c r="FPL85" s="91"/>
      <c r="FPM85" s="91"/>
      <c r="FPN85" s="91"/>
      <c r="FPO85" s="91"/>
      <c r="FPP85" s="91"/>
      <c r="FPQ85" s="91"/>
      <c r="FPR85" s="91"/>
      <c r="FPS85" s="91"/>
      <c r="FPT85" s="91"/>
      <c r="FPU85" s="91"/>
      <c r="FPV85" s="91"/>
      <c r="FPW85" s="91"/>
      <c r="FPX85" s="91"/>
      <c r="FPY85" s="91"/>
      <c r="FPZ85" s="91"/>
      <c r="FQA85" s="91"/>
      <c r="FQB85" s="91"/>
      <c r="FQC85" s="91"/>
      <c r="FQD85" s="91"/>
      <c r="FQE85" s="91"/>
      <c r="FQF85" s="91"/>
      <c r="FQG85" s="91"/>
      <c r="FQH85" s="91"/>
      <c r="FQI85" s="91"/>
      <c r="FQJ85" s="91"/>
      <c r="FQK85" s="91"/>
      <c r="FQL85" s="91"/>
      <c r="FQM85" s="91"/>
      <c r="FQN85" s="91"/>
      <c r="FQO85" s="91"/>
      <c r="FQP85" s="91"/>
      <c r="FQQ85" s="91"/>
      <c r="FQR85" s="91"/>
      <c r="FQS85" s="91"/>
      <c r="FQT85" s="91"/>
      <c r="FQU85" s="91"/>
      <c r="FQV85" s="91"/>
      <c r="FQW85" s="91"/>
      <c r="FQX85" s="91"/>
      <c r="FQY85" s="91"/>
      <c r="FQZ85" s="91"/>
      <c r="FRA85" s="91"/>
      <c r="FRB85" s="91"/>
      <c r="FRC85" s="91"/>
      <c r="FRD85" s="91"/>
      <c r="FRE85" s="91"/>
      <c r="FRF85" s="91"/>
      <c r="FRG85" s="91"/>
      <c r="FRH85" s="91"/>
      <c r="FRI85" s="91"/>
      <c r="FRJ85" s="91"/>
      <c r="FRK85" s="91"/>
      <c r="FRL85" s="91"/>
      <c r="FRM85" s="91"/>
      <c r="FRN85" s="91"/>
      <c r="FRO85" s="91"/>
      <c r="FRP85" s="91"/>
      <c r="FRQ85" s="91"/>
      <c r="FRR85" s="91"/>
      <c r="FRS85" s="91"/>
      <c r="FRT85" s="91"/>
      <c r="FRU85" s="91"/>
      <c r="FRV85" s="91"/>
      <c r="FRW85" s="91"/>
      <c r="FRX85" s="91"/>
      <c r="FRY85" s="91"/>
      <c r="FRZ85" s="91"/>
      <c r="FSA85" s="91"/>
      <c r="FSB85" s="91"/>
      <c r="FSC85" s="91"/>
      <c r="FSD85" s="91"/>
      <c r="FSE85" s="91"/>
      <c r="FSF85" s="91"/>
      <c r="FSG85" s="91"/>
      <c r="FSH85" s="91"/>
      <c r="FSI85" s="91"/>
      <c r="FSJ85" s="91"/>
      <c r="FSK85" s="91"/>
      <c r="FSL85" s="91"/>
      <c r="FSM85" s="91"/>
      <c r="FSN85" s="91"/>
      <c r="FSO85" s="91"/>
      <c r="FSP85" s="91"/>
      <c r="FSQ85" s="91"/>
      <c r="FSR85" s="91"/>
      <c r="FSS85" s="91"/>
      <c r="FST85" s="91"/>
      <c r="FSU85" s="91"/>
      <c r="FSV85" s="91"/>
      <c r="FSW85" s="91"/>
      <c r="FSX85" s="91"/>
      <c r="FSY85" s="91"/>
      <c r="FSZ85" s="91"/>
      <c r="FTA85" s="91"/>
      <c r="FTB85" s="91"/>
      <c r="FTC85" s="91"/>
      <c r="FTD85" s="91"/>
      <c r="FTE85" s="91"/>
      <c r="FTF85" s="91"/>
      <c r="FTG85" s="91"/>
      <c r="FTH85" s="91"/>
      <c r="FTI85" s="91"/>
      <c r="FTJ85" s="91"/>
      <c r="FTK85" s="91"/>
      <c r="FTL85" s="91"/>
      <c r="FTM85" s="91"/>
      <c r="FTN85" s="91"/>
      <c r="FTO85" s="91"/>
      <c r="FTP85" s="91"/>
      <c r="FTQ85" s="91"/>
      <c r="FTR85" s="91"/>
      <c r="FTS85" s="91"/>
      <c r="FTT85" s="91"/>
      <c r="FTU85" s="91"/>
      <c r="FTV85" s="91"/>
      <c r="FTW85" s="91"/>
      <c r="FTX85" s="91"/>
      <c r="FTY85" s="91"/>
      <c r="FTZ85" s="91"/>
      <c r="FUA85" s="91"/>
      <c r="FUB85" s="91"/>
      <c r="FUC85" s="91"/>
      <c r="FUD85" s="91"/>
      <c r="FUE85" s="91"/>
      <c r="FUF85" s="91"/>
      <c r="FUG85" s="91"/>
      <c r="FUH85" s="91"/>
      <c r="FUI85" s="91"/>
      <c r="FUJ85" s="91"/>
      <c r="FUK85" s="91"/>
      <c r="FUL85" s="91"/>
      <c r="FUM85" s="91"/>
      <c r="FUN85" s="91"/>
      <c r="FUO85" s="91"/>
      <c r="FUP85" s="91"/>
      <c r="FUQ85" s="91"/>
      <c r="FUR85" s="91"/>
      <c r="FUS85" s="91"/>
      <c r="FUT85" s="91"/>
      <c r="FUU85" s="91"/>
      <c r="FUV85" s="91"/>
      <c r="FUW85" s="91"/>
      <c r="FUX85" s="91"/>
      <c r="FUY85" s="91"/>
      <c r="FUZ85" s="91"/>
      <c r="FVA85" s="91"/>
      <c r="FVB85" s="91"/>
      <c r="FVC85" s="91"/>
      <c r="FVD85" s="91"/>
      <c r="FVE85" s="91"/>
      <c r="FVF85" s="91"/>
      <c r="FVG85" s="91"/>
      <c r="FVH85" s="91"/>
      <c r="FVI85" s="91"/>
      <c r="FVJ85" s="91"/>
      <c r="FVK85" s="91"/>
      <c r="FVL85" s="91"/>
      <c r="FVM85" s="91"/>
      <c r="FVN85" s="91"/>
      <c r="FVO85" s="91"/>
      <c r="FVP85" s="91"/>
      <c r="FVQ85" s="91"/>
      <c r="FVR85" s="91"/>
      <c r="FVS85" s="91"/>
      <c r="FVT85" s="91"/>
      <c r="FVU85" s="91"/>
      <c r="FVV85" s="91"/>
      <c r="FVW85" s="91"/>
      <c r="FVX85" s="91"/>
      <c r="FVY85" s="91"/>
      <c r="FVZ85" s="91"/>
      <c r="FWA85" s="91"/>
      <c r="FWB85" s="91"/>
      <c r="FWC85" s="91"/>
      <c r="FWD85" s="91"/>
      <c r="FWE85" s="91"/>
      <c r="FWF85" s="91"/>
      <c r="FWG85" s="91"/>
      <c r="FWH85" s="91"/>
      <c r="FWI85" s="91"/>
      <c r="FWJ85" s="91"/>
      <c r="FWK85" s="91"/>
      <c r="FWL85" s="91"/>
      <c r="FWM85" s="91"/>
      <c r="FWN85" s="91"/>
      <c r="FWO85" s="91"/>
      <c r="FWP85" s="91"/>
      <c r="FWQ85" s="91"/>
      <c r="FWR85" s="91"/>
      <c r="FWS85" s="91"/>
      <c r="FWT85" s="91"/>
      <c r="FWU85" s="91"/>
      <c r="FWV85" s="91"/>
      <c r="FWW85" s="91"/>
      <c r="FWX85" s="91"/>
      <c r="FWY85" s="91"/>
      <c r="FWZ85" s="91"/>
      <c r="FXA85" s="91"/>
      <c r="FXB85" s="91"/>
      <c r="FXC85" s="91"/>
      <c r="FXD85" s="91"/>
      <c r="FXE85" s="91"/>
      <c r="FXF85" s="91"/>
      <c r="FXG85" s="91"/>
      <c r="FXH85" s="91"/>
      <c r="FXI85" s="91"/>
      <c r="FXJ85" s="91"/>
      <c r="FXK85" s="91"/>
      <c r="FXL85" s="91"/>
      <c r="FXM85" s="91"/>
      <c r="FXN85" s="91"/>
      <c r="FXO85" s="91"/>
      <c r="FXP85" s="91"/>
      <c r="FXQ85" s="91"/>
      <c r="FXR85" s="91"/>
      <c r="FXS85" s="91"/>
      <c r="FXT85" s="91"/>
      <c r="FXU85" s="91"/>
      <c r="FXV85" s="91"/>
      <c r="FXW85" s="91"/>
      <c r="FXX85" s="91"/>
      <c r="FXY85" s="91"/>
      <c r="FXZ85" s="91"/>
      <c r="FYA85" s="91"/>
      <c r="FYB85" s="91"/>
      <c r="FYC85" s="91"/>
      <c r="FYD85" s="91"/>
      <c r="FYE85" s="91"/>
      <c r="FYF85" s="91"/>
      <c r="FYG85" s="91"/>
      <c r="FYH85" s="91"/>
      <c r="FYI85" s="91"/>
      <c r="FYJ85" s="91"/>
      <c r="FYK85" s="91"/>
      <c r="FYL85" s="91"/>
      <c r="FYM85" s="91"/>
      <c r="FYN85" s="91"/>
      <c r="FYO85" s="91"/>
      <c r="FYP85" s="91"/>
      <c r="FYQ85" s="91"/>
      <c r="FYR85" s="91"/>
      <c r="FYS85" s="91"/>
      <c r="FYT85" s="91"/>
      <c r="FYU85" s="91"/>
      <c r="FYV85" s="91"/>
      <c r="FYW85" s="91"/>
      <c r="FYX85" s="91"/>
      <c r="FYY85" s="91"/>
      <c r="FYZ85" s="91"/>
      <c r="FZA85" s="91"/>
      <c r="FZB85" s="91"/>
      <c r="FZC85" s="91"/>
      <c r="FZD85" s="91"/>
      <c r="FZE85" s="91"/>
      <c r="FZF85" s="91"/>
      <c r="FZG85" s="91"/>
      <c r="FZH85" s="91"/>
      <c r="FZI85" s="91"/>
      <c r="FZJ85" s="91"/>
      <c r="FZK85" s="91"/>
      <c r="FZL85" s="91"/>
      <c r="FZM85" s="91"/>
      <c r="FZN85" s="91"/>
      <c r="FZO85" s="91"/>
      <c r="FZP85" s="91"/>
      <c r="FZQ85" s="91"/>
      <c r="FZR85" s="91"/>
      <c r="FZS85" s="91"/>
      <c r="FZT85" s="91"/>
      <c r="FZU85" s="91"/>
      <c r="FZV85" s="91"/>
      <c r="FZW85" s="91"/>
      <c r="FZX85" s="91"/>
      <c r="FZY85" s="91"/>
      <c r="FZZ85" s="91"/>
      <c r="GAA85" s="91"/>
      <c r="GAB85" s="91"/>
      <c r="GAC85" s="91"/>
      <c r="GAD85" s="91"/>
      <c r="GAE85" s="91"/>
      <c r="GAF85" s="91"/>
      <c r="GAG85" s="91"/>
      <c r="GAH85" s="91"/>
      <c r="GAI85" s="91"/>
      <c r="GAJ85" s="91"/>
      <c r="GAK85" s="91"/>
      <c r="GAL85" s="91"/>
      <c r="GAM85" s="91"/>
      <c r="GAN85" s="91"/>
      <c r="GAO85" s="91"/>
      <c r="GAP85" s="91"/>
      <c r="GAQ85" s="91"/>
      <c r="GAR85" s="91"/>
      <c r="GAS85" s="91"/>
      <c r="GAT85" s="91"/>
      <c r="GAU85" s="91"/>
      <c r="GAV85" s="91"/>
      <c r="GAW85" s="91"/>
      <c r="GAX85" s="91"/>
      <c r="GAY85" s="91"/>
      <c r="GAZ85" s="91"/>
      <c r="GBA85" s="91"/>
      <c r="GBB85" s="91"/>
      <c r="GBC85" s="91"/>
      <c r="GBD85" s="91"/>
      <c r="GBE85" s="91"/>
      <c r="GBF85" s="91"/>
      <c r="GBG85" s="91"/>
      <c r="GBH85" s="91"/>
      <c r="GBI85" s="91"/>
      <c r="GBJ85" s="91"/>
      <c r="GBK85" s="91"/>
      <c r="GBL85" s="91"/>
      <c r="GBM85" s="91"/>
      <c r="GBN85" s="91"/>
      <c r="GBO85" s="91"/>
      <c r="GBP85" s="91"/>
      <c r="GBQ85" s="91"/>
      <c r="GBR85" s="91"/>
      <c r="GBS85" s="91"/>
      <c r="GBT85" s="91"/>
      <c r="GBU85" s="91"/>
      <c r="GBV85" s="91"/>
      <c r="GBW85" s="91"/>
      <c r="GBX85" s="91"/>
      <c r="GBY85" s="91"/>
      <c r="GBZ85" s="91"/>
      <c r="GCA85" s="91"/>
      <c r="GCB85" s="91"/>
      <c r="GCC85" s="91"/>
      <c r="GCD85" s="91"/>
      <c r="GCE85" s="91"/>
      <c r="GCF85" s="91"/>
      <c r="GCG85" s="91"/>
      <c r="GCH85" s="91"/>
      <c r="GCI85" s="91"/>
      <c r="GCJ85" s="91"/>
      <c r="GCK85" s="91"/>
      <c r="GCL85" s="91"/>
      <c r="GCM85" s="91"/>
      <c r="GCN85" s="91"/>
      <c r="GCO85" s="91"/>
      <c r="GCP85" s="91"/>
      <c r="GCQ85" s="91"/>
      <c r="GCR85" s="91"/>
      <c r="GCS85" s="91"/>
      <c r="GCT85" s="91"/>
      <c r="GCU85" s="91"/>
      <c r="GCV85" s="91"/>
      <c r="GCW85" s="91"/>
      <c r="GCX85" s="91"/>
      <c r="GCY85" s="91"/>
      <c r="GCZ85" s="91"/>
      <c r="GDA85" s="91"/>
      <c r="GDB85" s="91"/>
      <c r="GDC85" s="91"/>
      <c r="GDD85" s="91"/>
      <c r="GDE85" s="91"/>
      <c r="GDF85" s="91"/>
      <c r="GDG85" s="91"/>
      <c r="GDH85" s="91"/>
      <c r="GDI85" s="91"/>
      <c r="GDJ85" s="91"/>
      <c r="GDK85" s="91"/>
      <c r="GDL85" s="91"/>
      <c r="GDM85" s="91"/>
      <c r="GDN85" s="91"/>
      <c r="GDO85" s="91"/>
      <c r="GDP85" s="91"/>
      <c r="GDQ85" s="91"/>
      <c r="GDR85" s="91"/>
      <c r="GDS85" s="91"/>
      <c r="GDT85" s="91"/>
      <c r="GDU85" s="91"/>
      <c r="GDV85" s="91"/>
      <c r="GDW85" s="91"/>
      <c r="GDX85" s="91"/>
      <c r="GDY85" s="91"/>
      <c r="GDZ85" s="91"/>
      <c r="GEA85" s="91"/>
      <c r="GEB85" s="91"/>
      <c r="GEC85" s="91"/>
      <c r="GED85" s="91"/>
      <c r="GEE85" s="91"/>
      <c r="GEF85" s="91"/>
      <c r="GEG85" s="91"/>
      <c r="GEH85" s="91"/>
      <c r="GEI85" s="91"/>
      <c r="GEJ85" s="91"/>
      <c r="GEK85" s="91"/>
      <c r="GEL85" s="91"/>
      <c r="GEM85" s="91"/>
      <c r="GEN85" s="91"/>
      <c r="GEO85" s="91"/>
      <c r="GEP85" s="91"/>
      <c r="GEQ85" s="91"/>
      <c r="GER85" s="91"/>
      <c r="GES85" s="91"/>
      <c r="GET85" s="91"/>
      <c r="GEU85" s="91"/>
      <c r="GEV85" s="91"/>
      <c r="GEW85" s="91"/>
      <c r="GEX85" s="91"/>
      <c r="GEY85" s="91"/>
      <c r="GEZ85" s="91"/>
      <c r="GFA85" s="91"/>
      <c r="GFB85" s="91"/>
      <c r="GFC85" s="91"/>
      <c r="GFD85" s="91"/>
      <c r="GFE85" s="91"/>
      <c r="GFF85" s="91"/>
      <c r="GFG85" s="91"/>
      <c r="GFH85" s="91"/>
      <c r="GFI85" s="91"/>
      <c r="GFJ85" s="91"/>
      <c r="GFK85" s="91"/>
      <c r="GFL85" s="91"/>
      <c r="GFM85" s="91"/>
      <c r="GFN85" s="91"/>
      <c r="GFO85" s="91"/>
      <c r="GFP85" s="91"/>
      <c r="GFQ85" s="91"/>
      <c r="GFR85" s="91"/>
      <c r="GFS85" s="91"/>
      <c r="GFT85" s="91"/>
      <c r="GFU85" s="91"/>
      <c r="GFV85" s="91"/>
      <c r="GFW85" s="91"/>
      <c r="GFX85" s="91"/>
      <c r="GFY85" s="91"/>
      <c r="GFZ85" s="91"/>
      <c r="GGA85" s="91"/>
      <c r="GGB85" s="91"/>
      <c r="GGC85" s="91"/>
      <c r="GGD85" s="91"/>
      <c r="GGE85" s="91"/>
      <c r="GGF85" s="91"/>
      <c r="GGG85" s="91"/>
      <c r="GGH85" s="91"/>
      <c r="GGI85" s="91"/>
      <c r="GGJ85" s="91"/>
      <c r="GGK85" s="91"/>
      <c r="GGL85" s="91"/>
      <c r="GGM85" s="91"/>
      <c r="GGN85" s="91"/>
      <c r="GGO85" s="91"/>
      <c r="GGP85" s="91"/>
      <c r="GGQ85" s="91"/>
      <c r="GGR85" s="91"/>
      <c r="GGS85" s="91"/>
      <c r="GGT85" s="91"/>
      <c r="GGU85" s="91"/>
      <c r="GGV85" s="91"/>
      <c r="GGW85" s="91"/>
      <c r="GGX85" s="91"/>
      <c r="GGY85" s="91"/>
      <c r="GGZ85" s="91"/>
      <c r="GHA85" s="91"/>
      <c r="GHB85" s="91"/>
      <c r="GHC85" s="91"/>
      <c r="GHD85" s="91"/>
      <c r="GHE85" s="91"/>
      <c r="GHF85" s="91"/>
      <c r="GHG85" s="91"/>
      <c r="GHH85" s="91"/>
      <c r="GHI85" s="91"/>
      <c r="GHJ85" s="91"/>
      <c r="GHK85" s="91"/>
      <c r="GHL85" s="91"/>
      <c r="GHM85" s="91"/>
      <c r="GHN85" s="91"/>
      <c r="GHO85" s="91"/>
      <c r="GHP85" s="91"/>
      <c r="GHQ85" s="91"/>
      <c r="GHR85" s="91"/>
      <c r="GHS85" s="91"/>
      <c r="GHT85" s="91"/>
      <c r="GHU85" s="91"/>
      <c r="GHV85" s="91"/>
      <c r="GHW85" s="91"/>
      <c r="GHX85" s="91"/>
      <c r="GHY85" s="91"/>
      <c r="GHZ85" s="91"/>
      <c r="GIA85" s="91"/>
      <c r="GIB85" s="91"/>
      <c r="GIC85" s="91"/>
      <c r="GID85" s="91"/>
      <c r="GIE85" s="91"/>
      <c r="GIF85" s="91"/>
      <c r="GIG85" s="91"/>
      <c r="GIH85" s="91"/>
      <c r="GII85" s="91"/>
      <c r="GIJ85" s="91"/>
      <c r="GIK85" s="91"/>
      <c r="GIL85" s="91"/>
      <c r="GIM85" s="91"/>
      <c r="GIN85" s="91"/>
      <c r="GIO85" s="91"/>
      <c r="GIP85" s="91"/>
      <c r="GIQ85" s="91"/>
      <c r="GIR85" s="91"/>
      <c r="GIS85" s="91"/>
      <c r="GIT85" s="91"/>
      <c r="GIU85" s="91"/>
      <c r="GIV85" s="91"/>
      <c r="GIW85" s="91"/>
      <c r="GIX85" s="91"/>
      <c r="GIY85" s="91"/>
      <c r="GIZ85" s="91"/>
      <c r="GJA85" s="91"/>
      <c r="GJB85" s="91"/>
      <c r="GJC85" s="91"/>
      <c r="GJD85" s="91"/>
      <c r="GJE85" s="91"/>
      <c r="GJF85" s="91"/>
      <c r="GJG85" s="91"/>
      <c r="GJH85" s="91"/>
      <c r="GJI85" s="91"/>
      <c r="GJJ85" s="91"/>
      <c r="GJK85" s="91"/>
      <c r="GJL85" s="91"/>
      <c r="GJM85" s="91"/>
      <c r="GJN85" s="91"/>
      <c r="GJO85" s="91"/>
      <c r="GJP85" s="91"/>
      <c r="GJQ85" s="91"/>
      <c r="GJR85" s="91"/>
      <c r="GJS85" s="91"/>
      <c r="GJT85" s="91"/>
      <c r="GJU85" s="91"/>
      <c r="GJV85" s="91"/>
      <c r="GJW85" s="91"/>
      <c r="GJX85" s="91"/>
      <c r="GJY85" s="91"/>
      <c r="GJZ85" s="91"/>
      <c r="GKA85" s="91"/>
      <c r="GKB85" s="91"/>
      <c r="GKC85" s="91"/>
      <c r="GKD85" s="91"/>
      <c r="GKE85" s="91"/>
      <c r="GKF85" s="91"/>
      <c r="GKG85" s="91"/>
      <c r="GKH85" s="91"/>
      <c r="GKI85" s="91"/>
      <c r="GKJ85" s="91"/>
      <c r="GKK85" s="91"/>
      <c r="GKL85" s="91"/>
      <c r="GKM85" s="91"/>
      <c r="GKN85" s="91"/>
      <c r="GKO85" s="91"/>
      <c r="GKP85" s="91"/>
      <c r="GKQ85" s="91"/>
      <c r="GKR85" s="91"/>
      <c r="GKS85" s="91"/>
      <c r="GKT85" s="91"/>
      <c r="GKU85" s="91"/>
      <c r="GKV85" s="91"/>
      <c r="GKW85" s="91"/>
      <c r="GKX85" s="91"/>
      <c r="GKY85" s="91"/>
      <c r="GKZ85" s="91"/>
      <c r="GLA85" s="91"/>
      <c r="GLB85" s="91"/>
      <c r="GLC85" s="91"/>
      <c r="GLD85" s="91"/>
      <c r="GLE85" s="91"/>
      <c r="GLF85" s="91"/>
      <c r="GLG85" s="91"/>
      <c r="GLH85" s="91"/>
      <c r="GLI85" s="91"/>
      <c r="GLJ85" s="91"/>
      <c r="GLK85" s="91"/>
      <c r="GLL85" s="91"/>
      <c r="GLM85" s="91"/>
      <c r="GLN85" s="91"/>
      <c r="GLO85" s="91"/>
      <c r="GLP85" s="91"/>
      <c r="GLQ85" s="91"/>
      <c r="GLR85" s="91"/>
      <c r="GLS85" s="91"/>
      <c r="GLT85" s="91"/>
      <c r="GLU85" s="91"/>
      <c r="GLV85" s="91"/>
      <c r="GLW85" s="91"/>
      <c r="GLX85" s="91"/>
      <c r="GLY85" s="91"/>
      <c r="GLZ85" s="91"/>
      <c r="GMA85" s="91"/>
      <c r="GMB85" s="91"/>
      <c r="GMC85" s="91"/>
      <c r="GMD85" s="91"/>
      <c r="GME85" s="91"/>
      <c r="GMF85" s="91"/>
      <c r="GMG85" s="91"/>
      <c r="GMH85" s="91"/>
      <c r="GMI85" s="91"/>
      <c r="GMJ85" s="91"/>
      <c r="GMK85" s="91"/>
      <c r="GML85" s="91"/>
      <c r="GMM85" s="91"/>
      <c r="GMN85" s="91"/>
      <c r="GMO85" s="91"/>
      <c r="GMP85" s="91"/>
      <c r="GMQ85" s="91"/>
      <c r="GMR85" s="91"/>
      <c r="GMS85" s="91"/>
      <c r="GMT85" s="91"/>
      <c r="GMU85" s="91"/>
      <c r="GMV85" s="91"/>
      <c r="GMW85" s="91"/>
      <c r="GMX85" s="91"/>
      <c r="GMY85" s="91"/>
      <c r="GMZ85" s="91"/>
      <c r="GNA85" s="91"/>
      <c r="GNB85" s="91"/>
      <c r="GNC85" s="91"/>
      <c r="GND85" s="91"/>
      <c r="GNE85" s="91"/>
      <c r="GNF85" s="91"/>
      <c r="GNG85" s="91"/>
      <c r="GNH85" s="91"/>
      <c r="GNI85" s="91"/>
      <c r="GNJ85" s="91"/>
      <c r="GNK85" s="91"/>
      <c r="GNL85" s="91"/>
      <c r="GNM85" s="91"/>
      <c r="GNN85" s="91"/>
      <c r="GNO85" s="91"/>
      <c r="GNP85" s="91"/>
      <c r="GNQ85" s="91"/>
      <c r="GNR85" s="91"/>
      <c r="GNS85" s="91"/>
      <c r="GNT85" s="91"/>
      <c r="GNU85" s="91"/>
      <c r="GNV85" s="91"/>
      <c r="GNW85" s="91"/>
      <c r="GNX85" s="91"/>
      <c r="GNY85" s="91"/>
      <c r="GNZ85" s="91"/>
      <c r="GOA85" s="91"/>
      <c r="GOB85" s="91"/>
      <c r="GOC85" s="91"/>
      <c r="GOD85" s="91"/>
      <c r="GOE85" s="91"/>
      <c r="GOF85" s="91"/>
      <c r="GOG85" s="91"/>
      <c r="GOH85" s="91"/>
      <c r="GOI85" s="91"/>
      <c r="GOJ85" s="91"/>
      <c r="GOK85" s="91"/>
      <c r="GOL85" s="91"/>
      <c r="GOM85" s="91"/>
      <c r="GON85" s="91"/>
      <c r="GOO85" s="91"/>
      <c r="GOP85" s="91"/>
      <c r="GOQ85" s="91"/>
      <c r="GOR85" s="91"/>
      <c r="GOS85" s="91"/>
      <c r="GOT85" s="91"/>
      <c r="GOU85" s="91"/>
      <c r="GOV85" s="91"/>
      <c r="GOW85" s="91"/>
      <c r="GOX85" s="91"/>
      <c r="GOY85" s="91"/>
      <c r="GOZ85" s="91"/>
      <c r="GPA85" s="91"/>
      <c r="GPB85" s="91"/>
      <c r="GPC85" s="91"/>
      <c r="GPD85" s="91"/>
      <c r="GPE85" s="91"/>
      <c r="GPF85" s="91"/>
      <c r="GPG85" s="91"/>
      <c r="GPH85" s="91"/>
      <c r="GPI85" s="91"/>
      <c r="GPJ85" s="91"/>
      <c r="GPK85" s="91"/>
      <c r="GPL85" s="91"/>
      <c r="GPM85" s="91"/>
      <c r="GPN85" s="91"/>
      <c r="GPO85" s="91"/>
      <c r="GPP85" s="91"/>
      <c r="GPQ85" s="91"/>
      <c r="GPR85" s="91"/>
      <c r="GPS85" s="91"/>
      <c r="GPT85" s="91"/>
      <c r="GPU85" s="91"/>
      <c r="GPV85" s="91"/>
      <c r="GPW85" s="91"/>
      <c r="GPX85" s="91"/>
      <c r="GPY85" s="91"/>
      <c r="GPZ85" s="91"/>
      <c r="GQA85" s="91"/>
      <c r="GQB85" s="91"/>
      <c r="GQC85" s="91"/>
      <c r="GQD85" s="91"/>
      <c r="GQE85" s="91"/>
      <c r="GQF85" s="91"/>
      <c r="GQG85" s="91"/>
      <c r="GQH85" s="91"/>
      <c r="GQI85" s="91"/>
      <c r="GQJ85" s="91"/>
      <c r="GQK85" s="91"/>
      <c r="GQL85" s="91"/>
      <c r="GQM85" s="91"/>
      <c r="GQN85" s="91"/>
      <c r="GQO85" s="91"/>
      <c r="GQP85" s="91"/>
      <c r="GQQ85" s="91"/>
      <c r="GQR85" s="91"/>
      <c r="GQS85" s="91"/>
      <c r="GQT85" s="91"/>
      <c r="GQU85" s="91"/>
      <c r="GQV85" s="91"/>
      <c r="GQW85" s="91"/>
      <c r="GQX85" s="91"/>
      <c r="GQY85" s="91"/>
      <c r="GQZ85" s="91"/>
      <c r="GRA85" s="91"/>
      <c r="GRB85" s="91"/>
      <c r="GRC85" s="91"/>
      <c r="GRD85" s="91"/>
      <c r="GRE85" s="91"/>
      <c r="GRF85" s="91"/>
      <c r="GRG85" s="91"/>
      <c r="GRH85" s="91"/>
      <c r="GRI85" s="91"/>
      <c r="GRJ85" s="91"/>
      <c r="GRK85" s="91"/>
      <c r="GRL85" s="91"/>
      <c r="GRM85" s="91"/>
      <c r="GRN85" s="91"/>
      <c r="GRO85" s="91"/>
      <c r="GRP85" s="91"/>
      <c r="GRQ85" s="91"/>
      <c r="GRR85" s="91"/>
      <c r="GRS85" s="91"/>
      <c r="GRT85" s="91"/>
      <c r="GRU85" s="91"/>
      <c r="GRV85" s="91"/>
      <c r="GRW85" s="91"/>
      <c r="GRX85" s="91"/>
      <c r="GRY85" s="91"/>
      <c r="GRZ85" s="91"/>
      <c r="GSA85" s="91"/>
      <c r="GSB85" s="91"/>
      <c r="GSC85" s="91"/>
      <c r="GSD85" s="91"/>
      <c r="GSE85" s="91"/>
      <c r="GSF85" s="91"/>
      <c r="GSG85" s="91"/>
      <c r="GSH85" s="91"/>
      <c r="GSI85" s="91"/>
      <c r="GSJ85" s="91"/>
      <c r="GSK85" s="91"/>
      <c r="GSL85" s="91"/>
      <c r="GSM85" s="91"/>
      <c r="GSN85" s="91"/>
      <c r="GSO85" s="91"/>
      <c r="GSP85" s="91"/>
      <c r="GSQ85" s="91"/>
      <c r="GSR85" s="91"/>
      <c r="GSS85" s="91"/>
      <c r="GST85" s="91"/>
      <c r="GSU85" s="91"/>
      <c r="GSV85" s="91"/>
      <c r="GSW85" s="91"/>
      <c r="GSX85" s="91"/>
      <c r="GSY85" s="91"/>
      <c r="GSZ85" s="91"/>
      <c r="GTA85" s="91"/>
      <c r="GTB85" s="91"/>
      <c r="GTC85" s="91"/>
      <c r="GTD85" s="91"/>
      <c r="GTE85" s="91"/>
      <c r="GTF85" s="91"/>
      <c r="GTG85" s="91"/>
      <c r="GTH85" s="91"/>
      <c r="GTI85" s="91"/>
      <c r="GTJ85" s="91"/>
      <c r="GTK85" s="91"/>
      <c r="GTL85" s="91"/>
      <c r="GTM85" s="91"/>
      <c r="GTN85" s="91"/>
      <c r="GTO85" s="91"/>
      <c r="GTP85" s="91"/>
      <c r="GTQ85" s="91"/>
      <c r="GTR85" s="91"/>
      <c r="GTS85" s="91"/>
      <c r="GTT85" s="91"/>
      <c r="GTU85" s="91"/>
      <c r="GTV85" s="91"/>
      <c r="GTW85" s="91"/>
      <c r="GTX85" s="91"/>
      <c r="GTY85" s="91"/>
      <c r="GTZ85" s="91"/>
      <c r="GUA85" s="91"/>
      <c r="GUB85" s="91"/>
      <c r="GUC85" s="91"/>
      <c r="GUD85" s="91"/>
      <c r="GUE85" s="91"/>
      <c r="GUF85" s="91"/>
      <c r="GUG85" s="91"/>
      <c r="GUH85" s="91"/>
      <c r="GUI85" s="91"/>
      <c r="GUJ85" s="91"/>
      <c r="GUK85" s="91"/>
      <c r="GUL85" s="91"/>
      <c r="GUM85" s="91"/>
      <c r="GUN85" s="91"/>
      <c r="GUO85" s="91"/>
      <c r="GUP85" s="91"/>
      <c r="GUQ85" s="91"/>
      <c r="GUR85" s="91"/>
      <c r="GUS85" s="91"/>
      <c r="GUT85" s="91"/>
      <c r="GUU85" s="91"/>
      <c r="GUV85" s="91"/>
      <c r="GUW85" s="91"/>
      <c r="GUX85" s="91"/>
      <c r="GUY85" s="91"/>
      <c r="GUZ85" s="91"/>
      <c r="GVA85" s="91"/>
      <c r="GVB85" s="91"/>
      <c r="GVC85" s="91"/>
      <c r="GVD85" s="91"/>
      <c r="GVE85" s="91"/>
      <c r="GVF85" s="91"/>
      <c r="GVG85" s="91"/>
      <c r="GVH85" s="91"/>
      <c r="GVI85" s="91"/>
      <c r="GVJ85" s="91"/>
      <c r="GVK85" s="91"/>
      <c r="GVL85" s="91"/>
      <c r="GVM85" s="91"/>
      <c r="GVN85" s="91"/>
      <c r="GVO85" s="91"/>
      <c r="GVP85" s="91"/>
      <c r="GVQ85" s="91"/>
      <c r="GVR85" s="91"/>
      <c r="GVS85" s="91"/>
      <c r="GVT85" s="91"/>
      <c r="GVU85" s="91"/>
      <c r="GVV85" s="91"/>
      <c r="GVW85" s="91"/>
      <c r="GVX85" s="91"/>
      <c r="GVY85" s="91"/>
      <c r="GVZ85" s="91"/>
      <c r="GWA85" s="91"/>
      <c r="GWB85" s="91"/>
      <c r="GWC85" s="91"/>
      <c r="GWD85" s="91"/>
      <c r="GWE85" s="91"/>
      <c r="GWF85" s="91"/>
      <c r="GWG85" s="91"/>
      <c r="GWH85" s="91"/>
      <c r="GWI85" s="91"/>
      <c r="GWJ85" s="91"/>
      <c r="GWK85" s="91"/>
      <c r="GWL85" s="91"/>
      <c r="GWM85" s="91"/>
      <c r="GWN85" s="91"/>
      <c r="GWO85" s="91"/>
      <c r="GWP85" s="91"/>
      <c r="GWQ85" s="91"/>
      <c r="GWR85" s="91"/>
      <c r="GWS85" s="91"/>
      <c r="GWT85" s="91"/>
      <c r="GWU85" s="91"/>
      <c r="GWV85" s="91"/>
      <c r="GWW85" s="91"/>
      <c r="GWX85" s="91"/>
      <c r="GWY85" s="91"/>
      <c r="GWZ85" s="91"/>
      <c r="GXA85" s="91"/>
      <c r="GXB85" s="91"/>
      <c r="GXC85" s="91"/>
      <c r="GXD85" s="91"/>
      <c r="GXE85" s="91"/>
      <c r="GXF85" s="91"/>
      <c r="GXG85" s="91"/>
      <c r="GXH85" s="91"/>
      <c r="GXI85" s="91"/>
      <c r="GXJ85" s="91"/>
      <c r="GXK85" s="91"/>
      <c r="GXL85" s="91"/>
      <c r="GXM85" s="91"/>
      <c r="GXN85" s="91"/>
      <c r="GXO85" s="91"/>
      <c r="GXP85" s="91"/>
      <c r="GXQ85" s="91"/>
      <c r="GXR85" s="91"/>
      <c r="GXS85" s="91"/>
      <c r="GXT85" s="91"/>
      <c r="GXU85" s="91"/>
      <c r="GXV85" s="91"/>
      <c r="GXW85" s="91"/>
      <c r="GXX85" s="91"/>
      <c r="GXY85" s="91"/>
      <c r="GXZ85" s="91"/>
      <c r="GYA85" s="91"/>
      <c r="GYB85" s="91"/>
      <c r="GYC85" s="91"/>
      <c r="GYD85" s="91"/>
      <c r="GYE85" s="91"/>
      <c r="GYF85" s="91"/>
      <c r="GYG85" s="91"/>
      <c r="GYH85" s="91"/>
      <c r="GYI85" s="91"/>
      <c r="GYJ85" s="91"/>
      <c r="GYK85" s="91"/>
      <c r="GYL85" s="91"/>
      <c r="GYM85" s="91"/>
      <c r="GYN85" s="91"/>
      <c r="GYO85" s="91"/>
      <c r="GYP85" s="91"/>
      <c r="GYQ85" s="91"/>
      <c r="GYR85" s="91"/>
      <c r="GYS85" s="91"/>
      <c r="GYT85" s="91"/>
      <c r="GYU85" s="91"/>
      <c r="GYV85" s="91"/>
      <c r="GYW85" s="91"/>
      <c r="GYX85" s="91"/>
      <c r="GYY85" s="91"/>
      <c r="GYZ85" s="91"/>
      <c r="GZA85" s="91"/>
      <c r="GZB85" s="91"/>
      <c r="GZC85" s="91"/>
      <c r="GZD85" s="91"/>
      <c r="GZE85" s="91"/>
      <c r="GZF85" s="91"/>
      <c r="GZG85" s="91"/>
      <c r="GZH85" s="91"/>
      <c r="GZI85" s="91"/>
      <c r="GZJ85" s="91"/>
      <c r="GZK85" s="91"/>
      <c r="GZL85" s="91"/>
      <c r="GZM85" s="91"/>
      <c r="GZN85" s="91"/>
      <c r="GZO85" s="91"/>
      <c r="GZP85" s="91"/>
      <c r="GZQ85" s="91"/>
      <c r="GZR85" s="91"/>
      <c r="GZS85" s="91"/>
      <c r="GZT85" s="91"/>
      <c r="GZU85" s="91"/>
      <c r="GZV85" s="91"/>
      <c r="GZW85" s="91"/>
      <c r="GZX85" s="91"/>
      <c r="GZY85" s="91"/>
      <c r="GZZ85" s="91"/>
      <c r="HAA85" s="91"/>
      <c r="HAB85" s="91"/>
      <c r="HAC85" s="91"/>
      <c r="HAD85" s="91"/>
      <c r="HAE85" s="91"/>
      <c r="HAF85" s="91"/>
      <c r="HAG85" s="91"/>
      <c r="HAH85" s="91"/>
      <c r="HAI85" s="91"/>
      <c r="HAJ85" s="91"/>
      <c r="HAK85" s="91"/>
      <c r="HAL85" s="91"/>
      <c r="HAM85" s="91"/>
      <c r="HAN85" s="91"/>
      <c r="HAO85" s="91"/>
      <c r="HAP85" s="91"/>
      <c r="HAQ85" s="91"/>
      <c r="HAR85" s="91"/>
      <c r="HAS85" s="91"/>
      <c r="HAT85" s="91"/>
      <c r="HAU85" s="91"/>
      <c r="HAV85" s="91"/>
      <c r="HAW85" s="91"/>
      <c r="HAX85" s="91"/>
      <c r="HAY85" s="91"/>
      <c r="HAZ85" s="91"/>
      <c r="HBA85" s="91"/>
      <c r="HBB85" s="91"/>
      <c r="HBC85" s="91"/>
      <c r="HBD85" s="91"/>
      <c r="HBE85" s="91"/>
      <c r="HBF85" s="91"/>
      <c r="HBG85" s="91"/>
      <c r="HBH85" s="91"/>
      <c r="HBI85" s="91"/>
      <c r="HBJ85" s="91"/>
      <c r="HBK85" s="91"/>
      <c r="HBL85" s="91"/>
      <c r="HBM85" s="91"/>
      <c r="HBN85" s="91"/>
      <c r="HBO85" s="91"/>
      <c r="HBP85" s="91"/>
      <c r="HBQ85" s="91"/>
      <c r="HBR85" s="91"/>
      <c r="HBS85" s="91"/>
      <c r="HBT85" s="91"/>
      <c r="HBU85" s="91"/>
      <c r="HBV85" s="91"/>
      <c r="HBW85" s="91"/>
      <c r="HBX85" s="91"/>
      <c r="HBY85" s="91"/>
      <c r="HBZ85" s="91"/>
      <c r="HCA85" s="91"/>
      <c r="HCB85" s="91"/>
      <c r="HCC85" s="91"/>
      <c r="HCD85" s="91"/>
      <c r="HCE85" s="91"/>
      <c r="HCF85" s="91"/>
      <c r="HCG85" s="91"/>
      <c r="HCH85" s="91"/>
      <c r="HCI85" s="91"/>
      <c r="HCJ85" s="91"/>
      <c r="HCK85" s="91"/>
      <c r="HCL85" s="91"/>
      <c r="HCM85" s="91"/>
      <c r="HCN85" s="91"/>
      <c r="HCO85" s="91"/>
      <c r="HCP85" s="91"/>
      <c r="HCQ85" s="91"/>
      <c r="HCR85" s="91"/>
      <c r="HCS85" s="91"/>
      <c r="HCT85" s="91"/>
      <c r="HCU85" s="91"/>
      <c r="HCV85" s="91"/>
      <c r="HCW85" s="91"/>
      <c r="HCX85" s="91"/>
      <c r="HCY85" s="91"/>
      <c r="HCZ85" s="91"/>
      <c r="HDA85" s="91"/>
      <c r="HDB85" s="91"/>
      <c r="HDC85" s="91"/>
      <c r="HDD85" s="91"/>
      <c r="HDE85" s="91"/>
      <c r="HDF85" s="91"/>
      <c r="HDG85" s="91"/>
      <c r="HDH85" s="91"/>
      <c r="HDI85" s="91"/>
      <c r="HDJ85" s="91"/>
      <c r="HDK85" s="91"/>
      <c r="HDL85" s="91"/>
      <c r="HDM85" s="91"/>
      <c r="HDN85" s="91"/>
      <c r="HDO85" s="91"/>
      <c r="HDP85" s="91"/>
      <c r="HDQ85" s="91"/>
      <c r="HDR85" s="91"/>
      <c r="HDS85" s="91"/>
      <c r="HDT85" s="91"/>
      <c r="HDU85" s="91"/>
      <c r="HDV85" s="91"/>
      <c r="HDW85" s="91"/>
      <c r="HDX85" s="91"/>
      <c r="HDY85" s="91"/>
      <c r="HDZ85" s="91"/>
      <c r="HEA85" s="91"/>
      <c r="HEB85" s="91"/>
      <c r="HEC85" s="91"/>
      <c r="HED85" s="91"/>
      <c r="HEE85" s="91"/>
      <c r="HEF85" s="91"/>
      <c r="HEG85" s="91"/>
      <c r="HEH85" s="91"/>
      <c r="HEI85" s="91"/>
      <c r="HEJ85" s="91"/>
      <c r="HEK85" s="91"/>
      <c r="HEL85" s="91"/>
      <c r="HEM85" s="91"/>
      <c r="HEN85" s="91"/>
      <c r="HEO85" s="91"/>
      <c r="HEP85" s="91"/>
      <c r="HEQ85" s="91"/>
      <c r="HER85" s="91"/>
      <c r="HES85" s="91"/>
      <c r="HET85" s="91"/>
      <c r="HEU85" s="91"/>
      <c r="HEV85" s="91"/>
      <c r="HEW85" s="91"/>
      <c r="HEX85" s="91"/>
      <c r="HEY85" s="91"/>
      <c r="HEZ85" s="91"/>
      <c r="HFA85" s="91"/>
      <c r="HFB85" s="91"/>
      <c r="HFC85" s="91"/>
      <c r="HFD85" s="91"/>
      <c r="HFE85" s="91"/>
      <c r="HFF85" s="91"/>
      <c r="HFG85" s="91"/>
      <c r="HFH85" s="91"/>
      <c r="HFI85" s="91"/>
      <c r="HFJ85" s="91"/>
      <c r="HFK85" s="91"/>
      <c r="HFL85" s="91"/>
      <c r="HFM85" s="91"/>
      <c r="HFN85" s="91"/>
      <c r="HFO85" s="91"/>
      <c r="HFP85" s="91"/>
      <c r="HFQ85" s="91"/>
      <c r="HFR85" s="91"/>
      <c r="HFS85" s="91"/>
      <c r="HFT85" s="91"/>
      <c r="HFU85" s="91"/>
      <c r="HFV85" s="91"/>
      <c r="HFW85" s="91"/>
      <c r="HFX85" s="91"/>
      <c r="HFY85" s="91"/>
      <c r="HFZ85" s="91"/>
      <c r="HGA85" s="91"/>
      <c r="HGB85" s="91"/>
      <c r="HGC85" s="91"/>
      <c r="HGD85" s="91"/>
      <c r="HGE85" s="91"/>
      <c r="HGF85" s="91"/>
      <c r="HGG85" s="91"/>
      <c r="HGH85" s="91"/>
      <c r="HGI85" s="91"/>
      <c r="HGJ85" s="91"/>
      <c r="HGK85" s="91"/>
      <c r="HGL85" s="91"/>
      <c r="HGM85" s="91"/>
      <c r="HGN85" s="91"/>
      <c r="HGO85" s="91"/>
      <c r="HGP85" s="91"/>
      <c r="HGQ85" s="91"/>
      <c r="HGR85" s="91"/>
      <c r="HGS85" s="91"/>
      <c r="HGT85" s="91"/>
      <c r="HGU85" s="91"/>
      <c r="HGV85" s="91"/>
      <c r="HGW85" s="91"/>
      <c r="HGX85" s="91"/>
      <c r="HGY85" s="91"/>
      <c r="HGZ85" s="91"/>
      <c r="HHA85" s="91"/>
      <c r="HHB85" s="91"/>
      <c r="HHC85" s="91"/>
      <c r="HHD85" s="91"/>
      <c r="HHE85" s="91"/>
      <c r="HHF85" s="91"/>
      <c r="HHG85" s="91"/>
      <c r="HHH85" s="91"/>
      <c r="HHI85" s="91"/>
      <c r="HHJ85" s="91"/>
      <c r="HHK85" s="91"/>
      <c r="HHL85" s="91"/>
      <c r="HHM85" s="91"/>
      <c r="HHN85" s="91"/>
      <c r="HHO85" s="91"/>
      <c r="HHP85" s="91"/>
      <c r="HHQ85" s="91"/>
      <c r="HHR85" s="91"/>
      <c r="HHS85" s="91"/>
      <c r="HHT85" s="91"/>
      <c r="HHU85" s="91"/>
      <c r="HHV85" s="91"/>
      <c r="HHW85" s="91"/>
      <c r="HHX85" s="91"/>
      <c r="HHY85" s="91"/>
      <c r="HHZ85" s="91"/>
      <c r="HIA85" s="91"/>
      <c r="HIB85" s="91"/>
      <c r="HIC85" s="91"/>
      <c r="HID85" s="91"/>
      <c r="HIE85" s="91"/>
      <c r="HIF85" s="91"/>
      <c r="HIG85" s="91"/>
      <c r="HIH85" s="91"/>
      <c r="HII85" s="91"/>
      <c r="HIJ85" s="91"/>
      <c r="HIK85" s="91"/>
      <c r="HIL85" s="91"/>
      <c r="HIM85" s="91"/>
      <c r="HIN85" s="91"/>
      <c r="HIO85" s="91"/>
      <c r="HIP85" s="91"/>
      <c r="HIQ85" s="91"/>
      <c r="HIR85" s="91"/>
      <c r="HIS85" s="91"/>
      <c r="HIT85" s="91"/>
      <c r="HIU85" s="91"/>
      <c r="HIV85" s="91"/>
      <c r="HIW85" s="91"/>
      <c r="HIX85" s="91"/>
      <c r="HIY85" s="91"/>
      <c r="HIZ85" s="91"/>
      <c r="HJA85" s="91"/>
      <c r="HJB85" s="91"/>
      <c r="HJC85" s="91"/>
      <c r="HJD85" s="91"/>
      <c r="HJE85" s="91"/>
      <c r="HJF85" s="91"/>
      <c r="HJG85" s="91"/>
      <c r="HJH85" s="91"/>
      <c r="HJI85" s="91"/>
      <c r="HJJ85" s="91"/>
      <c r="HJK85" s="91"/>
      <c r="HJL85" s="91"/>
      <c r="HJM85" s="91"/>
      <c r="HJN85" s="91"/>
      <c r="HJO85" s="91"/>
      <c r="HJP85" s="91"/>
      <c r="HJQ85" s="91"/>
      <c r="HJR85" s="91"/>
      <c r="HJS85" s="91"/>
      <c r="HJT85" s="91"/>
      <c r="HJU85" s="91"/>
      <c r="HJV85" s="91"/>
      <c r="HJW85" s="91"/>
      <c r="HJX85" s="91"/>
      <c r="HJY85" s="91"/>
      <c r="HJZ85" s="91"/>
      <c r="HKA85" s="91"/>
      <c r="HKB85" s="91"/>
      <c r="HKC85" s="91"/>
      <c r="HKD85" s="91"/>
      <c r="HKE85" s="91"/>
      <c r="HKF85" s="91"/>
      <c r="HKG85" s="91"/>
      <c r="HKH85" s="91"/>
      <c r="HKI85" s="91"/>
      <c r="HKJ85" s="91"/>
      <c r="HKK85" s="91"/>
      <c r="HKL85" s="91"/>
      <c r="HKM85" s="91"/>
      <c r="HKN85" s="91"/>
      <c r="HKO85" s="91"/>
      <c r="HKP85" s="91"/>
      <c r="HKQ85" s="91"/>
      <c r="HKR85" s="91"/>
      <c r="HKS85" s="91"/>
      <c r="HKT85" s="91"/>
      <c r="HKU85" s="91"/>
      <c r="HKV85" s="91"/>
      <c r="HKW85" s="91"/>
      <c r="HKX85" s="91"/>
      <c r="HKY85" s="91"/>
      <c r="HKZ85" s="91"/>
      <c r="HLA85" s="91"/>
      <c r="HLB85" s="91"/>
      <c r="HLC85" s="91"/>
      <c r="HLD85" s="91"/>
      <c r="HLE85" s="91"/>
      <c r="HLF85" s="91"/>
      <c r="HLG85" s="91"/>
      <c r="HLH85" s="91"/>
      <c r="HLI85" s="91"/>
      <c r="HLJ85" s="91"/>
      <c r="HLK85" s="91"/>
      <c r="HLL85" s="91"/>
      <c r="HLM85" s="91"/>
      <c r="HLN85" s="91"/>
      <c r="HLO85" s="91"/>
      <c r="HLP85" s="91"/>
      <c r="HLQ85" s="91"/>
      <c r="HLR85" s="91"/>
      <c r="HLS85" s="91"/>
      <c r="HLT85" s="91"/>
      <c r="HLU85" s="91"/>
      <c r="HLV85" s="91"/>
      <c r="HLW85" s="91"/>
      <c r="HLX85" s="91"/>
      <c r="HLY85" s="91"/>
      <c r="HLZ85" s="91"/>
      <c r="HMA85" s="91"/>
      <c r="HMB85" s="91"/>
      <c r="HMC85" s="91"/>
      <c r="HMD85" s="91"/>
      <c r="HME85" s="91"/>
      <c r="HMF85" s="91"/>
      <c r="HMG85" s="91"/>
      <c r="HMH85" s="91"/>
      <c r="HMI85" s="91"/>
      <c r="HMJ85" s="91"/>
      <c r="HMK85" s="91"/>
      <c r="HML85" s="91"/>
      <c r="HMM85" s="91"/>
      <c r="HMN85" s="91"/>
      <c r="HMO85" s="91"/>
      <c r="HMP85" s="91"/>
      <c r="HMQ85" s="91"/>
      <c r="HMR85" s="91"/>
      <c r="HMS85" s="91"/>
      <c r="HMT85" s="91"/>
      <c r="HMU85" s="91"/>
      <c r="HMV85" s="91"/>
      <c r="HMW85" s="91"/>
      <c r="HMX85" s="91"/>
      <c r="HMY85" s="91"/>
      <c r="HMZ85" s="91"/>
      <c r="HNA85" s="91"/>
      <c r="HNB85" s="91"/>
      <c r="HNC85" s="91"/>
      <c r="HND85" s="91"/>
      <c r="HNE85" s="91"/>
      <c r="HNF85" s="91"/>
      <c r="HNG85" s="91"/>
      <c r="HNH85" s="91"/>
      <c r="HNI85" s="91"/>
      <c r="HNJ85" s="91"/>
      <c r="HNK85" s="91"/>
      <c r="HNL85" s="91"/>
      <c r="HNM85" s="91"/>
      <c r="HNN85" s="91"/>
      <c r="HNO85" s="91"/>
      <c r="HNP85" s="91"/>
      <c r="HNQ85" s="91"/>
      <c r="HNR85" s="91"/>
      <c r="HNS85" s="91"/>
      <c r="HNT85" s="91"/>
      <c r="HNU85" s="91"/>
      <c r="HNV85" s="91"/>
      <c r="HNW85" s="91"/>
      <c r="HNX85" s="91"/>
      <c r="HNY85" s="91"/>
      <c r="HNZ85" s="91"/>
      <c r="HOA85" s="91"/>
      <c r="HOB85" s="91"/>
      <c r="HOC85" s="91"/>
      <c r="HOD85" s="91"/>
      <c r="HOE85" s="91"/>
      <c r="HOF85" s="91"/>
      <c r="HOG85" s="91"/>
      <c r="HOH85" s="91"/>
      <c r="HOI85" s="91"/>
      <c r="HOJ85" s="91"/>
      <c r="HOK85" s="91"/>
      <c r="HOL85" s="91"/>
      <c r="HOM85" s="91"/>
      <c r="HON85" s="91"/>
      <c r="HOO85" s="91"/>
      <c r="HOP85" s="91"/>
      <c r="HOQ85" s="91"/>
      <c r="HOR85" s="91"/>
      <c r="HOS85" s="91"/>
      <c r="HOT85" s="91"/>
      <c r="HOU85" s="91"/>
      <c r="HOV85" s="91"/>
      <c r="HOW85" s="91"/>
      <c r="HOX85" s="91"/>
      <c r="HOY85" s="91"/>
      <c r="HOZ85" s="91"/>
      <c r="HPA85" s="91"/>
      <c r="HPB85" s="91"/>
      <c r="HPC85" s="91"/>
      <c r="HPD85" s="91"/>
      <c r="HPE85" s="91"/>
      <c r="HPF85" s="91"/>
      <c r="HPG85" s="91"/>
      <c r="HPH85" s="91"/>
      <c r="HPI85" s="91"/>
      <c r="HPJ85" s="91"/>
      <c r="HPK85" s="91"/>
      <c r="HPL85" s="91"/>
      <c r="HPM85" s="91"/>
      <c r="HPN85" s="91"/>
      <c r="HPO85" s="91"/>
      <c r="HPP85" s="91"/>
      <c r="HPQ85" s="91"/>
      <c r="HPR85" s="91"/>
      <c r="HPS85" s="91"/>
      <c r="HPT85" s="91"/>
      <c r="HPU85" s="91"/>
      <c r="HPV85" s="91"/>
      <c r="HPW85" s="91"/>
      <c r="HPX85" s="91"/>
      <c r="HPY85" s="91"/>
      <c r="HPZ85" s="91"/>
      <c r="HQA85" s="91"/>
      <c r="HQB85" s="91"/>
      <c r="HQC85" s="91"/>
      <c r="HQD85" s="91"/>
      <c r="HQE85" s="91"/>
      <c r="HQF85" s="91"/>
      <c r="HQG85" s="91"/>
      <c r="HQH85" s="91"/>
      <c r="HQI85" s="91"/>
      <c r="HQJ85" s="91"/>
      <c r="HQK85" s="91"/>
      <c r="HQL85" s="91"/>
      <c r="HQM85" s="91"/>
      <c r="HQN85" s="91"/>
      <c r="HQO85" s="91"/>
      <c r="HQP85" s="91"/>
      <c r="HQQ85" s="91"/>
      <c r="HQR85" s="91"/>
      <c r="HQS85" s="91"/>
      <c r="HQT85" s="91"/>
      <c r="HQU85" s="91"/>
      <c r="HQV85" s="91"/>
      <c r="HQW85" s="91"/>
      <c r="HQX85" s="91"/>
      <c r="HQY85" s="91"/>
      <c r="HQZ85" s="91"/>
      <c r="HRA85" s="91"/>
      <c r="HRB85" s="91"/>
      <c r="HRC85" s="91"/>
      <c r="HRD85" s="91"/>
      <c r="HRE85" s="91"/>
      <c r="HRF85" s="91"/>
      <c r="HRG85" s="91"/>
      <c r="HRH85" s="91"/>
      <c r="HRI85" s="91"/>
      <c r="HRJ85" s="91"/>
      <c r="HRK85" s="91"/>
      <c r="HRL85" s="91"/>
      <c r="HRM85" s="91"/>
      <c r="HRN85" s="91"/>
      <c r="HRO85" s="91"/>
      <c r="HRP85" s="91"/>
      <c r="HRQ85" s="91"/>
      <c r="HRR85" s="91"/>
      <c r="HRS85" s="91"/>
      <c r="HRT85" s="91"/>
      <c r="HRU85" s="91"/>
      <c r="HRV85" s="91"/>
      <c r="HRW85" s="91"/>
      <c r="HRX85" s="91"/>
      <c r="HRY85" s="91"/>
      <c r="HRZ85" s="91"/>
      <c r="HSA85" s="91"/>
      <c r="HSB85" s="91"/>
      <c r="HSC85" s="91"/>
      <c r="HSD85" s="91"/>
      <c r="HSE85" s="91"/>
      <c r="HSF85" s="91"/>
      <c r="HSG85" s="91"/>
      <c r="HSH85" s="91"/>
      <c r="HSI85" s="91"/>
      <c r="HSJ85" s="91"/>
      <c r="HSK85" s="91"/>
      <c r="HSL85" s="91"/>
      <c r="HSM85" s="91"/>
      <c r="HSN85" s="91"/>
      <c r="HSO85" s="91"/>
      <c r="HSP85" s="91"/>
      <c r="HSQ85" s="91"/>
      <c r="HSR85" s="91"/>
      <c r="HSS85" s="91"/>
      <c r="HST85" s="91"/>
      <c r="HSU85" s="91"/>
      <c r="HSV85" s="91"/>
      <c r="HSW85" s="91"/>
      <c r="HSX85" s="91"/>
      <c r="HSY85" s="91"/>
      <c r="HSZ85" s="91"/>
      <c r="HTA85" s="91"/>
      <c r="HTB85" s="91"/>
      <c r="HTC85" s="91"/>
      <c r="HTD85" s="91"/>
      <c r="HTE85" s="91"/>
      <c r="HTF85" s="91"/>
      <c r="HTG85" s="91"/>
      <c r="HTH85" s="91"/>
      <c r="HTI85" s="91"/>
      <c r="HTJ85" s="91"/>
      <c r="HTK85" s="91"/>
      <c r="HTL85" s="91"/>
      <c r="HTM85" s="91"/>
      <c r="HTN85" s="91"/>
      <c r="HTO85" s="91"/>
      <c r="HTP85" s="91"/>
      <c r="HTQ85" s="91"/>
      <c r="HTR85" s="91"/>
      <c r="HTS85" s="91"/>
      <c r="HTT85" s="91"/>
      <c r="HTU85" s="91"/>
      <c r="HTV85" s="91"/>
      <c r="HTW85" s="91"/>
      <c r="HTX85" s="91"/>
      <c r="HTY85" s="91"/>
      <c r="HTZ85" s="91"/>
      <c r="HUA85" s="91"/>
      <c r="HUB85" s="91"/>
      <c r="HUC85" s="91"/>
      <c r="HUD85" s="91"/>
      <c r="HUE85" s="91"/>
      <c r="HUF85" s="91"/>
      <c r="HUG85" s="91"/>
      <c r="HUH85" s="91"/>
      <c r="HUI85" s="91"/>
      <c r="HUJ85" s="91"/>
      <c r="HUK85" s="91"/>
      <c r="HUL85" s="91"/>
      <c r="HUM85" s="91"/>
      <c r="HUN85" s="91"/>
      <c r="HUO85" s="91"/>
      <c r="HUP85" s="91"/>
      <c r="HUQ85" s="91"/>
      <c r="HUR85" s="91"/>
      <c r="HUS85" s="91"/>
      <c r="HUT85" s="91"/>
      <c r="HUU85" s="91"/>
      <c r="HUV85" s="91"/>
      <c r="HUW85" s="91"/>
      <c r="HUX85" s="91"/>
      <c r="HUY85" s="91"/>
      <c r="HUZ85" s="91"/>
      <c r="HVA85" s="91"/>
      <c r="HVB85" s="91"/>
      <c r="HVC85" s="91"/>
      <c r="HVD85" s="91"/>
      <c r="HVE85" s="91"/>
      <c r="HVF85" s="91"/>
      <c r="HVG85" s="91"/>
      <c r="HVH85" s="91"/>
      <c r="HVI85" s="91"/>
      <c r="HVJ85" s="91"/>
      <c r="HVK85" s="91"/>
      <c r="HVL85" s="91"/>
      <c r="HVM85" s="91"/>
      <c r="HVN85" s="91"/>
      <c r="HVO85" s="91"/>
      <c r="HVP85" s="91"/>
      <c r="HVQ85" s="91"/>
      <c r="HVR85" s="91"/>
      <c r="HVS85" s="91"/>
      <c r="HVT85" s="91"/>
      <c r="HVU85" s="91"/>
      <c r="HVV85" s="91"/>
      <c r="HVW85" s="91"/>
      <c r="HVX85" s="91"/>
      <c r="HVY85" s="91"/>
      <c r="HVZ85" s="91"/>
      <c r="HWA85" s="91"/>
      <c r="HWB85" s="91"/>
      <c r="HWC85" s="91"/>
      <c r="HWD85" s="91"/>
      <c r="HWE85" s="91"/>
      <c r="HWF85" s="91"/>
      <c r="HWG85" s="91"/>
      <c r="HWH85" s="91"/>
      <c r="HWI85" s="91"/>
      <c r="HWJ85" s="91"/>
      <c r="HWK85" s="91"/>
      <c r="HWL85" s="91"/>
      <c r="HWM85" s="91"/>
      <c r="HWN85" s="91"/>
      <c r="HWO85" s="91"/>
      <c r="HWP85" s="91"/>
      <c r="HWQ85" s="91"/>
      <c r="HWR85" s="91"/>
      <c r="HWS85" s="91"/>
      <c r="HWT85" s="91"/>
      <c r="HWU85" s="91"/>
      <c r="HWV85" s="91"/>
      <c r="HWW85" s="91"/>
      <c r="HWX85" s="91"/>
      <c r="HWY85" s="91"/>
      <c r="HWZ85" s="91"/>
      <c r="HXA85" s="91"/>
      <c r="HXB85" s="91"/>
      <c r="HXC85" s="91"/>
      <c r="HXD85" s="91"/>
      <c r="HXE85" s="91"/>
      <c r="HXF85" s="91"/>
      <c r="HXG85" s="91"/>
      <c r="HXH85" s="91"/>
      <c r="HXI85" s="91"/>
      <c r="HXJ85" s="91"/>
      <c r="HXK85" s="91"/>
      <c r="HXL85" s="91"/>
      <c r="HXM85" s="91"/>
      <c r="HXN85" s="91"/>
      <c r="HXO85" s="91"/>
      <c r="HXP85" s="91"/>
      <c r="HXQ85" s="91"/>
      <c r="HXR85" s="91"/>
      <c r="HXS85" s="91"/>
      <c r="HXT85" s="91"/>
      <c r="HXU85" s="91"/>
      <c r="HXV85" s="91"/>
      <c r="HXW85" s="91"/>
      <c r="HXX85" s="91"/>
      <c r="HXY85" s="91"/>
      <c r="HXZ85" s="91"/>
      <c r="HYA85" s="91"/>
      <c r="HYB85" s="91"/>
      <c r="HYC85" s="91"/>
      <c r="HYD85" s="91"/>
      <c r="HYE85" s="91"/>
      <c r="HYF85" s="91"/>
      <c r="HYG85" s="91"/>
      <c r="HYH85" s="91"/>
      <c r="HYI85" s="91"/>
      <c r="HYJ85" s="91"/>
      <c r="HYK85" s="91"/>
      <c r="HYL85" s="91"/>
      <c r="HYM85" s="91"/>
      <c r="HYN85" s="91"/>
      <c r="HYO85" s="91"/>
      <c r="HYP85" s="91"/>
      <c r="HYQ85" s="91"/>
      <c r="HYR85" s="91"/>
      <c r="HYS85" s="91"/>
      <c r="HYT85" s="91"/>
      <c r="HYU85" s="91"/>
      <c r="HYV85" s="91"/>
      <c r="HYW85" s="91"/>
      <c r="HYX85" s="91"/>
      <c r="HYY85" s="91"/>
      <c r="HYZ85" s="91"/>
      <c r="HZA85" s="91"/>
      <c r="HZB85" s="91"/>
      <c r="HZC85" s="91"/>
      <c r="HZD85" s="91"/>
      <c r="HZE85" s="91"/>
      <c r="HZF85" s="91"/>
      <c r="HZG85" s="91"/>
      <c r="HZH85" s="91"/>
      <c r="HZI85" s="91"/>
      <c r="HZJ85" s="91"/>
      <c r="HZK85" s="91"/>
      <c r="HZL85" s="91"/>
      <c r="HZM85" s="91"/>
      <c r="HZN85" s="91"/>
      <c r="HZO85" s="91"/>
      <c r="HZP85" s="91"/>
      <c r="HZQ85" s="91"/>
      <c r="HZR85" s="91"/>
      <c r="HZS85" s="91"/>
      <c r="HZT85" s="91"/>
      <c r="HZU85" s="91"/>
      <c r="HZV85" s="91"/>
      <c r="HZW85" s="91"/>
      <c r="HZX85" s="91"/>
      <c r="HZY85" s="91"/>
      <c r="HZZ85" s="91"/>
      <c r="IAA85" s="91"/>
      <c r="IAB85" s="91"/>
      <c r="IAC85" s="91"/>
      <c r="IAD85" s="91"/>
      <c r="IAE85" s="91"/>
      <c r="IAF85" s="91"/>
      <c r="IAG85" s="91"/>
      <c r="IAH85" s="91"/>
      <c r="IAI85" s="91"/>
      <c r="IAJ85" s="91"/>
      <c r="IAK85" s="91"/>
      <c r="IAL85" s="91"/>
      <c r="IAM85" s="91"/>
      <c r="IAN85" s="91"/>
      <c r="IAO85" s="91"/>
      <c r="IAP85" s="91"/>
      <c r="IAQ85" s="91"/>
      <c r="IAR85" s="91"/>
      <c r="IAS85" s="91"/>
      <c r="IAT85" s="91"/>
      <c r="IAU85" s="91"/>
      <c r="IAV85" s="91"/>
      <c r="IAW85" s="91"/>
      <c r="IAX85" s="91"/>
      <c r="IAY85" s="91"/>
      <c r="IAZ85" s="91"/>
      <c r="IBA85" s="91"/>
      <c r="IBB85" s="91"/>
      <c r="IBC85" s="91"/>
      <c r="IBD85" s="91"/>
      <c r="IBE85" s="91"/>
      <c r="IBF85" s="91"/>
      <c r="IBG85" s="91"/>
      <c r="IBH85" s="91"/>
      <c r="IBI85" s="91"/>
      <c r="IBJ85" s="91"/>
      <c r="IBK85" s="91"/>
      <c r="IBL85" s="91"/>
      <c r="IBM85" s="91"/>
      <c r="IBN85" s="91"/>
      <c r="IBO85" s="91"/>
      <c r="IBP85" s="91"/>
      <c r="IBQ85" s="91"/>
      <c r="IBR85" s="91"/>
      <c r="IBS85" s="91"/>
      <c r="IBT85" s="91"/>
      <c r="IBU85" s="91"/>
      <c r="IBV85" s="91"/>
      <c r="IBW85" s="91"/>
      <c r="IBX85" s="91"/>
      <c r="IBY85" s="91"/>
      <c r="IBZ85" s="91"/>
      <c r="ICA85" s="91"/>
      <c r="ICB85" s="91"/>
      <c r="ICC85" s="91"/>
      <c r="ICD85" s="91"/>
      <c r="ICE85" s="91"/>
      <c r="ICF85" s="91"/>
      <c r="ICG85" s="91"/>
      <c r="ICH85" s="91"/>
      <c r="ICI85" s="91"/>
      <c r="ICJ85" s="91"/>
      <c r="ICK85" s="91"/>
      <c r="ICL85" s="91"/>
      <c r="ICM85" s="91"/>
      <c r="ICN85" s="91"/>
      <c r="ICO85" s="91"/>
      <c r="ICP85" s="91"/>
      <c r="ICQ85" s="91"/>
      <c r="ICR85" s="91"/>
      <c r="ICS85" s="91"/>
      <c r="ICT85" s="91"/>
      <c r="ICU85" s="91"/>
      <c r="ICV85" s="91"/>
      <c r="ICW85" s="91"/>
      <c r="ICX85" s="91"/>
      <c r="ICY85" s="91"/>
      <c r="ICZ85" s="91"/>
      <c r="IDA85" s="91"/>
      <c r="IDB85" s="91"/>
      <c r="IDC85" s="91"/>
      <c r="IDD85" s="91"/>
      <c r="IDE85" s="91"/>
      <c r="IDF85" s="91"/>
      <c r="IDG85" s="91"/>
      <c r="IDH85" s="91"/>
      <c r="IDI85" s="91"/>
      <c r="IDJ85" s="91"/>
      <c r="IDK85" s="91"/>
      <c r="IDL85" s="91"/>
      <c r="IDM85" s="91"/>
      <c r="IDN85" s="91"/>
      <c r="IDO85" s="91"/>
      <c r="IDP85" s="91"/>
      <c r="IDQ85" s="91"/>
      <c r="IDR85" s="91"/>
      <c r="IDS85" s="91"/>
      <c r="IDT85" s="91"/>
      <c r="IDU85" s="91"/>
      <c r="IDV85" s="91"/>
      <c r="IDW85" s="91"/>
      <c r="IDX85" s="91"/>
      <c r="IDY85" s="91"/>
      <c r="IDZ85" s="91"/>
      <c r="IEA85" s="91"/>
      <c r="IEB85" s="91"/>
      <c r="IEC85" s="91"/>
      <c r="IED85" s="91"/>
      <c r="IEE85" s="91"/>
      <c r="IEF85" s="91"/>
      <c r="IEG85" s="91"/>
      <c r="IEH85" s="91"/>
      <c r="IEI85" s="91"/>
      <c r="IEJ85" s="91"/>
      <c r="IEK85" s="91"/>
      <c r="IEL85" s="91"/>
      <c r="IEM85" s="91"/>
      <c r="IEN85" s="91"/>
      <c r="IEO85" s="91"/>
      <c r="IEP85" s="91"/>
      <c r="IEQ85" s="91"/>
      <c r="IER85" s="91"/>
      <c r="IES85" s="91"/>
      <c r="IET85" s="91"/>
      <c r="IEU85" s="91"/>
      <c r="IEV85" s="91"/>
      <c r="IEW85" s="91"/>
      <c r="IEX85" s="91"/>
      <c r="IEY85" s="91"/>
      <c r="IEZ85" s="91"/>
      <c r="IFA85" s="91"/>
      <c r="IFB85" s="91"/>
      <c r="IFC85" s="91"/>
      <c r="IFD85" s="91"/>
      <c r="IFE85" s="91"/>
      <c r="IFF85" s="91"/>
      <c r="IFG85" s="91"/>
      <c r="IFH85" s="91"/>
      <c r="IFI85" s="91"/>
      <c r="IFJ85" s="91"/>
      <c r="IFK85" s="91"/>
      <c r="IFL85" s="91"/>
      <c r="IFM85" s="91"/>
      <c r="IFN85" s="91"/>
      <c r="IFO85" s="91"/>
      <c r="IFP85" s="91"/>
      <c r="IFQ85" s="91"/>
      <c r="IFR85" s="91"/>
      <c r="IFS85" s="91"/>
      <c r="IFT85" s="91"/>
      <c r="IFU85" s="91"/>
      <c r="IFV85" s="91"/>
      <c r="IFW85" s="91"/>
      <c r="IFX85" s="91"/>
      <c r="IFY85" s="91"/>
      <c r="IFZ85" s="91"/>
      <c r="IGA85" s="91"/>
      <c r="IGB85" s="91"/>
      <c r="IGC85" s="91"/>
      <c r="IGD85" s="91"/>
      <c r="IGE85" s="91"/>
      <c r="IGF85" s="91"/>
      <c r="IGG85" s="91"/>
      <c r="IGH85" s="91"/>
      <c r="IGI85" s="91"/>
      <c r="IGJ85" s="91"/>
      <c r="IGK85" s="91"/>
      <c r="IGL85" s="91"/>
      <c r="IGM85" s="91"/>
      <c r="IGN85" s="91"/>
      <c r="IGO85" s="91"/>
      <c r="IGP85" s="91"/>
      <c r="IGQ85" s="91"/>
      <c r="IGR85" s="91"/>
      <c r="IGS85" s="91"/>
      <c r="IGT85" s="91"/>
      <c r="IGU85" s="91"/>
      <c r="IGV85" s="91"/>
      <c r="IGW85" s="91"/>
      <c r="IGX85" s="91"/>
      <c r="IGY85" s="91"/>
      <c r="IGZ85" s="91"/>
      <c r="IHA85" s="91"/>
      <c r="IHB85" s="91"/>
      <c r="IHC85" s="91"/>
      <c r="IHD85" s="91"/>
      <c r="IHE85" s="91"/>
      <c r="IHF85" s="91"/>
      <c r="IHG85" s="91"/>
      <c r="IHH85" s="91"/>
      <c r="IHI85" s="91"/>
      <c r="IHJ85" s="91"/>
      <c r="IHK85" s="91"/>
      <c r="IHL85" s="91"/>
      <c r="IHM85" s="91"/>
      <c r="IHN85" s="91"/>
      <c r="IHO85" s="91"/>
      <c r="IHP85" s="91"/>
      <c r="IHQ85" s="91"/>
      <c r="IHR85" s="91"/>
      <c r="IHS85" s="91"/>
      <c r="IHT85" s="91"/>
      <c r="IHU85" s="91"/>
      <c r="IHV85" s="91"/>
      <c r="IHW85" s="91"/>
      <c r="IHX85" s="91"/>
      <c r="IHY85" s="91"/>
      <c r="IHZ85" s="91"/>
      <c r="IIA85" s="91"/>
      <c r="IIB85" s="91"/>
      <c r="IIC85" s="91"/>
      <c r="IID85" s="91"/>
      <c r="IIE85" s="91"/>
      <c r="IIF85" s="91"/>
      <c r="IIG85" s="91"/>
      <c r="IIH85" s="91"/>
      <c r="III85" s="91"/>
      <c r="IIJ85" s="91"/>
      <c r="IIK85" s="91"/>
      <c r="IIL85" s="91"/>
      <c r="IIM85" s="91"/>
      <c r="IIN85" s="91"/>
      <c r="IIO85" s="91"/>
      <c r="IIP85" s="91"/>
      <c r="IIQ85" s="91"/>
      <c r="IIR85" s="91"/>
      <c r="IIS85" s="91"/>
      <c r="IIT85" s="91"/>
      <c r="IIU85" s="91"/>
      <c r="IIV85" s="91"/>
      <c r="IIW85" s="91"/>
      <c r="IIX85" s="91"/>
      <c r="IIY85" s="91"/>
      <c r="IIZ85" s="91"/>
      <c r="IJA85" s="91"/>
      <c r="IJB85" s="91"/>
      <c r="IJC85" s="91"/>
      <c r="IJD85" s="91"/>
      <c r="IJE85" s="91"/>
      <c r="IJF85" s="91"/>
      <c r="IJG85" s="91"/>
      <c r="IJH85" s="91"/>
      <c r="IJI85" s="91"/>
      <c r="IJJ85" s="91"/>
      <c r="IJK85" s="91"/>
      <c r="IJL85" s="91"/>
      <c r="IJM85" s="91"/>
      <c r="IJN85" s="91"/>
      <c r="IJO85" s="91"/>
      <c r="IJP85" s="91"/>
      <c r="IJQ85" s="91"/>
      <c r="IJR85" s="91"/>
      <c r="IJS85" s="91"/>
      <c r="IJT85" s="91"/>
      <c r="IJU85" s="91"/>
      <c r="IJV85" s="91"/>
      <c r="IJW85" s="91"/>
      <c r="IJX85" s="91"/>
      <c r="IJY85" s="91"/>
      <c r="IJZ85" s="91"/>
      <c r="IKA85" s="91"/>
      <c r="IKB85" s="91"/>
      <c r="IKC85" s="91"/>
      <c r="IKD85" s="91"/>
      <c r="IKE85" s="91"/>
      <c r="IKF85" s="91"/>
      <c r="IKG85" s="91"/>
      <c r="IKH85" s="91"/>
      <c r="IKI85" s="91"/>
      <c r="IKJ85" s="91"/>
      <c r="IKK85" s="91"/>
      <c r="IKL85" s="91"/>
      <c r="IKM85" s="91"/>
      <c r="IKN85" s="91"/>
      <c r="IKO85" s="91"/>
      <c r="IKP85" s="91"/>
      <c r="IKQ85" s="91"/>
      <c r="IKR85" s="91"/>
      <c r="IKS85" s="91"/>
      <c r="IKT85" s="91"/>
      <c r="IKU85" s="91"/>
      <c r="IKV85" s="91"/>
      <c r="IKW85" s="91"/>
      <c r="IKX85" s="91"/>
      <c r="IKY85" s="91"/>
      <c r="IKZ85" s="91"/>
      <c r="ILA85" s="91"/>
      <c r="ILB85" s="91"/>
      <c r="ILC85" s="91"/>
      <c r="ILD85" s="91"/>
      <c r="ILE85" s="91"/>
      <c r="ILF85" s="91"/>
      <c r="ILG85" s="91"/>
      <c r="ILH85" s="91"/>
      <c r="ILI85" s="91"/>
      <c r="ILJ85" s="91"/>
      <c r="ILK85" s="91"/>
      <c r="ILL85" s="91"/>
      <c r="ILM85" s="91"/>
      <c r="ILN85" s="91"/>
      <c r="ILO85" s="91"/>
      <c r="ILP85" s="91"/>
      <c r="ILQ85" s="91"/>
      <c r="ILR85" s="91"/>
      <c r="ILS85" s="91"/>
      <c r="ILT85" s="91"/>
      <c r="ILU85" s="91"/>
      <c r="ILV85" s="91"/>
      <c r="ILW85" s="91"/>
      <c r="ILX85" s="91"/>
      <c r="ILY85" s="91"/>
      <c r="ILZ85" s="91"/>
      <c r="IMA85" s="91"/>
      <c r="IMB85" s="91"/>
      <c r="IMC85" s="91"/>
      <c r="IMD85" s="91"/>
      <c r="IME85" s="91"/>
      <c r="IMF85" s="91"/>
      <c r="IMG85" s="91"/>
      <c r="IMH85" s="91"/>
      <c r="IMI85" s="91"/>
      <c r="IMJ85" s="91"/>
      <c r="IMK85" s="91"/>
      <c r="IML85" s="91"/>
      <c r="IMM85" s="91"/>
      <c r="IMN85" s="91"/>
      <c r="IMO85" s="91"/>
      <c r="IMP85" s="91"/>
      <c r="IMQ85" s="91"/>
      <c r="IMR85" s="91"/>
      <c r="IMS85" s="91"/>
      <c r="IMT85" s="91"/>
      <c r="IMU85" s="91"/>
      <c r="IMV85" s="91"/>
      <c r="IMW85" s="91"/>
      <c r="IMX85" s="91"/>
      <c r="IMY85" s="91"/>
      <c r="IMZ85" s="91"/>
      <c r="INA85" s="91"/>
      <c r="INB85" s="91"/>
      <c r="INC85" s="91"/>
      <c r="IND85" s="91"/>
      <c r="INE85" s="91"/>
      <c r="INF85" s="91"/>
      <c r="ING85" s="91"/>
      <c r="INH85" s="91"/>
      <c r="INI85" s="91"/>
      <c r="INJ85" s="91"/>
      <c r="INK85" s="91"/>
      <c r="INL85" s="91"/>
      <c r="INM85" s="91"/>
      <c r="INN85" s="91"/>
      <c r="INO85" s="91"/>
      <c r="INP85" s="91"/>
      <c r="INQ85" s="91"/>
      <c r="INR85" s="91"/>
      <c r="INS85" s="91"/>
      <c r="INT85" s="91"/>
      <c r="INU85" s="91"/>
      <c r="INV85" s="91"/>
      <c r="INW85" s="91"/>
      <c r="INX85" s="91"/>
      <c r="INY85" s="91"/>
      <c r="INZ85" s="91"/>
      <c r="IOA85" s="91"/>
      <c r="IOB85" s="91"/>
      <c r="IOC85" s="91"/>
      <c r="IOD85" s="91"/>
      <c r="IOE85" s="91"/>
      <c r="IOF85" s="91"/>
      <c r="IOG85" s="91"/>
      <c r="IOH85" s="91"/>
      <c r="IOI85" s="91"/>
      <c r="IOJ85" s="91"/>
      <c r="IOK85" s="91"/>
      <c r="IOL85" s="91"/>
      <c r="IOM85" s="91"/>
      <c r="ION85" s="91"/>
      <c r="IOO85" s="91"/>
      <c r="IOP85" s="91"/>
      <c r="IOQ85" s="91"/>
      <c r="IOR85" s="91"/>
      <c r="IOS85" s="91"/>
      <c r="IOT85" s="91"/>
      <c r="IOU85" s="91"/>
      <c r="IOV85" s="91"/>
      <c r="IOW85" s="91"/>
      <c r="IOX85" s="91"/>
      <c r="IOY85" s="91"/>
      <c r="IOZ85" s="91"/>
      <c r="IPA85" s="91"/>
      <c r="IPB85" s="91"/>
      <c r="IPC85" s="91"/>
      <c r="IPD85" s="91"/>
      <c r="IPE85" s="91"/>
      <c r="IPF85" s="91"/>
      <c r="IPG85" s="91"/>
      <c r="IPH85" s="91"/>
      <c r="IPI85" s="91"/>
      <c r="IPJ85" s="91"/>
      <c r="IPK85" s="91"/>
      <c r="IPL85" s="91"/>
      <c r="IPM85" s="91"/>
      <c r="IPN85" s="91"/>
      <c r="IPO85" s="91"/>
      <c r="IPP85" s="91"/>
      <c r="IPQ85" s="91"/>
      <c r="IPR85" s="91"/>
      <c r="IPS85" s="91"/>
      <c r="IPT85" s="91"/>
      <c r="IPU85" s="91"/>
      <c r="IPV85" s="91"/>
      <c r="IPW85" s="91"/>
      <c r="IPX85" s="91"/>
      <c r="IPY85" s="91"/>
      <c r="IPZ85" s="91"/>
      <c r="IQA85" s="91"/>
      <c r="IQB85" s="91"/>
      <c r="IQC85" s="91"/>
      <c r="IQD85" s="91"/>
      <c r="IQE85" s="91"/>
      <c r="IQF85" s="91"/>
      <c r="IQG85" s="91"/>
      <c r="IQH85" s="91"/>
      <c r="IQI85" s="91"/>
      <c r="IQJ85" s="91"/>
      <c r="IQK85" s="91"/>
      <c r="IQL85" s="91"/>
      <c r="IQM85" s="91"/>
      <c r="IQN85" s="91"/>
      <c r="IQO85" s="91"/>
      <c r="IQP85" s="91"/>
      <c r="IQQ85" s="91"/>
      <c r="IQR85" s="91"/>
      <c r="IQS85" s="91"/>
      <c r="IQT85" s="91"/>
      <c r="IQU85" s="91"/>
      <c r="IQV85" s="91"/>
      <c r="IQW85" s="91"/>
      <c r="IQX85" s="91"/>
      <c r="IQY85" s="91"/>
      <c r="IQZ85" s="91"/>
      <c r="IRA85" s="91"/>
      <c r="IRB85" s="91"/>
      <c r="IRC85" s="91"/>
      <c r="IRD85" s="91"/>
      <c r="IRE85" s="91"/>
      <c r="IRF85" s="91"/>
      <c r="IRG85" s="91"/>
      <c r="IRH85" s="91"/>
      <c r="IRI85" s="91"/>
      <c r="IRJ85" s="91"/>
      <c r="IRK85" s="91"/>
      <c r="IRL85" s="91"/>
      <c r="IRM85" s="91"/>
      <c r="IRN85" s="91"/>
      <c r="IRO85" s="91"/>
      <c r="IRP85" s="91"/>
      <c r="IRQ85" s="91"/>
      <c r="IRR85" s="91"/>
      <c r="IRS85" s="91"/>
      <c r="IRT85" s="91"/>
      <c r="IRU85" s="91"/>
      <c r="IRV85" s="91"/>
      <c r="IRW85" s="91"/>
      <c r="IRX85" s="91"/>
      <c r="IRY85" s="91"/>
      <c r="IRZ85" s="91"/>
      <c r="ISA85" s="91"/>
      <c r="ISB85" s="91"/>
      <c r="ISC85" s="91"/>
      <c r="ISD85" s="91"/>
      <c r="ISE85" s="91"/>
      <c r="ISF85" s="91"/>
      <c r="ISG85" s="91"/>
      <c r="ISH85" s="91"/>
      <c r="ISI85" s="91"/>
      <c r="ISJ85" s="91"/>
      <c r="ISK85" s="91"/>
      <c r="ISL85" s="91"/>
      <c r="ISM85" s="91"/>
      <c r="ISN85" s="91"/>
      <c r="ISO85" s="91"/>
      <c r="ISP85" s="91"/>
      <c r="ISQ85" s="91"/>
      <c r="ISR85" s="91"/>
      <c r="ISS85" s="91"/>
      <c r="IST85" s="91"/>
      <c r="ISU85" s="91"/>
      <c r="ISV85" s="91"/>
      <c r="ISW85" s="91"/>
      <c r="ISX85" s="91"/>
      <c r="ISY85" s="91"/>
      <c r="ISZ85" s="91"/>
      <c r="ITA85" s="91"/>
      <c r="ITB85" s="91"/>
      <c r="ITC85" s="91"/>
      <c r="ITD85" s="91"/>
      <c r="ITE85" s="91"/>
      <c r="ITF85" s="91"/>
      <c r="ITG85" s="91"/>
      <c r="ITH85" s="91"/>
      <c r="ITI85" s="91"/>
      <c r="ITJ85" s="91"/>
      <c r="ITK85" s="91"/>
      <c r="ITL85" s="91"/>
      <c r="ITM85" s="91"/>
      <c r="ITN85" s="91"/>
      <c r="ITO85" s="91"/>
      <c r="ITP85" s="91"/>
      <c r="ITQ85" s="91"/>
      <c r="ITR85" s="91"/>
      <c r="ITS85" s="91"/>
      <c r="ITT85" s="91"/>
      <c r="ITU85" s="91"/>
      <c r="ITV85" s="91"/>
      <c r="ITW85" s="91"/>
      <c r="ITX85" s="91"/>
      <c r="ITY85" s="91"/>
      <c r="ITZ85" s="91"/>
      <c r="IUA85" s="91"/>
      <c r="IUB85" s="91"/>
      <c r="IUC85" s="91"/>
      <c r="IUD85" s="91"/>
      <c r="IUE85" s="91"/>
      <c r="IUF85" s="91"/>
      <c r="IUG85" s="91"/>
      <c r="IUH85" s="91"/>
      <c r="IUI85" s="91"/>
      <c r="IUJ85" s="91"/>
      <c r="IUK85" s="91"/>
      <c r="IUL85" s="91"/>
      <c r="IUM85" s="91"/>
      <c r="IUN85" s="91"/>
      <c r="IUO85" s="91"/>
      <c r="IUP85" s="91"/>
      <c r="IUQ85" s="91"/>
      <c r="IUR85" s="91"/>
      <c r="IUS85" s="91"/>
      <c r="IUT85" s="91"/>
      <c r="IUU85" s="91"/>
      <c r="IUV85" s="91"/>
      <c r="IUW85" s="91"/>
      <c r="IUX85" s="91"/>
      <c r="IUY85" s="91"/>
      <c r="IUZ85" s="91"/>
      <c r="IVA85" s="91"/>
      <c r="IVB85" s="91"/>
      <c r="IVC85" s="91"/>
      <c r="IVD85" s="91"/>
      <c r="IVE85" s="91"/>
      <c r="IVF85" s="91"/>
      <c r="IVG85" s="91"/>
      <c r="IVH85" s="91"/>
      <c r="IVI85" s="91"/>
      <c r="IVJ85" s="91"/>
      <c r="IVK85" s="91"/>
      <c r="IVL85" s="91"/>
      <c r="IVM85" s="91"/>
      <c r="IVN85" s="91"/>
      <c r="IVO85" s="91"/>
      <c r="IVP85" s="91"/>
      <c r="IVQ85" s="91"/>
      <c r="IVR85" s="91"/>
      <c r="IVS85" s="91"/>
      <c r="IVT85" s="91"/>
      <c r="IVU85" s="91"/>
      <c r="IVV85" s="91"/>
      <c r="IVW85" s="91"/>
      <c r="IVX85" s="91"/>
      <c r="IVY85" s="91"/>
      <c r="IVZ85" s="91"/>
      <c r="IWA85" s="91"/>
      <c r="IWB85" s="91"/>
      <c r="IWC85" s="91"/>
      <c r="IWD85" s="91"/>
      <c r="IWE85" s="91"/>
      <c r="IWF85" s="91"/>
      <c r="IWG85" s="91"/>
      <c r="IWH85" s="91"/>
      <c r="IWI85" s="91"/>
      <c r="IWJ85" s="91"/>
      <c r="IWK85" s="91"/>
      <c r="IWL85" s="91"/>
      <c r="IWM85" s="91"/>
      <c r="IWN85" s="91"/>
      <c r="IWO85" s="91"/>
      <c r="IWP85" s="91"/>
      <c r="IWQ85" s="91"/>
      <c r="IWR85" s="91"/>
      <c r="IWS85" s="91"/>
      <c r="IWT85" s="91"/>
      <c r="IWU85" s="91"/>
      <c r="IWV85" s="91"/>
      <c r="IWW85" s="91"/>
      <c r="IWX85" s="91"/>
      <c r="IWY85" s="91"/>
      <c r="IWZ85" s="91"/>
      <c r="IXA85" s="91"/>
      <c r="IXB85" s="91"/>
      <c r="IXC85" s="91"/>
      <c r="IXD85" s="91"/>
      <c r="IXE85" s="91"/>
      <c r="IXF85" s="91"/>
      <c r="IXG85" s="91"/>
      <c r="IXH85" s="91"/>
      <c r="IXI85" s="91"/>
      <c r="IXJ85" s="91"/>
      <c r="IXK85" s="91"/>
      <c r="IXL85" s="91"/>
      <c r="IXM85" s="91"/>
      <c r="IXN85" s="91"/>
      <c r="IXO85" s="91"/>
      <c r="IXP85" s="91"/>
      <c r="IXQ85" s="91"/>
      <c r="IXR85" s="91"/>
      <c r="IXS85" s="91"/>
      <c r="IXT85" s="91"/>
      <c r="IXU85" s="91"/>
      <c r="IXV85" s="91"/>
      <c r="IXW85" s="91"/>
      <c r="IXX85" s="91"/>
      <c r="IXY85" s="91"/>
      <c r="IXZ85" s="91"/>
      <c r="IYA85" s="91"/>
      <c r="IYB85" s="91"/>
      <c r="IYC85" s="91"/>
      <c r="IYD85" s="91"/>
      <c r="IYE85" s="91"/>
      <c r="IYF85" s="91"/>
      <c r="IYG85" s="91"/>
      <c r="IYH85" s="91"/>
      <c r="IYI85" s="91"/>
      <c r="IYJ85" s="91"/>
      <c r="IYK85" s="91"/>
      <c r="IYL85" s="91"/>
      <c r="IYM85" s="91"/>
      <c r="IYN85" s="91"/>
      <c r="IYO85" s="91"/>
      <c r="IYP85" s="91"/>
      <c r="IYQ85" s="91"/>
      <c r="IYR85" s="91"/>
      <c r="IYS85" s="91"/>
      <c r="IYT85" s="91"/>
      <c r="IYU85" s="91"/>
      <c r="IYV85" s="91"/>
      <c r="IYW85" s="91"/>
      <c r="IYX85" s="91"/>
      <c r="IYY85" s="91"/>
      <c r="IYZ85" s="91"/>
      <c r="IZA85" s="91"/>
      <c r="IZB85" s="91"/>
      <c r="IZC85" s="91"/>
      <c r="IZD85" s="91"/>
      <c r="IZE85" s="91"/>
      <c r="IZF85" s="91"/>
      <c r="IZG85" s="91"/>
      <c r="IZH85" s="91"/>
      <c r="IZI85" s="91"/>
      <c r="IZJ85" s="91"/>
      <c r="IZK85" s="91"/>
      <c r="IZL85" s="91"/>
      <c r="IZM85" s="91"/>
      <c r="IZN85" s="91"/>
      <c r="IZO85" s="91"/>
      <c r="IZP85" s="91"/>
      <c r="IZQ85" s="91"/>
      <c r="IZR85" s="91"/>
      <c r="IZS85" s="91"/>
      <c r="IZT85" s="91"/>
      <c r="IZU85" s="91"/>
      <c r="IZV85" s="91"/>
      <c r="IZW85" s="91"/>
      <c r="IZX85" s="91"/>
      <c r="IZY85" s="91"/>
      <c r="IZZ85" s="91"/>
      <c r="JAA85" s="91"/>
      <c r="JAB85" s="91"/>
      <c r="JAC85" s="91"/>
      <c r="JAD85" s="91"/>
      <c r="JAE85" s="91"/>
      <c r="JAF85" s="91"/>
      <c r="JAG85" s="91"/>
      <c r="JAH85" s="91"/>
      <c r="JAI85" s="91"/>
      <c r="JAJ85" s="91"/>
      <c r="JAK85" s="91"/>
      <c r="JAL85" s="91"/>
      <c r="JAM85" s="91"/>
      <c r="JAN85" s="91"/>
      <c r="JAO85" s="91"/>
      <c r="JAP85" s="91"/>
      <c r="JAQ85" s="91"/>
      <c r="JAR85" s="91"/>
      <c r="JAS85" s="91"/>
      <c r="JAT85" s="91"/>
      <c r="JAU85" s="91"/>
      <c r="JAV85" s="91"/>
      <c r="JAW85" s="91"/>
      <c r="JAX85" s="91"/>
      <c r="JAY85" s="91"/>
      <c r="JAZ85" s="91"/>
      <c r="JBA85" s="91"/>
      <c r="JBB85" s="91"/>
      <c r="JBC85" s="91"/>
      <c r="JBD85" s="91"/>
      <c r="JBE85" s="91"/>
      <c r="JBF85" s="91"/>
      <c r="JBG85" s="91"/>
      <c r="JBH85" s="91"/>
      <c r="JBI85" s="91"/>
      <c r="JBJ85" s="91"/>
      <c r="JBK85" s="91"/>
      <c r="JBL85" s="91"/>
      <c r="JBM85" s="91"/>
      <c r="JBN85" s="91"/>
      <c r="JBO85" s="91"/>
      <c r="JBP85" s="91"/>
      <c r="JBQ85" s="91"/>
      <c r="JBR85" s="91"/>
      <c r="JBS85" s="91"/>
      <c r="JBT85" s="91"/>
      <c r="JBU85" s="91"/>
      <c r="JBV85" s="91"/>
      <c r="JBW85" s="91"/>
      <c r="JBX85" s="91"/>
      <c r="JBY85" s="91"/>
      <c r="JBZ85" s="91"/>
      <c r="JCA85" s="91"/>
      <c r="JCB85" s="91"/>
      <c r="JCC85" s="91"/>
      <c r="JCD85" s="91"/>
      <c r="JCE85" s="91"/>
      <c r="JCF85" s="91"/>
      <c r="JCG85" s="91"/>
      <c r="JCH85" s="91"/>
      <c r="JCI85" s="91"/>
      <c r="JCJ85" s="91"/>
      <c r="JCK85" s="91"/>
      <c r="JCL85" s="91"/>
      <c r="JCM85" s="91"/>
      <c r="JCN85" s="91"/>
      <c r="JCO85" s="91"/>
      <c r="JCP85" s="91"/>
      <c r="JCQ85" s="91"/>
      <c r="JCR85" s="91"/>
      <c r="JCS85" s="91"/>
      <c r="JCT85" s="91"/>
      <c r="JCU85" s="91"/>
      <c r="JCV85" s="91"/>
      <c r="JCW85" s="91"/>
      <c r="JCX85" s="91"/>
      <c r="JCY85" s="91"/>
      <c r="JCZ85" s="91"/>
      <c r="JDA85" s="91"/>
      <c r="JDB85" s="91"/>
      <c r="JDC85" s="91"/>
      <c r="JDD85" s="91"/>
      <c r="JDE85" s="91"/>
      <c r="JDF85" s="91"/>
      <c r="JDG85" s="91"/>
      <c r="JDH85" s="91"/>
      <c r="JDI85" s="91"/>
      <c r="JDJ85" s="91"/>
      <c r="JDK85" s="91"/>
      <c r="JDL85" s="91"/>
      <c r="JDM85" s="91"/>
      <c r="JDN85" s="91"/>
      <c r="JDO85" s="91"/>
      <c r="JDP85" s="91"/>
      <c r="JDQ85" s="91"/>
      <c r="JDR85" s="91"/>
      <c r="JDS85" s="91"/>
      <c r="JDT85" s="91"/>
      <c r="JDU85" s="91"/>
      <c r="JDV85" s="91"/>
      <c r="JDW85" s="91"/>
      <c r="JDX85" s="91"/>
      <c r="JDY85" s="91"/>
      <c r="JDZ85" s="91"/>
      <c r="JEA85" s="91"/>
      <c r="JEB85" s="91"/>
      <c r="JEC85" s="91"/>
      <c r="JED85" s="91"/>
      <c r="JEE85" s="91"/>
      <c r="JEF85" s="91"/>
      <c r="JEG85" s="91"/>
      <c r="JEH85" s="91"/>
      <c r="JEI85" s="91"/>
      <c r="JEJ85" s="91"/>
      <c r="JEK85" s="91"/>
      <c r="JEL85" s="91"/>
      <c r="JEM85" s="91"/>
      <c r="JEN85" s="91"/>
      <c r="JEO85" s="91"/>
      <c r="JEP85" s="91"/>
      <c r="JEQ85" s="91"/>
      <c r="JER85" s="91"/>
      <c r="JES85" s="91"/>
      <c r="JET85" s="91"/>
      <c r="JEU85" s="91"/>
      <c r="JEV85" s="91"/>
      <c r="JEW85" s="91"/>
      <c r="JEX85" s="91"/>
      <c r="JEY85" s="91"/>
      <c r="JEZ85" s="91"/>
      <c r="JFA85" s="91"/>
      <c r="JFB85" s="91"/>
      <c r="JFC85" s="91"/>
      <c r="JFD85" s="91"/>
      <c r="JFE85" s="91"/>
      <c r="JFF85" s="91"/>
      <c r="JFG85" s="91"/>
      <c r="JFH85" s="91"/>
      <c r="JFI85" s="91"/>
      <c r="JFJ85" s="91"/>
      <c r="JFK85" s="91"/>
      <c r="JFL85" s="91"/>
      <c r="JFM85" s="91"/>
      <c r="JFN85" s="91"/>
      <c r="JFO85" s="91"/>
      <c r="JFP85" s="91"/>
      <c r="JFQ85" s="91"/>
      <c r="JFR85" s="91"/>
      <c r="JFS85" s="91"/>
      <c r="JFT85" s="91"/>
      <c r="JFU85" s="91"/>
      <c r="JFV85" s="91"/>
      <c r="JFW85" s="91"/>
      <c r="JFX85" s="91"/>
      <c r="JFY85" s="91"/>
      <c r="JFZ85" s="91"/>
      <c r="JGA85" s="91"/>
      <c r="JGB85" s="91"/>
      <c r="JGC85" s="91"/>
      <c r="JGD85" s="91"/>
      <c r="JGE85" s="91"/>
      <c r="JGF85" s="91"/>
      <c r="JGG85" s="91"/>
      <c r="JGH85" s="91"/>
      <c r="JGI85" s="91"/>
      <c r="JGJ85" s="91"/>
      <c r="JGK85" s="91"/>
      <c r="JGL85" s="91"/>
      <c r="JGM85" s="91"/>
      <c r="JGN85" s="91"/>
      <c r="JGO85" s="91"/>
      <c r="JGP85" s="91"/>
      <c r="JGQ85" s="91"/>
      <c r="JGR85" s="91"/>
      <c r="JGS85" s="91"/>
      <c r="JGT85" s="91"/>
      <c r="JGU85" s="91"/>
      <c r="JGV85" s="91"/>
      <c r="JGW85" s="91"/>
      <c r="JGX85" s="91"/>
      <c r="JGY85" s="91"/>
      <c r="JGZ85" s="91"/>
      <c r="JHA85" s="91"/>
      <c r="JHB85" s="91"/>
      <c r="JHC85" s="91"/>
      <c r="JHD85" s="91"/>
      <c r="JHE85" s="91"/>
      <c r="JHF85" s="91"/>
      <c r="JHG85" s="91"/>
      <c r="JHH85" s="91"/>
      <c r="JHI85" s="91"/>
      <c r="JHJ85" s="91"/>
      <c r="JHK85" s="91"/>
      <c r="JHL85" s="91"/>
      <c r="JHM85" s="91"/>
      <c r="JHN85" s="91"/>
      <c r="JHO85" s="91"/>
      <c r="JHP85" s="91"/>
      <c r="JHQ85" s="91"/>
      <c r="JHR85" s="91"/>
      <c r="JHS85" s="91"/>
      <c r="JHT85" s="91"/>
      <c r="JHU85" s="91"/>
      <c r="JHV85" s="91"/>
      <c r="JHW85" s="91"/>
      <c r="JHX85" s="91"/>
      <c r="JHY85" s="91"/>
      <c r="JHZ85" s="91"/>
      <c r="JIA85" s="91"/>
      <c r="JIB85" s="91"/>
      <c r="JIC85" s="91"/>
      <c r="JID85" s="91"/>
      <c r="JIE85" s="91"/>
      <c r="JIF85" s="91"/>
      <c r="JIG85" s="91"/>
      <c r="JIH85" s="91"/>
      <c r="JII85" s="91"/>
      <c r="JIJ85" s="91"/>
      <c r="JIK85" s="91"/>
      <c r="JIL85" s="91"/>
      <c r="JIM85" s="91"/>
      <c r="JIN85" s="91"/>
      <c r="JIO85" s="91"/>
      <c r="JIP85" s="91"/>
      <c r="JIQ85" s="91"/>
      <c r="JIR85" s="91"/>
      <c r="JIS85" s="91"/>
      <c r="JIT85" s="91"/>
      <c r="JIU85" s="91"/>
      <c r="JIV85" s="91"/>
      <c r="JIW85" s="91"/>
      <c r="JIX85" s="91"/>
      <c r="JIY85" s="91"/>
      <c r="JIZ85" s="91"/>
      <c r="JJA85" s="91"/>
      <c r="JJB85" s="91"/>
      <c r="JJC85" s="91"/>
      <c r="JJD85" s="91"/>
      <c r="JJE85" s="91"/>
      <c r="JJF85" s="91"/>
      <c r="JJG85" s="91"/>
      <c r="JJH85" s="91"/>
      <c r="JJI85" s="91"/>
      <c r="JJJ85" s="91"/>
      <c r="JJK85" s="91"/>
      <c r="JJL85" s="91"/>
      <c r="JJM85" s="91"/>
      <c r="JJN85" s="91"/>
      <c r="JJO85" s="91"/>
      <c r="JJP85" s="91"/>
      <c r="JJQ85" s="91"/>
      <c r="JJR85" s="91"/>
      <c r="JJS85" s="91"/>
      <c r="JJT85" s="91"/>
      <c r="JJU85" s="91"/>
      <c r="JJV85" s="91"/>
      <c r="JJW85" s="91"/>
      <c r="JJX85" s="91"/>
      <c r="JJY85" s="91"/>
      <c r="JJZ85" s="91"/>
      <c r="JKA85" s="91"/>
      <c r="JKB85" s="91"/>
      <c r="JKC85" s="91"/>
      <c r="JKD85" s="91"/>
      <c r="JKE85" s="91"/>
      <c r="JKF85" s="91"/>
      <c r="JKG85" s="91"/>
      <c r="JKH85" s="91"/>
      <c r="JKI85" s="91"/>
      <c r="JKJ85" s="91"/>
      <c r="JKK85" s="91"/>
      <c r="JKL85" s="91"/>
      <c r="JKM85" s="91"/>
      <c r="JKN85" s="91"/>
      <c r="JKO85" s="91"/>
      <c r="JKP85" s="91"/>
      <c r="JKQ85" s="91"/>
      <c r="JKR85" s="91"/>
      <c r="JKS85" s="91"/>
      <c r="JKT85" s="91"/>
      <c r="JKU85" s="91"/>
      <c r="JKV85" s="91"/>
      <c r="JKW85" s="91"/>
      <c r="JKX85" s="91"/>
      <c r="JKY85" s="91"/>
      <c r="JKZ85" s="91"/>
      <c r="JLA85" s="91"/>
      <c r="JLB85" s="91"/>
      <c r="JLC85" s="91"/>
      <c r="JLD85" s="91"/>
      <c r="JLE85" s="91"/>
      <c r="JLF85" s="91"/>
      <c r="JLG85" s="91"/>
      <c r="JLH85" s="91"/>
      <c r="JLI85" s="91"/>
      <c r="JLJ85" s="91"/>
      <c r="JLK85" s="91"/>
      <c r="JLL85" s="91"/>
      <c r="JLM85" s="91"/>
      <c r="JLN85" s="91"/>
      <c r="JLO85" s="91"/>
      <c r="JLP85" s="91"/>
      <c r="JLQ85" s="91"/>
      <c r="JLR85" s="91"/>
      <c r="JLS85" s="91"/>
      <c r="JLT85" s="91"/>
      <c r="JLU85" s="91"/>
      <c r="JLV85" s="91"/>
      <c r="JLW85" s="91"/>
      <c r="JLX85" s="91"/>
      <c r="JLY85" s="91"/>
      <c r="JLZ85" s="91"/>
      <c r="JMA85" s="91"/>
      <c r="JMB85" s="91"/>
      <c r="JMC85" s="91"/>
      <c r="JMD85" s="91"/>
      <c r="JME85" s="91"/>
      <c r="JMF85" s="91"/>
      <c r="JMG85" s="91"/>
      <c r="JMH85" s="91"/>
      <c r="JMI85" s="91"/>
      <c r="JMJ85" s="91"/>
      <c r="JMK85" s="91"/>
      <c r="JML85" s="91"/>
      <c r="JMM85" s="91"/>
      <c r="JMN85" s="91"/>
      <c r="JMO85" s="91"/>
      <c r="JMP85" s="91"/>
      <c r="JMQ85" s="91"/>
      <c r="JMR85" s="91"/>
      <c r="JMS85" s="91"/>
      <c r="JMT85" s="91"/>
      <c r="JMU85" s="91"/>
      <c r="JMV85" s="91"/>
      <c r="JMW85" s="91"/>
      <c r="JMX85" s="91"/>
      <c r="JMY85" s="91"/>
      <c r="JMZ85" s="91"/>
      <c r="JNA85" s="91"/>
      <c r="JNB85" s="91"/>
      <c r="JNC85" s="91"/>
      <c r="JND85" s="91"/>
      <c r="JNE85" s="91"/>
      <c r="JNF85" s="91"/>
      <c r="JNG85" s="91"/>
      <c r="JNH85" s="91"/>
      <c r="JNI85" s="91"/>
      <c r="JNJ85" s="91"/>
      <c r="JNK85" s="91"/>
      <c r="JNL85" s="91"/>
      <c r="JNM85" s="91"/>
      <c r="JNN85" s="91"/>
      <c r="JNO85" s="91"/>
      <c r="JNP85" s="91"/>
      <c r="JNQ85" s="91"/>
      <c r="JNR85" s="91"/>
      <c r="JNS85" s="91"/>
      <c r="JNT85" s="91"/>
      <c r="JNU85" s="91"/>
      <c r="JNV85" s="91"/>
      <c r="JNW85" s="91"/>
      <c r="JNX85" s="91"/>
      <c r="JNY85" s="91"/>
      <c r="JNZ85" s="91"/>
      <c r="JOA85" s="91"/>
      <c r="JOB85" s="91"/>
      <c r="JOC85" s="91"/>
      <c r="JOD85" s="91"/>
      <c r="JOE85" s="91"/>
      <c r="JOF85" s="91"/>
      <c r="JOG85" s="91"/>
      <c r="JOH85" s="91"/>
      <c r="JOI85" s="91"/>
      <c r="JOJ85" s="91"/>
      <c r="JOK85" s="91"/>
      <c r="JOL85" s="91"/>
      <c r="JOM85" s="91"/>
      <c r="JON85" s="91"/>
      <c r="JOO85" s="91"/>
      <c r="JOP85" s="91"/>
      <c r="JOQ85" s="91"/>
      <c r="JOR85" s="91"/>
      <c r="JOS85" s="91"/>
      <c r="JOT85" s="91"/>
      <c r="JOU85" s="91"/>
      <c r="JOV85" s="91"/>
      <c r="JOW85" s="91"/>
      <c r="JOX85" s="91"/>
      <c r="JOY85" s="91"/>
      <c r="JOZ85" s="91"/>
      <c r="JPA85" s="91"/>
      <c r="JPB85" s="91"/>
      <c r="JPC85" s="91"/>
      <c r="JPD85" s="91"/>
      <c r="JPE85" s="91"/>
      <c r="JPF85" s="91"/>
      <c r="JPG85" s="91"/>
      <c r="JPH85" s="91"/>
      <c r="JPI85" s="91"/>
      <c r="JPJ85" s="91"/>
      <c r="JPK85" s="91"/>
      <c r="JPL85" s="91"/>
      <c r="JPM85" s="91"/>
      <c r="JPN85" s="91"/>
      <c r="JPO85" s="91"/>
      <c r="JPP85" s="91"/>
      <c r="JPQ85" s="91"/>
      <c r="JPR85" s="91"/>
      <c r="JPS85" s="91"/>
      <c r="JPT85" s="91"/>
      <c r="JPU85" s="91"/>
      <c r="JPV85" s="91"/>
      <c r="JPW85" s="91"/>
      <c r="JPX85" s="91"/>
      <c r="JPY85" s="91"/>
      <c r="JPZ85" s="91"/>
      <c r="JQA85" s="91"/>
      <c r="JQB85" s="91"/>
      <c r="JQC85" s="91"/>
      <c r="JQD85" s="91"/>
      <c r="JQE85" s="91"/>
      <c r="JQF85" s="91"/>
      <c r="JQG85" s="91"/>
      <c r="JQH85" s="91"/>
      <c r="JQI85" s="91"/>
      <c r="JQJ85" s="91"/>
      <c r="JQK85" s="91"/>
      <c r="JQL85" s="91"/>
      <c r="JQM85" s="91"/>
      <c r="JQN85" s="91"/>
      <c r="JQO85" s="91"/>
      <c r="JQP85" s="91"/>
      <c r="JQQ85" s="91"/>
      <c r="JQR85" s="91"/>
      <c r="JQS85" s="91"/>
      <c r="JQT85" s="91"/>
      <c r="JQU85" s="91"/>
      <c r="JQV85" s="91"/>
      <c r="JQW85" s="91"/>
      <c r="JQX85" s="91"/>
      <c r="JQY85" s="91"/>
      <c r="JQZ85" s="91"/>
      <c r="JRA85" s="91"/>
      <c r="JRB85" s="91"/>
      <c r="JRC85" s="91"/>
      <c r="JRD85" s="91"/>
      <c r="JRE85" s="91"/>
      <c r="JRF85" s="91"/>
      <c r="JRG85" s="91"/>
      <c r="JRH85" s="91"/>
      <c r="JRI85" s="91"/>
      <c r="JRJ85" s="91"/>
      <c r="JRK85" s="91"/>
      <c r="JRL85" s="91"/>
      <c r="JRM85" s="91"/>
      <c r="JRN85" s="91"/>
      <c r="JRO85" s="91"/>
      <c r="JRP85" s="91"/>
      <c r="JRQ85" s="91"/>
      <c r="JRR85" s="91"/>
      <c r="JRS85" s="91"/>
      <c r="JRT85" s="91"/>
      <c r="JRU85" s="91"/>
      <c r="JRV85" s="91"/>
      <c r="JRW85" s="91"/>
      <c r="JRX85" s="91"/>
      <c r="JRY85" s="91"/>
      <c r="JRZ85" s="91"/>
      <c r="JSA85" s="91"/>
      <c r="JSB85" s="91"/>
      <c r="JSC85" s="91"/>
      <c r="JSD85" s="91"/>
      <c r="JSE85" s="91"/>
      <c r="JSF85" s="91"/>
      <c r="JSG85" s="91"/>
      <c r="JSH85" s="91"/>
      <c r="JSI85" s="91"/>
      <c r="JSJ85" s="91"/>
      <c r="JSK85" s="91"/>
      <c r="JSL85" s="91"/>
      <c r="JSM85" s="91"/>
      <c r="JSN85" s="91"/>
      <c r="JSO85" s="91"/>
      <c r="JSP85" s="91"/>
      <c r="JSQ85" s="91"/>
      <c r="JSR85" s="91"/>
      <c r="JSS85" s="91"/>
      <c r="JST85" s="91"/>
      <c r="JSU85" s="91"/>
      <c r="JSV85" s="91"/>
      <c r="JSW85" s="91"/>
      <c r="JSX85" s="91"/>
      <c r="JSY85" s="91"/>
      <c r="JSZ85" s="91"/>
      <c r="JTA85" s="91"/>
      <c r="JTB85" s="91"/>
      <c r="JTC85" s="91"/>
      <c r="JTD85" s="91"/>
      <c r="JTE85" s="91"/>
      <c r="JTF85" s="91"/>
      <c r="JTG85" s="91"/>
      <c r="JTH85" s="91"/>
      <c r="JTI85" s="91"/>
      <c r="JTJ85" s="91"/>
      <c r="JTK85" s="91"/>
      <c r="JTL85" s="91"/>
      <c r="JTM85" s="91"/>
      <c r="JTN85" s="91"/>
      <c r="JTO85" s="91"/>
      <c r="JTP85" s="91"/>
      <c r="JTQ85" s="91"/>
      <c r="JTR85" s="91"/>
      <c r="JTS85" s="91"/>
      <c r="JTT85" s="91"/>
      <c r="JTU85" s="91"/>
      <c r="JTV85" s="91"/>
      <c r="JTW85" s="91"/>
      <c r="JTX85" s="91"/>
      <c r="JTY85" s="91"/>
      <c r="JTZ85" s="91"/>
      <c r="JUA85" s="91"/>
      <c r="JUB85" s="91"/>
      <c r="JUC85" s="91"/>
      <c r="JUD85" s="91"/>
      <c r="JUE85" s="91"/>
      <c r="JUF85" s="91"/>
      <c r="JUG85" s="91"/>
      <c r="JUH85" s="91"/>
      <c r="JUI85" s="91"/>
      <c r="JUJ85" s="91"/>
      <c r="JUK85" s="91"/>
      <c r="JUL85" s="91"/>
      <c r="JUM85" s="91"/>
      <c r="JUN85" s="91"/>
      <c r="JUO85" s="91"/>
      <c r="JUP85" s="91"/>
      <c r="JUQ85" s="91"/>
      <c r="JUR85" s="91"/>
      <c r="JUS85" s="91"/>
      <c r="JUT85" s="91"/>
      <c r="JUU85" s="91"/>
      <c r="JUV85" s="91"/>
      <c r="JUW85" s="91"/>
      <c r="JUX85" s="91"/>
      <c r="JUY85" s="91"/>
      <c r="JUZ85" s="91"/>
      <c r="JVA85" s="91"/>
      <c r="JVB85" s="91"/>
      <c r="JVC85" s="91"/>
      <c r="JVD85" s="91"/>
      <c r="JVE85" s="91"/>
      <c r="JVF85" s="91"/>
      <c r="JVG85" s="91"/>
      <c r="JVH85" s="91"/>
      <c r="JVI85" s="91"/>
      <c r="JVJ85" s="91"/>
      <c r="JVK85" s="91"/>
      <c r="JVL85" s="91"/>
      <c r="JVM85" s="91"/>
      <c r="JVN85" s="91"/>
      <c r="JVO85" s="91"/>
      <c r="JVP85" s="91"/>
      <c r="JVQ85" s="91"/>
      <c r="JVR85" s="91"/>
      <c r="JVS85" s="91"/>
      <c r="JVT85" s="91"/>
      <c r="JVU85" s="91"/>
      <c r="JVV85" s="91"/>
      <c r="JVW85" s="91"/>
      <c r="JVX85" s="91"/>
      <c r="JVY85" s="91"/>
      <c r="JVZ85" s="91"/>
      <c r="JWA85" s="91"/>
      <c r="JWB85" s="91"/>
      <c r="JWC85" s="91"/>
      <c r="JWD85" s="91"/>
      <c r="JWE85" s="91"/>
      <c r="JWF85" s="91"/>
      <c r="JWG85" s="91"/>
      <c r="JWH85" s="91"/>
      <c r="JWI85" s="91"/>
      <c r="JWJ85" s="91"/>
      <c r="JWK85" s="91"/>
      <c r="JWL85" s="91"/>
      <c r="JWM85" s="91"/>
      <c r="JWN85" s="91"/>
      <c r="JWO85" s="91"/>
      <c r="JWP85" s="91"/>
      <c r="JWQ85" s="91"/>
      <c r="JWR85" s="91"/>
      <c r="JWS85" s="91"/>
      <c r="JWT85" s="91"/>
      <c r="JWU85" s="91"/>
      <c r="JWV85" s="91"/>
      <c r="JWW85" s="91"/>
      <c r="JWX85" s="91"/>
      <c r="JWY85" s="91"/>
      <c r="JWZ85" s="91"/>
      <c r="JXA85" s="91"/>
      <c r="JXB85" s="91"/>
      <c r="JXC85" s="91"/>
      <c r="JXD85" s="91"/>
      <c r="JXE85" s="91"/>
      <c r="JXF85" s="91"/>
      <c r="JXG85" s="91"/>
      <c r="JXH85" s="91"/>
      <c r="JXI85" s="91"/>
      <c r="JXJ85" s="91"/>
      <c r="JXK85" s="91"/>
      <c r="JXL85" s="91"/>
      <c r="JXM85" s="91"/>
      <c r="JXN85" s="91"/>
      <c r="JXO85" s="91"/>
      <c r="JXP85" s="91"/>
      <c r="JXQ85" s="91"/>
      <c r="JXR85" s="91"/>
      <c r="JXS85" s="91"/>
      <c r="JXT85" s="91"/>
      <c r="JXU85" s="91"/>
      <c r="JXV85" s="91"/>
      <c r="JXW85" s="91"/>
      <c r="JXX85" s="91"/>
      <c r="JXY85" s="91"/>
      <c r="JXZ85" s="91"/>
      <c r="JYA85" s="91"/>
      <c r="JYB85" s="91"/>
      <c r="JYC85" s="91"/>
      <c r="JYD85" s="91"/>
      <c r="JYE85" s="91"/>
      <c r="JYF85" s="91"/>
      <c r="JYG85" s="91"/>
      <c r="JYH85" s="91"/>
      <c r="JYI85" s="91"/>
      <c r="JYJ85" s="91"/>
      <c r="JYK85" s="91"/>
      <c r="JYL85" s="91"/>
      <c r="JYM85" s="91"/>
      <c r="JYN85" s="91"/>
      <c r="JYO85" s="91"/>
      <c r="JYP85" s="91"/>
      <c r="JYQ85" s="91"/>
      <c r="JYR85" s="91"/>
      <c r="JYS85" s="91"/>
      <c r="JYT85" s="91"/>
      <c r="JYU85" s="91"/>
      <c r="JYV85" s="91"/>
      <c r="JYW85" s="91"/>
      <c r="JYX85" s="91"/>
      <c r="JYY85" s="91"/>
      <c r="JYZ85" s="91"/>
      <c r="JZA85" s="91"/>
      <c r="JZB85" s="91"/>
      <c r="JZC85" s="91"/>
      <c r="JZD85" s="91"/>
      <c r="JZE85" s="91"/>
      <c r="JZF85" s="91"/>
      <c r="JZG85" s="91"/>
      <c r="JZH85" s="91"/>
      <c r="JZI85" s="91"/>
      <c r="JZJ85" s="91"/>
      <c r="JZK85" s="91"/>
      <c r="JZL85" s="91"/>
      <c r="JZM85" s="91"/>
      <c r="JZN85" s="91"/>
      <c r="JZO85" s="91"/>
      <c r="JZP85" s="91"/>
      <c r="JZQ85" s="91"/>
      <c r="JZR85" s="91"/>
      <c r="JZS85" s="91"/>
      <c r="JZT85" s="91"/>
      <c r="JZU85" s="91"/>
      <c r="JZV85" s="91"/>
      <c r="JZW85" s="91"/>
      <c r="JZX85" s="91"/>
      <c r="JZY85" s="91"/>
      <c r="JZZ85" s="91"/>
      <c r="KAA85" s="91"/>
      <c r="KAB85" s="91"/>
      <c r="KAC85" s="91"/>
      <c r="KAD85" s="91"/>
      <c r="KAE85" s="91"/>
      <c r="KAF85" s="91"/>
      <c r="KAG85" s="91"/>
      <c r="KAH85" s="91"/>
      <c r="KAI85" s="91"/>
      <c r="KAJ85" s="91"/>
      <c r="KAK85" s="91"/>
      <c r="KAL85" s="91"/>
      <c r="KAM85" s="91"/>
      <c r="KAN85" s="91"/>
      <c r="KAO85" s="91"/>
      <c r="KAP85" s="91"/>
      <c r="KAQ85" s="91"/>
      <c r="KAR85" s="91"/>
      <c r="KAS85" s="91"/>
      <c r="KAT85" s="91"/>
      <c r="KAU85" s="91"/>
      <c r="KAV85" s="91"/>
      <c r="KAW85" s="91"/>
      <c r="KAX85" s="91"/>
      <c r="KAY85" s="91"/>
      <c r="KAZ85" s="91"/>
      <c r="KBA85" s="91"/>
      <c r="KBB85" s="91"/>
      <c r="KBC85" s="91"/>
      <c r="KBD85" s="91"/>
      <c r="KBE85" s="91"/>
      <c r="KBF85" s="91"/>
      <c r="KBG85" s="91"/>
      <c r="KBH85" s="91"/>
      <c r="KBI85" s="91"/>
      <c r="KBJ85" s="91"/>
      <c r="KBK85" s="91"/>
      <c r="KBL85" s="91"/>
      <c r="KBM85" s="91"/>
      <c r="KBN85" s="91"/>
      <c r="KBO85" s="91"/>
      <c r="KBP85" s="91"/>
      <c r="KBQ85" s="91"/>
      <c r="KBR85" s="91"/>
      <c r="KBS85" s="91"/>
      <c r="KBT85" s="91"/>
      <c r="KBU85" s="91"/>
      <c r="KBV85" s="91"/>
      <c r="KBW85" s="91"/>
      <c r="KBX85" s="91"/>
      <c r="KBY85" s="91"/>
      <c r="KBZ85" s="91"/>
      <c r="KCA85" s="91"/>
      <c r="KCB85" s="91"/>
      <c r="KCC85" s="91"/>
      <c r="KCD85" s="91"/>
      <c r="KCE85" s="91"/>
      <c r="KCF85" s="91"/>
      <c r="KCG85" s="91"/>
      <c r="KCH85" s="91"/>
      <c r="KCI85" s="91"/>
      <c r="KCJ85" s="91"/>
      <c r="KCK85" s="91"/>
      <c r="KCL85" s="91"/>
      <c r="KCM85" s="91"/>
      <c r="KCN85" s="91"/>
      <c r="KCO85" s="91"/>
      <c r="KCP85" s="91"/>
      <c r="KCQ85" s="91"/>
      <c r="KCR85" s="91"/>
      <c r="KCS85" s="91"/>
      <c r="KCT85" s="91"/>
      <c r="KCU85" s="91"/>
      <c r="KCV85" s="91"/>
      <c r="KCW85" s="91"/>
      <c r="KCX85" s="91"/>
      <c r="KCY85" s="91"/>
      <c r="KCZ85" s="91"/>
      <c r="KDA85" s="91"/>
      <c r="KDB85" s="91"/>
      <c r="KDC85" s="91"/>
      <c r="KDD85" s="91"/>
      <c r="KDE85" s="91"/>
      <c r="KDF85" s="91"/>
      <c r="KDG85" s="91"/>
      <c r="KDH85" s="91"/>
      <c r="KDI85" s="91"/>
      <c r="KDJ85" s="91"/>
      <c r="KDK85" s="91"/>
      <c r="KDL85" s="91"/>
      <c r="KDM85" s="91"/>
      <c r="KDN85" s="91"/>
      <c r="KDO85" s="91"/>
      <c r="KDP85" s="91"/>
      <c r="KDQ85" s="91"/>
      <c r="KDR85" s="91"/>
      <c r="KDS85" s="91"/>
      <c r="KDT85" s="91"/>
      <c r="KDU85" s="91"/>
      <c r="KDV85" s="91"/>
      <c r="KDW85" s="91"/>
      <c r="KDX85" s="91"/>
      <c r="KDY85" s="91"/>
      <c r="KDZ85" s="91"/>
      <c r="KEA85" s="91"/>
      <c r="KEB85" s="91"/>
      <c r="KEC85" s="91"/>
      <c r="KED85" s="91"/>
      <c r="KEE85" s="91"/>
      <c r="KEF85" s="91"/>
      <c r="KEG85" s="91"/>
      <c r="KEH85" s="91"/>
      <c r="KEI85" s="91"/>
      <c r="KEJ85" s="91"/>
      <c r="KEK85" s="91"/>
      <c r="KEL85" s="91"/>
      <c r="KEM85" s="91"/>
      <c r="KEN85" s="91"/>
      <c r="KEO85" s="91"/>
      <c r="KEP85" s="91"/>
      <c r="KEQ85" s="91"/>
      <c r="KER85" s="91"/>
      <c r="KES85" s="91"/>
      <c r="KET85" s="91"/>
      <c r="KEU85" s="91"/>
      <c r="KEV85" s="91"/>
      <c r="KEW85" s="91"/>
      <c r="KEX85" s="91"/>
      <c r="KEY85" s="91"/>
      <c r="KEZ85" s="91"/>
      <c r="KFA85" s="91"/>
      <c r="KFB85" s="91"/>
      <c r="KFC85" s="91"/>
      <c r="KFD85" s="91"/>
      <c r="KFE85" s="91"/>
      <c r="KFF85" s="91"/>
      <c r="KFG85" s="91"/>
      <c r="KFH85" s="91"/>
      <c r="KFI85" s="91"/>
      <c r="KFJ85" s="91"/>
      <c r="KFK85" s="91"/>
      <c r="KFL85" s="91"/>
      <c r="KFM85" s="91"/>
      <c r="KFN85" s="91"/>
      <c r="KFO85" s="91"/>
      <c r="KFP85" s="91"/>
      <c r="KFQ85" s="91"/>
      <c r="KFR85" s="91"/>
      <c r="KFS85" s="91"/>
      <c r="KFT85" s="91"/>
      <c r="KFU85" s="91"/>
      <c r="KFV85" s="91"/>
      <c r="KFW85" s="91"/>
      <c r="KFX85" s="91"/>
      <c r="KFY85" s="91"/>
      <c r="KFZ85" s="91"/>
      <c r="KGA85" s="91"/>
      <c r="KGB85" s="91"/>
      <c r="KGC85" s="91"/>
      <c r="KGD85" s="91"/>
      <c r="KGE85" s="91"/>
      <c r="KGF85" s="91"/>
      <c r="KGG85" s="91"/>
      <c r="KGH85" s="91"/>
      <c r="KGI85" s="91"/>
      <c r="KGJ85" s="91"/>
      <c r="KGK85" s="91"/>
      <c r="KGL85" s="91"/>
      <c r="KGM85" s="91"/>
      <c r="KGN85" s="91"/>
      <c r="KGO85" s="91"/>
      <c r="KGP85" s="91"/>
      <c r="KGQ85" s="91"/>
      <c r="KGR85" s="91"/>
      <c r="KGS85" s="91"/>
      <c r="KGT85" s="91"/>
      <c r="KGU85" s="91"/>
      <c r="KGV85" s="91"/>
      <c r="KGW85" s="91"/>
      <c r="KGX85" s="91"/>
      <c r="KGY85" s="91"/>
      <c r="KGZ85" s="91"/>
      <c r="KHA85" s="91"/>
      <c r="KHB85" s="91"/>
      <c r="KHC85" s="91"/>
      <c r="KHD85" s="91"/>
      <c r="KHE85" s="91"/>
      <c r="KHF85" s="91"/>
      <c r="KHG85" s="91"/>
      <c r="KHH85" s="91"/>
      <c r="KHI85" s="91"/>
      <c r="KHJ85" s="91"/>
      <c r="KHK85" s="91"/>
      <c r="KHL85" s="91"/>
      <c r="KHM85" s="91"/>
      <c r="KHN85" s="91"/>
      <c r="KHO85" s="91"/>
      <c r="KHP85" s="91"/>
      <c r="KHQ85" s="91"/>
      <c r="KHR85" s="91"/>
      <c r="KHS85" s="91"/>
      <c r="KHT85" s="91"/>
      <c r="KHU85" s="91"/>
      <c r="KHV85" s="91"/>
      <c r="KHW85" s="91"/>
      <c r="KHX85" s="91"/>
      <c r="KHY85" s="91"/>
      <c r="KHZ85" s="91"/>
      <c r="KIA85" s="91"/>
      <c r="KIB85" s="91"/>
      <c r="KIC85" s="91"/>
      <c r="KID85" s="91"/>
      <c r="KIE85" s="91"/>
      <c r="KIF85" s="91"/>
      <c r="KIG85" s="91"/>
      <c r="KIH85" s="91"/>
      <c r="KII85" s="91"/>
      <c r="KIJ85" s="91"/>
      <c r="KIK85" s="91"/>
      <c r="KIL85" s="91"/>
      <c r="KIM85" s="91"/>
      <c r="KIN85" s="91"/>
      <c r="KIO85" s="91"/>
      <c r="KIP85" s="91"/>
      <c r="KIQ85" s="91"/>
      <c r="KIR85" s="91"/>
      <c r="KIS85" s="91"/>
      <c r="KIT85" s="91"/>
      <c r="KIU85" s="91"/>
      <c r="KIV85" s="91"/>
      <c r="KIW85" s="91"/>
      <c r="KIX85" s="91"/>
      <c r="KIY85" s="91"/>
      <c r="KIZ85" s="91"/>
      <c r="KJA85" s="91"/>
      <c r="KJB85" s="91"/>
      <c r="KJC85" s="91"/>
      <c r="KJD85" s="91"/>
      <c r="KJE85" s="91"/>
      <c r="KJF85" s="91"/>
      <c r="KJG85" s="91"/>
      <c r="KJH85" s="91"/>
      <c r="KJI85" s="91"/>
      <c r="KJJ85" s="91"/>
      <c r="KJK85" s="91"/>
      <c r="KJL85" s="91"/>
      <c r="KJM85" s="91"/>
      <c r="KJN85" s="91"/>
      <c r="KJO85" s="91"/>
      <c r="KJP85" s="91"/>
      <c r="KJQ85" s="91"/>
      <c r="KJR85" s="91"/>
      <c r="KJS85" s="91"/>
      <c r="KJT85" s="91"/>
      <c r="KJU85" s="91"/>
      <c r="KJV85" s="91"/>
      <c r="KJW85" s="91"/>
      <c r="KJX85" s="91"/>
      <c r="KJY85" s="91"/>
      <c r="KJZ85" s="91"/>
      <c r="KKA85" s="91"/>
      <c r="KKB85" s="91"/>
      <c r="KKC85" s="91"/>
      <c r="KKD85" s="91"/>
      <c r="KKE85" s="91"/>
      <c r="KKF85" s="91"/>
      <c r="KKG85" s="91"/>
      <c r="KKH85" s="91"/>
      <c r="KKI85" s="91"/>
      <c r="KKJ85" s="91"/>
      <c r="KKK85" s="91"/>
      <c r="KKL85" s="91"/>
      <c r="KKM85" s="91"/>
      <c r="KKN85" s="91"/>
      <c r="KKO85" s="91"/>
      <c r="KKP85" s="91"/>
      <c r="KKQ85" s="91"/>
      <c r="KKR85" s="91"/>
      <c r="KKS85" s="91"/>
      <c r="KKT85" s="91"/>
      <c r="KKU85" s="91"/>
      <c r="KKV85" s="91"/>
      <c r="KKW85" s="91"/>
      <c r="KKX85" s="91"/>
      <c r="KKY85" s="91"/>
      <c r="KKZ85" s="91"/>
      <c r="KLA85" s="91"/>
      <c r="KLB85" s="91"/>
      <c r="KLC85" s="91"/>
      <c r="KLD85" s="91"/>
      <c r="KLE85" s="91"/>
      <c r="KLF85" s="91"/>
      <c r="KLG85" s="91"/>
      <c r="KLH85" s="91"/>
      <c r="KLI85" s="91"/>
      <c r="KLJ85" s="91"/>
      <c r="KLK85" s="91"/>
      <c r="KLL85" s="91"/>
      <c r="KLM85" s="91"/>
      <c r="KLN85" s="91"/>
      <c r="KLO85" s="91"/>
      <c r="KLP85" s="91"/>
      <c r="KLQ85" s="91"/>
      <c r="KLR85" s="91"/>
      <c r="KLS85" s="91"/>
      <c r="KLT85" s="91"/>
      <c r="KLU85" s="91"/>
      <c r="KLV85" s="91"/>
      <c r="KLW85" s="91"/>
      <c r="KLX85" s="91"/>
      <c r="KLY85" s="91"/>
      <c r="KLZ85" s="91"/>
      <c r="KMA85" s="91"/>
      <c r="KMB85" s="91"/>
      <c r="KMC85" s="91"/>
      <c r="KMD85" s="91"/>
      <c r="KME85" s="91"/>
      <c r="KMF85" s="91"/>
      <c r="KMG85" s="91"/>
      <c r="KMH85" s="91"/>
      <c r="KMI85" s="91"/>
      <c r="KMJ85" s="91"/>
      <c r="KMK85" s="91"/>
      <c r="KML85" s="91"/>
      <c r="KMM85" s="91"/>
      <c r="KMN85" s="91"/>
      <c r="KMO85" s="91"/>
      <c r="KMP85" s="91"/>
      <c r="KMQ85" s="91"/>
      <c r="KMR85" s="91"/>
      <c r="KMS85" s="91"/>
      <c r="KMT85" s="91"/>
      <c r="KMU85" s="91"/>
      <c r="KMV85" s="91"/>
      <c r="KMW85" s="91"/>
      <c r="KMX85" s="91"/>
      <c r="KMY85" s="91"/>
      <c r="KMZ85" s="91"/>
      <c r="KNA85" s="91"/>
      <c r="KNB85" s="91"/>
      <c r="KNC85" s="91"/>
      <c r="KND85" s="91"/>
      <c r="KNE85" s="91"/>
      <c r="KNF85" s="91"/>
      <c r="KNG85" s="91"/>
      <c r="KNH85" s="91"/>
      <c r="KNI85" s="91"/>
      <c r="KNJ85" s="91"/>
      <c r="KNK85" s="91"/>
      <c r="KNL85" s="91"/>
      <c r="KNM85" s="91"/>
      <c r="KNN85" s="91"/>
      <c r="KNO85" s="91"/>
      <c r="KNP85" s="91"/>
      <c r="KNQ85" s="91"/>
      <c r="KNR85" s="91"/>
      <c r="KNS85" s="91"/>
      <c r="KNT85" s="91"/>
      <c r="KNU85" s="91"/>
      <c r="KNV85" s="91"/>
      <c r="KNW85" s="91"/>
      <c r="KNX85" s="91"/>
      <c r="KNY85" s="91"/>
      <c r="KNZ85" s="91"/>
      <c r="KOA85" s="91"/>
      <c r="KOB85" s="91"/>
      <c r="KOC85" s="91"/>
      <c r="KOD85" s="91"/>
      <c r="KOE85" s="91"/>
      <c r="KOF85" s="91"/>
      <c r="KOG85" s="91"/>
      <c r="KOH85" s="91"/>
      <c r="KOI85" s="91"/>
      <c r="KOJ85" s="91"/>
      <c r="KOK85" s="91"/>
      <c r="KOL85" s="91"/>
      <c r="KOM85" s="91"/>
      <c r="KON85" s="91"/>
      <c r="KOO85" s="91"/>
      <c r="KOP85" s="91"/>
      <c r="KOQ85" s="91"/>
      <c r="KOR85" s="91"/>
      <c r="KOS85" s="91"/>
      <c r="KOT85" s="91"/>
      <c r="KOU85" s="91"/>
      <c r="KOV85" s="91"/>
      <c r="KOW85" s="91"/>
      <c r="KOX85" s="91"/>
      <c r="KOY85" s="91"/>
      <c r="KOZ85" s="91"/>
      <c r="KPA85" s="91"/>
      <c r="KPB85" s="91"/>
      <c r="KPC85" s="91"/>
      <c r="KPD85" s="91"/>
      <c r="KPE85" s="91"/>
      <c r="KPF85" s="91"/>
      <c r="KPG85" s="91"/>
      <c r="KPH85" s="91"/>
      <c r="KPI85" s="91"/>
      <c r="KPJ85" s="91"/>
      <c r="KPK85" s="91"/>
      <c r="KPL85" s="91"/>
      <c r="KPM85" s="91"/>
      <c r="KPN85" s="91"/>
      <c r="KPO85" s="91"/>
      <c r="KPP85" s="91"/>
      <c r="KPQ85" s="91"/>
      <c r="KPR85" s="91"/>
      <c r="KPS85" s="91"/>
      <c r="KPT85" s="91"/>
      <c r="KPU85" s="91"/>
      <c r="KPV85" s="91"/>
      <c r="KPW85" s="91"/>
      <c r="KPX85" s="91"/>
      <c r="KPY85" s="91"/>
      <c r="KPZ85" s="91"/>
      <c r="KQA85" s="91"/>
      <c r="KQB85" s="91"/>
      <c r="KQC85" s="91"/>
      <c r="KQD85" s="91"/>
      <c r="KQE85" s="91"/>
      <c r="KQF85" s="91"/>
      <c r="KQG85" s="91"/>
      <c r="KQH85" s="91"/>
      <c r="KQI85" s="91"/>
      <c r="KQJ85" s="91"/>
      <c r="KQK85" s="91"/>
      <c r="KQL85" s="91"/>
      <c r="KQM85" s="91"/>
      <c r="KQN85" s="91"/>
      <c r="KQO85" s="91"/>
      <c r="KQP85" s="91"/>
      <c r="KQQ85" s="91"/>
      <c r="KQR85" s="91"/>
      <c r="KQS85" s="91"/>
      <c r="KQT85" s="91"/>
      <c r="KQU85" s="91"/>
      <c r="KQV85" s="91"/>
      <c r="KQW85" s="91"/>
      <c r="KQX85" s="91"/>
      <c r="KQY85" s="91"/>
      <c r="KQZ85" s="91"/>
      <c r="KRA85" s="91"/>
      <c r="KRB85" s="91"/>
      <c r="KRC85" s="91"/>
      <c r="KRD85" s="91"/>
      <c r="KRE85" s="91"/>
      <c r="KRF85" s="91"/>
      <c r="KRG85" s="91"/>
      <c r="KRH85" s="91"/>
      <c r="KRI85" s="91"/>
      <c r="KRJ85" s="91"/>
      <c r="KRK85" s="91"/>
      <c r="KRL85" s="91"/>
      <c r="KRM85" s="91"/>
      <c r="KRN85" s="91"/>
      <c r="KRO85" s="91"/>
      <c r="KRP85" s="91"/>
      <c r="KRQ85" s="91"/>
      <c r="KRR85" s="91"/>
      <c r="KRS85" s="91"/>
      <c r="KRT85" s="91"/>
      <c r="KRU85" s="91"/>
      <c r="KRV85" s="91"/>
      <c r="KRW85" s="91"/>
      <c r="KRX85" s="91"/>
      <c r="KRY85" s="91"/>
      <c r="KRZ85" s="91"/>
      <c r="KSA85" s="91"/>
      <c r="KSB85" s="91"/>
      <c r="KSC85" s="91"/>
      <c r="KSD85" s="91"/>
      <c r="KSE85" s="91"/>
      <c r="KSF85" s="91"/>
      <c r="KSG85" s="91"/>
      <c r="KSH85" s="91"/>
      <c r="KSI85" s="91"/>
      <c r="KSJ85" s="91"/>
      <c r="KSK85" s="91"/>
      <c r="KSL85" s="91"/>
      <c r="KSM85" s="91"/>
      <c r="KSN85" s="91"/>
      <c r="KSO85" s="91"/>
      <c r="KSP85" s="91"/>
      <c r="KSQ85" s="91"/>
      <c r="KSR85" s="91"/>
      <c r="KSS85" s="91"/>
      <c r="KST85" s="91"/>
      <c r="KSU85" s="91"/>
      <c r="KSV85" s="91"/>
      <c r="KSW85" s="91"/>
      <c r="KSX85" s="91"/>
      <c r="KSY85" s="91"/>
      <c r="KSZ85" s="91"/>
      <c r="KTA85" s="91"/>
      <c r="KTB85" s="91"/>
      <c r="KTC85" s="91"/>
      <c r="KTD85" s="91"/>
      <c r="KTE85" s="91"/>
      <c r="KTF85" s="91"/>
      <c r="KTG85" s="91"/>
      <c r="KTH85" s="91"/>
      <c r="KTI85" s="91"/>
      <c r="KTJ85" s="91"/>
      <c r="KTK85" s="91"/>
      <c r="KTL85" s="91"/>
      <c r="KTM85" s="91"/>
      <c r="KTN85" s="91"/>
      <c r="KTO85" s="91"/>
      <c r="KTP85" s="91"/>
      <c r="KTQ85" s="91"/>
      <c r="KTR85" s="91"/>
      <c r="KTS85" s="91"/>
      <c r="KTT85" s="91"/>
      <c r="KTU85" s="91"/>
      <c r="KTV85" s="91"/>
      <c r="KTW85" s="91"/>
      <c r="KTX85" s="91"/>
      <c r="KTY85" s="91"/>
      <c r="KTZ85" s="91"/>
      <c r="KUA85" s="91"/>
      <c r="KUB85" s="91"/>
      <c r="KUC85" s="91"/>
      <c r="KUD85" s="91"/>
      <c r="KUE85" s="91"/>
      <c r="KUF85" s="91"/>
      <c r="KUG85" s="91"/>
      <c r="KUH85" s="91"/>
      <c r="KUI85" s="91"/>
      <c r="KUJ85" s="91"/>
      <c r="KUK85" s="91"/>
      <c r="KUL85" s="91"/>
      <c r="KUM85" s="91"/>
      <c r="KUN85" s="91"/>
      <c r="KUO85" s="91"/>
      <c r="KUP85" s="91"/>
      <c r="KUQ85" s="91"/>
      <c r="KUR85" s="91"/>
      <c r="KUS85" s="91"/>
      <c r="KUT85" s="91"/>
      <c r="KUU85" s="91"/>
      <c r="KUV85" s="91"/>
      <c r="KUW85" s="91"/>
      <c r="KUX85" s="91"/>
      <c r="KUY85" s="91"/>
      <c r="KUZ85" s="91"/>
      <c r="KVA85" s="91"/>
      <c r="KVB85" s="91"/>
      <c r="KVC85" s="91"/>
      <c r="KVD85" s="91"/>
      <c r="KVE85" s="91"/>
      <c r="KVF85" s="91"/>
      <c r="KVG85" s="91"/>
      <c r="KVH85" s="91"/>
      <c r="KVI85" s="91"/>
      <c r="KVJ85" s="91"/>
      <c r="KVK85" s="91"/>
      <c r="KVL85" s="91"/>
      <c r="KVM85" s="91"/>
      <c r="KVN85" s="91"/>
      <c r="KVO85" s="91"/>
      <c r="KVP85" s="91"/>
      <c r="KVQ85" s="91"/>
      <c r="KVR85" s="91"/>
      <c r="KVS85" s="91"/>
      <c r="KVT85" s="91"/>
      <c r="KVU85" s="91"/>
      <c r="KVV85" s="91"/>
      <c r="KVW85" s="91"/>
      <c r="KVX85" s="91"/>
      <c r="KVY85" s="91"/>
      <c r="KVZ85" s="91"/>
      <c r="KWA85" s="91"/>
      <c r="KWB85" s="91"/>
      <c r="KWC85" s="91"/>
      <c r="KWD85" s="91"/>
      <c r="KWE85" s="91"/>
      <c r="KWF85" s="91"/>
      <c r="KWG85" s="91"/>
      <c r="KWH85" s="91"/>
      <c r="KWI85" s="91"/>
      <c r="KWJ85" s="91"/>
      <c r="KWK85" s="91"/>
      <c r="KWL85" s="91"/>
      <c r="KWM85" s="91"/>
      <c r="KWN85" s="91"/>
      <c r="KWO85" s="91"/>
      <c r="KWP85" s="91"/>
      <c r="KWQ85" s="91"/>
      <c r="KWR85" s="91"/>
      <c r="KWS85" s="91"/>
      <c r="KWT85" s="91"/>
      <c r="KWU85" s="91"/>
      <c r="KWV85" s="91"/>
      <c r="KWW85" s="91"/>
      <c r="KWX85" s="91"/>
      <c r="KWY85" s="91"/>
      <c r="KWZ85" s="91"/>
      <c r="KXA85" s="91"/>
      <c r="KXB85" s="91"/>
      <c r="KXC85" s="91"/>
      <c r="KXD85" s="91"/>
      <c r="KXE85" s="91"/>
      <c r="KXF85" s="91"/>
      <c r="KXG85" s="91"/>
      <c r="KXH85" s="91"/>
      <c r="KXI85" s="91"/>
      <c r="KXJ85" s="91"/>
      <c r="KXK85" s="91"/>
      <c r="KXL85" s="91"/>
      <c r="KXM85" s="91"/>
      <c r="KXN85" s="91"/>
      <c r="KXO85" s="91"/>
      <c r="KXP85" s="91"/>
      <c r="KXQ85" s="91"/>
      <c r="KXR85" s="91"/>
      <c r="KXS85" s="91"/>
      <c r="KXT85" s="91"/>
      <c r="KXU85" s="91"/>
      <c r="KXV85" s="91"/>
      <c r="KXW85" s="91"/>
      <c r="KXX85" s="91"/>
      <c r="KXY85" s="91"/>
      <c r="KXZ85" s="91"/>
      <c r="KYA85" s="91"/>
      <c r="KYB85" s="91"/>
      <c r="KYC85" s="91"/>
      <c r="KYD85" s="91"/>
      <c r="KYE85" s="91"/>
      <c r="KYF85" s="91"/>
      <c r="KYG85" s="91"/>
      <c r="KYH85" s="91"/>
      <c r="KYI85" s="91"/>
      <c r="KYJ85" s="91"/>
      <c r="KYK85" s="91"/>
      <c r="KYL85" s="91"/>
      <c r="KYM85" s="91"/>
      <c r="KYN85" s="91"/>
      <c r="KYO85" s="91"/>
      <c r="KYP85" s="91"/>
      <c r="KYQ85" s="91"/>
      <c r="KYR85" s="91"/>
      <c r="KYS85" s="91"/>
      <c r="KYT85" s="91"/>
      <c r="KYU85" s="91"/>
      <c r="KYV85" s="91"/>
      <c r="KYW85" s="91"/>
      <c r="KYX85" s="91"/>
      <c r="KYY85" s="91"/>
      <c r="KYZ85" s="91"/>
      <c r="KZA85" s="91"/>
      <c r="KZB85" s="91"/>
      <c r="KZC85" s="91"/>
      <c r="KZD85" s="91"/>
      <c r="KZE85" s="91"/>
      <c r="KZF85" s="91"/>
      <c r="KZG85" s="91"/>
      <c r="KZH85" s="91"/>
      <c r="KZI85" s="91"/>
      <c r="KZJ85" s="91"/>
      <c r="KZK85" s="91"/>
      <c r="KZL85" s="91"/>
      <c r="KZM85" s="91"/>
      <c r="KZN85" s="91"/>
      <c r="KZO85" s="91"/>
      <c r="KZP85" s="91"/>
      <c r="KZQ85" s="91"/>
      <c r="KZR85" s="91"/>
      <c r="KZS85" s="91"/>
      <c r="KZT85" s="91"/>
      <c r="KZU85" s="91"/>
      <c r="KZV85" s="91"/>
      <c r="KZW85" s="91"/>
      <c r="KZX85" s="91"/>
      <c r="KZY85" s="91"/>
      <c r="KZZ85" s="91"/>
      <c r="LAA85" s="91"/>
      <c r="LAB85" s="91"/>
      <c r="LAC85" s="91"/>
      <c r="LAD85" s="91"/>
      <c r="LAE85" s="91"/>
      <c r="LAF85" s="91"/>
      <c r="LAG85" s="91"/>
      <c r="LAH85" s="91"/>
      <c r="LAI85" s="91"/>
      <c r="LAJ85" s="91"/>
      <c r="LAK85" s="91"/>
      <c r="LAL85" s="91"/>
      <c r="LAM85" s="91"/>
      <c r="LAN85" s="91"/>
      <c r="LAO85" s="91"/>
      <c r="LAP85" s="91"/>
      <c r="LAQ85" s="91"/>
      <c r="LAR85" s="91"/>
      <c r="LAS85" s="91"/>
      <c r="LAT85" s="91"/>
      <c r="LAU85" s="91"/>
      <c r="LAV85" s="91"/>
      <c r="LAW85" s="91"/>
      <c r="LAX85" s="91"/>
      <c r="LAY85" s="91"/>
      <c r="LAZ85" s="91"/>
      <c r="LBA85" s="91"/>
      <c r="LBB85" s="91"/>
      <c r="LBC85" s="91"/>
      <c r="LBD85" s="91"/>
      <c r="LBE85" s="91"/>
      <c r="LBF85" s="91"/>
      <c r="LBG85" s="91"/>
      <c r="LBH85" s="91"/>
      <c r="LBI85" s="91"/>
      <c r="LBJ85" s="91"/>
      <c r="LBK85" s="91"/>
      <c r="LBL85" s="91"/>
      <c r="LBM85" s="91"/>
      <c r="LBN85" s="91"/>
      <c r="LBO85" s="91"/>
      <c r="LBP85" s="91"/>
      <c r="LBQ85" s="91"/>
      <c r="LBR85" s="91"/>
      <c r="LBS85" s="91"/>
      <c r="LBT85" s="91"/>
      <c r="LBU85" s="91"/>
      <c r="LBV85" s="91"/>
      <c r="LBW85" s="91"/>
      <c r="LBX85" s="91"/>
      <c r="LBY85" s="91"/>
      <c r="LBZ85" s="91"/>
      <c r="LCA85" s="91"/>
      <c r="LCB85" s="91"/>
      <c r="LCC85" s="91"/>
      <c r="LCD85" s="91"/>
      <c r="LCE85" s="91"/>
      <c r="LCF85" s="91"/>
      <c r="LCG85" s="91"/>
      <c r="LCH85" s="91"/>
      <c r="LCI85" s="91"/>
      <c r="LCJ85" s="91"/>
      <c r="LCK85" s="91"/>
      <c r="LCL85" s="91"/>
      <c r="LCM85" s="91"/>
      <c r="LCN85" s="91"/>
      <c r="LCO85" s="91"/>
      <c r="LCP85" s="91"/>
      <c r="LCQ85" s="91"/>
      <c r="LCR85" s="91"/>
      <c r="LCS85" s="91"/>
      <c r="LCT85" s="91"/>
      <c r="LCU85" s="91"/>
      <c r="LCV85" s="91"/>
      <c r="LCW85" s="91"/>
      <c r="LCX85" s="91"/>
      <c r="LCY85" s="91"/>
      <c r="LCZ85" s="91"/>
      <c r="LDA85" s="91"/>
      <c r="LDB85" s="91"/>
      <c r="LDC85" s="91"/>
      <c r="LDD85" s="91"/>
      <c r="LDE85" s="91"/>
      <c r="LDF85" s="91"/>
      <c r="LDG85" s="91"/>
      <c r="LDH85" s="91"/>
      <c r="LDI85" s="91"/>
      <c r="LDJ85" s="91"/>
      <c r="LDK85" s="91"/>
      <c r="LDL85" s="91"/>
      <c r="LDM85" s="91"/>
      <c r="LDN85" s="91"/>
      <c r="LDO85" s="91"/>
      <c r="LDP85" s="91"/>
      <c r="LDQ85" s="91"/>
      <c r="LDR85" s="91"/>
      <c r="LDS85" s="91"/>
      <c r="LDT85" s="91"/>
      <c r="LDU85" s="91"/>
      <c r="LDV85" s="91"/>
      <c r="LDW85" s="91"/>
      <c r="LDX85" s="91"/>
      <c r="LDY85" s="91"/>
      <c r="LDZ85" s="91"/>
      <c r="LEA85" s="91"/>
      <c r="LEB85" s="91"/>
      <c r="LEC85" s="91"/>
      <c r="LED85" s="91"/>
      <c r="LEE85" s="91"/>
      <c r="LEF85" s="91"/>
      <c r="LEG85" s="91"/>
      <c r="LEH85" s="91"/>
      <c r="LEI85" s="91"/>
      <c r="LEJ85" s="91"/>
      <c r="LEK85" s="91"/>
      <c r="LEL85" s="91"/>
      <c r="LEM85" s="91"/>
      <c r="LEN85" s="91"/>
      <c r="LEO85" s="91"/>
      <c r="LEP85" s="91"/>
      <c r="LEQ85" s="91"/>
      <c r="LER85" s="91"/>
      <c r="LES85" s="91"/>
      <c r="LET85" s="91"/>
      <c r="LEU85" s="91"/>
      <c r="LEV85" s="91"/>
      <c r="LEW85" s="91"/>
      <c r="LEX85" s="91"/>
      <c r="LEY85" s="91"/>
      <c r="LEZ85" s="91"/>
      <c r="LFA85" s="91"/>
      <c r="LFB85" s="91"/>
      <c r="LFC85" s="91"/>
      <c r="LFD85" s="91"/>
      <c r="LFE85" s="91"/>
      <c r="LFF85" s="91"/>
      <c r="LFG85" s="91"/>
      <c r="LFH85" s="91"/>
      <c r="LFI85" s="91"/>
      <c r="LFJ85" s="91"/>
      <c r="LFK85" s="91"/>
      <c r="LFL85" s="91"/>
      <c r="LFM85" s="91"/>
      <c r="LFN85" s="91"/>
      <c r="LFO85" s="91"/>
      <c r="LFP85" s="91"/>
      <c r="LFQ85" s="91"/>
      <c r="LFR85" s="91"/>
      <c r="LFS85" s="91"/>
      <c r="LFT85" s="91"/>
      <c r="LFU85" s="91"/>
      <c r="LFV85" s="91"/>
      <c r="LFW85" s="91"/>
      <c r="LFX85" s="91"/>
      <c r="LFY85" s="91"/>
      <c r="LFZ85" s="91"/>
      <c r="LGA85" s="91"/>
      <c r="LGB85" s="91"/>
      <c r="LGC85" s="91"/>
      <c r="LGD85" s="91"/>
      <c r="LGE85" s="91"/>
      <c r="LGF85" s="91"/>
      <c r="LGG85" s="91"/>
      <c r="LGH85" s="91"/>
      <c r="LGI85" s="91"/>
      <c r="LGJ85" s="91"/>
      <c r="LGK85" s="91"/>
      <c r="LGL85" s="91"/>
      <c r="LGM85" s="91"/>
      <c r="LGN85" s="91"/>
      <c r="LGO85" s="91"/>
      <c r="LGP85" s="91"/>
      <c r="LGQ85" s="91"/>
      <c r="LGR85" s="91"/>
      <c r="LGS85" s="91"/>
      <c r="LGT85" s="91"/>
      <c r="LGU85" s="91"/>
      <c r="LGV85" s="91"/>
      <c r="LGW85" s="91"/>
      <c r="LGX85" s="91"/>
      <c r="LGY85" s="91"/>
      <c r="LGZ85" s="91"/>
      <c r="LHA85" s="91"/>
      <c r="LHB85" s="91"/>
      <c r="LHC85" s="91"/>
      <c r="LHD85" s="91"/>
      <c r="LHE85" s="91"/>
      <c r="LHF85" s="91"/>
      <c r="LHG85" s="91"/>
      <c r="LHH85" s="91"/>
      <c r="LHI85" s="91"/>
      <c r="LHJ85" s="91"/>
      <c r="LHK85" s="91"/>
      <c r="LHL85" s="91"/>
      <c r="LHM85" s="91"/>
      <c r="LHN85" s="91"/>
      <c r="LHO85" s="91"/>
      <c r="LHP85" s="91"/>
      <c r="LHQ85" s="91"/>
      <c r="LHR85" s="91"/>
      <c r="LHS85" s="91"/>
      <c r="LHT85" s="91"/>
      <c r="LHU85" s="91"/>
      <c r="LHV85" s="91"/>
      <c r="LHW85" s="91"/>
      <c r="LHX85" s="91"/>
      <c r="LHY85" s="91"/>
      <c r="LHZ85" s="91"/>
      <c r="LIA85" s="91"/>
      <c r="LIB85" s="91"/>
      <c r="LIC85" s="91"/>
      <c r="LID85" s="91"/>
      <c r="LIE85" s="91"/>
      <c r="LIF85" s="91"/>
      <c r="LIG85" s="91"/>
      <c r="LIH85" s="91"/>
      <c r="LII85" s="91"/>
      <c r="LIJ85" s="91"/>
      <c r="LIK85" s="91"/>
      <c r="LIL85" s="91"/>
      <c r="LIM85" s="91"/>
      <c r="LIN85" s="91"/>
      <c r="LIO85" s="91"/>
      <c r="LIP85" s="91"/>
      <c r="LIQ85" s="91"/>
      <c r="LIR85" s="91"/>
      <c r="LIS85" s="91"/>
      <c r="LIT85" s="91"/>
      <c r="LIU85" s="91"/>
      <c r="LIV85" s="91"/>
      <c r="LIW85" s="91"/>
      <c r="LIX85" s="91"/>
      <c r="LIY85" s="91"/>
      <c r="LIZ85" s="91"/>
      <c r="LJA85" s="91"/>
      <c r="LJB85" s="91"/>
      <c r="LJC85" s="91"/>
      <c r="LJD85" s="91"/>
      <c r="LJE85" s="91"/>
      <c r="LJF85" s="91"/>
      <c r="LJG85" s="91"/>
      <c r="LJH85" s="91"/>
      <c r="LJI85" s="91"/>
      <c r="LJJ85" s="91"/>
      <c r="LJK85" s="91"/>
      <c r="LJL85" s="91"/>
      <c r="LJM85" s="91"/>
      <c r="LJN85" s="91"/>
      <c r="LJO85" s="91"/>
      <c r="LJP85" s="91"/>
      <c r="LJQ85" s="91"/>
      <c r="LJR85" s="91"/>
      <c r="LJS85" s="91"/>
      <c r="LJT85" s="91"/>
      <c r="LJU85" s="91"/>
      <c r="LJV85" s="91"/>
      <c r="LJW85" s="91"/>
      <c r="LJX85" s="91"/>
      <c r="LJY85" s="91"/>
      <c r="LJZ85" s="91"/>
      <c r="LKA85" s="91"/>
      <c r="LKB85" s="91"/>
      <c r="LKC85" s="91"/>
      <c r="LKD85" s="91"/>
      <c r="LKE85" s="91"/>
      <c r="LKF85" s="91"/>
      <c r="LKG85" s="91"/>
      <c r="LKH85" s="91"/>
      <c r="LKI85" s="91"/>
      <c r="LKJ85" s="91"/>
      <c r="LKK85" s="91"/>
      <c r="LKL85" s="91"/>
      <c r="LKM85" s="91"/>
      <c r="LKN85" s="91"/>
      <c r="LKO85" s="91"/>
      <c r="LKP85" s="91"/>
      <c r="LKQ85" s="91"/>
      <c r="LKR85" s="91"/>
      <c r="LKS85" s="91"/>
      <c r="LKT85" s="91"/>
      <c r="LKU85" s="91"/>
      <c r="LKV85" s="91"/>
      <c r="LKW85" s="91"/>
      <c r="LKX85" s="91"/>
      <c r="LKY85" s="91"/>
      <c r="LKZ85" s="91"/>
      <c r="LLA85" s="91"/>
      <c r="LLB85" s="91"/>
      <c r="LLC85" s="91"/>
      <c r="LLD85" s="91"/>
      <c r="LLE85" s="91"/>
      <c r="LLF85" s="91"/>
      <c r="LLG85" s="91"/>
      <c r="LLH85" s="91"/>
      <c r="LLI85" s="91"/>
      <c r="LLJ85" s="91"/>
      <c r="LLK85" s="91"/>
      <c r="LLL85" s="91"/>
      <c r="LLM85" s="91"/>
      <c r="LLN85" s="91"/>
      <c r="LLO85" s="91"/>
      <c r="LLP85" s="91"/>
      <c r="LLQ85" s="91"/>
      <c r="LLR85" s="91"/>
      <c r="LLS85" s="91"/>
      <c r="LLT85" s="91"/>
      <c r="LLU85" s="91"/>
      <c r="LLV85" s="91"/>
      <c r="LLW85" s="91"/>
      <c r="LLX85" s="91"/>
      <c r="LLY85" s="91"/>
      <c r="LLZ85" s="91"/>
      <c r="LMA85" s="91"/>
      <c r="LMB85" s="91"/>
      <c r="LMC85" s="91"/>
      <c r="LMD85" s="91"/>
      <c r="LME85" s="91"/>
      <c r="LMF85" s="91"/>
      <c r="LMG85" s="91"/>
      <c r="LMH85" s="91"/>
      <c r="LMI85" s="91"/>
      <c r="LMJ85" s="91"/>
      <c r="LMK85" s="91"/>
      <c r="LML85" s="91"/>
      <c r="LMM85" s="91"/>
      <c r="LMN85" s="91"/>
      <c r="LMO85" s="91"/>
      <c r="LMP85" s="91"/>
      <c r="LMQ85" s="91"/>
      <c r="LMR85" s="91"/>
      <c r="LMS85" s="91"/>
      <c r="LMT85" s="91"/>
      <c r="LMU85" s="91"/>
      <c r="LMV85" s="91"/>
      <c r="LMW85" s="91"/>
      <c r="LMX85" s="91"/>
      <c r="LMY85" s="91"/>
      <c r="LMZ85" s="91"/>
      <c r="LNA85" s="91"/>
      <c r="LNB85" s="91"/>
      <c r="LNC85" s="91"/>
      <c r="LND85" s="91"/>
      <c r="LNE85" s="91"/>
      <c r="LNF85" s="91"/>
      <c r="LNG85" s="91"/>
      <c r="LNH85" s="91"/>
      <c r="LNI85" s="91"/>
      <c r="LNJ85" s="91"/>
      <c r="LNK85" s="91"/>
      <c r="LNL85" s="91"/>
      <c r="LNM85" s="91"/>
      <c r="LNN85" s="91"/>
      <c r="LNO85" s="91"/>
      <c r="LNP85" s="91"/>
      <c r="LNQ85" s="91"/>
      <c r="LNR85" s="91"/>
      <c r="LNS85" s="91"/>
      <c r="LNT85" s="91"/>
      <c r="LNU85" s="91"/>
      <c r="LNV85" s="91"/>
      <c r="LNW85" s="91"/>
      <c r="LNX85" s="91"/>
      <c r="LNY85" s="91"/>
      <c r="LNZ85" s="91"/>
      <c r="LOA85" s="91"/>
      <c r="LOB85" s="91"/>
      <c r="LOC85" s="91"/>
      <c r="LOD85" s="91"/>
      <c r="LOE85" s="91"/>
      <c r="LOF85" s="91"/>
      <c r="LOG85" s="91"/>
      <c r="LOH85" s="91"/>
      <c r="LOI85" s="91"/>
      <c r="LOJ85" s="91"/>
      <c r="LOK85" s="91"/>
      <c r="LOL85" s="91"/>
      <c r="LOM85" s="91"/>
      <c r="LON85" s="91"/>
      <c r="LOO85" s="91"/>
      <c r="LOP85" s="91"/>
      <c r="LOQ85" s="91"/>
      <c r="LOR85" s="91"/>
      <c r="LOS85" s="91"/>
      <c r="LOT85" s="91"/>
      <c r="LOU85" s="91"/>
      <c r="LOV85" s="91"/>
      <c r="LOW85" s="91"/>
      <c r="LOX85" s="91"/>
      <c r="LOY85" s="91"/>
      <c r="LOZ85" s="91"/>
      <c r="LPA85" s="91"/>
      <c r="LPB85" s="91"/>
      <c r="LPC85" s="91"/>
      <c r="LPD85" s="91"/>
      <c r="LPE85" s="91"/>
      <c r="LPF85" s="91"/>
      <c r="LPG85" s="91"/>
      <c r="LPH85" s="91"/>
      <c r="LPI85" s="91"/>
      <c r="LPJ85" s="91"/>
      <c r="LPK85" s="91"/>
      <c r="LPL85" s="91"/>
      <c r="LPM85" s="91"/>
      <c r="LPN85" s="91"/>
      <c r="LPO85" s="91"/>
      <c r="LPP85" s="91"/>
      <c r="LPQ85" s="91"/>
      <c r="LPR85" s="91"/>
      <c r="LPS85" s="91"/>
      <c r="LPT85" s="91"/>
      <c r="LPU85" s="91"/>
      <c r="LPV85" s="91"/>
      <c r="LPW85" s="91"/>
      <c r="LPX85" s="91"/>
      <c r="LPY85" s="91"/>
      <c r="LPZ85" s="91"/>
      <c r="LQA85" s="91"/>
      <c r="LQB85" s="91"/>
      <c r="LQC85" s="91"/>
      <c r="LQD85" s="91"/>
      <c r="LQE85" s="91"/>
      <c r="LQF85" s="91"/>
      <c r="LQG85" s="91"/>
      <c r="LQH85" s="91"/>
      <c r="LQI85" s="91"/>
      <c r="LQJ85" s="91"/>
      <c r="LQK85" s="91"/>
      <c r="LQL85" s="91"/>
      <c r="LQM85" s="91"/>
      <c r="LQN85" s="91"/>
      <c r="LQO85" s="91"/>
      <c r="LQP85" s="91"/>
      <c r="LQQ85" s="91"/>
      <c r="LQR85" s="91"/>
      <c r="LQS85" s="91"/>
      <c r="LQT85" s="91"/>
      <c r="LQU85" s="91"/>
      <c r="LQV85" s="91"/>
      <c r="LQW85" s="91"/>
      <c r="LQX85" s="91"/>
      <c r="LQY85" s="91"/>
      <c r="LQZ85" s="91"/>
      <c r="LRA85" s="91"/>
      <c r="LRB85" s="91"/>
      <c r="LRC85" s="91"/>
      <c r="LRD85" s="91"/>
      <c r="LRE85" s="91"/>
      <c r="LRF85" s="91"/>
      <c r="LRG85" s="91"/>
      <c r="LRH85" s="91"/>
      <c r="LRI85" s="91"/>
      <c r="LRJ85" s="91"/>
      <c r="LRK85" s="91"/>
      <c r="LRL85" s="91"/>
      <c r="LRM85" s="91"/>
      <c r="LRN85" s="91"/>
      <c r="LRO85" s="91"/>
      <c r="LRP85" s="91"/>
      <c r="LRQ85" s="91"/>
      <c r="LRR85" s="91"/>
      <c r="LRS85" s="91"/>
      <c r="LRT85" s="91"/>
      <c r="LRU85" s="91"/>
      <c r="LRV85" s="91"/>
      <c r="LRW85" s="91"/>
      <c r="LRX85" s="91"/>
      <c r="LRY85" s="91"/>
      <c r="LRZ85" s="91"/>
      <c r="LSA85" s="91"/>
      <c r="LSB85" s="91"/>
      <c r="LSC85" s="91"/>
      <c r="LSD85" s="91"/>
      <c r="LSE85" s="91"/>
      <c r="LSF85" s="91"/>
      <c r="LSG85" s="91"/>
      <c r="LSH85" s="91"/>
      <c r="LSI85" s="91"/>
      <c r="LSJ85" s="91"/>
      <c r="LSK85" s="91"/>
      <c r="LSL85" s="91"/>
      <c r="LSM85" s="91"/>
      <c r="LSN85" s="91"/>
      <c r="LSO85" s="91"/>
      <c r="LSP85" s="91"/>
      <c r="LSQ85" s="91"/>
      <c r="LSR85" s="91"/>
      <c r="LSS85" s="91"/>
      <c r="LST85" s="91"/>
      <c r="LSU85" s="91"/>
      <c r="LSV85" s="91"/>
      <c r="LSW85" s="91"/>
      <c r="LSX85" s="91"/>
      <c r="LSY85" s="91"/>
      <c r="LSZ85" s="91"/>
      <c r="LTA85" s="91"/>
      <c r="LTB85" s="91"/>
      <c r="LTC85" s="91"/>
      <c r="LTD85" s="91"/>
      <c r="LTE85" s="91"/>
      <c r="LTF85" s="91"/>
      <c r="LTG85" s="91"/>
      <c r="LTH85" s="91"/>
      <c r="LTI85" s="91"/>
      <c r="LTJ85" s="91"/>
      <c r="LTK85" s="91"/>
      <c r="LTL85" s="91"/>
      <c r="LTM85" s="91"/>
      <c r="LTN85" s="91"/>
      <c r="LTO85" s="91"/>
      <c r="LTP85" s="91"/>
      <c r="LTQ85" s="91"/>
      <c r="LTR85" s="91"/>
      <c r="LTS85" s="91"/>
      <c r="LTT85" s="91"/>
      <c r="LTU85" s="91"/>
      <c r="LTV85" s="91"/>
      <c r="LTW85" s="91"/>
      <c r="LTX85" s="91"/>
      <c r="LTY85" s="91"/>
      <c r="LTZ85" s="91"/>
      <c r="LUA85" s="91"/>
      <c r="LUB85" s="91"/>
      <c r="LUC85" s="91"/>
      <c r="LUD85" s="91"/>
      <c r="LUE85" s="91"/>
      <c r="LUF85" s="91"/>
      <c r="LUG85" s="91"/>
      <c r="LUH85" s="91"/>
      <c r="LUI85" s="91"/>
      <c r="LUJ85" s="91"/>
      <c r="LUK85" s="91"/>
      <c r="LUL85" s="91"/>
      <c r="LUM85" s="91"/>
      <c r="LUN85" s="91"/>
      <c r="LUO85" s="91"/>
      <c r="LUP85" s="91"/>
      <c r="LUQ85" s="91"/>
      <c r="LUR85" s="91"/>
      <c r="LUS85" s="91"/>
      <c r="LUT85" s="91"/>
      <c r="LUU85" s="91"/>
      <c r="LUV85" s="91"/>
      <c r="LUW85" s="91"/>
      <c r="LUX85" s="91"/>
      <c r="LUY85" s="91"/>
      <c r="LUZ85" s="91"/>
      <c r="LVA85" s="91"/>
      <c r="LVB85" s="91"/>
      <c r="LVC85" s="91"/>
      <c r="LVD85" s="91"/>
      <c r="LVE85" s="91"/>
      <c r="LVF85" s="91"/>
      <c r="LVG85" s="91"/>
      <c r="LVH85" s="91"/>
      <c r="LVI85" s="91"/>
      <c r="LVJ85" s="91"/>
      <c r="LVK85" s="91"/>
      <c r="LVL85" s="91"/>
      <c r="LVM85" s="91"/>
      <c r="LVN85" s="91"/>
      <c r="LVO85" s="91"/>
      <c r="LVP85" s="91"/>
      <c r="LVQ85" s="91"/>
      <c r="LVR85" s="91"/>
      <c r="LVS85" s="91"/>
      <c r="LVT85" s="91"/>
      <c r="LVU85" s="91"/>
      <c r="LVV85" s="91"/>
      <c r="LVW85" s="91"/>
      <c r="LVX85" s="91"/>
      <c r="LVY85" s="91"/>
      <c r="LVZ85" s="91"/>
      <c r="LWA85" s="91"/>
      <c r="LWB85" s="91"/>
      <c r="LWC85" s="91"/>
      <c r="LWD85" s="91"/>
      <c r="LWE85" s="91"/>
      <c r="LWF85" s="91"/>
      <c r="LWG85" s="91"/>
      <c r="LWH85" s="91"/>
      <c r="LWI85" s="91"/>
      <c r="LWJ85" s="91"/>
      <c r="LWK85" s="91"/>
      <c r="LWL85" s="91"/>
      <c r="LWM85" s="91"/>
      <c r="LWN85" s="91"/>
      <c r="LWO85" s="91"/>
      <c r="LWP85" s="91"/>
      <c r="LWQ85" s="91"/>
      <c r="LWR85" s="91"/>
      <c r="LWS85" s="91"/>
      <c r="LWT85" s="91"/>
      <c r="LWU85" s="91"/>
      <c r="LWV85" s="91"/>
      <c r="LWW85" s="91"/>
      <c r="LWX85" s="91"/>
      <c r="LWY85" s="91"/>
      <c r="LWZ85" s="91"/>
      <c r="LXA85" s="91"/>
      <c r="LXB85" s="91"/>
      <c r="LXC85" s="91"/>
      <c r="LXD85" s="91"/>
      <c r="LXE85" s="91"/>
      <c r="LXF85" s="91"/>
      <c r="LXG85" s="91"/>
      <c r="LXH85" s="91"/>
      <c r="LXI85" s="91"/>
      <c r="LXJ85" s="91"/>
      <c r="LXK85" s="91"/>
      <c r="LXL85" s="91"/>
      <c r="LXM85" s="91"/>
      <c r="LXN85" s="91"/>
      <c r="LXO85" s="91"/>
      <c r="LXP85" s="91"/>
      <c r="LXQ85" s="91"/>
      <c r="LXR85" s="91"/>
      <c r="LXS85" s="91"/>
      <c r="LXT85" s="91"/>
      <c r="LXU85" s="91"/>
      <c r="LXV85" s="91"/>
      <c r="LXW85" s="91"/>
      <c r="LXX85" s="91"/>
      <c r="LXY85" s="91"/>
      <c r="LXZ85" s="91"/>
      <c r="LYA85" s="91"/>
      <c r="LYB85" s="91"/>
      <c r="LYC85" s="91"/>
      <c r="LYD85" s="91"/>
      <c r="LYE85" s="91"/>
      <c r="LYF85" s="91"/>
      <c r="LYG85" s="91"/>
      <c r="LYH85" s="91"/>
      <c r="LYI85" s="91"/>
      <c r="LYJ85" s="91"/>
      <c r="LYK85" s="91"/>
      <c r="LYL85" s="91"/>
      <c r="LYM85" s="91"/>
      <c r="LYN85" s="91"/>
      <c r="LYO85" s="91"/>
      <c r="LYP85" s="91"/>
      <c r="LYQ85" s="91"/>
      <c r="LYR85" s="91"/>
      <c r="LYS85" s="91"/>
      <c r="LYT85" s="91"/>
      <c r="LYU85" s="91"/>
      <c r="LYV85" s="91"/>
      <c r="LYW85" s="91"/>
      <c r="LYX85" s="91"/>
      <c r="LYY85" s="91"/>
      <c r="LYZ85" s="91"/>
      <c r="LZA85" s="91"/>
      <c r="LZB85" s="91"/>
      <c r="LZC85" s="91"/>
      <c r="LZD85" s="91"/>
      <c r="LZE85" s="91"/>
      <c r="LZF85" s="91"/>
      <c r="LZG85" s="91"/>
      <c r="LZH85" s="91"/>
      <c r="LZI85" s="91"/>
      <c r="LZJ85" s="91"/>
      <c r="LZK85" s="91"/>
      <c r="LZL85" s="91"/>
      <c r="LZM85" s="91"/>
      <c r="LZN85" s="91"/>
      <c r="LZO85" s="91"/>
      <c r="LZP85" s="91"/>
      <c r="LZQ85" s="91"/>
      <c r="LZR85" s="91"/>
      <c r="LZS85" s="91"/>
      <c r="LZT85" s="91"/>
      <c r="LZU85" s="91"/>
      <c r="LZV85" s="91"/>
      <c r="LZW85" s="91"/>
      <c r="LZX85" s="91"/>
      <c r="LZY85" s="91"/>
      <c r="LZZ85" s="91"/>
      <c r="MAA85" s="91"/>
      <c r="MAB85" s="91"/>
      <c r="MAC85" s="91"/>
      <c r="MAD85" s="91"/>
      <c r="MAE85" s="91"/>
      <c r="MAF85" s="91"/>
      <c r="MAG85" s="91"/>
      <c r="MAH85" s="91"/>
      <c r="MAI85" s="91"/>
      <c r="MAJ85" s="91"/>
      <c r="MAK85" s="91"/>
      <c r="MAL85" s="91"/>
      <c r="MAM85" s="91"/>
      <c r="MAN85" s="91"/>
      <c r="MAO85" s="91"/>
      <c r="MAP85" s="91"/>
      <c r="MAQ85" s="91"/>
      <c r="MAR85" s="91"/>
      <c r="MAS85" s="91"/>
      <c r="MAT85" s="91"/>
      <c r="MAU85" s="91"/>
      <c r="MAV85" s="91"/>
      <c r="MAW85" s="91"/>
      <c r="MAX85" s="91"/>
      <c r="MAY85" s="91"/>
      <c r="MAZ85" s="91"/>
      <c r="MBA85" s="91"/>
      <c r="MBB85" s="91"/>
      <c r="MBC85" s="91"/>
      <c r="MBD85" s="91"/>
      <c r="MBE85" s="91"/>
      <c r="MBF85" s="91"/>
      <c r="MBG85" s="91"/>
      <c r="MBH85" s="91"/>
      <c r="MBI85" s="91"/>
      <c r="MBJ85" s="91"/>
      <c r="MBK85" s="91"/>
      <c r="MBL85" s="91"/>
      <c r="MBM85" s="91"/>
      <c r="MBN85" s="91"/>
      <c r="MBO85" s="91"/>
      <c r="MBP85" s="91"/>
      <c r="MBQ85" s="91"/>
      <c r="MBR85" s="91"/>
      <c r="MBS85" s="91"/>
      <c r="MBT85" s="91"/>
      <c r="MBU85" s="91"/>
      <c r="MBV85" s="91"/>
      <c r="MBW85" s="91"/>
      <c r="MBX85" s="91"/>
      <c r="MBY85" s="91"/>
      <c r="MBZ85" s="91"/>
      <c r="MCA85" s="91"/>
      <c r="MCB85" s="91"/>
      <c r="MCC85" s="91"/>
      <c r="MCD85" s="91"/>
      <c r="MCE85" s="91"/>
      <c r="MCF85" s="91"/>
      <c r="MCG85" s="91"/>
      <c r="MCH85" s="91"/>
      <c r="MCI85" s="91"/>
      <c r="MCJ85" s="91"/>
      <c r="MCK85" s="91"/>
      <c r="MCL85" s="91"/>
      <c r="MCM85" s="91"/>
      <c r="MCN85" s="91"/>
      <c r="MCO85" s="91"/>
      <c r="MCP85" s="91"/>
      <c r="MCQ85" s="91"/>
      <c r="MCR85" s="91"/>
      <c r="MCS85" s="91"/>
      <c r="MCT85" s="91"/>
      <c r="MCU85" s="91"/>
      <c r="MCV85" s="91"/>
      <c r="MCW85" s="91"/>
      <c r="MCX85" s="91"/>
      <c r="MCY85" s="91"/>
      <c r="MCZ85" s="91"/>
      <c r="MDA85" s="91"/>
      <c r="MDB85" s="91"/>
      <c r="MDC85" s="91"/>
      <c r="MDD85" s="91"/>
      <c r="MDE85" s="91"/>
      <c r="MDF85" s="91"/>
      <c r="MDG85" s="91"/>
      <c r="MDH85" s="91"/>
      <c r="MDI85" s="91"/>
      <c r="MDJ85" s="91"/>
      <c r="MDK85" s="91"/>
      <c r="MDL85" s="91"/>
      <c r="MDM85" s="91"/>
      <c r="MDN85" s="91"/>
      <c r="MDO85" s="91"/>
      <c r="MDP85" s="91"/>
      <c r="MDQ85" s="91"/>
      <c r="MDR85" s="91"/>
      <c r="MDS85" s="91"/>
      <c r="MDT85" s="91"/>
      <c r="MDU85" s="91"/>
      <c r="MDV85" s="91"/>
      <c r="MDW85" s="91"/>
      <c r="MDX85" s="91"/>
      <c r="MDY85" s="91"/>
      <c r="MDZ85" s="91"/>
      <c r="MEA85" s="91"/>
      <c r="MEB85" s="91"/>
      <c r="MEC85" s="91"/>
      <c r="MED85" s="91"/>
      <c r="MEE85" s="91"/>
      <c r="MEF85" s="91"/>
      <c r="MEG85" s="91"/>
      <c r="MEH85" s="91"/>
      <c r="MEI85" s="91"/>
      <c r="MEJ85" s="91"/>
      <c r="MEK85" s="91"/>
      <c r="MEL85" s="91"/>
      <c r="MEM85" s="91"/>
      <c r="MEN85" s="91"/>
      <c r="MEO85" s="91"/>
      <c r="MEP85" s="91"/>
      <c r="MEQ85" s="91"/>
      <c r="MER85" s="91"/>
      <c r="MES85" s="91"/>
      <c r="MET85" s="91"/>
      <c r="MEU85" s="91"/>
      <c r="MEV85" s="91"/>
      <c r="MEW85" s="91"/>
      <c r="MEX85" s="91"/>
      <c r="MEY85" s="91"/>
      <c r="MEZ85" s="91"/>
      <c r="MFA85" s="91"/>
      <c r="MFB85" s="91"/>
      <c r="MFC85" s="91"/>
      <c r="MFD85" s="91"/>
      <c r="MFE85" s="91"/>
      <c r="MFF85" s="91"/>
      <c r="MFG85" s="91"/>
      <c r="MFH85" s="91"/>
      <c r="MFI85" s="91"/>
      <c r="MFJ85" s="91"/>
      <c r="MFK85" s="91"/>
      <c r="MFL85" s="91"/>
      <c r="MFM85" s="91"/>
      <c r="MFN85" s="91"/>
      <c r="MFO85" s="91"/>
      <c r="MFP85" s="91"/>
      <c r="MFQ85" s="91"/>
      <c r="MFR85" s="91"/>
      <c r="MFS85" s="91"/>
      <c r="MFT85" s="91"/>
      <c r="MFU85" s="91"/>
      <c r="MFV85" s="91"/>
      <c r="MFW85" s="91"/>
      <c r="MFX85" s="91"/>
      <c r="MFY85" s="91"/>
      <c r="MFZ85" s="91"/>
      <c r="MGA85" s="91"/>
      <c r="MGB85" s="91"/>
      <c r="MGC85" s="91"/>
      <c r="MGD85" s="91"/>
      <c r="MGE85" s="91"/>
      <c r="MGF85" s="91"/>
      <c r="MGG85" s="91"/>
      <c r="MGH85" s="91"/>
      <c r="MGI85" s="91"/>
      <c r="MGJ85" s="91"/>
      <c r="MGK85" s="91"/>
      <c r="MGL85" s="91"/>
      <c r="MGM85" s="91"/>
      <c r="MGN85" s="91"/>
      <c r="MGO85" s="91"/>
      <c r="MGP85" s="91"/>
      <c r="MGQ85" s="91"/>
      <c r="MGR85" s="91"/>
      <c r="MGS85" s="91"/>
      <c r="MGT85" s="91"/>
      <c r="MGU85" s="91"/>
      <c r="MGV85" s="91"/>
      <c r="MGW85" s="91"/>
      <c r="MGX85" s="91"/>
      <c r="MGY85" s="91"/>
      <c r="MGZ85" s="91"/>
      <c r="MHA85" s="91"/>
      <c r="MHB85" s="91"/>
      <c r="MHC85" s="91"/>
      <c r="MHD85" s="91"/>
      <c r="MHE85" s="91"/>
      <c r="MHF85" s="91"/>
      <c r="MHG85" s="91"/>
      <c r="MHH85" s="91"/>
      <c r="MHI85" s="91"/>
      <c r="MHJ85" s="91"/>
      <c r="MHK85" s="91"/>
      <c r="MHL85" s="91"/>
      <c r="MHM85" s="91"/>
      <c r="MHN85" s="91"/>
      <c r="MHO85" s="91"/>
      <c r="MHP85" s="91"/>
      <c r="MHQ85" s="91"/>
      <c r="MHR85" s="91"/>
      <c r="MHS85" s="91"/>
      <c r="MHT85" s="91"/>
      <c r="MHU85" s="91"/>
      <c r="MHV85" s="91"/>
      <c r="MHW85" s="91"/>
      <c r="MHX85" s="91"/>
      <c r="MHY85" s="91"/>
      <c r="MHZ85" s="91"/>
      <c r="MIA85" s="91"/>
      <c r="MIB85" s="91"/>
      <c r="MIC85" s="91"/>
      <c r="MID85" s="91"/>
      <c r="MIE85" s="91"/>
      <c r="MIF85" s="91"/>
      <c r="MIG85" s="91"/>
      <c r="MIH85" s="91"/>
      <c r="MII85" s="91"/>
      <c r="MIJ85" s="91"/>
      <c r="MIK85" s="91"/>
      <c r="MIL85" s="91"/>
      <c r="MIM85" s="91"/>
      <c r="MIN85" s="91"/>
      <c r="MIO85" s="91"/>
      <c r="MIP85" s="91"/>
      <c r="MIQ85" s="91"/>
      <c r="MIR85" s="91"/>
      <c r="MIS85" s="91"/>
      <c r="MIT85" s="91"/>
      <c r="MIU85" s="91"/>
      <c r="MIV85" s="91"/>
      <c r="MIW85" s="91"/>
      <c r="MIX85" s="91"/>
      <c r="MIY85" s="91"/>
      <c r="MIZ85" s="91"/>
      <c r="MJA85" s="91"/>
      <c r="MJB85" s="91"/>
      <c r="MJC85" s="91"/>
      <c r="MJD85" s="91"/>
      <c r="MJE85" s="91"/>
      <c r="MJF85" s="91"/>
      <c r="MJG85" s="91"/>
      <c r="MJH85" s="91"/>
      <c r="MJI85" s="91"/>
      <c r="MJJ85" s="91"/>
      <c r="MJK85" s="91"/>
      <c r="MJL85" s="91"/>
      <c r="MJM85" s="91"/>
      <c r="MJN85" s="91"/>
      <c r="MJO85" s="91"/>
      <c r="MJP85" s="91"/>
      <c r="MJQ85" s="91"/>
      <c r="MJR85" s="91"/>
      <c r="MJS85" s="91"/>
      <c r="MJT85" s="91"/>
      <c r="MJU85" s="91"/>
      <c r="MJV85" s="91"/>
      <c r="MJW85" s="91"/>
      <c r="MJX85" s="91"/>
      <c r="MJY85" s="91"/>
      <c r="MJZ85" s="91"/>
      <c r="MKA85" s="91"/>
      <c r="MKB85" s="91"/>
      <c r="MKC85" s="91"/>
      <c r="MKD85" s="91"/>
      <c r="MKE85" s="91"/>
      <c r="MKF85" s="91"/>
      <c r="MKG85" s="91"/>
      <c r="MKH85" s="91"/>
      <c r="MKI85" s="91"/>
      <c r="MKJ85" s="91"/>
      <c r="MKK85" s="91"/>
      <c r="MKL85" s="91"/>
      <c r="MKM85" s="91"/>
      <c r="MKN85" s="91"/>
      <c r="MKO85" s="91"/>
      <c r="MKP85" s="91"/>
      <c r="MKQ85" s="91"/>
      <c r="MKR85" s="91"/>
      <c r="MKS85" s="91"/>
      <c r="MKT85" s="91"/>
      <c r="MKU85" s="91"/>
      <c r="MKV85" s="91"/>
      <c r="MKW85" s="91"/>
      <c r="MKX85" s="91"/>
      <c r="MKY85" s="91"/>
      <c r="MKZ85" s="91"/>
      <c r="MLA85" s="91"/>
      <c r="MLB85" s="91"/>
      <c r="MLC85" s="91"/>
      <c r="MLD85" s="91"/>
      <c r="MLE85" s="91"/>
      <c r="MLF85" s="91"/>
      <c r="MLG85" s="91"/>
      <c r="MLH85" s="91"/>
      <c r="MLI85" s="91"/>
      <c r="MLJ85" s="91"/>
      <c r="MLK85" s="91"/>
      <c r="MLL85" s="91"/>
      <c r="MLM85" s="91"/>
      <c r="MLN85" s="91"/>
      <c r="MLO85" s="91"/>
      <c r="MLP85" s="91"/>
      <c r="MLQ85" s="91"/>
      <c r="MLR85" s="91"/>
      <c r="MLS85" s="91"/>
      <c r="MLT85" s="91"/>
      <c r="MLU85" s="91"/>
      <c r="MLV85" s="91"/>
      <c r="MLW85" s="91"/>
      <c r="MLX85" s="91"/>
      <c r="MLY85" s="91"/>
      <c r="MLZ85" s="91"/>
      <c r="MMA85" s="91"/>
      <c r="MMB85" s="91"/>
      <c r="MMC85" s="91"/>
      <c r="MMD85" s="91"/>
      <c r="MME85" s="91"/>
      <c r="MMF85" s="91"/>
      <c r="MMG85" s="91"/>
      <c r="MMH85" s="91"/>
      <c r="MMI85" s="91"/>
      <c r="MMJ85" s="91"/>
      <c r="MMK85" s="91"/>
      <c r="MML85" s="91"/>
      <c r="MMM85" s="91"/>
      <c r="MMN85" s="91"/>
      <c r="MMO85" s="91"/>
      <c r="MMP85" s="91"/>
      <c r="MMQ85" s="91"/>
      <c r="MMR85" s="91"/>
      <c r="MMS85" s="91"/>
      <c r="MMT85" s="91"/>
      <c r="MMU85" s="91"/>
      <c r="MMV85" s="91"/>
      <c r="MMW85" s="91"/>
      <c r="MMX85" s="91"/>
      <c r="MMY85" s="91"/>
      <c r="MMZ85" s="91"/>
      <c r="MNA85" s="91"/>
      <c r="MNB85" s="91"/>
      <c r="MNC85" s="91"/>
      <c r="MND85" s="91"/>
      <c r="MNE85" s="91"/>
      <c r="MNF85" s="91"/>
      <c r="MNG85" s="91"/>
      <c r="MNH85" s="91"/>
      <c r="MNI85" s="91"/>
      <c r="MNJ85" s="91"/>
      <c r="MNK85" s="91"/>
      <c r="MNL85" s="91"/>
      <c r="MNM85" s="91"/>
      <c r="MNN85" s="91"/>
      <c r="MNO85" s="91"/>
      <c r="MNP85" s="91"/>
      <c r="MNQ85" s="91"/>
      <c r="MNR85" s="91"/>
      <c r="MNS85" s="91"/>
      <c r="MNT85" s="91"/>
      <c r="MNU85" s="91"/>
      <c r="MNV85" s="91"/>
      <c r="MNW85" s="91"/>
      <c r="MNX85" s="91"/>
      <c r="MNY85" s="91"/>
      <c r="MNZ85" s="91"/>
      <c r="MOA85" s="91"/>
      <c r="MOB85" s="91"/>
      <c r="MOC85" s="91"/>
      <c r="MOD85" s="91"/>
      <c r="MOE85" s="91"/>
      <c r="MOF85" s="91"/>
      <c r="MOG85" s="91"/>
      <c r="MOH85" s="91"/>
      <c r="MOI85" s="91"/>
      <c r="MOJ85" s="91"/>
      <c r="MOK85" s="91"/>
      <c r="MOL85" s="91"/>
      <c r="MOM85" s="91"/>
      <c r="MON85" s="91"/>
      <c r="MOO85" s="91"/>
      <c r="MOP85" s="91"/>
      <c r="MOQ85" s="91"/>
      <c r="MOR85" s="91"/>
      <c r="MOS85" s="91"/>
      <c r="MOT85" s="91"/>
      <c r="MOU85" s="91"/>
      <c r="MOV85" s="91"/>
      <c r="MOW85" s="91"/>
      <c r="MOX85" s="91"/>
      <c r="MOY85" s="91"/>
      <c r="MOZ85" s="91"/>
      <c r="MPA85" s="91"/>
      <c r="MPB85" s="91"/>
      <c r="MPC85" s="91"/>
      <c r="MPD85" s="91"/>
      <c r="MPE85" s="91"/>
      <c r="MPF85" s="91"/>
      <c r="MPG85" s="91"/>
      <c r="MPH85" s="91"/>
      <c r="MPI85" s="91"/>
      <c r="MPJ85" s="91"/>
      <c r="MPK85" s="91"/>
      <c r="MPL85" s="91"/>
      <c r="MPM85" s="91"/>
      <c r="MPN85" s="91"/>
      <c r="MPO85" s="91"/>
      <c r="MPP85" s="91"/>
      <c r="MPQ85" s="91"/>
      <c r="MPR85" s="91"/>
      <c r="MPS85" s="91"/>
      <c r="MPT85" s="91"/>
      <c r="MPU85" s="91"/>
      <c r="MPV85" s="91"/>
      <c r="MPW85" s="91"/>
      <c r="MPX85" s="91"/>
      <c r="MPY85" s="91"/>
      <c r="MPZ85" s="91"/>
      <c r="MQA85" s="91"/>
      <c r="MQB85" s="91"/>
      <c r="MQC85" s="91"/>
      <c r="MQD85" s="91"/>
      <c r="MQE85" s="91"/>
      <c r="MQF85" s="91"/>
      <c r="MQG85" s="91"/>
      <c r="MQH85" s="91"/>
      <c r="MQI85" s="91"/>
      <c r="MQJ85" s="91"/>
      <c r="MQK85" s="91"/>
      <c r="MQL85" s="91"/>
      <c r="MQM85" s="91"/>
      <c r="MQN85" s="91"/>
      <c r="MQO85" s="91"/>
      <c r="MQP85" s="91"/>
      <c r="MQQ85" s="91"/>
      <c r="MQR85" s="91"/>
      <c r="MQS85" s="91"/>
      <c r="MQT85" s="91"/>
      <c r="MQU85" s="91"/>
      <c r="MQV85" s="91"/>
      <c r="MQW85" s="91"/>
      <c r="MQX85" s="91"/>
      <c r="MQY85" s="91"/>
      <c r="MQZ85" s="91"/>
      <c r="MRA85" s="91"/>
      <c r="MRB85" s="91"/>
      <c r="MRC85" s="91"/>
      <c r="MRD85" s="91"/>
      <c r="MRE85" s="91"/>
      <c r="MRF85" s="91"/>
      <c r="MRG85" s="91"/>
      <c r="MRH85" s="91"/>
      <c r="MRI85" s="91"/>
      <c r="MRJ85" s="91"/>
      <c r="MRK85" s="91"/>
      <c r="MRL85" s="91"/>
      <c r="MRM85" s="91"/>
      <c r="MRN85" s="91"/>
      <c r="MRO85" s="91"/>
      <c r="MRP85" s="91"/>
      <c r="MRQ85" s="91"/>
      <c r="MRR85" s="91"/>
      <c r="MRS85" s="91"/>
      <c r="MRT85" s="91"/>
      <c r="MRU85" s="91"/>
      <c r="MRV85" s="91"/>
      <c r="MRW85" s="91"/>
      <c r="MRX85" s="91"/>
      <c r="MRY85" s="91"/>
      <c r="MRZ85" s="91"/>
      <c r="MSA85" s="91"/>
      <c r="MSB85" s="91"/>
      <c r="MSC85" s="91"/>
      <c r="MSD85" s="91"/>
      <c r="MSE85" s="91"/>
      <c r="MSF85" s="91"/>
      <c r="MSG85" s="91"/>
      <c r="MSH85" s="91"/>
      <c r="MSI85" s="91"/>
      <c r="MSJ85" s="91"/>
      <c r="MSK85" s="91"/>
      <c r="MSL85" s="91"/>
      <c r="MSM85" s="91"/>
      <c r="MSN85" s="91"/>
      <c r="MSO85" s="91"/>
      <c r="MSP85" s="91"/>
      <c r="MSQ85" s="91"/>
      <c r="MSR85" s="91"/>
      <c r="MSS85" s="91"/>
      <c r="MST85" s="91"/>
      <c r="MSU85" s="91"/>
      <c r="MSV85" s="91"/>
      <c r="MSW85" s="91"/>
      <c r="MSX85" s="91"/>
      <c r="MSY85" s="91"/>
      <c r="MSZ85" s="91"/>
      <c r="MTA85" s="91"/>
      <c r="MTB85" s="91"/>
      <c r="MTC85" s="91"/>
      <c r="MTD85" s="91"/>
      <c r="MTE85" s="91"/>
      <c r="MTF85" s="91"/>
      <c r="MTG85" s="91"/>
      <c r="MTH85" s="91"/>
      <c r="MTI85" s="91"/>
      <c r="MTJ85" s="91"/>
      <c r="MTK85" s="91"/>
      <c r="MTL85" s="91"/>
      <c r="MTM85" s="91"/>
      <c r="MTN85" s="91"/>
      <c r="MTO85" s="91"/>
      <c r="MTP85" s="91"/>
      <c r="MTQ85" s="91"/>
      <c r="MTR85" s="91"/>
      <c r="MTS85" s="91"/>
      <c r="MTT85" s="91"/>
      <c r="MTU85" s="91"/>
      <c r="MTV85" s="91"/>
      <c r="MTW85" s="91"/>
      <c r="MTX85" s="91"/>
      <c r="MTY85" s="91"/>
      <c r="MTZ85" s="91"/>
      <c r="MUA85" s="91"/>
      <c r="MUB85" s="91"/>
      <c r="MUC85" s="91"/>
      <c r="MUD85" s="91"/>
      <c r="MUE85" s="91"/>
      <c r="MUF85" s="91"/>
      <c r="MUG85" s="91"/>
      <c r="MUH85" s="91"/>
      <c r="MUI85" s="91"/>
      <c r="MUJ85" s="91"/>
      <c r="MUK85" s="91"/>
      <c r="MUL85" s="91"/>
      <c r="MUM85" s="91"/>
      <c r="MUN85" s="91"/>
      <c r="MUO85" s="91"/>
      <c r="MUP85" s="91"/>
      <c r="MUQ85" s="91"/>
      <c r="MUR85" s="91"/>
      <c r="MUS85" s="91"/>
      <c r="MUT85" s="91"/>
      <c r="MUU85" s="91"/>
      <c r="MUV85" s="91"/>
      <c r="MUW85" s="91"/>
      <c r="MUX85" s="91"/>
      <c r="MUY85" s="91"/>
      <c r="MUZ85" s="91"/>
      <c r="MVA85" s="91"/>
      <c r="MVB85" s="91"/>
      <c r="MVC85" s="91"/>
      <c r="MVD85" s="91"/>
      <c r="MVE85" s="91"/>
      <c r="MVF85" s="91"/>
      <c r="MVG85" s="91"/>
      <c r="MVH85" s="91"/>
      <c r="MVI85" s="91"/>
      <c r="MVJ85" s="91"/>
      <c r="MVK85" s="91"/>
      <c r="MVL85" s="91"/>
      <c r="MVM85" s="91"/>
      <c r="MVN85" s="91"/>
      <c r="MVO85" s="91"/>
      <c r="MVP85" s="91"/>
      <c r="MVQ85" s="91"/>
      <c r="MVR85" s="91"/>
      <c r="MVS85" s="91"/>
      <c r="MVT85" s="91"/>
      <c r="MVU85" s="91"/>
      <c r="MVV85" s="91"/>
      <c r="MVW85" s="91"/>
      <c r="MVX85" s="91"/>
      <c r="MVY85" s="91"/>
      <c r="MVZ85" s="91"/>
      <c r="MWA85" s="91"/>
      <c r="MWB85" s="91"/>
      <c r="MWC85" s="91"/>
      <c r="MWD85" s="91"/>
      <c r="MWE85" s="91"/>
      <c r="MWF85" s="91"/>
      <c r="MWG85" s="91"/>
      <c r="MWH85" s="91"/>
      <c r="MWI85" s="91"/>
      <c r="MWJ85" s="91"/>
      <c r="MWK85" s="91"/>
      <c r="MWL85" s="91"/>
      <c r="MWM85" s="91"/>
      <c r="MWN85" s="91"/>
      <c r="MWO85" s="91"/>
      <c r="MWP85" s="91"/>
      <c r="MWQ85" s="91"/>
      <c r="MWR85" s="91"/>
      <c r="MWS85" s="91"/>
      <c r="MWT85" s="91"/>
      <c r="MWU85" s="91"/>
      <c r="MWV85" s="91"/>
      <c r="MWW85" s="91"/>
      <c r="MWX85" s="91"/>
      <c r="MWY85" s="91"/>
      <c r="MWZ85" s="91"/>
      <c r="MXA85" s="91"/>
      <c r="MXB85" s="91"/>
      <c r="MXC85" s="91"/>
      <c r="MXD85" s="91"/>
      <c r="MXE85" s="91"/>
      <c r="MXF85" s="91"/>
      <c r="MXG85" s="91"/>
      <c r="MXH85" s="91"/>
      <c r="MXI85" s="91"/>
      <c r="MXJ85" s="91"/>
      <c r="MXK85" s="91"/>
      <c r="MXL85" s="91"/>
      <c r="MXM85" s="91"/>
      <c r="MXN85" s="91"/>
      <c r="MXO85" s="91"/>
      <c r="MXP85" s="91"/>
      <c r="MXQ85" s="91"/>
      <c r="MXR85" s="91"/>
      <c r="MXS85" s="91"/>
      <c r="MXT85" s="91"/>
      <c r="MXU85" s="91"/>
      <c r="MXV85" s="91"/>
      <c r="MXW85" s="91"/>
      <c r="MXX85" s="91"/>
      <c r="MXY85" s="91"/>
      <c r="MXZ85" s="91"/>
      <c r="MYA85" s="91"/>
      <c r="MYB85" s="91"/>
      <c r="MYC85" s="91"/>
      <c r="MYD85" s="91"/>
      <c r="MYE85" s="91"/>
      <c r="MYF85" s="91"/>
      <c r="MYG85" s="91"/>
      <c r="MYH85" s="91"/>
      <c r="MYI85" s="91"/>
      <c r="MYJ85" s="91"/>
      <c r="MYK85" s="91"/>
      <c r="MYL85" s="91"/>
      <c r="MYM85" s="91"/>
      <c r="MYN85" s="91"/>
      <c r="MYO85" s="91"/>
      <c r="MYP85" s="91"/>
      <c r="MYQ85" s="91"/>
      <c r="MYR85" s="91"/>
      <c r="MYS85" s="91"/>
      <c r="MYT85" s="91"/>
      <c r="MYU85" s="91"/>
      <c r="MYV85" s="91"/>
      <c r="MYW85" s="91"/>
      <c r="MYX85" s="91"/>
      <c r="MYY85" s="91"/>
      <c r="MYZ85" s="91"/>
      <c r="MZA85" s="91"/>
      <c r="MZB85" s="91"/>
      <c r="MZC85" s="91"/>
      <c r="MZD85" s="91"/>
      <c r="MZE85" s="91"/>
      <c r="MZF85" s="91"/>
      <c r="MZG85" s="91"/>
      <c r="MZH85" s="91"/>
      <c r="MZI85" s="91"/>
      <c r="MZJ85" s="91"/>
      <c r="MZK85" s="91"/>
      <c r="MZL85" s="91"/>
      <c r="MZM85" s="91"/>
      <c r="MZN85" s="91"/>
      <c r="MZO85" s="91"/>
      <c r="MZP85" s="91"/>
      <c r="MZQ85" s="91"/>
      <c r="MZR85" s="91"/>
      <c r="MZS85" s="91"/>
      <c r="MZT85" s="91"/>
      <c r="MZU85" s="91"/>
      <c r="MZV85" s="91"/>
      <c r="MZW85" s="91"/>
      <c r="MZX85" s="91"/>
      <c r="MZY85" s="91"/>
      <c r="MZZ85" s="91"/>
      <c r="NAA85" s="91"/>
      <c r="NAB85" s="91"/>
      <c r="NAC85" s="91"/>
      <c r="NAD85" s="91"/>
      <c r="NAE85" s="91"/>
      <c r="NAF85" s="91"/>
      <c r="NAG85" s="91"/>
      <c r="NAH85" s="91"/>
      <c r="NAI85" s="91"/>
      <c r="NAJ85" s="91"/>
      <c r="NAK85" s="91"/>
      <c r="NAL85" s="91"/>
      <c r="NAM85" s="91"/>
      <c r="NAN85" s="91"/>
      <c r="NAO85" s="91"/>
      <c r="NAP85" s="91"/>
      <c r="NAQ85" s="91"/>
      <c r="NAR85" s="91"/>
      <c r="NAS85" s="91"/>
      <c r="NAT85" s="91"/>
      <c r="NAU85" s="91"/>
      <c r="NAV85" s="91"/>
      <c r="NAW85" s="91"/>
      <c r="NAX85" s="91"/>
      <c r="NAY85" s="91"/>
      <c r="NAZ85" s="91"/>
      <c r="NBA85" s="91"/>
      <c r="NBB85" s="91"/>
      <c r="NBC85" s="91"/>
      <c r="NBD85" s="91"/>
      <c r="NBE85" s="91"/>
      <c r="NBF85" s="91"/>
      <c r="NBG85" s="91"/>
      <c r="NBH85" s="91"/>
      <c r="NBI85" s="91"/>
      <c r="NBJ85" s="91"/>
      <c r="NBK85" s="91"/>
      <c r="NBL85" s="91"/>
      <c r="NBM85" s="91"/>
      <c r="NBN85" s="91"/>
      <c r="NBO85" s="91"/>
      <c r="NBP85" s="91"/>
      <c r="NBQ85" s="91"/>
      <c r="NBR85" s="91"/>
      <c r="NBS85" s="91"/>
      <c r="NBT85" s="91"/>
      <c r="NBU85" s="91"/>
      <c r="NBV85" s="91"/>
      <c r="NBW85" s="91"/>
      <c r="NBX85" s="91"/>
      <c r="NBY85" s="91"/>
      <c r="NBZ85" s="91"/>
      <c r="NCA85" s="91"/>
      <c r="NCB85" s="91"/>
      <c r="NCC85" s="91"/>
      <c r="NCD85" s="91"/>
      <c r="NCE85" s="91"/>
      <c r="NCF85" s="91"/>
      <c r="NCG85" s="91"/>
      <c r="NCH85" s="91"/>
      <c r="NCI85" s="91"/>
      <c r="NCJ85" s="91"/>
      <c r="NCK85" s="91"/>
      <c r="NCL85" s="91"/>
      <c r="NCM85" s="91"/>
      <c r="NCN85" s="91"/>
      <c r="NCO85" s="91"/>
      <c r="NCP85" s="91"/>
      <c r="NCQ85" s="91"/>
      <c r="NCR85" s="91"/>
      <c r="NCS85" s="91"/>
      <c r="NCT85" s="91"/>
      <c r="NCU85" s="91"/>
      <c r="NCV85" s="91"/>
      <c r="NCW85" s="91"/>
      <c r="NCX85" s="91"/>
      <c r="NCY85" s="91"/>
      <c r="NCZ85" s="91"/>
      <c r="NDA85" s="91"/>
      <c r="NDB85" s="91"/>
      <c r="NDC85" s="91"/>
      <c r="NDD85" s="91"/>
      <c r="NDE85" s="91"/>
      <c r="NDF85" s="91"/>
      <c r="NDG85" s="91"/>
      <c r="NDH85" s="91"/>
      <c r="NDI85" s="91"/>
      <c r="NDJ85" s="91"/>
      <c r="NDK85" s="91"/>
      <c r="NDL85" s="91"/>
      <c r="NDM85" s="91"/>
      <c r="NDN85" s="91"/>
      <c r="NDO85" s="91"/>
      <c r="NDP85" s="91"/>
      <c r="NDQ85" s="91"/>
      <c r="NDR85" s="91"/>
      <c r="NDS85" s="91"/>
      <c r="NDT85" s="91"/>
      <c r="NDU85" s="91"/>
      <c r="NDV85" s="91"/>
      <c r="NDW85" s="91"/>
      <c r="NDX85" s="91"/>
      <c r="NDY85" s="91"/>
      <c r="NDZ85" s="91"/>
      <c r="NEA85" s="91"/>
      <c r="NEB85" s="91"/>
      <c r="NEC85" s="91"/>
      <c r="NED85" s="91"/>
      <c r="NEE85" s="91"/>
      <c r="NEF85" s="91"/>
      <c r="NEG85" s="91"/>
      <c r="NEH85" s="91"/>
      <c r="NEI85" s="91"/>
      <c r="NEJ85" s="91"/>
      <c r="NEK85" s="91"/>
      <c r="NEL85" s="91"/>
      <c r="NEM85" s="91"/>
      <c r="NEN85" s="91"/>
      <c r="NEO85" s="91"/>
      <c r="NEP85" s="91"/>
      <c r="NEQ85" s="91"/>
      <c r="NER85" s="91"/>
      <c r="NES85" s="91"/>
      <c r="NET85" s="91"/>
      <c r="NEU85" s="91"/>
      <c r="NEV85" s="91"/>
      <c r="NEW85" s="91"/>
      <c r="NEX85" s="91"/>
      <c r="NEY85" s="91"/>
      <c r="NEZ85" s="91"/>
      <c r="NFA85" s="91"/>
      <c r="NFB85" s="91"/>
      <c r="NFC85" s="91"/>
      <c r="NFD85" s="91"/>
      <c r="NFE85" s="91"/>
      <c r="NFF85" s="91"/>
      <c r="NFG85" s="91"/>
      <c r="NFH85" s="91"/>
      <c r="NFI85" s="91"/>
      <c r="NFJ85" s="91"/>
      <c r="NFK85" s="91"/>
      <c r="NFL85" s="91"/>
      <c r="NFM85" s="91"/>
      <c r="NFN85" s="91"/>
      <c r="NFO85" s="91"/>
      <c r="NFP85" s="91"/>
      <c r="NFQ85" s="91"/>
      <c r="NFR85" s="91"/>
      <c r="NFS85" s="91"/>
      <c r="NFT85" s="91"/>
      <c r="NFU85" s="91"/>
      <c r="NFV85" s="91"/>
      <c r="NFW85" s="91"/>
      <c r="NFX85" s="91"/>
      <c r="NFY85" s="91"/>
      <c r="NFZ85" s="91"/>
      <c r="NGA85" s="91"/>
      <c r="NGB85" s="91"/>
      <c r="NGC85" s="91"/>
      <c r="NGD85" s="91"/>
      <c r="NGE85" s="91"/>
      <c r="NGF85" s="91"/>
      <c r="NGG85" s="91"/>
      <c r="NGH85" s="91"/>
      <c r="NGI85" s="91"/>
      <c r="NGJ85" s="91"/>
      <c r="NGK85" s="91"/>
      <c r="NGL85" s="91"/>
      <c r="NGM85" s="91"/>
      <c r="NGN85" s="91"/>
      <c r="NGO85" s="91"/>
      <c r="NGP85" s="91"/>
      <c r="NGQ85" s="91"/>
      <c r="NGR85" s="91"/>
      <c r="NGS85" s="91"/>
      <c r="NGT85" s="91"/>
      <c r="NGU85" s="91"/>
      <c r="NGV85" s="91"/>
      <c r="NGW85" s="91"/>
      <c r="NGX85" s="91"/>
      <c r="NGY85" s="91"/>
      <c r="NGZ85" s="91"/>
      <c r="NHA85" s="91"/>
      <c r="NHB85" s="91"/>
      <c r="NHC85" s="91"/>
      <c r="NHD85" s="91"/>
      <c r="NHE85" s="91"/>
      <c r="NHF85" s="91"/>
      <c r="NHG85" s="91"/>
      <c r="NHH85" s="91"/>
      <c r="NHI85" s="91"/>
      <c r="NHJ85" s="91"/>
      <c r="NHK85" s="91"/>
      <c r="NHL85" s="91"/>
      <c r="NHM85" s="91"/>
      <c r="NHN85" s="91"/>
      <c r="NHO85" s="91"/>
      <c r="NHP85" s="91"/>
      <c r="NHQ85" s="91"/>
      <c r="NHR85" s="91"/>
      <c r="NHS85" s="91"/>
      <c r="NHT85" s="91"/>
      <c r="NHU85" s="91"/>
      <c r="NHV85" s="91"/>
      <c r="NHW85" s="91"/>
      <c r="NHX85" s="91"/>
      <c r="NHY85" s="91"/>
      <c r="NHZ85" s="91"/>
      <c r="NIA85" s="91"/>
      <c r="NIB85" s="91"/>
      <c r="NIC85" s="91"/>
      <c r="NID85" s="91"/>
      <c r="NIE85" s="91"/>
      <c r="NIF85" s="91"/>
      <c r="NIG85" s="91"/>
      <c r="NIH85" s="91"/>
      <c r="NII85" s="91"/>
      <c r="NIJ85" s="91"/>
      <c r="NIK85" s="91"/>
      <c r="NIL85" s="91"/>
      <c r="NIM85" s="91"/>
      <c r="NIN85" s="91"/>
      <c r="NIO85" s="91"/>
      <c r="NIP85" s="91"/>
      <c r="NIQ85" s="91"/>
      <c r="NIR85" s="91"/>
      <c r="NIS85" s="91"/>
      <c r="NIT85" s="91"/>
      <c r="NIU85" s="91"/>
      <c r="NIV85" s="91"/>
      <c r="NIW85" s="91"/>
      <c r="NIX85" s="91"/>
      <c r="NIY85" s="91"/>
      <c r="NIZ85" s="91"/>
      <c r="NJA85" s="91"/>
      <c r="NJB85" s="91"/>
      <c r="NJC85" s="91"/>
      <c r="NJD85" s="91"/>
      <c r="NJE85" s="91"/>
      <c r="NJF85" s="91"/>
      <c r="NJG85" s="91"/>
      <c r="NJH85" s="91"/>
      <c r="NJI85" s="91"/>
      <c r="NJJ85" s="91"/>
      <c r="NJK85" s="91"/>
      <c r="NJL85" s="91"/>
      <c r="NJM85" s="91"/>
      <c r="NJN85" s="91"/>
      <c r="NJO85" s="91"/>
      <c r="NJP85" s="91"/>
      <c r="NJQ85" s="91"/>
      <c r="NJR85" s="91"/>
      <c r="NJS85" s="91"/>
      <c r="NJT85" s="91"/>
      <c r="NJU85" s="91"/>
      <c r="NJV85" s="91"/>
      <c r="NJW85" s="91"/>
      <c r="NJX85" s="91"/>
      <c r="NJY85" s="91"/>
      <c r="NJZ85" s="91"/>
      <c r="NKA85" s="91"/>
      <c r="NKB85" s="91"/>
      <c r="NKC85" s="91"/>
      <c r="NKD85" s="91"/>
      <c r="NKE85" s="91"/>
      <c r="NKF85" s="91"/>
      <c r="NKG85" s="91"/>
      <c r="NKH85" s="91"/>
      <c r="NKI85" s="91"/>
      <c r="NKJ85" s="91"/>
      <c r="NKK85" s="91"/>
      <c r="NKL85" s="91"/>
      <c r="NKM85" s="91"/>
      <c r="NKN85" s="91"/>
      <c r="NKO85" s="91"/>
      <c r="NKP85" s="91"/>
      <c r="NKQ85" s="91"/>
      <c r="NKR85" s="91"/>
      <c r="NKS85" s="91"/>
      <c r="NKT85" s="91"/>
      <c r="NKU85" s="91"/>
      <c r="NKV85" s="91"/>
      <c r="NKW85" s="91"/>
      <c r="NKX85" s="91"/>
      <c r="NKY85" s="91"/>
      <c r="NKZ85" s="91"/>
      <c r="NLA85" s="91"/>
      <c r="NLB85" s="91"/>
      <c r="NLC85" s="91"/>
      <c r="NLD85" s="91"/>
      <c r="NLE85" s="91"/>
      <c r="NLF85" s="91"/>
      <c r="NLG85" s="91"/>
      <c r="NLH85" s="91"/>
      <c r="NLI85" s="91"/>
      <c r="NLJ85" s="91"/>
      <c r="NLK85" s="91"/>
      <c r="NLL85" s="91"/>
      <c r="NLM85" s="91"/>
      <c r="NLN85" s="91"/>
      <c r="NLO85" s="91"/>
      <c r="NLP85" s="91"/>
      <c r="NLQ85" s="91"/>
      <c r="NLR85" s="91"/>
      <c r="NLS85" s="91"/>
      <c r="NLT85" s="91"/>
      <c r="NLU85" s="91"/>
      <c r="NLV85" s="91"/>
      <c r="NLW85" s="91"/>
      <c r="NLX85" s="91"/>
      <c r="NLY85" s="91"/>
      <c r="NLZ85" s="91"/>
      <c r="NMA85" s="91"/>
      <c r="NMB85" s="91"/>
      <c r="NMC85" s="91"/>
      <c r="NMD85" s="91"/>
      <c r="NME85" s="91"/>
      <c r="NMF85" s="91"/>
      <c r="NMG85" s="91"/>
      <c r="NMH85" s="91"/>
      <c r="NMI85" s="91"/>
      <c r="NMJ85" s="91"/>
      <c r="NMK85" s="91"/>
      <c r="NML85" s="91"/>
      <c r="NMM85" s="91"/>
      <c r="NMN85" s="91"/>
      <c r="NMO85" s="91"/>
      <c r="NMP85" s="91"/>
      <c r="NMQ85" s="91"/>
      <c r="NMR85" s="91"/>
      <c r="NMS85" s="91"/>
      <c r="NMT85" s="91"/>
      <c r="NMU85" s="91"/>
      <c r="NMV85" s="91"/>
      <c r="NMW85" s="91"/>
      <c r="NMX85" s="91"/>
      <c r="NMY85" s="91"/>
      <c r="NMZ85" s="91"/>
      <c r="NNA85" s="91"/>
      <c r="NNB85" s="91"/>
      <c r="NNC85" s="91"/>
      <c r="NND85" s="91"/>
      <c r="NNE85" s="91"/>
      <c r="NNF85" s="91"/>
      <c r="NNG85" s="91"/>
      <c r="NNH85" s="91"/>
      <c r="NNI85" s="91"/>
      <c r="NNJ85" s="91"/>
      <c r="NNK85" s="91"/>
      <c r="NNL85" s="91"/>
      <c r="NNM85" s="91"/>
      <c r="NNN85" s="91"/>
      <c r="NNO85" s="91"/>
      <c r="NNP85" s="91"/>
      <c r="NNQ85" s="91"/>
      <c r="NNR85" s="91"/>
      <c r="NNS85" s="91"/>
      <c r="NNT85" s="91"/>
      <c r="NNU85" s="91"/>
      <c r="NNV85" s="91"/>
      <c r="NNW85" s="91"/>
      <c r="NNX85" s="91"/>
      <c r="NNY85" s="91"/>
      <c r="NNZ85" s="91"/>
      <c r="NOA85" s="91"/>
      <c r="NOB85" s="91"/>
      <c r="NOC85" s="91"/>
      <c r="NOD85" s="91"/>
      <c r="NOE85" s="91"/>
      <c r="NOF85" s="91"/>
      <c r="NOG85" s="91"/>
      <c r="NOH85" s="91"/>
      <c r="NOI85" s="91"/>
      <c r="NOJ85" s="91"/>
      <c r="NOK85" s="91"/>
      <c r="NOL85" s="91"/>
      <c r="NOM85" s="91"/>
      <c r="NON85" s="91"/>
      <c r="NOO85" s="91"/>
      <c r="NOP85" s="91"/>
      <c r="NOQ85" s="91"/>
      <c r="NOR85" s="91"/>
      <c r="NOS85" s="91"/>
      <c r="NOT85" s="91"/>
      <c r="NOU85" s="91"/>
      <c r="NOV85" s="91"/>
      <c r="NOW85" s="91"/>
      <c r="NOX85" s="91"/>
      <c r="NOY85" s="91"/>
      <c r="NOZ85" s="91"/>
      <c r="NPA85" s="91"/>
      <c r="NPB85" s="91"/>
      <c r="NPC85" s="91"/>
      <c r="NPD85" s="91"/>
      <c r="NPE85" s="91"/>
      <c r="NPF85" s="91"/>
      <c r="NPG85" s="91"/>
      <c r="NPH85" s="91"/>
      <c r="NPI85" s="91"/>
      <c r="NPJ85" s="91"/>
      <c r="NPK85" s="91"/>
      <c r="NPL85" s="91"/>
      <c r="NPM85" s="91"/>
      <c r="NPN85" s="91"/>
      <c r="NPO85" s="91"/>
      <c r="NPP85" s="91"/>
      <c r="NPQ85" s="91"/>
      <c r="NPR85" s="91"/>
      <c r="NPS85" s="91"/>
      <c r="NPT85" s="91"/>
      <c r="NPU85" s="91"/>
      <c r="NPV85" s="91"/>
      <c r="NPW85" s="91"/>
      <c r="NPX85" s="91"/>
      <c r="NPY85" s="91"/>
      <c r="NPZ85" s="91"/>
      <c r="NQA85" s="91"/>
      <c r="NQB85" s="91"/>
      <c r="NQC85" s="91"/>
      <c r="NQD85" s="91"/>
      <c r="NQE85" s="91"/>
      <c r="NQF85" s="91"/>
      <c r="NQG85" s="91"/>
      <c r="NQH85" s="91"/>
      <c r="NQI85" s="91"/>
      <c r="NQJ85" s="91"/>
      <c r="NQK85" s="91"/>
      <c r="NQL85" s="91"/>
      <c r="NQM85" s="91"/>
      <c r="NQN85" s="91"/>
      <c r="NQO85" s="91"/>
      <c r="NQP85" s="91"/>
      <c r="NQQ85" s="91"/>
      <c r="NQR85" s="91"/>
      <c r="NQS85" s="91"/>
      <c r="NQT85" s="91"/>
      <c r="NQU85" s="91"/>
      <c r="NQV85" s="91"/>
      <c r="NQW85" s="91"/>
      <c r="NQX85" s="91"/>
      <c r="NQY85" s="91"/>
      <c r="NQZ85" s="91"/>
      <c r="NRA85" s="91"/>
      <c r="NRB85" s="91"/>
      <c r="NRC85" s="91"/>
      <c r="NRD85" s="91"/>
      <c r="NRE85" s="91"/>
      <c r="NRF85" s="91"/>
      <c r="NRG85" s="91"/>
      <c r="NRH85" s="91"/>
      <c r="NRI85" s="91"/>
      <c r="NRJ85" s="91"/>
      <c r="NRK85" s="91"/>
      <c r="NRL85" s="91"/>
      <c r="NRM85" s="91"/>
      <c r="NRN85" s="91"/>
      <c r="NRO85" s="91"/>
      <c r="NRP85" s="91"/>
      <c r="NRQ85" s="91"/>
      <c r="NRR85" s="91"/>
      <c r="NRS85" s="91"/>
      <c r="NRT85" s="91"/>
      <c r="NRU85" s="91"/>
      <c r="NRV85" s="91"/>
      <c r="NRW85" s="91"/>
      <c r="NRX85" s="91"/>
      <c r="NRY85" s="91"/>
      <c r="NRZ85" s="91"/>
      <c r="NSA85" s="91"/>
      <c r="NSB85" s="91"/>
      <c r="NSC85" s="91"/>
      <c r="NSD85" s="91"/>
      <c r="NSE85" s="91"/>
      <c r="NSF85" s="91"/>
      <c r="NSG85" s="91"/>
      <c r="NSH85" s="91"/>
      <c r="NSI85" s="91"/>
      <c r="NSJ85" s="91"/>
      <c r="NSK85" s="91"/>
      <c r="NSL85" s="91"/>
      <c r="NSM85" s="91"/>
      <c r="NSN85" s="91"/>
      <c r="NSO85" s="91"/>
      <c r="NSP85" s="91"/>
      <c r="NSQ85" s="91"/>
      <c r="NSR85" s="91"/>
      <c r="NSS85" s="91"/>
      <c r="NST85" s="91"/>
      <c r="NSU85" s="91"/>
      <c r="NSV85" s="91"/>
      <c r="NSW85" s="91"/>
      <c r="NSX85" s="91"/>
      <c r="NSY85" s="91"/>
      <c r="NSZ85" s="91"/>
      <c r="NTA85" s="91"/>
      <c r="NTB85" s="91"/>
      <c r="NTC85" s="91"/>
      <c r="NTD85" s="91"/>
      <c r="NTE85" s="91"/>
      <c r="NTF85" s="91"/>
      <c r="NTG85" s="91"/>
      <c r="NTH85" s="91"/>
      <c r="NTI85" s="91"/>
      <c r="NTJ85" s="91"/>
      <c r="NTK85" s="91"/>
      <c r="NTL85" s="91"/>
      <c r="NTM85" s="91"/>
      <c r="NTN85" s="91"/>
      <c r="NTO85" s="91"/>
      <c r="NTP85" s="91"/>
      <c r="NTQ85" s="91"/>
      <c r="NTR85" s="91"/>
      <c r="NTS85" s="91"/>
      <c r="NTT85" s="91"/>
      <c r="NTU85" s="91"/>
      <c r="NTV85" s="91"/>
      <c r="NTW85" s="91"/>
      <c r="NTX85" s="91"/>
      <c r="NTY85" s="91"/>
      <c r="NTZ85" s="91"/>
      <c r="NUA85" s="91"/>
      <c r="NUB85" s="91"/>
      <c r="NUC85" s="91"/>
      <c r="NUD85" s="91"/>
      <c r="NUE85" s="91"/>
      <c r="NUF85" s="91"/>
      <c r="NUG85" s="91"/>
      <c r="NUH85" s="91"/>
      <c r="NUI85" s="91"/>
      <c r="NUJ85" s="91"/>
      <c r="NUK85" s="91"/>
      <c r="NUL85" s="91"/>
      <c r="NUM85" s="91"/>
      <c r="NUN85" s="91"/>
      <c r="NUO85" s="91"/>
      <c r="NUP85" s="91"/>
      <c r="NUQ85" s="91"/>
      <c r="NUR85" s="91"/>
      <c r="NUS85" s="91"/>
      <c r="NUT85" s="91"/>
      <c r="NUU85" s="91"/>
      <c r="NUV85" s="91"/>
      <c r="NUW85" s="91"/>
      <c r="NUX85" s="91"/>
      <c r="NUY85" s="91"/>
      <c r="NUZ85" s="91"/>
      <c r="NVA85" s="91"/>
      <c r="NVB85" s="91"/>
      <c r="NVC85" s="91"/>
      <c r="NVD85" s="91"/>
      <c r="NVE85" s="91"/>
      <c r="NVF85" s="91"/>
      <c r="NVG85" s="91"/>
      <c r="NVH85" s="91"/>
      <c r="NVI85" s="91"/>
      <c r="NVJ85" s="91"/>
      <c r="NVK85" s="91"/>
      <c r="NVL85" s="91"/>
      <c r="NVM85" s="91"/>
      <c r="NVN85" s="91"/>
      <c r="NVO85" s="91"/>
      <c r="NVP85" s="91"/>
      <c r="NVQ85" s="91"/>
      <c r="NVR85" s="91"/>
      <c r="NVS85" s="91"/>
      <c r="NVT85" s="91"/>
      <c r="NVU85" s="91"/>
      <c r="NVV85" s="91"/>
      <c r="NVW85" s="91"/>
      <c r="NVX85" s="91"/>
      <c r="NVY85" s="91"/>
      <c r="NVZ85" s="91"/>
      <c r="NWA85" s="91"/>
      <c r="NWB85" s="91"/>
      <c r="NWC85" s="91"/>
      <c r="NWD85" s="91"/>
      <c r="NWE85" s="91"/>
      <c r="NWF85" s="91"/>
      <c r="NWG85" s="91"/>
      <c r="NWH85" s="91"/>
      <c r="NWI85" s="91"/>
      <c r="NWJ85" s="91"/>
      <c r="NWK85" s="91"/>
      <c r="NWL85" s="91"/>
      <c r="NWM85" s="91"/>
      <c r="NWN85" s="91"/>
      <c r="NWO85" s="91"/>
      <c r="NWP85" s="91"/>
      <c r="NWQ85" s="91"/>
      <c r="NWR85" s="91"/>
      <c r="NWS85" s="91"/>
      <c r="NWT85" s="91"/>
      <c r="NWU85" s="91"/>
      <c r="NWV85" s="91"/>
      <c r="NWW85" s="91"/>
      <c r="NWX85" s="91"/>
      <c r="NWY85" s="91"/>
      <c r="NWZ85" s="91"/>
      <c r="NXA85" s="91"/>
      <c r="NXB85" s="91"/>
      <c r="NXC85" s="91"/>
      <c r="NXD85" s="91"/>
      <c r="NXE85" s="91"/>
      <c r="NXF85" s="91"/>
      <c r="NXG85" s="91"/>
      <c r="NXH85" s="91"/>
      <c r="NXI85" s="91"/>
      <c r="NXJ85" s="91"/>
      <c r="NXK85" s="91"/>
      <c r="NXL85" s="91"/>
      <c r="NXM85" s="91"/>
      <c r="NXN85" s="91"/>
      <c r="NXO85" s="91"/>
      <c r="NXP85" s="91"/>
      <c r="NXQ85" s="91"/>
      <c r="NXR85" s="91"/>
      <c r="NXS85" s="91"/>
      <c r="NXT85" s="91"/>
      <c r="NXU85" s="91"/>
      <c r="NXV85" s="91"/>
      <c r="NXW85" s="91"/>
      <c r="NXX85" s="91"/>
      <c r="NXY85" s="91"/>
      <c r="NXZ85" s="91"/>
      <c r="NYA85" s="91"/>
      <c r="NYB85" s="91"/>
      <c r="NYC85" s="91"/>
      <c r="NYD85" s="91"/>
      <c r="NYE85" s="91"/>
      <c r="NYF85" s="91"/>
      <c r="NYG85" s="91"/>
      <c r="NYH85" s="91"/>
      <c r="NYI85" s="91"/>
      <c r="NYJ85" s="91"/>
      <c r="NYK85" s="91"/>
      <c r="NYL85" s="91"/>
      <c r="NYM85" s="91"/>
      <c r="NYN85" s="91"/>
      <c r="NYO85" s="91"/>
      <c r="NYP85" s="91"/>
      <c r="NYQ85" s="91"/>
      <c r="NYR85" s="91"/>
      <c r="NYS85" s="91"/>
      <c r="NYT85" s="91"/>
      <c r="NYU85" s="91"/>
      <c r="NYV85" s="91"/>
      <c r="NYW85" s="91"/>
      <c r="NYX85" s="91"/>
      <c r="NYY85" s="91"/>
      <c r="NYZ85" s="91"/>
      <c r="NZA85" s="91"/>
      <c r="NZB85" s="91"/>
      <c r="NZC85" s="91"/>
      <c r="NZD85" s="91"/>
      <c r="NZE85" s="91"/>
      <c r="NZF85" s="91"/>
      <c r="NZG85" s="91"/>
      <c r="NZH85" s="91"/>
      <c r="NZI85" s="91"/>
      <c r="NZJ85" s="91"/>
      <c r="NZK85" s="91"/>
      <c r="NZL85" s="91"/>
      <c r="NZM85" s="91"/>
      <c r="NZN85" s="91"/>
      <c r="NZO85" s="91"/>
      <c r="NZP85" s="91"/>
      <c r="NZQ85" s="91"/>
      <c r="NZR85" s="91"/>
      <c r="NZS85" s="91"/>
      <c r="NZT85" s="91"/>
      <c r="NZU85" s="91"/>
      <c r="NZV85" s="91"/>
      <c r="NZW85" s="91"/>
      <c r="NZX85" s="91"/>
      <c r="NZY85" s="91"/>
      <c r="NZZ85" s="91"/>
      <c r="OAA85" s="91"/>
      <c r="OAB85" s="91"/>
      <c r="OAC85" s="91"/>
      <c r="OAD85" s="91"/>
      <c r="OAE85" s="91"/>
      <c r="OAF85" s="91"/>
      <c r="OAG85" s="91"/>
      <c r="OAH85" s="91"/>
      <c r="OAI85" s="91"/>
      <c r="OAJ85" s="91"/>
      <c r="OAK85" s="91"/>
      <c r="OAL85" s="91"/>
      <c r="OAM85" s="91"/>
      <c r="OAN85" s="91"/>
      <c r="OAO85" s="91"/>
      <c r="OAP85" s="91"/>
      <c r="OAQ85" s="91"/>
      <c r="OAR85" s="91"/>
      <c r="OAS85" s="91"/>
      <c r="OAT85" s="91"/>
      <c r="OAU85" s="91"/>
      <c r="OAV85" s="91"/>
      <c r="OAW85" s="91"/>
      <c r="OAX85" s="91"/>
      <c r="OAY85" s="91"/>
      <c r="OAZ85" s="91"/>
      <c r="OBA85" s="91"/>
      <c r="OBB85" s="91"/>
      <c r="OBC85" s="91"/>
      <c r="OBD85" s="91"/>
      <c r="OBE85" s="91"/>
      <c r="OBF85" s="91"/>
      <c r="OBG85" s="91"/>
      <c r="OBH85" s="91"/>
      <c r="OBI85" s="91"/>
      <c r="OBJ85" s="91"/>
      <c r="OBK85" s="91"/>
      <c r="OBL85" s="91"/>
      <c r="OBM85" s="91"/>
      <c r="OBN85" s="91"/>
      <c r="OBO85" s="91"/>
      <c r="OBP85" s="91"/>
      <c r="OBQ85" s="91"/>
      <c r="OBR85" s="91"/>
      <c r="OBS85" s="91"/>
      <c r="OBT85" s="91"/>
      <c r="OBU85" s="91"/>
      <c r="OBV85" s="91"/>
      <c r="OBW85" s="91"/>
      <c r="OBX85" s="91"/>
      <c r="OBY85" s="91"/>
      <c r="OBZ85" s="91"/>
      <c r="OCA85" s="91"/>
      <c r="OCB85" s="91"/>
      <c r="OCC85" s="91"/>
      <c r="OCD85" s="91"/>
      <c r="OCE85" s="91"/>
      <c r="OCF85" s="91"/>
      <c r="OCG85" s="91"/>
      <c r="OCH85" s="91"/>
      <c r="OCI85" s="91"/>
      <c r="OCJ85" s="91"/>
      <c r="OCK85" s="91"/>
      <c r="OCL85" s="91"/>
      <c r="OCM85" s="91"/>
      <c r="OCN85" s="91"/>
      <c r="OCO85" s="91"/>
      <c r="OCP85" s="91"/>
      <c r="OCQ85" s="91"/>
      <c r="OCR85" s="91"/>
      <c r="OCS85" s="91"/>
      <c r="OCT85" s="91"/>
      <c r="OCU85" s="91"/>
      <c r="OCV85" s="91"/>
      <c r="OCW85" s="91"/>
      <c r="OCX85" s="91"/>
      <c r="OCY85" s="91"/>
      <c r="OCZ85" s="91"/>
      <c r="ODA85" s="91"/>
      <c r="ODB85" s="91"/>
      <c r="ODC85" s="91"/>
      <c r="ODD85" s="91"/>
      <c r="ODE85" s="91"/>
      <c r="ODF85" s="91"/>
      <c r="ODG85" s="91"/>
      <c r="ODH85" s="91"/>
      <c r="ODI85" s="91"/>
      <c r="ODJ85" s="91"/>
      <c r="ODK85" s="91"/>
      <c r="ODL85" s="91"/>
      <c r="ODM85" s="91"/>
      <c r="ODN85" s="91"/>
      <c r="ODO85" s="91"/>
      <c r="ODP85" s="91"/>
      <c r="ODQ85" s="91"/>
      <c r="ODR85" s="91"/>
      <c r="ODS85" s="91"/>
      <c r="ODT85" s="91"/>
      <c r="ODU85" s="91"/>
      <c r="ODV85" s="91"/>
      <c r="ODW85" s="91"/>
      <c r="ODX85" s="91"/>
      <c r="ODY85" s="91"/>
      <c r="ODZ85" s="91"/>
      <c r="OEA85" s="91"/>
      <c r="OEB85" s="91"/>
      <c r="OEC85" s="91"/>
      <c r="OED85" s="91"/>
      <c r="OEE85" s="91"/>
      <c r="OEF85" s="91"/>
      <c r="OEG85" s="91"/>
      <c r="OEH85" s="91"/>
      <c r="OEI85" s="91"/>
      <c r="OEJ85" s="91"/>
      <c r="OEK85" s="91"/>
      <c r="OEL85" s="91"/>
      <c r="OEM85" s="91"/>
      <c r="OEN85" s="91"/>
      <c r="OEO85" s="91"/>
      <c r="OEP85" s="91"/>
      <c r="OEQ85" s="91"/>
      <c r="OER85" s="91"/>
      <c r="OES85" s="91"/>
      <c r="OET85" s="91"/>
      <c r="OEU85" s="91"/>
      <c r="OEV85" s="91"/>
      <c r="OEW85" s="91"/>
      <c r="OEX85" s="91"/>
      <c r="OEY85" s="91"/>
      <c r="OEZ85" s="91"/>
      <c r="OFA85" s="91"/>
      <c r="OFB85" s="91"/>
      <c r="OFC85" s="91"/>
      <c r="OFD85" s="91"/>
      <c r="OFE85" s="91"/>
      <c r="OFF85" s="91"/>
      <c r="OFG85" s="91"/>
      <c r="OFH85" s="91"/>
      <c r="OFI85" s="91"/>
      <c r="OFJ85" s="91"/>
      <c r="OFK85" s="91"/>
      <c r="OFL85" s="91"/>
      <c r="OFM85" s="91"/>
      <c r="OFN85" s="91"/>
      <c r="OFO85" s="91"/>
      <c r="OFP85" s="91"/>
      <c r="OFQ85" s="91"/>
      <c r="OFR85" s="91"/>
      <c r="OFS85" s="91"/>
      <c r="OFT85" s="91"/>
      <c r="OFU85" s="91"/>
      <c r="OFV85" s="91"/>
      <c r="OFW85" s="91"/>
      <c r="OFX85" s="91"/>
      <c r="OFY85" s="91"/>
      <c r="OFZ85" s="91"/>
      <c r="OGA85" s="91"/>
      <c r="OGB85" s="91"/>
      <c r="OGC85" s="91"/>
      <c r="OGD85" s="91"/>
      <c r="OGE85" s="91"/>
      <c r="OGF85" s="91"/>
      <c r="OGG85" s="91"/>
      <c r="OGH85" s="91"/>
      <c r="OGI85" s="91"/>
      <c r="OGJ85" s="91"/>
      <c r="OGK85" s="91"/>
      <c r="OGL85" s="91"/>
      <c r="OGM85" s="91"/>
      <c r="OGN85" s="91"/>
      <c r="OGO85" s="91"/>
      <c r="OGP85" s="91"/>
      <c r="OGQ85" s="91"/>
      <c r="OGR85" s="91"/>
      <c r="OGS85" s="91"/>
      <c r="OGT85" s="91"/>
      <c r="OGU85" s="91"/>
      <c r="OGV85" s="91"/>
      <c r="OGW85" s="91"/>
      <c r="OGX85" s="91"/>
      <c r="OGY85" s="91"/>
      <c r="OGZ85" s="91"/>
      <c r="OHA85" s="91"/>
      <c r="OHB85" s="91"/>
      <c r="OHC85" s="91"/>
      <c r="OHD85" s="91"/>
      <c r="OHE85" s="91"/>
      <c r="OHF85" s="91"/>
      <c r="OHG85" s="91"/>
      <c r="OHH85" s="91"/>
      <c r="OHI85" s="91"/>
      <c r="OHJ85" s="91"/>
      <c r="OHK85" s="91"/>
      <c r="OHL85" s="91"/>
      <c r="OHM85" s="91"/>
      <c r="OHN85" s="91"/>
      <c r="OHO85" s="91"/>
      <c r="OHP85" s="91"/>
      <c r="OHQ85" s="91"/>
      <c r="OHR85" s="91"/>
      <c r="OHS85" s="91"/>
      <c r="OHT85" s="91"/>
      <c r="OHU85" s="91"/>
      <c r="OHV85" s="91"/>
      <c r="OHW85" s="91"/>
      <c r="OHX85" s="91"/>
      <c r="OHY85" s="91"/>
      <c r="OHZ85" s="91"/>
      <c r="OIA85" s="91"/>
      <c r="OIB85" s="91"/>
      <c r="OIC85" s="91"/>
      <c r="OID85" s="91"/>
      <c r="OIE85" s="91"/>
      <c r="OIF85" s="91"/>
      <c r="OIG85" s="91"/>
      <c r="OIH85" s="91"/>
      <c r="OII85" s="91"/>
      <c r="OIJ85" s="91"/>
      <c r="OIK85" s="91"/>
      <c r="OIL85" s="91"/>
      <c r="OIM85" s="91"/>
      <c r="OIN85" s="91"/>
      <c r="OIO85" s="91"/>
      <c r="OIP85" s="91"/>
      <c r="OIQ85" s="91"/>
      <c r="OIR85" s="91"/>
      <c r="OIS85" s="91"/>
      <c r="OIT85" s="91"/>
      <c r="OIU85" s="91"/>
      <c r="OIV85" s="91"/>
      <c r="OIW85" s="91"/>
      <c r="OIX85" s="91"/>
      <c r="OIY85" s="91"/>
      <c r="OIZ85" s="91"/>
      <c r="OJA85" s="91"/>
      <c r="OJB85" s="91"/>
      <c r="OJC85" s="91"/>
      <c r="OJD85" s="91"/>
      <c r="OJE85" s="91"/>
      <c r="OJF85" s="91"/>
      <c r="OJG85" s="91"/>
      <c r="OJH85" s="91"/>
      <c r="OJI85" s="91"/>
      <c r="OJJ85" s="91"/>
      <c r="OJK85" s="91"/>
      <c r="OJL85" s="91"/>
      <c r="OJM85" s="91"/>
      <c r="OJN85" s="91"/>
      <c r="OJO85" s="91"/>
      <c r="OJP85" s="91"/>
      <c r="OJQ85" s="91"/>
      <c r="OJR85" s="91"/>
      <c r="OJS85" s="91"/>
      <c r="OJT85" s="91"/>
      <c r="OJU85" s="91"/>
      <c r="OJV85" s="91"/>
      <c r="OJW85" s="91"/>
      <c r="OJX85" s="91"/>
      <c r="OJY85" s="91"/>
      <c r="OJZ85" s="91"/>
      <c r="OKA85" s="91"/>
      <c r="OKB85" s="91"/>
      <c r="OKC85" s="91"/>
      <c r="OKD85" s="91"/>
      <c r="OKE85" s="91"/>
      <c r="OKF85" s="91"/>
      <c r="OKG85" s="91"/>
      <c r="OKH85" s="91"/>
      <c r="OKI85" s="91"/>
      <c r="OKJ85" s="91"/>
      <c r="OKK85" s="91"/>
      <c r="OKL85" s="91"/>
      <c r="OKM85" s="91"/>
      <c r="OKN85" s="91"/>
      <c r="OKO85" s="91"/>
      <c r="OKP85" s="91"/>
      <c r="OKQ85" s="91"/>
      <c r="OKR85" s="91"/>
      <c r="OKS85" s="91"/>
      <c r="OKT85" s="91"/>
      <c r="OKU85" s="91"/>
      <c r="OKV85" s="91"/>
      <c r="OKW85" s="91"/>
      <c r="OKX85" s="91"/>
      <c r="OKY85" s="91"/>
      <c r="OKZ85" s="91"/>
      <c r="OLA85" s="91"/>
      <c r="OLB85" s="91"/>
      <c r="OLC85" s="91"/>
      <c r="OLD85" s="91"/>
      <c r="OLE85" s="91"/>
      <c r="OLF85" s="91"/>
      <c r="OLG85" s="91"/>
      <c r="OLH85" s="91"/>
      <c r="OLI85" s="91"/>
      <c r="OLJ85" s="91"/>
      <c r="OLK85" s="91"/>
      <c r="OLL85" s="91"/>
      <c r="OLM85" s="91"/>
      <c r="OLN85" s="91"/>
      <c r="OLO85" s="91"/>
      <c r="OLP85" s="91"/>
      <c r="OLQ85" s="91"/>
      <c r="OLR85" s="91"/>
      <c r="OLS85" s="91"/>
      <c r="OLT85" s="91"/>
      <c r="OLU85" s="91"/>
      <c r="OLV85" s="91"/>
      <c r="OLW85" s="91"/>
      <c r="OLX85" s="91"/>
      <c r="OLY85" s="91"/>
      <c r="OLZ85" s="91"/>
      <c r="OMA85" s="91"/>
      <c r="OMB85" s="91"/>
      <c r="OMC85" s="91"/>
      <c r="OMD85" s="91"/>
      <c r="OME85" s="91"/>
      <c r="OMF85" s="91"/>
      <c r="OMG85" s="91"/>
      <c r="OMH85" s="91"/>
      <c r="OMI85" s="91"/>
      <c r="OMJ85" s="91"/>
      <c r="OMK85" s="91"/>
      <c r="OML85" s="91"/>
      <c r="OMM85" s="91"/>
      <c r="OMN85" s="91"/>
      <c r="OMO85" s="91"/>
      <c r="OMP85" s="91"/>
      <c r="OMQ85" s="91"/>
      <c r="OMR85" s="91"/>
      <c r="OMS85" s="91"/>
      <c r="OMT85" s="91"/>
      <c r="OMU85" s="91"/>
      <c r="OMV85" s="91"/>
      <c r="OMW85" s="91"/>
      <c r="OMX85" s="91"/>
      <c r="OMY85" s="91"/>
      <c r="OMZ85" s="91"/>
      <c r="ONA85" s="91"/>
      <c r="ONB85" s="91"/>
      <c r="ONC85" s="91"/>
      <c r="OND85" s="91"/>
      <c r="ONE85" s="91"/>
      <c r="ONF85" s="91"/>
      <c r="ONG85" s="91"/>
      <c r="ONH85" s="91"/>
      <c r="ONI85" s="91"/>
      <c r="ONJ85" s="91"/>
      <c r="ONK85" s="91"/>
      <c r="ONL85" s="91"/>
      <c r="ONM85" s="91"/>
      <c r="ONN85" s="91"/>
      <c r="ONO85" s="91"/>
      <c r="ONP85" s="91"/>
      <c r="ONQ85" s="91"/>
      <c r="ONR85" s="91"/>
      <c r="ONS85" s="91"/>
      <c r="ONT85" s="91"/>
      <c r="ONU85" s="91"/>
      <c r="ONV85" s="91"/>
      <c r="ONW85" s="91"/>
      <c r="ONX85" s="91"/>
      <c r="ONY85" s="91"/>
      <c r="ONZ85" s="91"/>
      <c r="OOA85" s="91"/>
      <c r="OOB85" s="91"/>
      <c r="OOC85" s="91"/>
      <c r="OOD85" s="91"/>
      <c r="OOE85" s="91"/>
      <c r="OOF85" s="91"/>
      <c r="OOG85" s="91"/>
      <c r="OOH85" s="91"/>
      <c r="OOI85" s="91"/>
      <c r="OOJ85" s="91"/>
      <c r="OOK85" s="91"/>
      <c r="OOL85" s="91"/>
      <c r="OOM85" s="91"/>
      <c r="OON85" s="91"/>
      <c r="OOO85" s="91"/>
      <c r="OOP85" s="91"/>
      <c r="OOQ85" s="91"/>
      <c r="OOR85" s="91"/>
      <c r="OOS85" s="91"/>
      <c r="OOT85" s="91"/>
      <c r="OOU85" s="91"/>
      <c r="OOV85" s="91"/>
      <c r="OOW85" s="91"/>
      <c r="OOX85" s="91"/>
      <c r="OOY85" s="91"/>
      <c r="OOZ85" s="91"/>
      <c r="OPA85" s="91"/>
      <c r="OPB85" s="91"/>
      <c r="OPC85" s="91"/>
      <c r="OPD85" s="91"/>
      <c r="OPE85" s="91"/>
      <c r="OPF85" s="91"/>
      <c r="OPG85" s="91"/>
      <c r="OPH85" s="91"/>
      <c r="OPI85" s="91"/>
      <c r="OPJ85" s="91"/>
      <c r="OPK85" s="91"/>
      <c r="OPL85" s="91"/>
      <c r="OPM85" s="91"/>
      <c r="OPN85" s="91"/>
      <c r="OPO85" s="91"/>
      <c r="OPP85" s="91"/>
      <c r="OPQ85" s="91"/>
      <c r="OPR85" s="91"/>
      <c r="OPS85" s="91"/>
      <c r="OPT85" s="91"/>
      <c r="OPU85" s="91"/>
      <c r="OPV85" s="91"/>
      <c r="OPW85" s="91"/>
      <c r="OPX85" s="91"/>
      <c r="OPY85" s="91"/>
      <c r="OPZ85" s="91"/>
      <c r="OQA85" s="91"/>
      <c r="OQB85" s="91"/>
      <c r="OQC85" s="91"/>
      <c r="OQD85" s="91"/>
      <c r="OQE85" s="91"/>
      <c r="OQF85" s="91"/>
      <c r="OQG85" s="91"/>
      <c r="OQH85" s="91"/>
      <c r="OQI85" s="91"/>
      <c r="OQJ85" s="91"/>
      <c r="OQK85" s="91"/>
      <c r="OQL85" s="91"/>
      <c r="OQM85" s="91"/>
      <c r="OQN85" s="91"/>
      <c r="OQO85" s="91"/>
      <c r="OQP85" s="91"/>
      <c r="OQQ85" s="91"/>
      <c r="OQR85" s="91"/>
      <c r="OQS85" s="91"/>
      <c r="OQT85" s="91"/>
      <c r="OQU85" s="91"/>
      <c r="OQV85" s="91"/>
      <c r="OQW85" s="91"/>
      <c r="OQX85" s="91"/>
      <c r="OQY85" s="91"/>
      <c r="OQZ85" s="91"/>
      <c r="ORA85" s="91"/>
      <c r="ORB85" s="91"/>
      <c r="ORC85" s="91"/>
      <c r="ORD85" s="91"/>
      <c r="ORE85" s="91"/>
      <c r="ORF85" s="91"/>
      <c r="ORG85" s="91"/>
      <c r="ORH85" s="91"/>
      <c r="ORI85" s="91"/>
      <c r="ORJ85" s="91"/>
      <c r="ORK85" s="91"/>
      <c r="ORL85" s="91"/>
      <c r="ORM85" s="91"/>
      <c r="ORN85" s="91"/>
      <c r="ORO85" s="91"/>
      <c r="ORP85" s="91"/>
      <c r="ORQ85" s="91"/>
      <c r="ORR85" s="91"/>
      <c r="ORS85" s="91"/>
      <c r="ORT85" s="91"/>
      <c r="ORU85" s="91"/>
      <c r="ORV85" s="91"/>
      <c r="ORW85" s="91"/>
      <c r="ORX85" s="91"/>
      <c r="ORY85" s="91"/>
      <c r="ORZ85" s="91"/>
      <c r="OSA85" s="91"/>
      <c r="OSB85" s="91"/>
      <c r="OSC85" s="91"/>
      <c r="OSD85" s="91"/>
      <c r="OSE85" s="91"/>
      <c r="OSF85" s="91"/>
      <c r="OSG85" s="91"/>
      <c r="OSH85" s="91"/>
      <c r="OSI85" s="91"/>
      <c r="OSJ85" s="91"/>
      <c r="OSK85" s="91"/>
      <c r="OSL85" s="91"/>
      <c r="OSM85" s="91"/>
      <c r="OSN85" s="91"/>
      <c r="OSO85" s="91"/>
      <c r="OSP85" s="91"/>
      <c r="OSQ85" s="91"/>
      <c r="OSR85" s="91"/>
      <c r="OSS85" s="91"/>
      <c r="OST85" s="91"/>
      <c r="OSU85" s="91"/>
      <c r="OSV85" s="91"/>
      <c r="OSW85" s="91"/>
      <c r="OSX85" s="91"/>
      <c r="OSY85" s="91"/>
      <c r="OSZ85" s="91"/>
      <c r="OTA85" s="91"/>
      <c r="OTB85" s="91"/>
      <c r="OTC85" s="91"/>
      <c r="OTD85" s="91"/>
      <c r="OTE85" s="91"/>
      <c r="OTF85" s="91"/>
      <c r="OTG85" s="91"/>
      <c r="OTH85" s="91"/>
      <c r="OTI85" s="91"/>
      <c r="OTJ85" s="91"/>
      <c r="OTK85" s="91"/>
      <c r="OTL85" s="91"/>
      <c r="OTM85" s="91"/>
      <c r="OTN85" s="91"/>
      <c r="OTO85" s="91"/>
      <c r="OTP85" s="91"/>
      <c r="OTQ85" s="91"/>
      <c r="OTR85" s="91"/>
      <c r="OTS85" s="91"/>
      <c r="OTT85" s="91"/>
      <c r="OTU85" s="91"/>
      <c r="OTV85" s="91"/>
      <c r="OTW85" s="91"/>
      <c r="OTX85" s="91"/>
      <c r="OTY85" s="91"/>
      <c r="OTZ85" s="91"/>
      <c r="OUA85" s="91"/>
      <c r="OUB85" s="91"/>
      <c r="OUC85" s="91"/>
      <c r="OUD85" s="91"/>
      <c r="OUE85" s="91"/>
      <c r="OUF85" s="91"/>
      <c r="OUG85" s="91"/>
      <c r="OUH85" s="91"/>
      <c r="OUI85" s="91"/>
      <c r="OUJ85" s="91"/>
      <c r="OUK85" s="91"/>
      <c r="OUL85" s="91"/>
      <c r="OUM85" s="91"/>
      <c r="OUN85" s="91"/>
      <c r="OUO85" s="91"/>
      <c r="OUP85" s="91"/>
      <c r="OUQ85" s="91"/>
      <c r="OUR85" s="91"/>
      <c r="OUS85" s="91"/>
      <c r="OUT85" s="91"/>
      <c r="OUU85" s="91"/>
      <c r="OUV85" s="91"/>
      <c r="OUW85" s="91"/>
      <c r="OUX85" s="91"/>
      <c r="OUY85" s="91"/>
      <c r="OUZ85" s="91"/>
      <c r="OVA85" s="91"/>
      <c r="OVB85" s="91"/>
      <c r="OVC85" s="91"/>
      <c r="OVD85" s="91"/>
      <c r="OVE85" s="91"/>
      <c r="OVF85" s="91"/>
      <c r="OVG85" s="91"/>
      <c r="OVH85" s="91"/>
      <c r="OVI85" s="91"/>
      <c r="OVJ85" s="91"/>
      <c r="OVK85" s="91"/>
      <c r="OVL85" s="91"/>
      <c r="OVM85" s="91"/>
      <c r="OVN85" s="91"/>
      <c r="OVO85" s="91"/>
      <c r="OVP85" s="91"/>
      <c r="OVQ85" s="91"/>
      <c r="OVR85" s="91"/>
      <c r="OVS85" s="91"/>
      <c r="OVT85" s="91"/>
      <c r="OVU85" s="91"/>
      <c r="OVV85" s="91"/>
      <c r="OVW85" s="91"/>
      <c r="OVX85" s="91"/>
      <c r="OVY85" s="91"/>
      <c r="OVZ85" s="91"/>
      <c r="OWA85" s="91"/>
      <c r="OWB85" s="91"/>
      <c r="OWC85" s="91"/>
      <c r="OWD85" s="91"/>
      <c r="OWE85" s="91"/>
      <c r="OWF85" s="91"/>
      <c r="OWG85" s="91"/>
      <c r="OWH85" s="91"/>
      <c r="OWI85" s="91"/>
      <c r="OWJ85" s="91"/>
      <c r="OWK85" s="91"/>
      <c r="OWL85" s="91"/>
      <c r="OWM85" s="91"/>
      <c r="OWN85" s="91"/>
      <c r="OWO85" s="91"/>
      <c r="OWP85" s="91"/>
      <c r="OWQ85" s="91"/>
      <c r="OWR85" s="91"/>
      <c r="OWS85" s="91"/>
      <c r="OWT85" s="91"/>
      <c r="OWU85" s="91"/>
      <c r="OWV85" s="91"/>
      <c r="OWW85" s="91"/>
      <c r="OWX85" s="91"/>
      <c r="OWY85" s="91"/>
      <c r="OWZ85" s="91"/>
      <c r="OXA85" s="91"/>
      <c r="OXB85" s="91"/>
      <c r="OXC85" s="91"/>
      <c r="OXD85" s="91"/>
      <c r="OXE85" s="91"/>
      <c r="OXF85" s="91"/>
      <c r="OXG85" s="91"/>
      <c r="OXH85" s="91"/>
      <c r="OXI85" s="91"/>
      <c r="OXJ85" s="91"/>
      <c r="OXK85" s="91"/>
      <c r="OXL85" s="91"/>
      <c r="OXM85" s="91"/>
      <c r="OXN85" s="91"/>
      <c r="OXO85" s="91"/>
      <c r="OXP85" s="91"/>
      <c r="OXQ85" s="91"/>
      <c r="OXR85" s="91"/>
      <c r="OXS85" s="91"/>
      <c r="OXT85" s="91"/>
      <c r="OXU85" s="91"/>
      <c r="OXV85" s="91"/>
      <c r="OXW85" s="91"/>
      <c r="OXX85" s="91"/>
      <c r="OXY85" s="91"/>
      <c r="OXZ85" s="91"/>
      <c r="OYA85" s="91"/>
      <c r="OYB85" s="91"/>
      <c r="OYC85" s="91"/>
      <c r="OYD85" s="91"/>
      <c r="OYE85" s="91"/>
      <c r="OYF85" s="91"/>
      <c r="OYG85" s="91"/>
      <c r="OYH85" s="91"/>
      <c r="OYI85" s="91"/>
      <c r="OYJ85" s="91"/>
      <c r="OYK85" s="91"/>
      <c r="OYL85" s="91"/>
      <c r="OYM85" s="91"/>
      <c r="OYN85" s="91"/>
      <c r="OYO85" s="91"/>
      <c r="OYP85" s="91"/>
      <c r="OYQ85" s="91"/>
      <c r="OYR85" s="91"/>
      <c r="OYS85" s="91"/>
      <c r="OYT85" s="91"/>
      <c r="OYU85" s="91"/>
      <c r="OYV85" s="91"/>
      <c r="OYW85" s="91"/>
      <c r="OYX85" s="91"/>
      <c r="OYY85" s="91"/>
      <c r="OYZ85" s="91"/>
      <c r="OZA85" s="91"/>
      <c r="OZB85" s="91"/>
      <c r="OZC85" s="91"/>
      <c r="OZD85" s="91"/>
      <c r="OZE85" s="91"/>
      <c r="OZF85" s="91"/>
      <c r="OZG85" s="91"/>
      <c r="OZH85" s="91"/>
      <c r="OZI85" s="91"/>
      <c r="OZJ85" s="91"/>
      <c r="OZK85" s="91"/>
      <c r="OZL85" s="91"/>
      <c r="OZM85" s="91"/>
      <c r="OZN85" s="91"/>
      <c r="OZO85" s="91"/>
      <c r="OZP85" s="91"/>
      <c r="OZQ85" s="91"/>
      <c r="OZR85" s="91"/>
      <c r="OZS85" s="91"/>
      <c r="OZT85" s="91"/>
      <c r="OZU85" s="91"/>
      <c r="OZV85" s="91"/>
      <c r="OZW85" s="91"/>
      <c r="OZX85" s="91"/>
      <c r="OZY85" s="91"/>
      <c r="OZZ85" s="91"/>
      <c r="PAA85" s="91"/>
      <c r="PAB85" s="91"/>
      <c r="PAC85" s="91"/>
      <c r="PAD85" s="91"/>
      <c r="PAE85" s="91"/>
      <c r="PAF85" s="91"/>
      <c r="PAG85" s="91"/>
      <c r="PAH85" s="91"/>
      <c r="PAI85" s="91"/>
      <c r="PAJ85" s="91"/>
      <c r="PAK85" s="91"/>
      <c r="PAL85" s="91"/>
      <c r="PAM85" s="91"/>
      <c r="PAN85" s="91"/>
      <c r="PAO85" s="91"/>
      <c r="PAP85" s="91"/>
      <c r="PAQ85" s="91"/>
      <c r="PAR85" s="91"/>
      <c r="PAS85" s="91"/>
      <c r="PAT85" s="91"/>
      <c r="PAU85" s="91"/>
      <c r="PAV85" s="91"/>
      <c r="PAW85" s="91"/>
      <c r="PAX85" s="91"/>
      <c r="PAY85" s="91"/>
      <c r="PAZ85" s="91"/>
      <c r="PBA85" s="91"/>
      <c r="PBB85" s="91"/>
      <c r="PBC85" s="91"/>
      <c r="PBD85" s="91"/>
      <c r="PBE85" s="91"/>
      <c r="PBF85" s="91"/>
      <c r="PBG85" s="91"/>
      <c r="PBH85" s="91"/>
      <c r="PBI85" s="91"/>
      <c r="PBJ85" s="91"/>
      <c r="PBK85" s="91"/>
      <c r="PBL85" s="91"/>
      <c r="PBM85" s="91"/>
      <c r="PBN85" s="91"/>
      <c r="PBO85" s="91"/>
      <c r="PBP85" s="91"/>
      <c r="PBQ85" s="91"/>
      <c r="PBR85" s="91"/>
      <c r="PBS85" s="91"/>
      <c r="PBT85" s="91"/>
      <c r="PBU85" s="91"/>
      <c r="PBV85" s="91"/>
      <c r="PBW85" s="91"/>
      <c r="PBX85" s="91"/>
      <c r="PBY85" s="91"/>
      <c r="PBZ85" s="91"/>
      <c r="PCA85" s="91"/>
      <c r="PCB85" s="91"/>
      <c r="PCC85" s="91"/>
      <c r="PCD85" s="91"/>
      <c r="PCE85" s="91"/>
      <c r="PCF85" s="91"/>
      <c r="PCG85" s="91"/>
      <c r="PCH85" s="91"/>
      <c r="PCI85" s="91"/>
      <c r="PCJ85" s="91"/>
      <c r="PCK85" s="91"/>
      <c r="PCL85" s="91"/>
      <c r="PCM85" s="91"/>
      <c r="PCN85" s="91"/>
      <c r="PCO85" s="91"/>
      <c r="PCP85" s="91"/>
      <c r="PCQ85" s="91"/>
      <c r="PCR85" s="91"/>
      <c r="PCS85" s="91"/>
      <c r="PCT85" s="91"/>
      <c r="PCU85" s="91"/>
      <c r="PCV85" s="91"/>
      <c r="PCW85" s="91"/>
      <c r="PCX85" s="91"/>
      <c r="PCY85" s="91"/>
      <c r="PCZ85" s="91"/>
      <c r="PDA85" s="91"/>
      <c r="PDB85" s="91"/>
      <c r="PDC85" s="91"/>
      <c r="PDD85" s="91"/>
      <c r="PDE85" s="91"/>
      <c r="PDF85" s="91"/>
      <c r="PDG85" s="91"/>
      <c r="PDH85" s="91"/>
      <c r="PDI85" s="91"/>
      <c r="PDJ85" s="91"/>
      <c r="PDK85" s="91"/>
      <c r="PDL85" s="91"/>
      <c r="PDM85" s="91"/>
      <c r="PDN85" s="91"/>
      <c r="PDO85" s="91"/>
      <c r="PDP85" s="91"/>
      <c r="PDQ85" s="91"/>
      <c r="PDR85" s="91"/>
      <c r="PDS85" s="91"/>
      <c r="PDT85" s="91"/>
      <c r="PDU85" s="91"/>
      <c r="PDV85" s="91"/>
      <c r="PDW85" s="91"/>
      <c r="PDX85" s="91"/>
      <c r="PDY85" s="91"/>
      <c r="PDZ85" s="91"/>
      <c r="PEA85" s="91"/>
      <c r="PEB85" s="91"/>
      <c r="PEC85" s="91"/>
      <c r="PED85" s="91"/>
      <c r="PEE85" s="91"/>
      <c r="PEF85" s="91"/>
      <c r="PEG85" s="91"/>
      <c r="PEH85" s="91"/>
      <c r="PEI85" s="91"/>
      <c r="PEJ85" s="91"/>
      <c r="PEK85" s="91"/>
      <c r="PEL85" s="91"/>
      <c r="PEM85" s="91"/>
      <c r="PEN85" s="91"/>
      <c r="PEO85" s="91"/>
      <c r="PEP85" s="91"/>
      <c r="PEQ85" s="91"/>
      <c r="PER85" s="91"/>
      <c r="PES85" s="91"/>
      <c r="PET85" s="91"/>
      <c r="PEU85" s="91"/>
      <c r="PEV85" s="91"/>
      <c r="PEW85" s="91"/>
      <c r="PEX85" s="91"/>
      <c r="PEY85" s="91"/>
      <c r="PEZ85" s="91"/>
      <c r="PFA85" s="91"/>
      <c r="PFB85" s="91"/>
      <c r="PFC85" s="91"/>
      <c r="PFD85" s="91"/>
      <c r="PFE85" s="91"/>
      <c r="PFF85" s="91"/>
      <c r="PFG85" s="91"/>
      <c r="PFH85" s="91"/>
      <c r="PFI85" s="91"/>
      <c r="PFJ85" s="91"/>
      <c r="PFK85" s="91"/>
      <c r="PFL85" s="91"/>
      <c r="PFM85" s="91"/>
      <c r="PFN85" s="91"/>
      <c r="PFO85" s="91"/>
      <c r="PFP85" s="91"/>
      <c r="PFQ85" s="91"/>
      <c r="PFR85" s="91"/>
      <c r="PFS85" s="91"/>
      <c r="PFT85" s="91"/>
      <c r="PFU85" s="91"/>
      <c r="PFV85" s="91"/>
      <c r="PFW85" s="91"/>
      <c r="PFX85" s="91"/>
      <c r="PFY85" s="91"/>
      <c r="PFZ85" s="91"/>
      <c r="PGA85" s="91"/>
      <c r="PGB85" s="91"/>
      <c r="PGC85" s="91"/>
      <c r="PGD85" s="91"/>
      <c r="PGE85" s="91"/>
      <c r="PGF85" s="91"/>
      <c r="PGG85" s="91"/>
      <c r="PGH85" s="91"/>
      <c r="PGI85" s="91"/>
      <c r="PGJ85" s="91"/>
      <c r="PGK85" s="91"/>
      <c r="PGL85" s="91"/>
      <c r="PGM85" s="91"/>
      <c r="PGN85" s="91"/>
      <c r="PGO85" s="91"/>
      <c r="PGP85" s="91"/>
      <c r="PGQ85" s="91"/>
      <c r="PGR85" s="91"/>
      <c r="PGS85" s="91"/>
      <c r="PGT85" s="91"/>
      <c r="PGU85" s="91"/>
      <c r="PGV85" s="91"/>
      <c r="PGW85" s="91"/>
      <c r="PGX85" s="91"/>
      <c r="PGY85" s="91"/>
      <c r="PGZ85" s="91"/>
      <c r="PHA85" s="91"/>
      <c r="PHB85" s="91"/>
      <c r="PHC85" s="91"/>
      <c r="PHD85" s="91"/>
      <c r="PHE85" s="91"/>
      <c r="PHF85" s="91"/>
      <c r="PHG85" s="91"/>
      <c r="PHH85" s="91"/>
      <c r="PHI85" s="91"/>
      <c r="PHJ85" s="91"/>
      <c r="PHK85" s="91"/>
      <c r="PHL85" s="91"/>
      <c r="PHM85" s="91"/>
      <c r="PHN85" s="91"/>
      <c r="PHO85" s="91"/>
      <c r="PHP85" s="91"/>
      <c r="PHQ85" s="91"/>
      <c r="PHR85" s="91"/>
      <c r="PHS85" s="91"/>
      <c r="PHT85" s="91"/>
      <c r="PHU85" s="91"/>
      <c r="PHV85" s="91"/>
      <c r="PHW85" s="91"/>
      <c r="PHX85" s="91"/>
      <c r="PHY85" s="91"/>
      <c r="PHZ85" s="91"/>
      <c r="PIA85" s="91"/>
      <c r="PIB85" s="91"/>
      <c r="PIC85" s="91"/>
      <c r="PID85" s="91"/>
      <c r="PIE85" s="91"/>
      <c r="PIF85" s="91"/>
      <c r="PIG85" s="91"/>
      <c r="PIH85" s="91"/>
      <c r="PII85" s="91"/>
      <c r="PIJ85" s="91"/>
      <c r="PIK85" s="91"/>
      <c r="PIL85" s="91"/>
      <c r="PIM85" s="91"/>
      <c r="PIN85" s="91"/>
      <c r="PIO85" s="91"/>
      <c r="PIP85" s="91"/>
      <c r="PIQ85" s="91"/>
      <c r="PIR85" s="91"/>
      <c r="PIS85" s="91"/>
      <c r="PIT85" s="91"/>
      <c r="PIU85" s="91"/>
      <c r="PIV85" s="91"/>
      <c r="PIW85" s="91"/>
      <c r="PIX85" s="91"/>
      <c r="PIY85" s="91"/>
      <c r="PIZ85" s="91"/>
      <c r="PJA85" s="91"/>
      <c r="PJB85" s="91"/>
      <c r="PJC85" s="91"/>
      <c r="PJD85" s="91"/>
      <c r="PJE85" s="91"/>
      <c r="PJF85" s="91"/>
      <c r="PJG85" s="91"/>
      <c r="PJH85" s="91"/>
      <c r="PJI85" s="91"/>
      <c r="PJJ85" s="91"/>
      <c r="PJK85" s="91"/>
      <c r="PJL85" s="91"/>
      <c r="PJM85" s="91"/>
      <c r="PJN85" s="91"/>
      <c r="PJO85" s="91"/>
      <c r="PJP85" s="91"/>
      <c r="PJQ85" s="91"/>
      <c r="PJR85" s="91"/>
      <c r="PJS85" s="91"/>
      <c r="PJT85" s="91"/>
      <c r="PJU85" s="91"/>
      <c r="PJV85" s="91"/>
      <c r="PJW85" s="91"/>
      <c r="PJX85" s="91"/>
      <c r="PJY85" s="91"/>
      <c r="PJZ85" s="91"/>
      <c r="PKA85" s="91"/>
      <c r="PKB85" s="91"/>
      <c r="PKC85" s="91"/>
      <c r="PKD85" s="91"/>
      <c r="PKE85" s="91"/>
      <c r="PKF85" s="91"/>
      <c r="PKG85" s="91"/>
      <c r="PKH85" s="91"/>
      <c r="PKI85" s="91"/>
      <c r="PKJ85" s="91"/>
      <c r="PKK85" s="91"/>
      <c r="PKL85" s="91"/>
      <c r="PKM85" s="91"/>
      <c r="PKN85" s="91"/>
      <c r="PKO85" s="91"/>
      <c r="PKP85" s="91"/>
      <c r="PKQ85" s="91"/>
      <c r="PKR85" s="91"/>
      <c r="PKS85" s="91"/>
      <c r="PKT85" s="91"/>
      <c r="PKU85" s="91"/>
      <c r="PKV85" s="91"/>
      <c r="PKW85" s="91"/>
      <c r="PKX85" s="91"/>
      <c r="PKY85" s="91"/>
      <c r="PKZ85" s="91"/>
      <c r="PLA85" s="91"/>
      <c r="PLB85" s="91"/>
      <c r="PLC85" s="91"/>
      <c r="PLD85" s="91"/>
      <c r="PLE85" s="91"/>
      <c r="PLF85" s="91"/>
      <c r="PLG85" s="91"/>
      <c r="PLH85" s="91"/>
      <c r="PLI85" s="91"/>
      <c r="PLJ85" s="91"/>
      <c r="PLK85" s="91"/>
      <c r="PLL85" s="91"/>
      <c r="PLM85" s="91"/>
      <c r="PLN85" s="91"/>
      <c r="PLO85" s="91"/>
      <c r="PLP85" s="91"/>
      <c r="PLQ85" s="91"/>
      <c r="PLR85" s="91"/>
      <c r="PLS85" s="91"/>
      <c r="PLT85" s="91"/>
      <c r="PLU85" s="91"/>
      <c r="PLV85" s="91"/>
      <c r="PLW85" s="91"/>
      <c r="PLX85" s="91"/>
      <c r="PLY85" s="91"/>
      <c r="PLZ85" s="91"/>
      <c r="PMA85" s="91"/>
      <c r="PMB85" s="91"/>
      <c r="PMC85" s="91"/>
      <c r="PMD85" s="91"/>
      <c r="PME85" s="91"/>
      <c r="PMF85" s="91"/>
      <c r="PMG85" s="91"/>
      <c r="PMH85" s="91"/>
      <c r="PMI85" s="91"/>
      <c r="PMJ85" s="91"/>
      <c r="PMK85" s="91"/>
      <c r="PML85" s="91"/>
      <c r="PMM85" s="91"/>
      <c r="PMN85" s="91"/>
      <c r="PMO85" s="91"/>
      <c r="PMP85" s="91"/>
      <c r="PMQ85" s="91"/>
      <c r="PMR85" s="91"/>
      <c r="PMS85" s="91"/>
      <c r="PMT85" s="91"/>
      <c r="PMU85" s="91"/>
      <c r="PMV85" s="91"/>
      <c r="PMW85" s="91"/>
      <c r="PMX85" s="91"/>
      <c r="PMY85" s="91"/>
      <c r="PMZ85" s="91"/>
      <c r="PNA85" s="91"/>
      <c r="PNB85" s="91"/>
      <c r="PNC85" s="91"/>
      <c r="PND85" s="91"/>
      <c r="PNE85" s="91"/>
      <c r="PNF85" s="91"/>
      <c r="PNG85" s="91"/>
      <c r="PNH85" s="91"/>
      <c r="PNI85" s="91"/>
      <c r="PNJ85" s="91"/>
      <c r="PNK85" s="91"/>
      <c r="PNL85" s="91"/>
      <c r="PNM85" s="91"/>
      <c r="PNN85" s="91"/>
      <c r="PNO85" s="91"/>
      <c r="PNP85" s="91"/>
      <c r="PNQ85" s="91"/>
      <c r="PNR85" s="91"/>
      <c r="PNS85" s="91"/>
      <c r="PNT85" s="91"/>
      <c r="PNU85" s="91"/>
      <c r="PNV85" s="91"/>
      <c r="PNW85" s="91"/>
      <c r="PNX85" s="91"/>
      <c r="PNY85" s="91"/>
      <c r="PNZ85" s="91"/>
      <c r="POA85" s="91"/>
      <c r="POB85" s="91"/>
      <c r="POC85" s="91"/>
      <c r="POD85" s="91"/>
      <c r="POE85" s="91"/>
      <c r="POF85" s="91"/>
      <c r="POG85" s="91"/>
      <c r="POH85" s="91"/>
      <c r="POI85" s="91"/>
      <c r="POJ85" s="91"/>
      <c r="POK85" s="91"/>
      <c r="POL85" s="91"/>
      <c r="POM85" s="91"/>
      <c r="PON85" s="91"/>
      <c r="POO85" s="91"/>
      <c r="POP85" s="91"/>
      <c r="POQ85" s="91"/>
      <c r="POR85" s="91"/>
      <c r="POS85" s="91"/>
      <c r="POT85" s="91"/>
      <c r="POU85" s="91"/>
      <c r="POV85" s="91"/>
      <c r="POW85" s="91"/>
      <c r="POX85" s="91"/>
      <c r="POY85" s="91"/>
      <c r="POZ85" s="91"/>
      <c r="PPA85" s="91"/>
      <c r="PPB85" s="91"/>
      <c r="PPC85" s="91"/>
      <c r="PPD85" s="91"/>
      <c r="PPE85" s="91"/>
      <c r="PPF85" s="91"/>
      <c r="PPG85" s="91"/>
      <c r="PPH85" s="91"/>
      <c r="PPI85" s="91"/>
      <c r="PPJ85" s="91"/>
      <c r="PPK85" s="91"/>
      <c r="PPL85" s="91"/>
      <c r="PPM85" s="91"/>
      <c r="PPN85" s="91"/>
      <c r="PPO85" s="91"/>
      <c r="PPP85" s="91"/>
      <c r="PPQ85" s="91"/>
      <c r="PPR85" s="91"/>
      <c r="PPS85" s="91"/>
      <c r="PPT85" s="91"/>
      <c r="PPU85" s="91"/>
      <c r="PPV85" s="91"/>
      <c r="PPW85" s="91"/>
      <c r="PPX85" s="91"/>
      <c r="PPY85" s="91"/>
      <c r="PPZ85" s="91"/>
      <c r="PQA85" s="91"/>
      <c r="PQB85" s="91"/>
      <c r="PQC85" s="91"/>
      <c r="PQD85" s="91"/>
      <c r="PQE85" s="91"/>
      <c r="PQF85" s="91"/>
      <c r="PQG85" s="91"/>
      <c r="PQH85" s="91"/>
      <c r="PQI85" s="91"/>
      <c r="PQJ85" s="91"/>
      <c r="PQK85" s="91"/>
      <c r="PQL85" s="91"/>
      <c r="PQM85" s="91"/>
      <c r="PQN85" s="91"/>
      <c r="PQO85" s="91"/>
      <c r="PQP85" s="91"/>
      <c r="PQQ85" s="91"/>
      <c r="PQR85" s="91"/>
      <c r="PQS85" s="91"/>
      <c r="PQT85" s="91"/>
      <c r="PQU85" s="91"/>
      <c r="PQV85" s="91"/>
      <c r="PQW85" s="91"/>
      <c r="PQX85" s="91"/>
      <c r="PQY85" s="91"/>
      <c r="PQZ85" s="91"/>
      <c r="PRA85" s="91"/>
      <c r="PRB85" s="91"/>
      <c r="PRC85" s="91"/>
      <c r="PRD85" s="91"/>
      <c r="PRE85" s="91"/>
      <c r="PRF85" s="91"/>
      <c r="PRG85" s="91"/>
      <c r="PRH85" s="91"/>
      <c r="PRI85" s="91"/>
      <c r="PRJ85" s="91"/>
      <c r="PRK85" s="91"/>
      <c r="PRL85" s="91"/>
      <c r="PRM85" s="91"/>
      <c r="PRN85" s="91"/>
      <c r="PRO85" s="91"/>
      <c r="PRP85" s="91"/>
      <c r="PRQ85" s="91"/>
      <c r="PRR85" s="91"/>
      <c r="PRS85" s="91"/>
      <c r="PRT85" s="91"/>
      <c r="PRU85" s="91"/>
      <c r="PRV85" s="91"/>
      <c r="PRW85" s="91"/>
      <c r="PRX85" s="91"/>
      <c r="PRY85" s="91"/>
      <c r="PRZ85" s="91"/>
      <c r="PSA85" s="91"/>
      <c r="PSB85" s="91"/>
      <c r="PSC85" s="91"/>
      <c r="PSD85" s="91"/>
      <c r="PSE85" s="91"/>
      <c r="PSF85" s="91"/>
      <c r="PSG85" s="91"/>
      <c r="PSH85" s="91"/>
      <c r="PSI85" s="91"/>
      <c r="PSJ85" s="91"/>
      <c r="PSK85" s="91"/>
      <c r="PSL85" s="91"/>
      <c r="PSM85" s="91"/>
      <c r="PSN85" s="91"/>
      <c r="PSO85" s="91"/>
      <c r="PSP85" s="91"/>
      <c r="PSQ85" s="91"/>
      <c r="PSR85" s="91"/>
      <c r="PSS85" s="91"/>
      <c r="PST85" s="91"/>
      <c r="PSU85" s="91"/>
      <c r="PSV85" s="91"/>
      <c r="PSW85" s="91"/>
      <c r="PSX85" s="91"/>
      <c r="PSY85" s="91"/>
      <c r="PSZ85" s="91"/>
      <c r="PTA85" s="91"/>
      <c r="PTB85" s="91"/>
      <c r="PTC85" s="91"/>
      <c r="PTD85" s="91"/>
      <c r="PTE85" s="91"/>
      <c r="PTF85" s="91"/>
      <c r="PTG85" s="91"/>
      <c r="PTH85" s="91"/>
      <c r="PTI85" s="91"/>
      <c r="PTJ85" s="91"/>
      <c r="PTK85" s="91"/>
      <c r="PTL85" s="91"/>
      <c r="PTM85" s="91"/>
      <c r="PTN85" s="91"/>
      <c r="PTO85" s="91"/>
      <c r="PTP85" s="91"/>
      <c r="PTQ85" s="91"/>
      <c r="PTR85" s="91"/>
      <c r="PTS85" s="91"/>
      <c r="PTT85" s="91"/>
      <c r="PTU85" s="91"/>
      <c r="PTV85" s="91"/>
      <c r="PTW85" s="91"/>
      <c r="PTX85" s="91"/>
      <c r="PTY85" s="91"/>
      <c r="PTZ85" s="91"/>
      <c r="PUA85" s="91"/>
      <c r="PUB85" s="91"/>
      <c r="PUC85" s="91"/>
      <c r="PUD85" s="91"/>
      <c r="PUE85" s="91"/>
      <c r="PUF85" s="91"/>
      <c r="PUG85" s="91"/>
      <c r="PUH85" s="91"/>
      <c r="PUI85" s="91"/>
      <c r="PUJ85" s="91"/>
      <c r="PUK85" s="91"/>
      <c r="PUL85" s="91"/>
      <c r="PUM85" s="91"/>
      <c r="PUN85" s="91"/>
      <c r="PUO85" s="91"/>
      <c r="PUP85" s="91"/>
      <c r="PUQ85" s="91"/>
      <c r="PUR85" s="91"/>
      <c r="PUS85" s="91"/>
      <c r="PUT85" s="91"/>
      <c r="PUU85" s="91"/>
      <c r="PUV85" s="91"/>
      <c r="PUW85" s="91"/>
      <c r="PUX85" s="91"/>
      <c r="PUY85" s="91"/>
      <c r="PUZ85" s="91"/>
      <c r="PVA85" s="91"/>
      <c r="PVB85" s="91"/>
      <c r="PVC85" s="91"/>
      <c r="PVD85" s="91"/>
      <c r="PVE85" s="91"/>
      <c r="PVF85" s="91"/>
      <c r="PVG85" s="91"/>
      <c r="PVH85" s="91"/>
      <c r="PVI85" s="91"/>
      <c r="PVJ85" s="91"/>
      <c r="PVK85" s="91"/>
      <c r="PVL85" s="91"/>
      <c r="PVM85" s="91"/>
      <c r="PVN85" s="91"/>
      <c r="PVO85" s="91"/>
      <c r="PVP85" s="91"/>
      <c r="PVQ85" s="91"/>
      <c r="PVR85" s="91"/>
      <c r="PVS85" s="91"/>
      <c r="PVT85" s="91"/>
      <c r="PVU85" s="91"/>
      <c r="PVV85" s="91"/>
      <c r="PVW85" s="91"/>
      <c r="PVX85" s="91"/>
      <c r="PVY85" s="91"/>
      <c r="PVZ85" s="91"/>
      <c r="PWA85" s="91"/>
      <c r="PWB85" s="91"/>
      <c r="PWC85" s="91"/>
      <c r="PWD85" s="91"/>
      <c r="PWE85" s="91"/>
      <c r="PWF85" s="91"/>
      <c r="PWG85" s="91"/>
      <c r="PWH85" s="91"/>
      <c r="PWI85" s="91"/>
      <c r="PWJ85" s="91"/>
      <c r="PWK85" s="91"/>
      <c r="PWL85" s="91"/>
      <c r="PWM85" s="91"/>
      <c r="PWN85" s="91"/>
      <c r="PWO85" s="91"/>
      <c r="PWP85" s="91"/>
      <c r="PWQ85" s="91"/>
      <c r="PWR85" s="91"/>
      <c r="PWS85" s="91"/>
      <c r="PWT85" s="91"/>
      <c r="PWU85" s="91"/>
      <c r="PWV85" s="91"/>
      <c r="PWW85" s="91"/>
      <c r="PWX85" s="91"/>
      <c r="PWY85" s="91"/>
      <c r="PWZ85" s="91"/>
      <c r="PXA85" s="91"/>
      <c r="PXB85" s="91"/>
      <c r="PXC85" s="91"/>
      <c r="PXD85" s="91"/>
      <c r="PXE85" s="91"/>
      <c r="PXF85" s="91"/>
      <c r="PXG85" s="91"/>
      <c r="PXH85" s="91"/>
      <c r="PXI85" s="91"/>
      <c r="PXJ85" s="91"/>
      <c r="PXK85" s="91"/>
      <c r="PXL85" s="91"/>
      <c r="PXM85" s="91"/>
      <c r="PXN85" s="91"/>
      <c r="PXO85" s="91"/>
      <c r="PXP85" s="91"/>
      <c r="PXQ85" s="91"/>
      <c r="PXR85" s="91"/>
      <c r="PXS85" s="91"/>
      <c r="PXT85" s="91"/>
      <c r="PXU85" s="91"/>
      <c r="PXV85" s="91"/>
      <c r="PXW85" s="91"/>
      <c r="PXX85" s="91"/>
      <c r="PXY85" s="91"/>
      <c r="PXZ85" s="91"/>
      <c r="PYA85" s="91"/>
      <c r="PYB85" s="91"/>
      <c r="PYC85" s="91"/>
      <c r="PYD85" s="91"/>
      <c r="PYE85" s="91"/>
      <c r="PYF85" s="91"/>
      <c r="PYG85" s="91"/>
      <c r="PYH85" s="91"/>
      <c r="PYI85" s="91"/>
      <c r="PYJ85" s="91"/>
      <c r="PYK85" s="91"/>
      <c r="PYL85" s="91"/>
      <c r="PYM85" s="91"/>
      <c r="PYN85" s="91"/>
      <c r="PYO85" s="91"/>
      <c r="PYP85" s="91"/>
      <c r="PYQ85" s="91"/>
      <c r="PYR85" s="91"/>
      <c r="PYS85" s="91"/>
      <c r="PYT85" s="91"/>
      <c r="PYU85" s="91"/>
      <c r="PYV85" s="91"/>
      <c r="PYW85" s="91"/>
      <c r="PYX85" s="91"/>
      <c r="PYY85" s="91"/>
      <c r="PYZ85" s="91"/>
      <c r="PZA85" s="91"/>
      <c r="PZB85" s="91"/>
      <c r="PZC85" s="91"/>
      <c r="PZD85" s="91"/>
      <c r="PZE85" s="91"/>
      <c r="PZF85" s="91"/>
      <c r="PZG85" s="91"/>
      <c r="PZH85" s="91"/>
      <c r="PZI85" s="91"/>
      <c r="PZJ85" s="91"/>
      <c r="PZK85" s="91"/>
      <c r="PZL85" s="91"/>
      <c r="PZM85" s="91"/>
      <c r="PZN85" s="91"/>
      <c r="PZO85" s="91"/>
      <c r="PZP85" s="91"/>
      <c r="PZQ85" s="91"/>
      <c r="PZR85" s="91"/>
      <c r="PZS85" s="91"/>
      <c r="PZT85" s="91"/>
      <c r="PZU85" s="91"/>
      <c r="PZV85" s="91"/>
      <c r="PZW85" s="91"/>
      <c r="PZX85" s="91"/>
      <c r="PZY85" s="91"/>
      <c r="PZZ85" s="91"/>
      <c r="QAA85" s="91"/>
      <c r="QAB85" s="91"/>
      <c r="QAC85" s="91"/>
      <c r="QAD85" s="91"/>
      <c r="QAE85" s="91"/>
      <c r="QAF85" s="91"/>
      <c r="QAG85" s="91"/>
      <c r="QAH85" s="91"/>
      <c r="QAI85" s="91"/>
      <c r="QAJ85" s="91"/>
      <c r="QAK85" s="91"/>
      <c r="QAL85" s="91"/>
      <c r="QAM85" s="91"/>
      <c r="QAN85" s="91"/>
      <c r="QAO85" s="91"/>
      <c r="QAP85" s="91"/>
      <c r="QAQ85" s="91"/>
      <c r="QAR85" s="91"/>
      <c r="QAS85" s="91"/>
      <c r="QAT85" s="91"/>
      <c r="QAU85" s="91"/>
      <c r="QAV85" s="91"/>
      <c r="QAW85" s="91"/>
      <c r="QAX85" s="91"/>
      <c r="QAY85" s="91"/>
      <c r="QAZ85" s="91"/>
      <c r="QBA85" s="91"/>
      <c r="QBB85" s="91"/>
      <c r="QBC85" s="91"/>
      <c r="QBD85" s="91"/>
      <c r="QBE85" s="91"/>
      <c r="QBF85" s="91"/>
      <c r="QBG85" s="91"/>
      <c r="QBH85" s="91"/>
      <c r="QBI85" s="91"/>
      <c r="QBJ85" s="91"/>
      <c r="QBK85" s="91"/>
      <c r="QBL85" s="91"/>
      <c r="QBM85" s="91"/>
      <c r="QBN85" s="91"/>
      <c r="QBO85" s="91"/>
      <c r="QBP85" s="91"/>
      <c r="QBQ85" s="91"/>
      <c r="QBR85" s="91"/>
      <c r="QBS85" s="91"/>
      <c r="QBT85" s="91"/>
      <c r="QBU85" s="91"/>
      <c r="QBV85" s="91"/>
      <c r="QBW85" s="91"/>
      <c r="QBX85" s="91"/>
      <c r="QBY85" s="91"/>
      <c r="QBZ85" s="91"/>
      <c r="QCA85" s="91"/>
      <c r="QCB85" s="91"/>
      <c r="QCC85" s="91"/>
      <c r="QCD85" s="91"/>
      <c r="QCE85" s="91"/>
      <c r="QCF85" s="91"/>
      <c r="QCG85" s="91"/>
      <c r="QCH85" s="91"/>
      <c r="QCI85" s="91"/>
      <c r="QCJ85" s="91"/>
      <c r="QCK85" s="91"/>
      <c r="QCL85" s="91"/>
      <c r="QCM85" s="91"/>
      <c r="QCN85" s="91"/>
      <c r="QCO85" s="91"/>
      <c r="QCP85" s="91"/>
      <c r="QCQ85" s="91"/>
      <c r="QCR85" s="91"/>
      <c r="QCS85" s="91"/>
      <c r="QCT85" s="91"/>
      <c r="QCU85" s="91"/>
      <c r="QCV85" s="91"/>
      <c r="QCW85" s="91"/>
      <c r="QCX85" s="91"/>
      <c r="QCY85" s="91"/>
      <c r="QCZ85" s="91"/>
      <c r="QDA85" s="91"/>
      <c r="QDB85" s="91"/>
      <c r="QDC85" s="91"/>
      <c r="QDD85" s="91"/>
      <c r="QDE85" s="91"/>
      <c r="QDF85" s="91"/>
      <c r="QDG85" s="91"/>
      <c r="QDH85" s="91"/>
      <c r="QDI85" s="91"/>
      <c r="QDJ85" s="91"/>
      <c r="QDK85" s="91"/>
      <c r="QDL85" s="91"/>
      <c r="QDM85" s="91"/>
      <c r="QDN85" s="91"/>
      <c r="QDO85" s="91"/>
      <c r="QDP85" s="91"/>
      <c r="QDQ85" s="91"/>
      <c r="QDR85" s="91"/>
      <c r="QDS85" s="91"/>
      <c r="QDT85" s="91"/>
      <c r="QDU85" s="91"/>
      <c r="QDV85" s="91"/>
      <c r="QDW85" s="91"/>
      <c r="QDX85" s="91"/>
      <c r="QDY85" s="91"/>
      <c r="QDZ85" s="91"/>
      <c r="QEA85" s="91"/>
      <c r="QEB85" s="91"/>
      <c r="QEC85" s="91"/>
      <c r="QED85" s="91"/>
      <c r="QEE85" s="91"/>
      <c r="QEF85" s="91"/>
      <c r="QEG85" s="91"/>
      <c r="QEH85" s="91"/>
      <c r="QEI85" s="91"/>
      <c r="QEJ85" s="91"/>
      <c r="QEK85" s="91"/>
      <c r="QEL85" s="91"/>
      <c r="QEM85" s="91"/>
      <c r="QEN85" s="91"/>
      <c r="QEO85" s="91"/>
      <c r="QEP85" s="91"/>
      <c r="QEQ85" s="91"/>
      <c r="QER85" s="91"/>
      <c r="QES85" s="91"/>
      <c r="QET85" s="91"/>
      <c r="QEU85" s="91"/>
      <c r="QEV85" s="91"/>
      <c r="QEW85" s="91"/>
      <c r="QEX85" s="91"/>
      <c r="QEY85" s="91"/>
      <c r="QEZ85" s="91"/>
      <c r="QFA85" s="91"/>
      <c r="QFB85" s="91"/>
      <c r="QFC85" s="91"/>
      <c r="QFD85" s="91"/>
      <c r="QFE85" s="91"/>
      <c r="QFF85" s="91"/>
      <c r="QFG85" s="91"/>
      <c r="QFH85" s="91"/>
      <c r="QFI85" s="91"/>
      <c r="QFJ85" s="91"/>
      <c r="QFK85" s="91"/>
      <c r="QFL85" s="91"/>
      <c r="QFM85" s="91"/>
      <c r="QFN85" s="91"/>
      <c r="QFO85" s="91"/>
      <c r="QFP85" s="91"/>
      <c r="QFQ85" s="91"/>
      <c r="QFR85" s="91"/>
      <c r="QFS85" s="91"/>
      <c r="QFT85" s="91"/>
      <c r="QFU85" s="91"/>
      <c r="QFV85" s="91"/>
      <c r="QFW85" s="91"/>
      <c r="QFX85" s="91"/>
      <c r="QFY85" s="91"/>
      <c r="QFZ85" s="91"/>
      <c r="QGA85" s="91"/>
      <c r="QGB85" s="91"/>
      <c r="QGC85" s="91"/>
      <c r="QGD85" s="91"/>
      <c r="QGE85" s="91"/>
      <c r="QGF85" s="91"/>
      <c r="QGG85" s="91"/>
      <c r="QGH85" s="91"/>
      <c r="QGI85" s="91"/>
      <c r="QGJ85" s="91"/>
      <c r="QGK85" s="91"/>
      <c r="QGL85" s="91"/>
      <c r="QGM85" s="91"/>
      <c r="QGN85" s="91"/>
      <c r="QGO85" s="91"/>
      <c r="QGP85" s="91"/>
      <c r="QGQ85" s="91"/>
      <c r="QGR85" s="91"/>
      <c r="QGS85" s="91"/>
      <c r="QGT85" s="91"/>
      <c r="QGU85" s="91"/>
      <c r="QGV85" s="91"/>
      <c r="QGW85" s="91"/>
      <c r="QGX85" s="91"/>
      <c r="QGY85" s="91"/>
      <c r="QGZ85" s="91"/>
      <c r="QHA85" s="91"/>
      <c r="QHB85" s="91"/>
      <c r="QHC85" s="91"/>
      <c r="QHD85" s="91"/>
      <c r="QHE85" s="91"/>
      <c r="QHF85" s="91"/>
      <c r="QHG85" s="91"/>
      <c r="QHH85" s="91"/>
      <c r="QHI85" s="91"/>
      <c r="QHJ85" s="91"/>
      <c r="QHK85" s="91"/>
      <c r="QHL85" s="91"/>
      <c r="QHM85" s="91"/>
      <c r="QHN85" s="91"/>
      <c r="QHO85" s="91"/>
      <c r="QHP85" s="91"/>
      <c r="QHQ85" s="91"/>
      <c r="QHR85" s="91"/>
      <c r="QHS85" s="91"/>
      <c r="QHT85" s="91"/>
      <c r="QHU85" s="91"/>
      <c r="QHV85" s="91"/>
      <c r="QHW85" s="91"/>
      <c r="QHX85" s="91"/>
      <c r="QHY85" s="91"/>
      <c r="QHZ85" s="91"/>
      <c r="QIA85" s="91"/>
      <c r="QIB85" s="91"/>
      <c r="QIC85" s="91"/>
      <c r="QID85" s="91"/>
      <c r="QIE85" s="91"/>
      <c r="QIF85" s="91"/>
      <c r="QIG85" s="91"/>
      <c r="QIH85" s="91"/>
      <c r="QII85" s="91"/>
      <c r="QIJ85" s="91"/>
      <c r="QIK85" s="91"/>
      <c r="QIL85" s="91"/>
      <c r="QIM85" s="91"/>
      <c r="QIN85" s="91"/>
      <c r="QIO85" s="91"/>
      <c r="QIP85" s="91"/>
      <c r="QIQ85" s="91"/>
      <c r="QIR85" s="91"/>
      <c r="QIS85" s="91"/>
      <c r="QIT85" s="91"/>
      <c r="QIU85" s="91"/>
      <c r="QIV85" s="91"/>
      <c r="QIW85" s="91"/>
      <c r="QIX85" s="91"/>
      <c r="QIY85" s="91"/>
      <c r="QIZ85" s="91"/>
      <c r="QJA85" s="91"/>
      <c r="QJB85" s="91"/>
      <c r="QJC85" s="91"/>
      <c r="QJD85" s="91"/>
      <c r="QJE85" s="91"/>
      <c r="QJF85" s="91"/>
      <c r="QJG85" s="91"/>
      <c r="QJH85" s="91"/>
      <c r="QJI85" s="91"/>
      <c r="QJJ85" s="91"/>
      <c r="QJK85" s="91"/>
      <c r="QJL85" s="91"/>
      <c r="QJM85" s="91"/>
      <c r="QJN85" s="91"/>
      <c r="QJO85" s="91"/>
      <c r="QJP85" s="91"/>
      <c r="QJQ85" s="91"/>
      <c r="QJR85" s="91"/>
      <c r="QJS85" s="91"/>
      <c r="QJT85" s="91"/>
      <c r="QJU85" s="91"/>
      <c r="QJV85" s="91"/>
      <c r="QJW85" s="91"/>
      <c r="QJX85" s="91"/>
      <c r="QJY85" s="91"/>
      <c r="QJZ85" s="91"/>
      <c r="QKA85" s="91"/>
      <c r="QKB85" s="91"/>
      <c r="QKC85" s="91"/>
      <c r="QKD85" s="91"/>
      <c r="QKE85" s="91"/>
      <c r="QKF85" s="91"/>
      <c r="QKG85" s="91"/>
      <c r="QKH85" s="91"/>
      <c r="QKI85" s="91"/>
      <c r="QKJ85" s="91"/>
      <c r="QKK85" s="91"/>
      <c r="QKL85" s="91"/>
      <c r="QKM85" s="91"/>
      <c r="QKN85" s="91"/>
      <c r="QKO85" s="91"/>
      <c r="QKP85" s="91"/>
      <c r="QKQ85" s="91"/>
      <c r="QKR85" s="91"/>
      <c r="QKS85" s="91"/>
      <c r="QKT85" s="91"/>
      <c r="QKU85" s="91"/>
      <c r="QKV85" s="91"/>
      <c r="QKW85" s="91"/>
      <c r="QKX85" s="91"/>
      <c r="QKY85" s="91"/>
      <c r="QKZ85" s="91"/>
      <c r="QLA85" s="91"/>
      <c r="QLB85" s="91"/>
      <c r="QLC85" s="91"/>
      <c r="QLD85" s="91"/>
      <c r="QLE85" s="91"/>
      <c r="QLF85" s="91"/>
      <c r="QLG85" s="91"/>
      <c r="QLH85" s="91"/>
      <c r="QLI85" s="91"/>
      <c r="QLJ85" s="91"/>
      <c r="QLK85" s="91"/>
      <c r="QLL85" s="91"/>
      <c r="QLM85" s="91"/>
      <c r="QLN85" s="91"/>
      <c r="QLO85" s="91"/>
      <c r="QLP85" s="91"/>
      <c r="QLQ85" s="91"/>
      <c r="QLR85" s="91"/>
      <c r="QLS85" s="91"/>
      <c r="QLT85" s="91"/>
      <c r="QLU85" s="91"/>
      <c r="QLV85" s="91"/>
      <c r="QLW85" s="91"/>
      <c r="QLX85" s="91"/>
      <c r="QLY85" s="91"/>
      <c r="QLZ85" s="91"/>
      <c r="QMA85" s="91"/>
      <c r="QMB85" s="91"/>
      <c r="QMC85" s="91"/>
      <c r="QMD85" s="91"/>
      <c r="QME85" s="91"/>
      <c r="QMF85" s="91"/>
      <c r="QMG85" s="91"/>
      <c r="QMH85" s="91"/>
      <c r="QMI85" s="91"/>
      <c r="QMJ85" s="91"/>
      <c r="QMK85" s="91"/>
      <c r="QML85" s="91"/>
      <c r="QMM85" s="91"/>
      <c r="QMN85" s="91"/>
      <c r="QMO85" s="91"/>
      <c r="QMP85" s="91"/>
      <c r="QMQ85" s="91"/>
      <c r="QMR85" s="91"/>
      <c r="QMS85" s="91"/>
      <c r="QMT85" s="91"/>
      <c r="QMU85" s="91"/>
      <c r="QMV85" s="91"/>
      <c r="QMW85" s="91"/>
      <c r="QMX85" s="91"/>
      <c r="QMY85" s="91"/>
      <c r="QMZ85" s="91"/>
      <c r="QNA85" s="91"/>
      <c r="QNB85" s="91"/>
      <c r="QNC85" s="91"/>
      <c r="QND85" s="91"/>
      <c r="QNE85" s="91"/>
      <c r="QNF85" s="91"/>
      <c r="QNG85" s="91"/>
      <c r="QNH85" s="91"/>
      <c r="QNI85" s="91"/>
      <c r="QNJ85" s="91"/>
      <c r="QNK85" s="91"/>
      <c r="QNL85" s="91"/>
      <c r="QNM85" s="91"/>
      <c r="QNN85" s="91"/>
      <c r="QNO85" s="91"/>
      <c r="QNP85" s="91"/>
      <c r="QNQ85" s="91"/>
      <c r="QNR85" s="91"/>
      <c r="QNS85" s="91"/>
      <c r="QNT85" s="91"/>
      <c r="QNU85" s="91"/>
      <c r="QNV85" s="91"/>
      <c r="QNW85" s="91"/>
      <c r="QNX85" s="91"/>
      <c r="QNY85" s="91"/>
      <c r="QNZ85" s="91"/>
      <c r="QOA85" s="91"/>
      <c r="QOB85" s="91"/>
      <c r="QOC85" s="91"/>
      <c r="QOD85" s="91"/>
      <c r="QOE85" s="91"/>
      <c r="QOF85" s="91"/>
      <c r="QOG85" s="91"/>
      <c r="QOH85" s="91"/>
      <c r="QOI85" s="91"/>
      <c r="QOJ85" s="91"/>
      <c r="QOK85" s="91"/>
      <c r="QOL85" s="91"/>
      <c r="QOM85" s="91"/>
      <c r="QON85" s="91"/>
      <c r="QOO85" s="91"/>
      <c r="QOP85" s="91"/>
      <c r="QOQ85" s="91"/>
      <c r="QOR85" s="91"/>
      <c r="QOS85" s="91"/>
      <c r="QOT85" s="91"/>
      <c r="QOU85" s="91"/>
      <c r="QOV85" s="91"/>
      <c r="QOW85" s="91"/>
      <c r="QOX85" s="91"/>
      <c r="QOY85" s="91"/>
      <c r="QOZ85" s="91"/>
      <c r="QPA85" s="91"/>
      <c r="QPB85" s="91"/>
      <c r="QPC85" s="91"/>
      <c r="QPD85" s="91"/>
      <c r="QPE85" s="91"/>
      <c r="QPF85" s="91"/>
      <c r="QPG85" s="91"/>
      <c r="QPH85" s="91"/>
      <c r="QPI85" s="91"/>
      <c r="QPJ85" s="91"/>
      <c r="QPK85" s="91"/>
      <c r="QPL85" s="91"/>
      <c r="QPM85" s="91"/>
      <c r="QPN85" s="91"/>
      <c r="QPO85" s="91"/>
      <c r="QPP85" s="91"/>
      <c r="QPQ85" s="91"/>
      <c r="QPR85" s="91"/>
      <c r="QPS85" s="91"/>
      <c r="QPT85" s="91"/>
      <c r="QPU85" s="91"/>
      <c r="QPV85" s="91"/>
      <c r="QPW85" s="91"/>
      <c r="QPX85" s="91"/>
      <c r="QPY85" s="91"/>
      <c r="QPZ85" s="91"/>
      <c r="QQA85" s="91"/>
      <c r="QQB85" s="91"/>
      <c r="QQC85" s="91"/>
      <c r="QQD85" s="91"/>
      <c r="QQE85" s="91"/>
      <c r="QQF85" s="91"/>
      <c r="QQG85" s="91"/>
      <c r="QQH85" s="91"/>
      <c r="QQI85" s="91"/>
      <c r="QQJ85" s="91"/>
      <c r="QQK85" s="91"/>
      <c r="QQL85" s="91"/>
      <c r="QQM85" s="91"/>
      <c r="QQN85" s="91"/>
      <c r="QQO85" s="91"/>
      <c r="QQP85" s="91"/>
      <c r="QQQ85" s="91"/>
      <c r="QQR85" s="91"/>
      <c r="QQS85" s="91"/>
      <c r="QQT85" s="91"/>
      <c r="QQU85" s="91"/>
      <c r="QQV85" s="91"/>
      <c r="QQW85" s="91"/>
      <c r="QQX85" s="91"/>
      <c r="QQY85" s="91"/>
      <c r="QQZ85" s="91"/>
      <c r="QRA85" s="91"/>
      <c r="QRB85" s="91"/>
      <c r="QRC85" s="91"/>
      <c r="QRD85" s="91"/>
      <c r="QRE85" s="91"/>
      <c r="QRF85" s="91"/>
      <c r="QRG85" s="91"/>
      <c r="QRH85" s="91"/>
      <c r="QRI85" s="91"/>
      <c r="QRJ85" s="91"/>
      <c r="QRK85" s="91"/>
      <c r="QRL85" s="91"/>
      <c r="QRM85" s="91"/>
      <c r="QRN85" s="91"/>
      <c r="QRO85" s="91"/>
      <c r="QRP85" s="91"/>
      <c r="QRQ85" s="91"/>
      <c r="QRR85" s="91"/>
      <c r="QRS85" s="91"/>
      <c r="QRT85" s="91"/>
      <c r="QRU85" s="91"/>
      <c r="QRV85" s="91"/>
      <c r="QRW85" s="91"/>
      <c r="QRX85" s="91"/>
      <c r="QRY85" s="91"/>
      <c r="QRZ85" s="91"/>
      <c r="QSA85" s="91"/>
      <c r="QSB85" s="91"/>
      <c r="QSC85" s="91"/>
      <c r="QSD85" s="91"/>
      <c r="QSE85" s="91"/>
      <c r="QSF85" s="91"/>
      <c r="QSG85" s="91"/>
      <c r="QSH85" s="91"/>
      <c r="QSI85" s="91"/>
      <c r="QSJ85" s="91"/>
      <c r="QSK85" s="91"/>
      <c r="QSL85" s="91"/>
      <c r="QSM85" s="91"/>
      <c r="QSN85" s="91"/>
      <c r="QSO85" s="91"/>
      <c r="QSP85" s="91"/>
      <c r="QSQ85" s="91"/>
      <c r="QSR85" s="91"/>
      <c r="QSS85" s="91"/>
      <c r="QST85" s="91"/>
      <c r="QSU85" s="91"/>
      <c r="QSV85" s="91"/>
      <c r="QSW85" s="91"/>
      <c r="QSX85" s="91"/>
      <c r="QSY85" s="91"/>
      <c r="QSZ85" s="91"/>
      <c r="QTA85" s="91"/>
      <c r="QTB85" s="91"/>
      <c r="QTC85" s="91"/>
      <c r="QTD85" s="91"/>
      <c r="QTE85" s="91"/>
      <c r="QTF85" s="91"/>
      <c r="QTG85" s="91"/>
      <c r="QTH85" s="91"/>
      <c r="QTI85" s="91"/>
      <c r="QTJ85" s="91"/>
      <c r="QTK85" s="91"/>
      <c r="QTL85" s="91"/>
      <c r="QTM85" s="91"/>
      <c r="QTN85" s="91"/>
      <c r="QTO85" s="91"/>
      <c r="QTP85" s="91"/>
      <c r="QTQ85" s="91"/>
      <c r="QTR85" s="91"/>
      <c r="QTS85" s="91"/>
      <c r="QTT85" s="91"/>
      <c r="QTU85" s="91"/>
      <c r="QTV85" s="91"/>
      <c r="QTW85" s="91"/>
      <c r="QTX85" s="91"/>
      <c r="QTY85" s="91"/>
      <c r="QTZ85" s="91"/>
      <c r="QUA85" s="91"/>
      <c r="QUB85" s="91"/>
      <c r="QUC85" s="91"/>
      <c r="QUD85" s="91"/>
      <c r="QUE85" s="91"/>
      <c r="QUF85" s="91"/>
      <c r="QUG85" s="91"/>
      <c r="QUH85" s="91"/>
      <c r="QUI85" s="91"/>
      <c r="QUJ85" s="91"/>
      <c r="QUK85" s="91"/>
      <c r="QUL85" s="91"/>
      <c r="QUM85" s="91"/>
      <c r="QUN85" s="91"/>
      <c r="QUO85" s="91"/>
      <c r="QUP85" s="91"/>
      <c r="QUQ85" s="91"/>
      <c r="QUR85" s="91"/>
      <c r="QUS85" s="91"/>
      <c r="QUT85" s="91"/>
      <c r="QUU85" s="91"/>
      <c r="QUV85" s="91"/>
      <c r="QUW85" s="91"/>
      <c r="QUX85" s="91"/>
      <c r="QUY85" s="91"/>
      <c r="QUZ85" s="91"/>
      <c r="QVA85" s="91"/>
      <c r="QVB85" s="91"/>
      <c r="QVC85" s="91"/>
      <c r="QVD85" s="91"/>
      <c r="QVE85" s="91"/>
      <c r="QVF85" s="91"/>
      <c r="QVG85" s="91"/>
      <c r="QVH85" s="91"/>
      <c r="QVI85" s="91"/>
      <c r="QVJ85" s="91"/>
      <c r="QVK85" s="91"/>
      <c r="QVL85" s="91"/>
      <c r="QVM85" s="91"/>
      <c r="QVN85" s="91"/>
      <c r="QVO85" s="91"/>
      <c r="QVP85" s="91"/>
      <c r="QVQ85" s="91"/>
      <c r="QVR85" s="91"/>
      <c r="QVS85" s="91"/>
      <c r="QVT85" s="91"/>
      <c r="QVU85" s="91"/>
      <c r="QVV85" s="91"/>
      <c r="QVW85" s="91"/>
      <c r="QVX85" s="91"/>
      <c r="QVY85" s="91"/>
      <c r="QVZ85" s="91"/>
      <c r="QWA85" s="91"/>
      <c r="QWB85" s="91"/>
      <c r="QWC85" s="91"/>
      <c r="QWD85" s="91"/>
      <c r="QWE85" s="91"/>
      <c r="QWF85" s="91"/>
      <c r="QWG85" s="91"/>
      <c r="QWH85" s="91"/>
      <c r="QWI85" s="91"/>
      <c r="QWJ85" s="91"/>
      <c r="QWK85" s="91"/>
      <c r="QWL85" s="91"/>
      <c r="QWM85" s="91"/>
      <c r="QWN85" s="91"/>
      <c r="QWO85" s="91"/>
      <c r="QWP85" s="91"/>
      <c r="QWQ85" s="91"/>
      <c r="QWR85" s="91"/>
      <c r="QWS85" s="91"/>
      <c r="QWT85" s="91"/>
      <c r="QWU85" s="91"/>
      <c r="QWV85" s="91"/>
      <c r="QWW85" s="91"/>
      <c r="QWX85" s="91"/>
      <c r="QWY85" s="91"/>
      <c r="QWZ85" s="91"/>
      <c r="QXA85" s="91"/>
      <c r="QXB85" s="91"/>
      <c r="QXC85" s="91"/>
      <c r="QXD85" s="91"/>
      <c r="QXE85" s="91"/>
      <c r="QXF85" s="91"/>
      <c r="QXG85" s="91"/>
      <c r="QXH85" s="91"/>
      <c r="QXI85" s="91"/>
      <c r="QXJ85" s="91"/>
      <c r="QXK85" s="91"/>
      <c r="QXL85" s="91"/>
      <c r="QXM85" s="91"/>
      <c r="QXN85" s="91"/>
      <c r="QXO85" s="91"/>
      <c r="QXP85" s="91"/>
      <c r="QXQ85" s="91"/>
      <c r="QXR85" s="91"/>
      <c r="QXS85" s="91"/>
      <c r="QXT85" s="91"/>
      <c r="QXU85" s="91"/>
      <c r="QXV85" s="91"/>
      <c r="QXW85" s="91"/>
      <c r="QXX85" s="91"/>
      <c r="QXY85" s="91"/>
      <c r="QXZ85" s="91"/>
      <c r="QYA85" s="91"/>
      <c r="QYB85" s="91"/>
      <c r="QYC85" s="91"/>
      <c r="QYD85" s="91"/>
      <c r="QYE85" s="91"/>
      <c r="QYF85" s="91"/>
      <c r="QYG85" s="91"/>
      <c r="QYH85" s="91"/>
      <c r="QYI85" s="91"/>
      <c r="QYJ85" s="91"/>
      <c r="QYK85" s="91"/>
      <c r="QYL85" s="91"/>
      <c r="QYM85" s="91"/>
      <c r="QYN85" s="91"/>
      <c r="QYO85" s="91"/>
      <c r="QYP85" s="91"/>
      <c r="QYQ85" s="91"/>
      <c r="QYR85" s="91"/>
      <c r="QYS85" s="91"/>
      <c r="QYT85" s="91"/>
      <c r="QYU85" s="91"/>
      <c r="QYV85" s="91"/>
      <c r="QYW85" s="91"/>
      <c r="QYX85" s="91"/>
      <c r="QYY85" s="91"/>
      <c r="QYZ85" s="91"/>
      <c r="QZA85" s="91"/>
      <c r="QZB85" s="91"/>
      <c r="QZC85" s="91"/>
      <c r="QZD85" s="91"/>
      <c r="QZE85" s="91"/>
      <c r="QZF85" s="91"/>
      <c r="QZG85" s="91"/>
      <c r="QZH85" s="91"/>
      <c r="QZI85" s="91"/>
      <c r="QZJ85" s="91"/>
      <c r="QZK85" s="91"/>
      <c r="QZL85" s="91"/>
      <c r="QZM85" s="91"/>
      <c r="QZN85" s="91"/>
      <c r="QZO85" s="91"/>
      <c r="QZP85" s="91"/>
      <c r="QZQ85" s="91"/>
      <c r="QZR85" s="91"/>
      <c r="QZS85" s="91"/>
      <c r="QZT85" s="91"/>
      <c r="QZU85" s="91"/>
      <c r="QZV85" s="91"/>
      <c r="QZW85" s="91"/>
      <c r="QZX85" s="91"/>
      <c r="QZY85" s="91"/>
      <c r="QZZ85" s="91"/>
      <c r="RAA85" s="91"/>
      <c r="RAB85" s="91"/>
      <c r="RAC85" s="91"/>
      <c r="RAD85" s="91"/>
      <c r="RAE85" s="91"/>
      <c r="RAF85" s="91"/>
      <c r="RAG85" s="91"/>
      <c r="RAH85" s="91"/>
      <c r="RAI85" s="91"/>
      <c r="RAJ85" s="91"/>
      <c r="RAK85" s="91"/>
      <c r="RAL85" s="91"/>
      <c r="RAM85" s="91"/>
      <c r="RAN85" s="91"/>
      <c r="RAO85" s="91"/>
      <c r="RAP85" s="91"/>
      <c r="RAQ85" s="91"/>
      <c r="RAR85" s="91"/>
      <c r="RAS85" s="91"/>
      <c r="RAT85" s="91"/>
      <c r="RAU85" s="91"/>
      <c r="RAV85" s="91"/>
      <c r="RAW85" s="91"/>
      <c r="RAX85" s="91"/>
      <c r="RAY85" s="91"/>
      <c r="RAZ85" s="91"/>
      <c r="RBA85" s="91"/>
      <c r="RBB85" s="91"/>
      <c r="RBC85" s="91"/>
      <c r="RBD85" s="91"/>
      <c r="RBE85" s="91"/>
      <c r="RBF85" s="91"/>
      <c r="RBG85" s="91"/>
      <c r="RBH85" s="91"/>
      <c r="RBI85" s="91"/>
      <c r="RBJ85" s="91"/>
      <c r="RBK85" s="91"/>
      <c r="RBL85" s="91"/>
      <c r="RBM85" s="91"/>
      <c r="RBN85" s="91"/>
      <c r="RBO85" s="91"/>
      <c r="RBP85" s="91"/>
      <c r="RBQ85" s="91"/>
      <c r="RBR85" s="91"/>
      <c r="RBS85" s="91"/>
      <c r="RBT85" s="91"/>
      <c r="RBU85" s="91"/>
      <c r="RBV85" s="91"/>
      <c r="RBW85" s="91"/>
      <c r="RBX85" s="91"/>
      <c r="RBY85" s="91"/>
      <c r="RBZ85" s="91"/>
      <c r="RCA85" s="91"/>
      <c r="RCB85" s="91"/>
      <c r="RCC85" s="91"/>
      <c r="RCD85" s="91"/>
      <c r="RCE85" s="91"/>
      <c r="RCF85" s="91"/>
      <c r="RCG85" s="91"/>
      <c r="RCH85" s="91"/>
      <c r="RCI85" s="91"/>
      <c r="RCJ85" s="91"/>
      <c r="RCK85" s="91"/>
      <c r="RCL85" s="91"/>
      <c r="RCM85" s="91"/>
      <c r="RCN85" s="91"/>
      <c r="RCO85" s="91"/>
      <c r="RCP85" s="91"/>
      <c r="RCQ85" s="91"/>
      <c r="RCR85" s="91"/>
      <c r="RCS85" s="91"/>
      <c r="RCT85" s="91"/>
      <c r="RCU85" s="91"/>
      <c r="RCV85" s="91"/>
      <c r="RCW85" s="91"/>
      <c r="RCX85" s="91"/>
      <c r="RCY85" s="91"/>
      <c r="RCZ85" s="91"/>
      <c r="RDA85" s="91"/>
      <c r="RDB85" s="91"/>
      <c r="RDC85" s="91"/>
      <c r="RDD85" s="91"/>
      <c r="RDE85" s="91"/>
      <c r="RDF85" s="91"/>
      <c r="RDG85" s="91"/>
      <c r="RDH85" s="91"/>
      <c r="RDI85" s="91"/>
      <c r="RDJ85" s="91"/>
      <c r="RDK85" s="91"/>
      <c r="RDL85" s="91"/>
      <c r="RDM85" s="91"/>
      <c r="RDN85" s="91"/>
      <c r="RDO85" s="91"/>
      <c r="RDP85" s="91"/>
      <c r="RDQ85" s="91"/>
      <c r="RDR85" s="91"/>
      <c r="RDS85" s="91"/>
      <c r="RDT85" s="91"/>
      <c r="RDU85" s="91"/>
      <c r="RDV85" s="91"/>
      <c r="RDW85" s="91"/>
      <c r="RDX85" s="91"/>
      <c r="RDY85" s="91"/>
      <c r="RDZ85" s="91"/>
      <c r="REA85" s="91"/>
      <c r="REB85" s="91"/>
      <c r="REC85" s="91"/>
      <c r="RED85" s="91"/>
      <c r="REE85" s="91"/>
      <c r="REF85" s="91"/>
      <c r="REG85" s="91"/>
      <c r="REH85" s="91"/>
      <c r="REI85" s="91"/>
      <c r="REJ85" s="91"/>
      <c r="REK85" s="91"/>
      <c r="REL85" s="91"/>
      <c r="REM85" s="91"/>
      <c r="REN85" s="91"/>
      <c r="REO85" s="91"/>
      <c r="REP85" s="91"/>
      <c r="REQ85" s="91"/>
      <c r="RER85" s="91"/>
      <c r="RES85" s="91"/>
      <c r="RET85" s="91"/>
      <c r="REU85" s="91"/>
      <c r="REV85" s="91"/>
      <c r="REW85" s="91"/>
      <c r="REX85" s="91"/>
      <c r="REY85" s="91"/>
      <c r="REZ85" s="91"/>
      <c r="RFA85" s="91"/>
      <c r="RFB85" s="91"/>
      <c r="RFC85" s="91"/>
      <c r="RFD85" s="91"/>
      <c r="RFE85" s="91"/>
      <c r="RFF85" s="91"/>
      <c r="RFG85" s="91"/>
      <c r="RFH85" s="91"/>
      <c r="RFI85" s="91"/>
      <c r="RFJ85" s="91"/>
      <c r="RFK85" s="91"/>
      <c r="RFL85" s="91"/>
      <c r="RFM85" s="91"/>
      <c r="RFN85" s="91"/>
      <c r="RFO85" s="91"/>
      <c r="RFP85" s="91"/>
      <c r="RFQ85" s="91"/>
      <c r="RFR85" s="91"/>
      <c r="RFS85" s="91"/>
      <c r="RFT85" s="91"/>
      <c r="RFU85" s="91"/>
      <c r="RFV85" s="91"/>
      <c r="RFW85" s="91"/>
      <c r="RFX85" s="91"/>
      <c r="RFY85" s="91"/>
      <c r="RFZ85" s="91"/>
      <c r="RGA85" s="91"/>
      <c r="RGB85" s="91"/>
      <c r="RGC85" s="91"/>
      <c r="RGD85" s="91"/>
      <c r="RGE85" s="91"/>
      <c r="RGF85" s="91"/>
      <c r="RGG85" s="91"/>
      <c r="RGH85" s="91"/>
      <c r="RGI85" s="91"/>
      <c r="RGJ85" s="91"/>
      <c r="RGK85" s="91"/>
      <c r="RGL85" s="91"/>
      <c r="RGM85" s="91"/>
      <c r="RGN85" s="91"/>
      <c r="RGO85" s="91"/>
      <c r="RGP85" s="91"/>
      <c r="RGQ85" s="91"/>
      <c r="RGR85" s="91"/>
      <c r="RGS85" s="91"/>
      <c r="RGT85" s="91"/>
      <c r="RGU85" s="91"/>
      <c r="RGV85" s="91"/>
      <c r="RGW85" s="91"/>
      <c r="RGX85" s="91"/>
      <c r="RGY85" s="91"/>
      <c r="RGZ85" s="91"/>
      <c r="RHA85" s="91"/>
      <c r="RHB85" s="91"/>
      <c r="RHC85" s="91"/>
      <c r="RHD85" s="91"/>
      <c r="RHE85" s="91"/>
      <c r="RHF85" s="91"/>
      <c r="RHG85" s="91"/>
      <c r="RHH85" s="91"/>
      <c r="RHI85" s="91"/>
      <c r="RHJ85" s="91"/>
      <c r="RHK85" s="91"/>
      <c r="RHL85" s="91"/>
      <c r="RHM85" s="91"/>
      <c r="RHN85" s="91"/>
      <c r="RHO85" s="91"/>
      <c r="RHP85" s="91"/>
      <c r="RHQ85" s="91"/>
      <c r="RHR85" s="91"/>
      <c r="RHS85" s="91"/>
      <c r="RHT85" s="91"/>
      <c r="RHU85" s="91"/>
      <c r="RHV85" s="91"/>
      <c r="RHW85" s="91"/>
      <c r="RHX85" s="91"/>
      <c r="RHY85" s="91"/>
      <c r="RHZ85" s="91"/>
      <c r="RIA85" s="91"/>
      <c r="RIB85" s="91"/>
      <c r="RIC85" s="91"/>
      <c r="RID85" s="91"/>
      <c r="RIE85" s="91"/>
      <c r="RIF85" s="91"/>
      <c r="RIG85" s="91"/>
      <c r="RIH85" s="91"/>
      <c r="RII85" s="91"/>
      <c r="RIJ85" s="91"/>
      <c r="RIK85" s="91"/>
      <c r="RIL85" s="91"/>
      <c r="RIM85" s="91"/>
      <c r="RIN85" s="91"/>
      <c r="RIO85" s="91"/>
      <c r="RIP85" s="91"/>
      <c r="RIQ85" s="91"/>
      <c r="RIR85" s="91"/>
      <c r="RIS85" s="91"/>
      <c r="RIT85" s="91"/>
      <c r="RIU85" s="91"/>
      <c r="RIV85" s="91"/>
      <c r="RIW85" s="91"/>
      <c r="RIX85" s="91"/>
      <c r="RIY85" s="91"/>
      <c r="RIZ85" s="91"/>
      <c r="RJA85" s="91"/>
      <c r="RJB85" s="91"/>
      <c r="RJC85" s="91"/>
      <c r="RJD85" s="91"/>
      <c r="RJE85" s="91"/>
      <c r="RJF85" s="91"/>
      <c r="RJG85" s="91"/>
      <c r="RJH85" s="91"/>
      <c r="RJI85" s="91"/>
      <c r="RJJ85" s="91"/>
      <c r="RJK85" s="91"/>
      <c r="RJL85" s="91"/>
      <c r="RJM85" s="91"/>
      <c r="RJN85" s="91"/>
      <c r="RJO85" s="91"/>
      <c r="RJP85" s="91"/>
      <c r="RJQ85" s="91"/>
      <c r="RJR85" s="91"/>
      <c r="RJS85" s="91"/>
      <c r="RJT85" s="91"/>
      <c r="RJU85" s="91"/>
      <c r="RJV85" s="91"/>
      <c r="RJW85" s="91"/>
      <c r="RJX85" s="91"/>
      <c r="RJY85" s="91"/>
      <c r="RJZ85" s="91"/>
      <c r="RKA85" s="91"/>
      <c r="RKB85" s="91"/>
      <c r="RKC85" s="91"/>
      <c r="RKD85" s="91"/>
      <c r="RKE85" s="91"/>
      <c r="RKF85" s="91"/>
      <c r="RKG85" s="91"/>
      <c r="RKH85" s="91"/>
      <c r="RKI85" s="91"/>
      <c r="RKJ85" s="91"/>
      <c r="RKK85" s="91"/>
      <c r="RKL85" s="91"/>
      <c r="RKM85" s="91"/>
      <c r="RKN85" s="91"/>
      <c r="RKO85" s="91"/>
      <c r="RKP85" s="91"/>
      <c r="RKQ85" s="91"/>
      <c r="RKR85" s="91"/>
      <c r="RKS85" s="91"/>
      <c r="RKT85" s="91"/>
      <c r="RKU85" s="91"/>
      <c r="RKV85" s="91"/>
      <c r="RKW85" s="91"/>
      <c r="RKX85" s="91"/>
      <c r="RKY85" s="91"/>
      <c r="RKZ85" s="91"/>
      <c r="RLA85" s="91"/>
      <c r="RLB85" s="91"/>
      <c r="RLC85" s="91"/>
      <c r="RLD85" s="91"/>
      <c r="RLE85" s="91"/>
      <c r="RLF85" s="91"/>
      <c r="RLG85" s="91"/>
      <c r="RLH85" s="91"/>
      <c r="RLI85" s="91"/>
      <c r="RLJ85" s="91"/>
      <c r="RLK85" s="91"/>
      <c r="RLL85" s="91"/>
      <c r="RLM85" s="91"/>
      <c r="RLN85" s="91"/>
      <c r="RLO85" s="91"/>
      <c r="RLP85" s="91"/>
      <c r="RLQ85" s="91"/>
      <c r="RLR85" s="91"/>
      <c r="RLS85" s="91"/>
      <c r="RLT85" s="91"/>
      <c r="RLU85" s="91"/>
      <c r="RLV85" s="91"/>
      <c r="RLW85" s="91"/>
      <c r="RLX85" s="91"/>
      <c r="RLY85" s="91"/>
      <c r="RLZ85" s="91"/>
      <c r="RMA85" s="91"/>
      <c r="RMB85" s="91"/>
      <c r="RMC85" s="91"/>
      <c r="RMD85" s="91"/>
      <c r="RME85" s="91"/>
      <c r="RMF85" s="91"/>
      <c r="RMG85" s="91"/>
      <c r="RMH85" s="91"/>
      <c r="RMI85" s="91"/>
      <c r="RMJ85" s="91"/>
      <c r="RMK85" s="91"/>
      <c r="RML85" s="91"/>
      <c r="RMM85" s="91"/>
      <c r="RMN85" s="91"/>
      <c r="RMO85" s="91"/>
      <c r="RMP85" s="91"/>
      <c r="RMQ85" s="91"/>
      <c r="RMR85" s="91"/>
      <c r="RMS85" s="91"/>
      <c r="RMT85" s="91"/>
      <c r="RMU85" s="91"/>
      <c r="RMV85" s="91"/>
      <c r="RMW85" s="91"/>
      <c r="RMX85" s="91"/>
      <c r="RMY85" s="91"/>
      <c r="RMZ85" s="91"/>
      <c r="RNA85" s="91"/>
      <c r="RNB85" s="91"/>
      <c r="RNC85" s="91"/>
      <c r="RND85" s="91"/>
      <c r="RNE85" s="91"/>
      <c r="RNF85" s="91"/>
      <c r="RNG85" s="91"/>
      <c r="RNH85" s="91"/>
      <c r="RNI85" s="91"/>
      <c r="RNJ85" s="91"/>
      <c r="RNK85" s="91"/>
      <c r="RNL85" s="91"/>
      <c r="RNM85" s="91"/>
      <c r="RNN85" s="91"/>
      <c r="RNO85" s="91"/>
      <c r="RNP85" s="91"/>
      <c r="RNQ85" s="91"/>
      <c r="RNR85" s="91"/>
      <c r="RNS85" s="91"/>
      <c r="RNT85" s="91"/>
      <c r="RNU85" s="91"/>
      <c r="RNV85" s="91"/>
      <c r="RNW85" s="91"/>
      <c r="RNX85" s="91"/>
      <c r="RNY85" s="91"/>
      <c r="RNZ85" s="91"/>
      <c r="ROA85" s="91"/>
      <c r="ROB85" s="91"/>
      <c r="ROC85" s="91"/>
      <c r="ROD85" s="91"/>
      <c r="ROE85" s="91"/>
      <c r="ROF85" s="91"/>
      <c r="ROG85" s="91"/>
      <c r="ROH85" s="91"/>
      <c r="ROI85" s="91"/>
      <c r="ROJ85" s="91"/>
      <c r="ROK85" s="91"/>
      <c r="ROL85" s="91"/>
      <c r="ROM85" s="91"/>
      <c r="RON85" s="91"/>
      <c r="ROO85" s="91"/>
      <c r="ROP85" s="91"/>
      <c r="ROQ85" s="91"/>
      <c r="ROR85" s="91"/>
      <c r="ROS85" s="91"/>
      <c r="ROT85" s="91"/>
      <c r="ROU85" s="91"/>
      <c r="ROV85" s="91"/>
      <c r="ROW85" s="91"/>
      <c r="ROX85" s="91"/>
      <c r="ROY85" s="91"/>
      <c r="ROZ85" s="91"/>
      <c r="RPA85" s="91"/>
      <c r="RPB85" s="91"/>
      <c r="RPC85" s="91"/>
      <c r="RPD85" s="91"/>
      <c r="RPE85" s="91"/>
      <c r="RPF85" s="91"/>
      <c r="RPG85" s="91"/>
      <c r="RPH85" s="91"/>
      <c r="RPI85" s="91"/>
      <c r="RPJ85" s="91"/>
      <c r="RPK85" s="91"/>
      <c r="RPL85" s="91"/>
      <c r="RPM85" s="91"/>
      <c r="RPN85" s="91"/>
      <c r="RPO85" s="91"/>
      <c r="RPP85" s="91"/>
      <c r="RPQ85" s="91"/>
      <c r="RPR85" s="91"/>
      <c r="RPS85" s="91"/>
      <c r="RPT85" s="91"/>
      <c r="RPU85" s="91"/>
      <c r="RPV85" s="91"/>
      <c r="RPW85" s="91"/>
      <c r="RPX85" s="91"/>
      <c r="RPY85" s="91"/>
      <c r="RPZ85" s="91"/>
      <c r="RQA85" s="91"/>
      <c r="RQB85" s="91"/>
      <c r="RQC85" s="91"/>
      <c r="RQD85" s="91"/>
      <c r="RQE85" s="91"/>
      <c r="RQF85" s="91"/>
      <c r="RQG85" s="91"/>
      <c r="RQH85" s="91"/>
      <c r="RQI85" s="91"/>
      <c r="RQJ85" s="91"/>
      <c r="RQK85" s="91"/>
      <c r="RQL85" s="91"/>
      <c r="RQM85" s="91"/>
      <c r="RQN85" s="91"/>
      <c r="RQO85" s="91"/>
      <c r="RQP85" s="91"/>
      <c r="RQQ85" s="91"/>
      <c r="RQR85" s="91"/>
      <c r="RQS85" s="91"/>
      <c r="RQT85" s="91"/>
      <c r="RQU85" s="91"/>
      <c r="RQV85" s="91"/>
      <c r="RQW85" s="91"/>
      <c r="RQX85" s="91"/>
      <c r="RQY85" s="91"/>
      <c r="RQZ85" s="91"/>
      <c r="RRA85" s="91"/>
      <c r="RRB85" s="91"/>
      <c r="RRC85" s="91"/>
      <c r="RRD85" s="91"/>
      <c r="RRE85" s="91"/>
      <c r="RRF85" s="91"/>
      <c r="RRG85" s="91"/>
      <c r="RRH85" s="91"/>
      <c r="RRI85" s="91"/>
      <c r="RRJ85" s="91"/>
      <c r="RRK85" s="91"/>
      <c r="RRL85" s="91"/>
      <c r="RRM85" s="91"/>
      <c r="RRN85" s="91"/>
      <c r="RRO85" s="91"/>
      <c r="RRP85" s="91"/>
      <c r="RRQ85" s="91"/>
      <c r="RRR85" s="91"/>
      <c r="RRS85" s="91"/>
      <c r="RRT85" s="91"/>
      <c r="RRU85" s="91"/>
      <c r="RRV85" s="91"/>
      <c r="RRW85" s="91"/>
      <c r="RRX85" s="91"/>
      <c r="RRY85" s="91"/>
      <c r="RRZ85" s="91"/>
      <c r="RSA85" s="91"/>
      <c r="RSB85" s="91"/>
      <c r="RSC85" s="91"/>
      <c r="RSD85" s="91"/>
      <c r="RSE85" s="91"/>
      <c r="RSF85" s="91"/>
      <c r="RSG85" s="91"/>
      <c r="RSH85" s="91"/>
      <c r="RSI85" s="91"/>
      <c r="RSJ85" s="91"/>
      <c r="RSK85" s="91"/>
      <c r="RSL85" s="91"/>
      <c r="RSM85" s="91"/>
      <c r="RSN85" s="91"/>
      <c r="RSO85" s="91"/>
      <c r="RSP85" s="91"/>
      <c r="RSQ85" s="91"/>
      <c r="RSR85" s="91"/>
      <c r="RSS85" s="91"/>
      <c r="RST85" s="91"/>
      <c r="RSU85" s="91"/>
      <c r="RSV85" s="91"/>
      <c r="RSW85" s="91"/>
      <c r="RSX85" s="91"/>
      <c r="RSY85" s="91"/>
      <c r="RSZ85" s="91"/>
      <c r="RTA85" s="91"/>
      <c r="RTB85" s="91"/>
      <c r="RTC85" s="91"/>
      <c r="RTD85" s="91"/>
      <c r="RTE85" s="91"/>
      <c r="RTF85" s="91"/>
      <c r="RTG85" s="91"/>
      <c r="RTH85" s="91"/>
      <c r="RTI85" s="91"/>
      <c r="RTJ85" s="91"/>
      <c r="RTK85" s="91"/>
      <c r="RTL85" s="91"/>
      <c r="RTM85" s="91"/>
      <c r="RTN85" s="91"/>
      <c r="RTO85" s="91"/>
      <c r="RTP85" s="91"/>
      <c r="RTQ85" s="91"/>
      <c r="RTR85" s="91"/>
      <c r="RTS85" s="91"/>
      <c r="RTT85" s="91"/>
      <c r="RTU85" s="91"/>
      <c r="RTV85" s="91"/>
      <c r="RTW85" s="91"/>
      <c r="RTX85" s="91"/>
      <c r="RTY85" s="91"/>
      <c r="RTZ85" s="91"/>
      <c r="RUA85" s="91"/>
      <c r="RUB85" s="91"/>
      <c r="RUC85" s="91"/>
      <c r="RUD85" s="91"/>
      <c r="RUE85" s="91"/>
      <c r="RUF85" s="91"/>
      <c r="RUG85" s="91"/>
      <c r="RUH85" s="91"/>
      <c r="RUI85" s="91"/>
      <c r="RUJ85" s="91"/>
      <c r="RUK85" s="91"/>
      <c r="RUL85" s="91"/>
      <c r="RUM85" s="91"/>
      <c r="RUN85" s="91"/>
      <c r="RUO85" s="91"/>
      <c r="RUP85" s="91"/>
      <c r="RUQ85" s="91"/>
      <c r="RUR85" s="91"/>
      <c r="RUS85" s="91"/>
      <c r="RUT85" s="91"/>
      <c r="RUU85" s="91"/>
      <c r="RUV85" s="91"/>
      <c r="RUW85" s="91"/>
      <c r="RUX85" s="91"/>
      <c r="RUY85" s="91"/>
      <c r="RUZ85" s="91"/>
      <c r="RVA85" s="91"/>
      <c r="RVB85" s="91"/>
      <c r="RVC85" s="91"/>
      <c r="RVD85" s="91"/>
      <c r="RVE85" s="91"/>
      <c r="RVF85" s="91"/>
      <c r="RVG85" s="91"/>
      <c r="RVH85" s="91"/>
      <c r="RVI85" s="91"/>
      <c r="RVJ85" s="91"/>
      <c r="RVK85" s="91"/>
      <c r="RVL85" s="91"/>
      <c r="RVM85" s="91"/>
      <c r="RVN85" s="91"/>
      <c r="RVO85" s="91"/>
      <c r="RVP85" s="91"/>
      <c r="RVQ85" s="91"/>
      <c r="RVR85" s="91"/>
      <c r="RVS85" s="91"/>
      <c r="RVT85" s="91"/>
      <c r="RVU85" s="91"/>
      <c r="RVV85" s="91"/>
      <c r="RVW85" s="91"/>
      <c r="RVX85" s="91"/>
      <c r="RVY85" s="91"/>
      <c r="RVZ85" s="91"/>
      <c r="RWA85" s="91"/>
      <c r="RWB85" s="91"/>
      <c r="RWC85" s="91"/>
      <c r="RWD85" s="91"/>
      <c r="RWE85" s="91"/>
      <c r="RWF85" s="91"/>
      <c r="RWG85" s="91"/>
      <c r="RWH85" s="91"/>
      <c r="RWI85" s="91"/>
      <c r="RWJ85" s="91"/>
      <c r="RWK85" s="91"/>
      <c r="RWL85" s="91"/>
      <c r="RWM85" s="91"/>
      <c r="RWN85" s="91"/>
      <c r="RWO85" s="91"/>
      <c r="RWP85" s="91"/>
      <c r="RWQ85" s="91"/>
      <c r="RWR85" s="91"/>
      <c r="RWS85" s="91"/>
      <c r="RWT85" s="91"/>
      <c r="RWU85" s="91"/>
      <c r="RWV85" s="91"/>
      <c r="RWW85" s="91"/>
      <c r="RWX85" s="91"/>
      <c r="RWY85" s="91"/>
      <c r="RWZ85" s="91"/>
      <c r="RXA85" s="91"/>
      <c r="RXB85" s="91"/>
      <c r="RXC85" s="91"/>
      <c r="RXD85" s="91"/>
      <c r="RXE85" s="91"/>
      <c r="RXF85" s="91"/>
      <c r="RXG85" s="91"/>
      <c r="RXH85" s="91"/>
      <c r="RXI85" s="91"/>
      <c r="RXJ85" s="91"/>
      <c r="RXK85" s="91"/>
      <c r="RXL85" s="91"/>
      <c r="RXM85" s="91"/>
      <c r="RXN85" s="91"/>
      <c r="RXO85" s="91"/>
      <c r="RXP85" s="91"/>
      <c r="RXQ85" s="91"/>
      <c r="RXR85" s="91"/>
      <c r="RXS85" s="91"/>
      <c r="RXT85" s="91"/>
      <c r="RXU85" s="91"/>
      <c r="RXV85" s="91"/>
      <c r="RXW85" s="91"/>
      <c r="RXX85" s="91"/>
      <c r="RXY85" s="91"/>
      <c r="RXZ85" s="91"/>
      <c r="RYA85" s="91"/>
      <c r="RYB85" s="91"/>
      <c r="RYC85" s="91"/>
      <c r="RYD85" s="91"/>
      <c r="RYE85" s="91"/>
      <c r="RYF85" s="91"/>
      <c r="RYG85" s="91"/>
      <c r="RYH85" s="91"/>
      <c r="RYI85" s="91"/>
      <c r="RYJ85" s="91"/>
      <c r="RYK85" s="91"/>
      <c r="RYL85" s="91"/>
      <c r="RYM85" s="91"/>
      <c r="RYN85" s="91"/>
      <c r="RYO85" s="91"/>
      <c r="RYP85" s="91"/>
      <c r="RYQ85" s="91"/>
      <c r="RYR85" s="91"/>
      <c r="RYS85" s="91"/>
      <c r="RYT85" s="91"/>
      <c r="RYU85" s="91"/>
      <c r="RYV85" s="91"/>
      <c r="RYW85" s="91"/>
      <c r="RYX85" s="91"/>
      <c r="RYY85" s="91"/>
      <c r="RYZ85" s="91"/>
      <c r="RZA85" s="91"/>
      <c r="RZB85" s="91"/>
      <c r="RZC85" s="91"/>
      <c r="RZD85" s="91"/>
      <c r="RZE85" s="91"/>
      <c r="RZF85" s="91"/>
      <c r="RZG85" s="91"/>
      <c r="RZH85" s="91"/>
      <c r="RZI85" s="91"/>
      <c r="RZJ85" s="91"/>
      <c r="RZK85" s="91"/>
      <c r="RZL85" s="91"/>
      <c r="RZM85" s="91"/>
      <c r="RZN85" s="91"/>
      <c r="RZO85" s="91"/>
      <c r="RZP85" s="91"/>
      <c r="RZQ85" s="91"/>
      <c r="RZR85" s="91"/>
      <c r="RZS85" s="91"/>
      <c r="RZT85" s="91"/>
      <c r="RZU85" s="91"/>
      <c r="RZV85" s="91"/>
      <c r="RZW85" s="91"/>
      <c r="RZX85" s="91"/>
      <c r="RZY85" s="91"/>
      <c r="RZZ85" s="91"/>
      <c r="SAA85" s="91"/>
      <c r="SAB85" s="91"/>
      <c r="SAC85" s="91"/>
      <c r="SAD85" s="91"/>
      <c r="SAE85" s="91"/>
      <c r="SAF85" s="91"/>
      <c r="SAG85" s="91"/>
      <c r="SAH85" s="91"/>
      <c r="SAI85" s="91"/>
      <c r="SAJ85" s="91"/>
      <c r="SAK85" s="91"/>
      <c r="SAL85" s="91"/>
      <c r="SAM85" s="91"/>
      <c r="SAN85" s="91"/>
      <c r="SAO85" s="91"/>
      <c r="SAP85" s="91"/>
      <c r="SAQ85" s="91"/>
      <c r="SAR85" s="91"/>
      <c r="SAS85" s="91"/>
      <c r="SAT85" s="91"/>
      <c r="SAU85" s="91"/>
      <c r="SAV85" s="91"/>
      <c r="SAW85" s="91"/>
      <c r="SAX85" s="91"/>
      <c r="SAY85" s="91"/>
      <c r="SAZ85" s="91"/>
      <c r="SBA85" s="91"/>
      <c r="SBB85" s="91"/>
      <c r="SBC85" s="91"/>
      <c r="SBD85" s="91"/>
      <c r="SBE85" s="91"/>
      <c r="SBF85" s="91"/>
      <c r="SBG85" s="91"/>
      <c r="SBH85" s="91"/>
      <c r="SBI85" s="91"/>
      <c r="SBJ85" s="91"/>
      <c r="SBK85" s="91"/>
      <c r="SBL85" s="91"/>
      <c r="SBM85" s="91"/>
      <c r="SBN85" s="91"/>
      <c r="SBO85" s="91"/>
      <c r="SBP85" s="91"/>
      <c r="SBQ85" s="91"/>
      <c r="SBR85" s="91"/>
      <c r="SBS85" s="91"/>
      <c r="SBT85" s="91"/>
      <c r="SBU85" s="91"/>
      <c r="SBV85" s="91"/>
      <c r="SBW85" s="91"/>
      <c r="SBX85" s="91"/>
      <c r="SBY85" s="91"/>
      <c r="SBZ85" s="91"/>
      <c r="SCA85" s="91"/>
      <c r="SCB85" s="91"/>
      <c r="SCC85" s="91"/>
      <c r="SCD85" s="91"/>
      <c r="SCE85" s="91"/>
      <c r="SCF85" s="91"/>
      <c r="SCG85" s="91"/>
      <c r="SCH85" s="91"/>
      <c r="SCI85" s="91"/>
      <c r="SCJ85" s="91"/>
      <c r="SCK85" s="91"/>
      <c r="SCL85" s="91"/>
      <c r="SCM85" s="91"/>
      <c r="SCN85" s="91"/>
      <c r="SCO85" s="91"/>
      <c r="SCP85" s="91"/>
      <c r="SCQ85" s="91"/>
      <c r="SCR85" s="91"/>
      <c r="SCS85" s="91"/>
      <c r="SCT85" s="91"/>
      <c r="SCU85" s="91"/>
      <c r="SCV85" s="91"/>
      <c r="SCW85" s="91"/>
      <c r="SCX85" s="91"/>
      <c r="SCY85" s="91"/>
      <c r="SCZ85" s="91"/>
      <c r="SDA85" s="91"/>
      <c r="SDB85" s="91"/>
      <c r="SDC85" s="91"/>
      <c r="SDD85" s="91"/>
      <c r="SDE85" s="91"/>
      <c r="SDF85" s="91"/>
      <c r="SDG85" s="91"/>
      <c r="SDH85" s="91"/>
      <c r="SDI85" s="91"/>
      <c r="SDJ85" s="91"/>
      <c r="SDK85" s="91"/>
      <c r="SDL85" s="91"/>
      <c r="SDM85" s="91"/>
      <c r="SDN85" s="91"/>
      <c r="SDO85" s="91"/>
      <c r="SDP85" s="91"/>
      <c r="SDQ85" s="91"/>
      <c r="SDR85" s="91"/>
      <c r="SDS85" s="91"/>
      <c r="SDT85" s="91"/>
      <c r="SDU85" s="91"/>
      <c r="SDV85" s="91"/>
      <c r="SDW85" s="91"/>
      <c r="SDX85" s="91"/>
      <c r="SDY85" s="91"/>
      <c r="SDZ85" s="91"/>
      <c r="SEA85" s="91"/>
      <c r="SEB85" s="91"/>
      <c r="SEC85" s="91"/>
      <c r="SED85" s="91"/>
      <c r="SEE85" s="91"/>
      <c r="SEF85" s="91"/>
      <c r="SEG85" s="91"/>
      <c r="SEH85" s="91"/>
      <c r="SEI85" s="91"/>
      <c r="SEJ85" s="91"/>
      <c r="SEK85" s="91"/>
      <c r="SEL85" s="91"/>
      <c r="SEM85" s="91"/>
      <c r="SEN85" s="91"/>
      <c r="SEO85" s="91"/>
      <c r="SEP85" s="91"/>
      <c r="SEQ85" s="91"/>
      <c r="SER85" s="91"/>
      <c r="SES85" s="91"/>
      <c r="SET85" s="91"/>
      <c r="SEU85" s="91"/>
      <c r="SEV85" s="91"/>
      <c r="SEW85" s="91"/>
      <c r="SEX85" s="91"/>
      <c r="SEY85" s="91"/>
      <c r="SEZ85" s="91"/>
      <c r="SFA85" s="91"/>
      <c r="SFB85" s="91"/>
      <c r="SFC85" s="91"/>
      <c r="SFD85" s="91"/>
      <c r="SFE85" s="91"/>
      <c r="SFF85" s="91"/>
      <c r="SFG85" s="91"/>
      <c r="SFH85" s="91"/>
      <c r="SFI85" s="91"/>
      <c r="SFJ85" s="91"/>
      <c r="SFK85" s="91"/>
      <c r="SFL85" s="91"/>
      <c r="SFM85" s="91"/>
      <c r="SFN85" s="91"/>
      <c r="SFO85" s="91"/>
      <c r="SFP85" s="91"/>
      <c r="SFQ85" s="91"/>
      <c r="SFR85" s="91"/>
      <c r="SFS85" s="91"/>
      <c r="SFT85" s="91"/>
      <c r="SFU85" s="91"/>
      <c r="SFV85" s="91"/>
      <c r="SFW85" s="91"/>
      <c r="SFX85" s="91"/>
      <c r="SFY85" s="91"/>
      <c r="SFZ85" s="91"/>
      <c r="SGA85" s="91"/>
      <c r="SGB85" s="91"/>
      <c r="SGC85" s="91"/>
      <c r="SGD85" s="91"/>
      <c r="SGE85" s="91"/>
      <c r="SGF85" s="91"/>
      <c r="SGG85" s="91"/>
      <c r="SGH85" s="91"/>
      <c r="SGI85" s="91"/>
      <c r="SGJ85" s="91"/>
      <c r="SGK85" s="91"/>
      <c r="SGL85" s="91"/>
      <c r="SGM85" s="91"/>
      <c r="SGN85" s="91"/>
      <c r="SGO85" s="91"/>
      <c r="SGP85" s="91"/>
      <c r="SGQ85" s="91"/>
      <c r="SGR85" s="91"/>
      <c r="SGS85" s="91"/>
      <c r="SGT85" s="91"/>
      <c r="SGU85" s="91"/>
      <c r="SGV85" s="91"/>
      <c r="SGW85" s="91"/>
      <c r="SGX85" s="91"/>
      <c r="SGY85" s="91"/>
      <c r="SGZ85" s="91"/>
      <c r="SHA85" s="91"/>
      <c r="SHB85" s="91"/>
      <c r="SHC85" s="91"/>
      <c r="SHD85" s="91"/>
      <c r="SHE85" s="91"/>
      <c r="SHF85" s="91"/>
      <c r="SHG85" s="91"/>
      <c r="SHH85" s="91"/>
      <c r="SHI85" s="91"/>
      <c r="SHJ85" s="91"/>
      <c r="SHK85" s="91"/>
      <c r="SHL85" s="91"/>
      <c r="SHM85" s="91"/>
      <c r="SHN85" s="91"/>
      <c r="SHO85" s="91"/>
      <c r="SHP85" s="91"/>
      <c r="SHQ85" s="91"/>
      <c r="SHR85" s="91"/>
      <c r="SHS85" s="91"/>
      <c r="SHT85" s="91"/>
      <c r="SHU85" s="91"/>
      <c r="SHV85" s="91"/>
      <c r="SHW85" s="91"/>
      <c r="SHX85" s="91"/>
      <c r="SHY85" s="91"/>
      <c r="SHZ85" s="91"/>
      <c r="SIA85" s="91"/>
      <c r="SIB85" s="91"/>
      <c r="SIC85" s="91"/>
      <c r="SID85" s="91"/>
      <c r="SIE85" s="91"/>
      <c r="SIF85" s="91"/>
      <c r="SIG85" s="91"/>
      <c r="SIH85" s="91"/>
      <c r="SII85" s="91"/>
      <c r="SIJ85" s="91"/>
      <c r="SIK85" s="91"/>
      <c r="SIL85" s="91"/>
      <c r="SIM85" s="91"/>
      <c r="SIN85" s="91"/>
      <c r="SIO85" s="91"/>
      <c r="SIP85" s="91"/>
      <c r="SIQ85" s="91"/>
      <c r="SIR85" s="91"/>
      <c r="SIS85" s="91"/>
      <c r="SIT85" s="91"/>
      <c r="SIU85" s="91"/>
      <c r="SIV85" s="91"/>
      <c r="SIW85" s="91"/>
      <c r="SIX85" s="91"/>
      <c r="SIY85" s="91"/>
      <c r="SIZ85" s="91"/>
      <c r="SJA85" s="91"/>
      <c r="SJB85" s="91"/>
      <c r="SJC85" s="91"/>
      <c r="SJD85" s="91"/>
      <c r="SJE85" s="91"/>
      <c r="SJF85" s="91"/>
      <c r="SJG85" s="91"/>
      <c r="SJH85" s="91"/>
      <c r="SJI85" s="91"/>
      <c r="SJJ85" s="91"/>
      <c r="SJK85" s="91"/>
      <c r="SJL85" s="91"/>
      <c r="SJM85" s="91"/>
      <c r="SJN85" s="91"/>
      <c r="SJO85" s="91"/>
      <c r="SJP85" s="91"/>
      <c r="SJQ85" s="91"/>
      <c r="SJR85" s="91"/>
      <c r="SJS85" s="91"/>
      <c r="SJT85" s="91"/>
      <c r="SJU85" s="91"/>
      <c r="SJV85" s="91"/>
      <c r="SJW85" s="91"/>
      <c r="SJX85" s="91"/>
      <c r="SJY85" s="91"/>
      <c r="SJZ85" s="91"/>
      <c r="SKA85" s="91"/>
      <c r="SKB85" s="91"/>
      <c r="SKC85" s="91"/>
      <c r="SKD85" s="91"/>
      <c r="SKE85" s="91"/>
      <c r="SKF85" s="91"/>
      <c r="SKG85" s="91"/>
      <c r="SKH85" s="91"/>
      <c r="SKI85" s="91"/>
      <c r="SKJ85" s="91"/>
      <c r="SKK85" s="91"/>
      <c r="SKL85" s="91"/>
      <c r="SKM85" s="91"/>
      <c r="SKN85" s="91"/>
      <c r="SKO85" s="91"/>
      <c r="SKP85" s="91"/>
      <c r="SKQ85" s="91"/>
      <c r="SKR85" s="91"/>
      <c r="SKS85" s="91"/>
      <c r="SKT85" s="91"/>
      <c r="SKU85" s="91"/>
      <c r="SKV85" s="91"/>
      <c r="SKW85" s="91"/>
      <c r="SKX85" s="91"/>
      <c r="SKY85" s="91"/>
      <c r="SKZ85" s="91"/>
      <c r="SLA85" s="91"/>
      <c r="SLB85" s="91"/>
      <c r="SLC85" s="91"/>
      <c r="SLD85" s="91"/>
      <c r="SLE85" s="91"/>
      <c r="SLF85" s="91"/>
      <c r="SLG85" s="91"/>
      <c r="SLH85" s="91"/>
      <c r="SLI85" s="91"/>
      <c r="SLJ85" s="91"/>
      <c r="SLK85" s="91"/>
      <c r="SLL85" s="91"/>
      <c r="SLM85" s="91"/>
      <c r="SLN85" s="91"/>
      <c r="SLO85" s="91"/>
      <c r="SLP85" s="91"/>
      <c r="SLQ85" s="91"/>
      <c r="SLR85" s="91"/>
      <c r="SLS85" s="91"/>
      <c r="SLT85" s="91"/>
      <c r="SLU85" s="91"/>
      <c r="SLV85" s="91"/>
      <c r="SLW85" s="91"/>
      <c r="SLX85" s="91"/>
      <c r="SLY85" s="91"/>
      <c r="SLZ85" s="91"/>
      <c r="SMA85" s="91"/>
      <c r="SMB85" s="91"/>
      <c r="SMC85" s="91"/>
      <c r="SMD85" s="91"/>
      <c r="SME85" s="91"/>
      <c r="SMF85" s="91"/>
      <c r="SMG85" s="91"/>
      <c r="SMH85" s="91"/>
      <c r="SMI85" s="91"/>
      <c r="SMJ85" s="91"/>
      <c r="SMK85" s="91"/>
      <c r="SML85" s="91"/>
      <c r="SMM85" s="91"/>
      <c r="SMN85" s="91"/>
      <c r="SMO85" s="91"/>
      <c r="SMP85" s="91"/>
      <c r="SMQ85" s="91"/>
      <c r="SMR85" s="91"/>
      <c r="SMS85" s="91"/>
      <c r="SMT85" s="91"/>
      <c r="SMU85" s="91"/>
      <c r="SMV85" s="91"/>
      <c r="SMW85" s="91"/>
      <c r="SMX85" s="91"/>
      <c r="SMY85" s="91"/>
      <c r="SMZ85" s="91"/>
      <c r="SNA85" s="91"/>
      <c r="SNB85" s="91"/>
      <c r="SNC85" s="91"/>
      <c r="SND85" s="91"/>
      <c r="SNE85" s="91"/>
      <c r="SNF85" s="91"/>
      <c r="SNG85" s="91"/>
      <c r="SNH85" s="91"/>
      <c r="SNI85" s="91"/>
      <c r="SNJ85" s="91"/>
      <c r="SNK85" s="91"/>
      <c r="SNL85" s="91"/>
      <c r="SNM85" s="91"/>
      <c r="SNN85" s="91"/>
      <c r="SNO85" s="91"/>
      <c r="SNP85" s="91"/>
      <c r="SNQ85" s="91"/>
      <c r="SNR85" s="91"/>
      <c r="SNS85" s="91"/>
      <c r="SNT85" s="91"/>
      <c r="SNU85" s="91"/>
      <c r="SNV85" s="91"/>
      <c r="SNW85" s="91"/>
      <c r="SNX85" s="91"/>
      <c r="SNY85" s="91"/>
      <c r="SNZ85" s="91"/>
      <c r="SOA85" s="91"/>
      <c r="SOB85" s="91"/>
      <c r="SOC85" s="91"/>
      <c r="SOD85" s="91"/>
      <c r="SOE85" s="91"/>
      <c r="SOF85" s="91"/>
      <c r="SOG85" s="91"/>
      <c r="SOH85" s="91"/>
      <c r="SOI85" s="91"/>
      <c r="SOJ85" s="91"/>
      <c r="SOK85" s="91"/>
      <c r="SOL85" s="91"/>
      <c r="SOM85" s="91"/>
      <c r="SON85" s="91"/>
      <c r="SOO85" s="91"/>
      <c r="SOP85" s="91"/>
      <c r="SOQ85" s="91"/>
      <c r="SOR85" s="91"/>
      <c r="SOS85" s="91"/>
      <c r="SOT85" s="91"/>
      <c r="SOU85" s="91"/>
      <c r="SOV85" s="91"/>
      <c r="SOW85" s="91"/>
      <c r="SOX85" s="91"/>
      <c r="SOY85" s="91"/>
      <c r="SOZ85" s="91"/>
      <c r="SPA85" s="91"/>
      <c r="SPB85" s="91"/>
      <c r="SPC85" s="91"/>
      <c r="SPD85" s="91"/>
      <c r="SPE85" s="91"/>
      <c r="SPF85" s="91"/>
      <c r="SPG85" s="91"/>
      <c r="SPH85" s="91"/>
      <c r="SPI85" s="91"/>
      <c r="SPJ85" s="91"/>
      <c r="SPK85" s="91"/>
      <c r="SPL85" s="91"/>
      <c r="SPM85" s="91"/>
      <c r="SPN85" s="91"/>
      <c r="SPO85" s="91"/>
      <c r="SPP85" s="91"/>
      <c r="SPQ85" s="91"/>
      <c r="SPR85" s="91"/>
      <c r="SPS85" s="91"/>
      <c r="SPT85" s="91"/>
      <c r="SPU85" s="91"/>
      <c r="SPV85" s="91"/>
      <c r="SPW85" s="91"/>
      <c r="SPX85" s="91"/>
      <c r="SPY85" s="91"/>
      <c r="SPZ85" s="91"/>
      <c r="SQA85" s="91"/>
      <c r="SQB85" s="91"/>
      <c r="SQC85" s="91"/>
      <c r="SQD85" s="91"/>
      <c r="SQE85" s="91"/>
      <c r="SQF85" s="91"/>
      <c r="SQG85" s="91"/>
      <c r="SQH85" s="91"/>
      <c r="SQI85" s="91"/>
      <c r="SQJ85" s="91"/>
      <c r="SQK85" s="91"/>
      <c r="SQL85" s="91"/>
      <c r="SQM85" s="91"/>
      <c r="SQN85" s="91"/>
      <c r="SQO85" s="91"/>
      <c r="SQP85" s="91"/>
      <c r="SQQ85" s="91"/>
      <c r="SQR85" s="91"/>
      <c r="SQS85" s="91"/>
      <c r="SQT85" s="91"/>
      <c r="SQU85" s="91"/>
      <c r="SQV85" s="91"/>
      <c r="SQW85" s="91"/>
      <c r="SQX85" s="91"/>
      <c r="SQY85" s="91"/>
      <c r="SQZ85" s="91"/>
      <c r="SRA85" s="91"/>
      <c r="SRB85" s="91"/>
      <c r="SRC85" s="91"/>
      <c r="SRD85" s="91"/>
      <c r="SRE85" s="91"/>
      <c r="SRF85" s="91"/>
      <c r="SRG85" s="91"/>
      <c r="SRH85" s="91"/>
      <c r="SRI85" s="91"/>
      <c r="SRJ85" s="91"/>
      <c r="SRK85" s="91"/>
      <c r="SRL85" s="91"/>
      <c r="SRM85" s="91"/>
      <c r="SRN85" s="91"/>
      <c r="SRO85" s="91"/>
      <c r="SRP85" s="91"/>
      <c r="SRQ85" s="91"/>
      <c r="SRR85" s="91"/>
      <c r="SRS85" s="91"/>
      <c r="SRT85" s="91"/>
      <c r="SRU85" s="91"/>
      <c r="SRV85" s="91"/>
      <c r="SRW85" s="91"/>
      <c r="SRX85" s="91"/>
      <c r="SRY85" s="91"/>
      <c r="SRZ85" s="91"/>
      <c r="SSA85" s="91"/>
      <c r="SSB85" s="91"/>
      <c r="SSC85" s="91"/>
      <c r="SSD85" s="91"/>
      <c r="SSE85" s="91"/>
      <c r="SSF85" s="91"/>
      <c r="SSG85" s="91"/>
      <c r="SSH85" s="91"/>
      <c r="SSI85" s="91"/>
      <c r="SSJ85" s="91"/>
      <c r="SSK85" s="91"/>
      <c r="SSL85" s="91"/>
      <c r="SSM85" s="91"/>
      <c r="SSN85" s="91"/>
      <c r="SSO85" s="91"/>
      <c r="SSP85" s="91"/>
      <c r="SSQ85" s="91"/>
      <c r="SSR85" s="91"/>
      <c r="SSS85" s="91"/>
      <c r="SST85" s="91"/>
      <c r="SSU85" s="91"/>
      <c r="SSV85" s="91"/>
      <c r="SSW85" s="91"/>
      <c r="SSX85" s="91"/>
      <c r="SSY85" s="91"/>
      <c r="SSZ85" s="91"/>
      <c r="STA85" s="91"/>
      <c r="STB85" s="91"/>
      <c r="STC85" s="91"/>
      <c r="STD85" s="91"/>
      <c r="STE85" s="91"/>
      <c r="STF85" s="91"/>
      <c r="STG85" s="91"/>
      <c r="STH85" s="91"/>
      <c r="STI85" s="91"/>
      <c r="STJ85" s="91"/>
      <c r="STK85" s="91"/>
      <c r="STL85" s="91"/>
      <c r="STM85" s="91"/>
      <c r="STN85" s="91"/>
      <c r="STO85" s="91"/>
      <c r="STP85" s="91"/>
      <c r="STQ85" s="91"/>
      <c r="STR85" s="91"/>
      <c r="STS85" s="91"/>
      <c r="STT85" s="91"/>
      <c r="STU85" s="91"/>
      <c r="STV85" s="91"/>
      <c r="STW85" s="91"/>
      <c r="STX85" s="91"/>
      <c r="STY85" s="91"/>
      <c r="STZ85" s="91"/>
      <c r="SUA85" s="91"/>
      <c r="SUB85" s="91"/>
      <c r="SUC85" s="91"/>
      <c r="SUD85" s="91"/>
      <c r="SUE85" s="91"/>
      <c r="SUF85" s="91"/>
      <c r="SUG85" s="91"/>
      <c r="SUH85" s="91"/>
      <c r="SUI85" s="91"/>
      <c r="SUJ85" s="91"/>
      <c r="SUK85" s="91"/>
      <c r="SUL85" s="91"/>
      <c r="SUM85" s="91"/>
      <c r="SUN85" s="91"/>
      <c r="SUO85" s="91"/>
      <c r="SUP85" s="91"/>
      <c r="SUQ85" s="91"/>
      <c r="SUR85" s="91"/>
      <c r="SUS85" s="91"/>
      <c r="SUT85" s="91"/>
      <c r="SUU85" s="91"/>
      <c r="SUV85" s="91"/>
      <c r="SUW85" s="91"/>
      <c r="SUX85" s="91"/>
      <c r="SUY85" s="91"/>
      <c r="SUZ85" s="91"/>
      <c r="SVA85" s="91"/>
      <c r="SVB85" s="91"/>
      <c r="SVC85" s="91"/>
      <c r="SVD85" s="91"/>
      <c r="SVE85" s="91"/>
      <c r="SVF85" s="91"/>
      <c r="SVG85" s="91"/>
      <c r="SVH85" s="91"/>
      <c r="SVI85" s="91"/>
      <c r="SVJ85" s="91"/>
      <c r="SVK85" s="91"/>
      <c r="SVL85" s="91"/>
      <c r="SVM85" s="91"/>
      <c r="SVN85" s="91"/>
      <c r="SVO85" s="91"/>
      <c r="SVP85" s="91"/>
      <c r="SVQ85" s="91"/>
      <c r="SVR85" s="91"/>
      <c r="SVS85" s="91"/>
      <c r="SVT85" s="91"/>
      <c r="SVU85" s="91"/>
      <c r="SVV85" s="91"/>
      <c r="SVW85" s="91"/>
      <c r="SVX85" s="91"/>
      <c r="SVY85" s="91"/>
      <c r="SVZ85" s="91"/>
      <c r="SWA85" s="91"/>
      <c r="SWB85" s="91"/>
      <c r="SWC85" s="91"/>
      <c r="SWD85" s="91"/>
      <c r="SWE85" s="91"/>
      <c r="SWF85" s="91"/>
      <c r="SWG85" s="91"/>
      <c r="SWH85" s="91"/>
      <c r="SWI85" s="91"/>
      <c r="SWJ85" s="91"/>
      <c r="SWK85" s="91"/>
      <c r="SWL85" s="91"/>
      <c r="SWM85" s="91"/>
      <c r="SWN85" s="91"/>
      <c r="SWO85" s="91"/>
      <c r="SWP85" s="91"/>
      <c r="SWQ85" s="91"/>
      <c r="SWR85" s="91"/>
      <c r="SWS85" s="91"/>
      <c r="SWT85" s="91"/>
      <c r="SWU85" s="91"/>
      <c r="SWV85" s="91"/>
      <c r="SWW85" s="91"/>
      <c r="SWX85" s="91"/>
      <c r="SWY85" s="91"/>
      <c r="SWZ85" s="91"/>
      <c r="SXA85" s="91"/>
      <c r="SXB85" s="91"/>
      <c r="SXC85" s="91"/>
      <c r="SXD85" s="91"/>
      <c r="SXE85" s="91"/>
      <c r="SXF85" s="91"/>
      <c r="SXG85" s="91"/>
      <c r="SXH85" s="91"/>
      <c r="SXI85" s="91"/>
      <c r="SXJ85" s="91"/>
      <c r="SXK85" s="91"/>
      <c r="SXL85" s="91"/>
      <c r="SXM85" s="91"/>
      <c r="SXN85" s="91"/>
      <c r="SXO85" s="91"/>
      <c r="SXP85" s="91"/>
      <c r="SXQ85" s="91"/>
      <c r="SXR85" s="91"/>
      <c r="SXS85" s="91"/>
      <c r="SXT85" s="91"/>
      <c r="SXU85" s="91"/>
      <c r="SXV85" s="91"/>
      <c r="SXW85" s="91"/>
      <c r="SXX85" s="91"/>
      <c r="SXY85" s="91"/>
      <c r="SXZ85" s="91"/>
      <c r="SYA85" s="91"/>
      <c r="SYB85" s="91"/>
      <c r="SYC85" s="91"/>
      <c r="SYD85" s="91"/>
      <c r="SYE85" s="91"/>
      <c r="SYF85" s="91"/>
      <c r="SYG85" s="91"/>
      <c r="SYH85" s="91"/>
      <c r="SYI85" s="91"/>
      <c r="SYJ85" s="91"/>
      <c r="SYK85" s="91"/>
      <c r="SYL85" s="91"/>
      <c r="SYM85" s="91"/>
      <c r="SYN85" s="91"/>
      <c r="SYO85" s="91"/>
      <c r="SYP85" s="91"/>
      <c r="SYQ85" s="91"/>
      <c r="SYR85" s="91"/>
      <c r="SYS85" s="91"/>
      <c r="SYT85" s="91"/>
      <c r="SYU85" s="91"/>
      <c r="SYV85" s="91"/>
      <c r="SYW85" s="91"/>
      <c r="SYX85" s="91"/>
      <c r="SYY85" s="91"/>
      <c r="SYZ85" s="91"/>
      <c r="SZA85" s="91"/>
      <c r="SZB85" s="91"/>
      <c r="SZC85" s="91"/>
      <c r="SZD85" s="91"/>
      <c r="SZE85" s="91"/>
      <c r="SZF85" s="91"/>
      <c r="SZG85" s="91"/>
      <c r="SZH85" s="91"/>
      <c r="SZI85" s="91"/>
      <c r="SZJ85" s="91"/>
      <c r="SZK85" s="91"/>
      <c r="SZL85" s="91"/>
      <c r="SZM85" s="91"/>
      <c r="SZN85" s="91"/>
      <c r="SZO85" s="91"/>
      <c r="SZP85" s="91"/>
      <c r="SZQ85" s="91"/>
      <c r="SZR85" s="91"/>
      <c r="SZS85" s="91"/>
      <c r="SZT85" s="91"/>
      <c r="SZU85" s="91"/>
      <c r="SZV85" s="91"/>
      <c r="SZW85" s="91"/>
      <c r="SZX85" s="91"/>
      <c r="SZY85" s="91"/>
      <c r="SZZ85" s="91"/>
      <c r="TAA85" s="91"/>
      <c r="TAB85" s="91"/>
      <c r="TAC85" s="91"/>
      <c r="TAD85" s="91"/>
      <c r="TAE85" s="91"/>
      <c r="TAF85" s="91"/>
      <c r="TAG85" s="91"/>
      <c r="TAH85" s="91"/>
      <c r="TAI85" s="91"/>
      <c r="TAJ85" s="91"/>
      <c r="TAK85" s="91"/>
      <c r="TAL85" s="91"/>
      <c r="TAM85" s="91"/>
      <c r="TAN85" s="91"/>
      <c r="TAO85" s="91"/>
      <c r="TAP85" s="91"/>
      <c r="TAQ85" s="91"/>
      <c r="TAR85" s="91"/>
      <c r="TAS85" s="91"/>
      <c r="TAT85" s="91"/>
      <c r="TAU85" s="91"/>
      <c r="TAV85" s="91"/>
      <c r="TAW85" s="91"/>
      <c r="TAX85" s="91"/>
      <c r="TAY85" s="91"/>
      <c r="TAZ85" s="91"/>
      <c r="TBA85" s="91"/>
      <c r="TBB85" s="91"/>
      <c r="TBC85" s="91"/>
      <c r="TBD85" s="91"/>
      <c r="TBE85" s="91"/>
      <c r="TBF85" s="91"/>
      <c r="TBG85" s="91"/>
      <c r="TBH85" s="91"/>
      <c r="TBI85" s="91"/>
      <c r="TBJ85" s="91"/>
      <c r="TBK85" s="91"/>
      <c r="TBL85" s="91"/>
      <c r="TBM85" s="91"/>
      <c r="TBN85" s="91"/>
      <c r="TBO85" s="91"/>
      <c r="TBP85" s="91"/>
      <c r="TBQ85" s="91"/>
      <c r="TBR85" s="91"/>
      <c r="TBS85" s="91"/>
      <c r="TBT85" s="91"/>
      <c r="TBU85" s="91"/>
      <c r="TBV85" s="91"/>
      <c r="TBW85" s="91"/>
      <c r="TBX85" s="91"/>
      <c r="TBY85" s="91"/>
      <c r="TBZ85" s="91"/>
      <c r="TCA85" s="91"/>
      <c r="TCB85" s="91"/>
      <c r="TCC85" s="91"/>
      <c r="TCD85" s="91"/>
      <c r="TCE85" s="91"/>
      <c r="TCF85" s="91"/>
      <c r="TCG85" s="91"/>
      <c r="TCH85" s="91"/>
      <c r="TCI85" s="91"/>
      <c r="TCJ85" s="91"/>
      <c r="TCK85" s="91"/>
      <c r="TCL85" s="91"/>
      <c r="TCM85" s="91"/>
      <c r="TCN85" s="91"/>
      <c r="TCO85" s="91"/>
      <c r="TCP85" s="91"/>
      <c r="TCQ85" s="91"/>
      <c r="TCR85" s="91"/>
      <c r="TCS85" s="91"/>
      <c r="TCT85" s="91"/>
      <c r="TCU85" s="91"/>
      <c r="TCV85" s="91"/>
      <c r="TCW85" s="91"/>
      <c r="TCX85" s="91"/>
      <c r="TCY85" s="91"/>
      <c r="TCZ85" s="91"/>
      <c r="TDA85" s="91"/>
      <c r="TDB85" s="91"/>
      <c r="TDC85" s="91"/>
      <c r="TDD85" s="91"/>
      <c r="TDE85" s="91"/>
      <c r="TDF85" s="91"/>
      <c r="TDG85" s="91"/>
      <c r="TDH85" s="91"/>
      <c r="TDI85" s="91"/>
      <c r="TDJ85" s="91"/>
      <c r="TDK85" s="91"/>
      <c r="TDL85" s="91"/>
      <c r="TDM85" s="91"/>
      <c r="TDN85" s="91"/>
      <c r="TDO85" s="91"/>
      <c r="TDP85" s="91"/>
      <c r="TDQ85" s="91"/>
      <c r="TDR85" s="91"/>
      <c r="TDS85" s="91"/>
      <c r="TDT85" s="91"/>
      <c r="TDU85" s="91"/>
      <c r="TDV85" s="91"/>
      <c r="TDW85" s="91"/>
      <c r="TDX85" s="91"/>
      <c r="TDY85" s="91"/>
      <c r="TDZ85" s="91"/>
      <c r="TEA85" s="91"/>
      <c r="TEB85" s="91"/>
      <c r="TEC85" s="91"/>
      <c r="TED85" s="91"/>
      <c r="TEE85" s="91"/>
      <c r="TEF85" s="91"/>
      <c r="TEG85" s="91"/>
      <c r="TEH85" s="91"/>
      <c r="TEI85" s="91"/>
      <c r="TEJ85" s="91"/>
      <c r="TEK85" s="91"/>
      <c r="TEL85" s="91"/>
      <c r="TEM85" s="91"/>
      <c r="TEN85" s="91"/>
      <c r="TEO85" s="91"/>
      <c r="TEP85" s="91"/>
      <c r="TEQ85" s="91"/>
      <c r="TER85" s="91"/>
      <c r="TES85" s="91"/>
      <c r="TET85" s="91"/>
      <c r="TEU85" s="91"/>
      <c r="TEV85" s="91"/>
      <c r="TEW85" s="91"/>
      <c r="TEX85" s="91"/>
      <c r="TEY85" s="91"/>
      <c r="TEZ85" s="91"/>
      <c r="TFA85" s="91"/>
      <c r="TFB85" s="91"/>
      <c r="TFC85" s="91"/>
      <c r="TFD85" s="91"/>
      <c r="TFE85" s="91"/>
      <c r="TFF85" s="91"/>
      <c r="TFG85" s="91"/>
      <c r="TFH85" s="91"/>
      <c r="TFI85" s="91"/>
      <c r="TFJ85" s="91"/>
      <c r="TFK85" s="91"/>
      <c r="TFL85" s="91"/>
      <c r="TFM85" s="91"/>
      <c r="TFN85" s="91"/>
      <c r="TFO85" s="91"/>
      <c r="TFP85" s="91"/>
      <c r="TFQ85" s="91"/>
      <c r="TFR85" s="91"/>
      <c r="TFS85" s="91"/>
      <c r="TFT85" s="91"/>
      <c r="TFU85" s="91"/>
      <c r="TFV85" s="91"/>
      <c r="TFW85" s="91"/>
      <c r="TFX85" s="91"/>
      <c r="TFY85" s="91"/>
      <c r="TFZ85" s="91"/>
      <c r="TGA85" s="91"/>
      <c r="TGB85" s="91"/>
      <c r="TGC85" s="91"/>
      <c r="TGD85" s="91"/>
      <c r="TGE85" s="91"/>
      <c r="TGF85" s="91"/>
      <c r="TGG85" s="91"/>
      <c r="TGH85" s="91"/>
      <c r="TGI85" s="91"/>
      <c r="TGJ85" s="91"/>
      <c r="TGK85" s="91"/>
      <c r="TGL85" s="91"/>
      <c r="TGM85" s="91"/>
      <c r="TGN85" s="91"/>
      <c r="TGO85" s="91"/>
      <c r="TGP85" s="91"/>
      <c r="TGQ85" s="91"/>
      <c r="TGR85" s="91"/>
      <c r="TGS85" s="91"/>
      <c r="TGT85" s="91"/>
      <c r="TGU85" s="91"/>
      <c r="TGV85" s="91"/>
      <c r="TGW85" s="91"/>
      <c r="TGX85" s="91"/>
      <c r="TGY85" s="91"/>
      <c r="TGZ85" s="91"/>
      <c r="THA85" s="91"/>
      <c r="THB85" s="91"/>
      <c r="THC85" s="91"/>
      <c r="THD85" s="91"/>
      <c r="THE85" s="91"/>
      <c r="THF85" s="91"/>
      <c r="THG85" s="91"/>
      <c r="THH85" s="91"/>
      <c r="THI85" s="91"/>
      <c r="THJ85" s="91"/>
      <c r="THK85" s="91"/>
      <c r="THL85" s="91"/>
      <c r="THM85" s="91"/>
      <c r="THN85" s="91"/>
      <c r="THO85" s="91"/>
      <c r="THP85" s="91"/>
      <c r="THQ85" s="91"/>
      <c r="THR85" s="91"/>
      <c r="THS85" s="91"/>
      <c r="THT85" s="91"/>
      <c r="THU85" s="91"/>
      <c r="THV85" s="91"/>
      <c r="THW85" s="91"/>
      <c r="THX85" s="91"/>
      <c r="THY85" s="91"/>
      <c r="THZ85" s="91"/>
      <c r="TIA85" s="91"/>
      <c r="TIB85" s="91"/>
      <c r="TIC85" s="91"/>
      <c r="TID85" s="91"/>
      <c r="TIE85" s="91"/>
      <c r="TIF85" s="91"/>
      <c r="TIG85" s="91"/>
      <c r="TIH85" s="91"/>
      <c r="TII85" s="91"/>
      <c r="TIJ85" s="91"/>
      <c r="TIK85" s="91"/>
      <c r="TIL85" s="91"/>
      <c r="TIM85" s="91"/>
      <c r="TIN85" s="91"/>
      <c r="TIO85" s="91"/>
      <c r="TIP85" s="91"/>
      <c r="TIQ85" s="91"/>
      <c r="TIR85" s="91"/>
      <c r="TIS85" s="91"/>
      <c r="TIT85" s="91"/>
      <c r="TIU85" s="91"/>
      <c r="TIV85" s="91"/>
      <c r="TIW85" s="91"/>
      <c r="TIX85" s="91"/>
      <c r="TIY85" s="91"/>
      <c r="TIZ85" s="91"/>
      <c r="TJA85" s="91"/>
      <c r="TJB85" s="91"/>
      <c r="TJC85" s="91"/>
      <c r="TJD85" s="91"/>
      <c r="TJE85" s="91"/>
      <c r="TJF85" s="91"/>
      <c r="TJG85" s="91"/>
      <c r="TJH85" s="91"/>
      <c r="TJI85" s="91"/>
      <c r="TJJ85" s="91"/>
      <c r="TJK85" s="91"/>
      <c r="TJL85" s="91"/>
      <c r="TJM85" s="91"/>
      <c r="TJN85" s="91"/>
      <c r="TJO85" s="91"/>
      <c r="TJP85" s="91"/>
      <c r="TJQ85" s="91"/>
      <c r="TJR85" s="91"/>
      <c r="TJS85" s="91"/>
      <c r="TJT85" s="91"/>
      <c r="TJU85" s="91"/>
      <c r="TJV85" s="91"/>
      <c r="TJW85" s="91"/>
      <c r="TJX85" s="91"/>
      <c r="TJY85" s="91"/>
      <c r="TJZ85" s="91"/>
      <c r="TKA85" s="91"/>
      <c r="TKB85" s="91"/>
      <c r="TKC85" s="91"/>
      <c r="TKD85" s="91"/>
      <c r="TKE85" s="91"/>
      <c r="TKF85" s="91"/>
      <c r="TKG85" s="91"/>
      <c r="TKH85" s="91"/>
      <c r="TKI85" s="91"/>
      <c r="TKJ85" s="91"/>
      <c r="TKK85" s="91"/>
      <c r="TKL85" s="91"/>
      <c r="TKM85" s="91"/>
      <c r="TKN85" s="91"/>
      <c r="TKO85" s="91"/>
      <c r="TKP85" s="91"/>
      <c r="TKQ85" s="91"/>
      <c r="TKR85" s="91"/>
      <c r="TKS85" s="91"/>
      <c r="TKT85" s="91"/>
      <c r="TKU85" s="91"/>
      <c r="TKV85" s="91"/>
      <c r="TKW85" s="91"/>
      <c r="TKX85" s="91"/>
      <c r="TKY85" s="91"/>
      <c r="TKZ85" s="91"/>
      <c r="TLA85" s="91"/>
      <c r="TLB85" s="91"/>
      <c r="TLC85" s="91"/>
      <c r="TLD85" s="91"/>
      <c r="TLE85" s="91"/>
      <c r="TLF85" s="91"/>
      <c r="TLG85" s="91"/>
      <c r="TLH85" s="91"/>
      <c r="TLI85" s="91"/>
      <c r="TLJ85" s="91"/>
      <c r="TLK85" s="91"/>
      <c r="TLL85" s="91"/>
      <c r="TLM85" s="91"/>
      <c r="TLN85" s="91"/>
      <c r="TLO85" s="91"/>
      <c r="TLP85" s="91"/>
      <c r="TLQ85" s="91"/>
      <c r="TLR85" s="91"/>
      <c r="TLS85" s="91"/>
      <c r="TLT85" s="91"/>
      <c r="TLU85" s="91"/>
      <c r="TLV85" s="91"/>
      <c r="TLW85" s="91"/>
      <c r="TLX85" s="91"/>
      <c r="TLY85" s="91"/>
      <c r="TLZ85" s="91"/>
      <c r="TMA85" s="91"/>
      <c r="TMB85" s="91"/>
      <c r="TMC85" s="91"/>
      <c r="TMD85" s="91"/>
      <c r="TME85" s="91"/>
      <c r="TMF85" s="91"/>
      <c r="TMG85" s="91"/>
      <c r="TMH85" s="91"/>
      <c r="TMI85" s="91"/>
      <c r="TMJ85" s="91"/>
      <c r="TMK85" s="91"/>
      <c r="TML85" s="91"/>
      <c r="TMM85" s="91"/>
      <c r="TMN85" s="91"/>
      <c r="TMO85" s="91"/>
      <c r="TMP85" s="91"/>
      <c r="TMQ85" s="91"/>
      <c r="TMR85" s="91"/>
      <c r="TMS85" s="91"/>
      <c r="TMT85" s="91"/>
      <c r="TMU85" s="91"/>
      <c r="TMV85" s="91"/>
      <c r="TMW85" s="91"/>
      <c r="TMX85" s="91"/>
      <c r="TMY85" s="91"/>
      <c r="TMZ85" s="91"/>
      <c r="TNA85" s="91"/>
      <c r="TNB85" s="91"/>
      <c r="TNC85" s="91"/>
      <c r="TND85" s="91"/>
      <c r="TNE85" s="91"/>
      <c r="TNF85" s="91"/>
      <c r="TNG85" s="91"/>
      <c r="TNH85" s="91"/>
      <c r="TNI85" s="91"/>
      <c r="TNJ85" s="91"/>
      <c r="TNK85" s="91"/>
      <c r="TNL85" s="91"/>
      <c r="TNM85" s="91"/>
      <c r="TNN85" s="91"/>
      <c r="TNO85" s="91"/>
      <c r="TNP85" s="91"/>
      <c r="TNQ85" s="91"/>
      <c r="TNR85" s="91"/>
      <c r="TNS85" s="91"/>
      <c r="TNT85" s="91"/>
      <c r="TNU85" s="91"/>
      <c r="TNV85" s="91"/>
      <c r="TNW85" s="91"/>
      <c r="TNX85" s="91"/>
      <c r="TNY85" s="91"/>
      <c r="TNZ85" s="91"/>
      <c r="TOA85" s="91"/>
      <c r="TOB85" s="91"/>
      <c r="TOC85" s="91"/>
      <c r="TOD85" s="91"/>
      <c r="TOE85" s="91"/>
      <c r="TOF85" s="91"/>
      <c r="TOG85" s="91"/>
      <c r="TOH85" s="91"/>
      <c r="TOI85" s="91"/>
      <c r="TOJ85" s="91"/>
      <c r="TOK85" s="91"/>
      <c r="TOL85" s="91"/>
      <c r="TOM85" s="91"/>
      <c r="TON85" s="91"/>
      <c r="TOO85" s="91"/>
      <c r="TOP85" s="91"/>
      <c r="TOQ85" s="91"/>
      <c r="TOR85" s="91"/>
      <c r="TOS85" s="91"/>
      <c r="TOT85" s="91"/>
      <c r="TOU85" s="91"/>
      <c r="TOV85" s="91"/>
      <c r="TOW85" s="91"/>
      <c r="TOX85" s="91"/>
      <c r="TOY85" s="91"/>
      <c r="TOZ85" s="91"/>
      <c r="TPA85" s="91"/>
      <c r="TPB85" s="91"/>
      <c r="TPC85" s="91"/>
      <c r="TPD85" s="91"/>
      <c r="TPE85" s="91"/>
      <c r="TPF85" s="91"/>
      <c r="TPG85" s="91"/>
      <c r="TPH85" s="91"/>
      <c r="TPI85" s="91"/>
      <c r="TPJ85" s="91"/>
      <c r="TPK85" s="91"/>
      <c r="TPL85" s="91"/>
      <c r="TPM85" s="91"/>
      <c r="TPN85" s="91"/>
      <c r="TPO85" s="91"/>
      <c r="TPP85" s="91"/>
      <c r="TPQ85" s="91"/>
      <c r="TPR85" s="91"/>
      <c r="TPS85" s="91"/>
      <c r="TPT85" s="91"/>
      <c r="TPU85" s="91"/>
      <c r="TPV85" s="91"/>
      <c r="TPW85" s="91"/>
      <c r="TPX85" s="91"/>
      <c r="TPY85" s="91"/>
      <c r="TPZ85" s="91"/>
      <c r="TQA85" s="91"/>
      <c r="TQB85" s="91"/>
      <c r="TQC85" s="91"/>
      <c r="TQD85" s="91"/>
      <c r="TQE85" s="91"/>
      <c r="TQF85" s="91"/>
      <c r="TQG85" s="91"/>
      <c r="TQH85" s="91"/>
      <c r="TQI85" s="91"/>
      <c r="TQJ85" s="91"/>
      <c r="TQK85" s="91"/>
      <c r="TQL85" s="91"/>
      <c r="TQM85" s="91"/>
      <c r="TQN85" s="91"/>
      <c r="TQO85" s="91"/>
      <c r="TQP85" s="91"/>
      <c r="TQQ85" s="91"/>
      <c r="TQR85" s="91"/>
      <c r="TQS85" s="91"/>
      <c r="TQT85" s="91"/>
      <c r="TQU85" s="91"/>
      <c r="TQV85" s="91"/>
      <c r="TQW85" s="91"/>
      <c r="TQX85" s="91"/>
      <c r="TQY85" s="91"/>
      <c r="TQZ85" s="91"/>
      <c r="TRA85" s="91"/>
      <c r="TRB85" s="91"/>
      <c r="TRC85" s="91"/>
      <c r="TRD85" s="91"/>
      <c r="TRE85" s="91"/>
      <c r="TRF85" s="91"/>
      <c r="TRG85" s="91"/>
      <c r="TRH85" s="91"/>
      <c r="TRI85" s="91"/>
      <c r="TRJ85" s="91"/>
      <c r="TRK85" s="91"/>
      <c r="TRL85" s="91"/>
      <c r="TRM85" s="91"/>
      <c r="TRN85" s="91"/>
      <c r="TRO85" s="91"/>
      <c r="TRP85" s="91"/>
      <c r="TRQ85" s="91"/>
      <c r="TRR85" s="91"/>
      <c r="TRS85" s="91"/>
      <c r="TRT85" s="91"/>
      <c r="TRU85" s="91"/>
      <c r="TRV85" s="91"/>
      <c r="TRW85" s="91"/>
      <c r="TRX85" s="91"/>
      <c r="TRY85" s="91"/>
      <c r="TRZ85" s="91"/>
      <c r="TSA85" s="91"/>
      <c r="TSB85" s="91"/>
      <c r="TSC85" s="91"/>
      <c r="TSD85" s="91"/>
      <c r="TSE85" s="91"/>
      <c r="TSF85" s="91"/>
      <c r="TSG85" s="91"/>
      <c r="TSH85" s="91"/>
      <c r="TSI85" s="91"/>
      <c r="TSJ85" s="91"/>
      <c r="TSK85" s="91"/>
      <c r="TSL85" s="91"/>
      <c r="TSM85" s="91"/>
      <c r="TSN85" s="91"/>
      <c r="TSO85" s="91"/>
      <c r="TSP85" s="91"/>
      <c r="TSQ85" s="91"/>
      <c r="TSR85" s="91"/>
      <c r="TSS85" s="91"/>
      <c r="TST85" s="91"/>
      <c r="TSU85" s="91"/>
      <c r="TSV85" s="91"/>
      <c r="TSW85" s="91"/>
      <c r="TSX85" s="91"/>
      <c r="TSY85" s="91"/>
      <c r="TSZ85" s="91"/>
      <c r="TTA85" s="91"/>
      <c r="TTB85" s="91"/>
      <c r="TTC85" s="91"/>
      <c r="TTD85" s="91"/>
      <c r="TTE85" s="91"/>
      <c r="TTF85" s="91"/>
      <c r="TTG85" s="91"/>
      <c r="TTH85" s="91"/>
      <c r="TTI85" s="91"/>
      <c r="TTJ85" s="91"/>
      <c r="TTK85" s="91"/>
      <c r="TTL85" s="91"/>
      <c r="TTM85" s="91"/>
      <c r="TTN85" s="91"/>
      <c r="TTO85" s="91"/>
      <c r="TTP85" s="91"/>
      <c r="TTQ85" s="91"/>
      <c r="TTR85" s="91"/>
      <c r="TTS85" s="91"/>
      <c r="TTT85" s="91"/>
      <c r="TTU85" s="91"/>
      <c r="TTV85" s="91"/>
      <c r="TTW85" s="91"/>
      <c r="TTX85" s="91"/>
      <c r="TTY85" s="91"/>
      <c r="TTZ85" s="91"/>
      <c r="TUA85" s="91"/>
      <c r="TUB85" s="91"/>
      <c r="TUC85" s="91"/>
      <c r="TUD85" s="91"/>
      <c r="TUE85" s="91"/>
      <c r="TUF85" s="91"/>
      <c r="TUG85" s="91"/>
      <c r="TUH85" s="91"/>
      <c r="TUI85" s="91"/>
      <c r="TUJ85" s="91"/>
      <c r="TUK85" s="91"/>
      <c r="TUL85" s="91"/>
      <c r="TUM85" s="91"/>
      <c r="TUN85" s="91"/>
      <c r="TUO85" s="91"/>
      <c r="TUP85" s="91"/>
      <c r="TUQ85" s="91"/>
      <c r="TUR85" s="91"/>
      <c r="TUS85" s="91"/>
      <c r="TUT85" s="91"/>
      <c r="TUU85" s="91"/>
      <c r="TUV85" s="91"/>
      <c r="TUW85" s="91"/>
      <c r="TUX85" s="91"/>
      <c r="TUY85" s="91"/>
      <c r="TUZ85" s="91"/>
      <c r="TVA85" s="91"/>
      <c r="TVB85" s="91"/>
      <c r="TVC85" s="91"/>
      <c r="TVD85" s="91"/>
      <c r="TVE85" s="91"/>
      <c r="TVF85" s="91"/>
      <c r="TVG85" s="91"/>
      <c r="TVH85" s="91"/>
      <c r="TVI85" s="91"/>
      <c r="TVJ85" s="91"/>
      <c r="TVK85" s="91"/>
      <c r="TVL85" s="91"/>
      <c r="TVM85" s="91"/>
      <c r="TVN85" s="91"/>
      <c r="TVO85" s="91"/>
      <c r="TVP85" s="91"/>
      <c r="TVQ85" s="91"/>
      <c r="TVR85" s="91"/>
      <c r="TVS85" s="91"/>
      <c r="TVT85" s="91"/>
      <c r="TVU85" s="91"/>
      <c r="TVV85" s="91"/>
      <c r="TVW85" s="91"/>
      <c r="TVX85" s="91"/>
      <c r="TVY85" s="91"/>
      <c r="TVZ85" s="91"/>
      <c r="TWA85" s="91"/>
      <c r="TWB85" s="91"/>
      <c r="TWC85" s="91"/>
      <c r="TWD85" s="91"/>
      <c r="TWE85" s="91"/>
      <c r="TWF85" s="91"/>
      <c r="TWG85" s="91"/>
      <c r="TWH85" s="91"/>
      <c r="TWI85" s="91"/>
      <c r="TWJ85" s="91"/>
      <c r="TWK85" s="91"/>
      <c r="TWL85" s="91"/>
      <c r="TWM85" s="91"/>
      <c r="TWN85" s="91"/>
      <c r="TWO85" s="91"/>
      <c r="TWP85" s="91"/>
      <c r="TWQ85" s="91"/>
      <c r="TWR85" s="91"/>
      <c r="TWS85" s="91"/>
      <c r="TWT85" s="91"/>
      <c r="TWU85" s="91"/>
      <c r="TWV85" s="91"/>
      <c r="TWW85" s="91"/>
      <c r="TWX85" s="91"/>
      <c r="TWY85" s="91"/>
      <c r="TWZ85" s="91"/>
      <c r="TXA85" s="91"/>
      <c r="TXB85" s="91"/>
      <c r="TXC85" s="91"/>
      <c r="TXD85" s="91"/>
      <c r="TXE85" s="91"/>
      <c r="TXF85" s="91"/>
      <c r="TXG85" s="91"/>
      <c r="TXH85" s="91"/>
      <c r="TXI85" s="91"/>
      <c r="TXJ85" s="91"/>
      <c r="TXK85" s="91"/>
      <c r="TXL85" s="91"/>
      <c r="TXM85" s="91"/>
      <c r="TXN85" s="91"/>
      <c r="TXO85" s="91"/>
      <c r="TXP85" s="91"/>
      <c r="TXQ85" s="91"/>
      <c r="TXR85" s="91"/>
      <c r="TXS85" s="91"/>
      <c r="TXT85" s="91"/>
      <c r="TXU85" s="91"/>
      <c r="TXV85" s="91"/>
      <c r="TXW85" s="91"/>
      <c r="TXX85" s="91"/>
      <c r="TXY85" s="91"/>
      <c r="TXZ85" s="91"/>
      <c r="TYA85" s="91"/>
      <c r="TYB85" s="91"/>
      <c r="TYC85" s="91"/>
      <c r="TYD85" s="91"/>
      <c r="TYE85" s="91"/>
      <c r="TYF85" s="91"/>
      <c r="TYG85" s="91"/>
      <c r="TYH85" s="91"/>
      <c r="TYI85" s="91"/>
      <c r="TYJ85" s="91"/>
      <c r="TYK85" s="91"/>
      <c r="TYL85" s="91"/>
      <c r="TYM85" s="91"/>
      <c r="TYN85" s="91"/>
      <c r="TYO85" s="91"/>
      <c r="TYP85" s="91"/>
      <c r="TYQ85" s="91"/>
      <c r="TYR85" s="91"/>
      <c r="TYS85" s="91"/>
      <c r="TYT85" s="91"/>
      <c r="TYU85" s="91"/>
      <c r="TYV85" s="91"/>
      <c r="TYW85" s="91"/>
      <c r="TYX85" s="91"/>
      <c r="TYY85" s="91"/>
      <c r="TYZ85" s="91"/>
      <c r="TZA85" s="91"/>
      <c r="TZB85" s="91"/>
      <c r="TZC85" s="91"/>
      <c r="TZD85" s="91"/>
      <c r="TZE85" s="91"/>
      <c r="TZF85" s="91"/>
      <c r="TZG85" s="91"/>
      <c r="TZH85" s="91"/>
      <c r="TZI85" s="91"/>
      <c r="TZJ85" s="91"/>
      <c r="TZK85" s="91"/>
      <c r="TZL85" s="91"/>
      <c r="TZM85" s="91"/>
      <c r="TZN85" s="91"/>
      <c r="TZO85" s="91"/>
      <c r="TZP85" s="91"/>
      <c r="TZQ85" s="91"/>
      <c r="TZR85" s="91"/>
      <c r="TZS85" s="91"/>
      <c r="TZT85" s="91"/>
      <c r="TZU85" s="91"/>
      <c r="TZV85" s="91"/>
      <c r="TZW85" s="91"/>
      <c r="TZX85" s="91"/>
      <c r="TZY85" s="91"/>
      <c r="TZZ85" s="91"/>
      <c r="UAA85" s="91"/>
      <c r="UAB85" s="91"/>
      <c r="UAC85" s="91"/>
      <c r="UAD85" s="91"/>
      <c r="UAE85" s="91"/>
      <c r="UAF85" s="91"/>
      <c r="UAG85" s="91"/>
      <c r="UAH85" s="91"/>
      <c r="UAI85" s="91"/>
      <c r="UAJ85" s="91"/>
      <c r="UAK85" s="91"/>
      <c r="UAL85" s="91"/>
      <c r="UAM85" s="91"/>
      <c r="UAN85" s="91"/>
      <c r="UAO85" s="91"/>
      <c r="UAP85" s="91"/>
      <c r="UAQ85" s="91"/>
      <c r="UAR85" s="91"/>
      <c r="UAS85" s="91"/>
      <c r="UAT85" s="91"/>
      <c r="UAU85" s="91"/>
      <c r="UAV85" s="91"/>
      <c r="UAW85" s="91"/>
      <c r="UAX85" s="91"/>
      <c r="UAY85" s="91"/>
      <c r="UAZ85" s="91"/>
      <c r="UBA85" s="91"/>
      <c r="UBB85" s="91"/>
      <c r="UBC85" s="91"/>
      <c r="UBD85" s="91"/>
      <c r="UBE85" s="91"/>
      <c r="UBF85" s="91"/>
      <c r="UBG85" s="91"/>
      <c r="UBH85" s="91"/>
      <c r="UBI85" s="91"/>
      <c r="UBJ85" s="91"/>
      <c r="UBK85" s="91"/>
      <c r="UBL85" s="91"/>
      <c r="UBM85" s="91"/>
      <c r="UBN85" s="91"/>
      <c r="UBO85" s="91"/>
      <c r="UBP85" s="91"/>
      <c r="UBQ85" s="91"/>
      <c r="UBR85" s="91"/>
      <c r="UBS85" s="91"/>
      <c r="UBT85" s="91"/>
      <c r="UBU85" s="91"/>
      <c r="UBV85" s="91"/>
      <c r="UBW85" s="91"/>
      <c r="UBX85" s="91"/>
      <c r="UBY85" s="91"/>
      <c r="UBZ85" s="91"/>
      <c r="UCA85" s="91"/>
      <c r="UCB85" s="91"/>
      <c r="UCC85" s="91"/>
      <c r="UCD85" s="91"/>
      <c r="UCE85" s="91"/>
      <c r="UCF85" s="91"/>
      <c r="UCG85" s="91"/>
      <c r="UCH85" s="91"/>
      <c r="UCI85" s="91"/>
      <c r="UCJ85" s="91"/>
      <c r="UCK85" s="91"/>
      <c r="UCL85" s="91"/>
      <c r="UCM85" s="91"/>
      <c r="UCN85" s="91"/>
      <c r="UCO85" s="91"/>
      <c r="UCP85" s="91"/>
      <c r="UCQ85" s="91"/>
      <c r="UCR85" s="91"/>
      <c r="UCS85" s="91"/>
      <c r="UCT85" s="91"/>
      <c r="UCU85" s="91"/>
      <c r="UCV85" s="91"/>
      <c r="UCW85" s="91"/>
      <c r="UCX85" s="91"/>
      <c r="UCY85" s="91"/>
      <c r="UCZ85" s="91"/>
      <c r="UDA85" s="91"/>
      <c r="UDB85" s="91"/>
      <c r="UDC85" s="91"/>
      <c r="UDD85" s="91"/>
      <c r="UDE85" s="91"/>
      <c r="UDF85" s="91"/>
      <c r="UDG85" s="91"/>
      <c r="UDH85" s="91"/>
      <c r="UDI85" s="91"/>
      <c r="UDJ85" s="91"/>
      <c r="UDK85" s="91"/>
      <c r="UDL85" s="91"/>
      <c r="UDM85" s="91"/>
      <c r="UDN85" s="91"/>
      <c r="UDO85" s="91"/>
      <c r="UDP85" s="91"/>
      <c r="UDQ85" s="91"/>
      <c r="UDR85" s="91"/>
      <c r="UDS85" s="91"/>
      <c r="UDT85" s="91"/>
      <c r="UDU85" s="91"/>
      <c r="UDV85" s="91"/>
      <c r="UDW85" s="91"/>
      <c r="UDX85" s="91"/>
      <c r="UDY85" s="91"/>
      <c r="UDZ85" s="91"/>
      <c r="UEA85" s="91"/>
      <c r="UEB85" s="91"/>
      <c r="UEC85" s="91"/>
      <c r="UED85" s="91"/>
      <c r="UEE85" s="91"/>
      <c r="UEF85" s="91"/>
      <c r="UEG85" s="91"/>
      <c r="UEH85" s="91"/>
      <c r="UEI85" s="91"/>
      <c r="UEJ85" s="91"/>
      <c r="UEK85" s="91"/>
      <c r="UEL85" s="91"/>
      <c r="UEM85" s="91"/>
      <c r="UEN85" s="91"/>
      <c r="UEO85" s="91"/>
      <c r="UEP85" s="91"/>
      <c r="UEQ85" s="91"/>
      <c r="UER85" s="91"/>
      <c r="UES85" s="91"/>
      <c r="UET85" s="91"/>
      <c r="UEU85" s="91"/>
      <c r="UEV85" s="91"/>
      <c r="UEW85" s="91"/>
      <c r="UEX85" s="91"/>
      <c r="UEY85" s="91"/>
      <c r="UEZ85" s="91"/>
      <c r="UFA85" s="91"/>
      <c r="UFB85" s="91"/>
      <c r="UFC85" s="91"/>
      <c r="UFD85" s="91"/>
      <c r="UFE85" s="91"/>
      <c r="UFF85" s="91"/>
      <c r="UFG85" s="91"/>
      <c r="UFH85" s="91"/>
      <c r="UFI85" s="91"/>
      <c r="UFJ85" s="91"/>
      <c r="UFK85" s="91"/>
      <c r="UFL85" s="91"/>
      <c r="UFM85" s="91"/>
      <c r="UFN85" s="91"/>
      <c r="UFO85" s="91"/>
      <c r="UFP85" s="91"/>
      <c r="UFQ85" s="91"/>
      <c r="UFR85" s="91"/>
      <c r="UFS85" s="91"/>
      <c r="UFT85" s="91"/>
      <c r="UFU85" s="91"/>
      <c r="UFV85" s="91"/>
      <c r="UFW85" s="91"/>
      <c r="UFX85" s="91"/>
      <c r="UFY85" s="91"/>
      <c r="UFZ85" s="91"/>
      <c r="UGA85" s="91"/>
      <c r="UGB85" s="91"/>
      <c r="UGC85" s="91"/>
      <c r="UGD85" s="91"/>
      <c r="UGE85" s="91"/>
      <c r="UGF85" s="91"/>
      <c r="UGG85" s="91"/>
      <c r="UGH85" s="91"/>
      <c r="UGI85" s="91"/>
      <c r="UGJ85" s="91"/>
      <c r="UGK85" s="91"/>
      <c r="UGL85" s="91"/>
      <c r="UGM85" s="91"/>
      <c r="UGN85" s="91"/>
      <c r="UGO85" s="91"/>
      <c r="UGP85" s="91"/>
      <c r="UGQ85" s="91"/>
      <c r="UGR85" s="91"/>
      <c r="UGS85" s="91"/>
      <c r="UGT85" s="91"/>
      <c r="UGU85" s="91"/>
      <c r="UGV85" s="91"/>
      <c r="UGW85" s="91"/>
      <c r="UGX85" s="91"/>
      <c r="UGY85" s="91"/>
      <c r="UGZ85" s="91"/>
      <c r="UHA85" s="91"/>
      <c r="UHB85" s="91"/>
      <c r="UHC85" s="91"/>
      <c r="UHD85" s="91"/>
      <c r="UHE85" s="91"/>
      <c r="UHF85" s="91"/>
      <c r="UHG85" s="91"/>
      <c r="UHH85" s="91"/>
      <c r="UHI85" s="91"/>
      <c r="UHJ85" s="91"/>
      <c r="UHK85" s="91"/>
      <c r="UHL85" s="91"/>
      <c r="UHM85" s="91"/>
      <c r="UHN85" s="91"/>
      <c r="UHO85" s="91"/>
      <c r="UHP85" s="91"/>
      <c r="UHQ85" s="91"/>
      <c r="UHR85" s="91"/>
      <c r="UHS85" s="91"/>
      <c r="UHT85" s="91"/>
      <c r="UHU85" s="91"/>
      <c r="UHV85" s="91"/>
      <c r="UHW85" s="91"/>
      <c r="UHX85" s="91"/>
      <c r="UHY85" s="91"/>
      <c r="UHZ85" s="91"/>
      <c r="UIA85" s="91"/>
      <c r="UIB85" s="91"/>
      <c r="UIC85" s="91"/>
      <c r="UID85" s="91"/>
      <c r="UIE85" s="91"/>
      <c r="UIF85" s="91"/>
      <c r="UIG85" s="91"/>
      <c r="UIH85" s="91"/>
      <c r="UII85" s="91"/>
      <c r="UIJ85" s="91"/>
      <c r="UIK85" s="91"/>
      <c r="UIL85" s="91"/>
      <c r="UIM85" s="91"/>
      <c r="UIN85" s="91"/>
      <c r="UIO85" s="91"/>
      <c r="UIP85" s="91"/>
      <c r="UIQ85" s="91"/>
      <c r="UIR85" s="91"/>
      <c r="UIS85" s="91"/>
      <c r="UIT85" s="91"/>
      <c r="UIU85" s="91"/>
      <c r="UIV85" s="91"/>
      <c r="UIW85" s="91"/>
      <c r="UIX85" s="91"/>
      <c r="UIY85" s="91"/>
      <c r="UIZ85" s="91"/>
      <c r="UJA85" s="91"/>
      <c r="UJB85" s="91"/>
      <c r="UJC85" s="91"/>
      <c r="UJD85" s="91"/>
      <c r="UJE85" s="91"/>
      <c r="UJF85" s="91"/>
      <c r="UJG85" s="91"/>
      <c r="UJH85" s="91"/>
      <c r="UJI85" s="91"/>
      <c r="UJJ85" s="91"/>
      <c r="UJK85" s="91"/>
      <c r="UJL85" s="91"/>
      <c r="UJM85" s="91"/>
      <c r="UJN85" s="91"/>
      <c r="UJO85" s="91"/>
      <c r="UJP85" s="91"/>
      <c r="UJQ85" s="91"/>
      <c r="UJR85" s="91"/>
      <c r="UJS85" s="91"/>
      <c r="UJT85" s="91"/>
      <c r="UJU85" s="91"/>
      <c r="UJV85" s="91"/>
      <c r="UJW85" s="91"/>
      <c r="UJX85" s="91"/>
      <c r="UJY85" s="91"/>
      <c r="UJZ85" s="91"/>
      <c r="UKA85" s="91"/>
      <c r="UKB85" s="91"/>
      <c r="UKC85" s="91"/>
      <c r="UKD85" s="91"/>
      <c r="UKE85" s="91"/>
      <c r="UKF85" s="91"/>
      <c r="UKG85" s="91"/>
      <c r="UKH85" s="91"/>
      <c r="UKI85" s="91"/>
      <c r="UKJ85" s="91"/>
      <c r="UKK85" s="91"/>
      <c r="UKL85" s="91"/>
      <c r="UKM85" s="91"/>
      <c r="UKN85" s="91"/>
      <c r="UKO85" s="91"/>
      <c r="UKP85" s="91"/>
      <c r="UKQ85" s="91"/>
      <c r="UKR85" s="91"/>
      <c r="UKS85" s="91"/>
      <c r="UKT85" s="91"/>
      <c r="UKU85" s="91"/>
      <c r="UKV85" s="91"/>
      <c r="UKW85" s="91"/>
      <c r="UKX85" s="91"/>
      <c r="UKY85" s="91"/>
      <c r="UKZ85" s="91"/>
      <c r="ULA85" s="91"/>
      <c r="ULB85" s="91"/>
      <c r="ULC85" s="91"/>
      <c r="ULD85" s="91"/>
      <c r="ULE85" s="91"/>
      <c r="ULF85" s="91"/>
      <c r="ULG85" s="91"/>
      <c r="ULH85" s="91"/>
      <c r="ULI85" s="91"/>
      <c r="ULJ85" s="91"/>
      <c r="ULK85" s="91"/>
      <c r="ULL85" s="91"/>
      <c r="ULM85" s="91"/>
      <c r="ULN85" s="91"/>
      <c r="ULO85" s="91"/>
      <c r="ULP85" s="91"/>
      <c r="ULQ85" s="91"/>
      <c r="ULR85" s="91"/>
      <c r="ULS85" s="91"/>
      <c r="ULT85" s="91"/>
      <c r="ULU85" s="91"/>
      <c r="ULV85" s="91"/>
      <c r="ULW85" s="91"/>
      <c r="ULX85" s="91"/>
      <c r="ULY85" s="91"/>
      <c r="ULZ85" s="91"/>
      <c r="UMA85" s="91"/>
      <c r="UMB85" s="91"/>
      <c r="UMC85" s="91"/>
      <c r="UMD85" s="91"/>
      <c r="UME85" s="91"/>
      <c r="UMF85" s="91"/>
      <c r="UMG85" s="91"/>
      <c r="UMH85" s="91"/>
      <c r="UMI85" s="91"/>
      <c r="UMJ85" s="91"/>
      <c r="UMK85" s="91"/>
      <c r="UML85" s="91"/>
      <c r="UMM85" s="91"/>
      <c r="UMN85" s="91"/>
      <c r="UMO85" s="91"/>
      <c r="UMP85" s="91"/>
      <c r="UMQ85" s="91"/>
      <c r="UMR85" s="91"/>
      <c r="UMS85" s="91"/>
      <c r="UMT85" s="91"/>
      <c r="UMU85" s="91"/>
      <c r="UMV85" s="91"/>
      <c r="UMW85" s="91"/>
      <c r="UMX85" s="91"/>
      <c r="UMY85" s="91"/>
      <c r="UMZ85" s="91"/>
      <c r="UNA85" s="91"/>
      <c r="UNB85" s="91"/>
      <c r="UNC85" s="91"/>
      <c r="UND85" s="91"/>
      <c r="UNE85" s="91"/>
      <c r="UNF85" s="91"/>
      <c r="UNG85" s="91"/>
      <c r="UNH85" s="91"/>
      <c r="UNI85" s="91"/>
      <c r="UNJ85" s="91"/>
      <c r="UNK85" s="91"/>
      <c r="UNL85" s="91"/>
      <c r="UNM85" s="91"/>
      <c r="UNN85" s="91"/>
      <c r="UNO85" s="91"/>
      <c r="UNP85" s="91"/>
      <c r="UNQ85" s="91"/>
      <c r="UNR85" s="91"/>
      <c r="UNS85" s="91"/>
      <c r="UNT85" s="91"/>
      <c r="UNU85" s="91"/>
      <c r="UNV85" s="91"/>
      <c r="UNW85" s="91"/>
      <c r="UNX85" s="91"/>
      <c r="UNY85" s="91"/>
      <c r="UNZ85" s="91"/>
      <c r="UOA85" s="91"/>
      <c r="UOB85" s="91"/>
      <c r="UOC85" s="91"/>
      <c r="UOD85" s="91"/>
      <c r="UOE85" s="91"/>
      <c r="UOF85" s="91"/>
      <c r="UOG85" s="91"/>
      <c r="UOH85" s="91"/>
      <c r="UOI85" s="91"/>
      <c r="UOJ85" s="91"/>
      <c r="UOK85" s="91"/>
      <c r="UOL85" s="91"/>
      <c r="UOM85" s="91"/>
      <c r="UON85" s="91"/>
      <c r="UOO85" s="91"/>
      <c r="UOP85" s="91"/>
      <c r="UOQ85" s="91"/>
      <c r="UOR85" s="91"/>
      <c r="UOS85" s="91"/>
      <c r="UOT85" s="91"/>
      <c r="UOU85" s="91"/>
      <c r="UOV85" s="91"/>
      <c r="UOW85" s="91"/>
      <c r="UOX85" s="91"/>
      <c r="UOY85" s="91"/>
      <c r="UOZ85" s="91"/>
      <c r="UPA85" s="91"/>
      <c r="UPB85" s="91"/>
      <c r="UPC85" s="91"/>
      <c r="UPD85" s="91"/>
      <c r="UPE85" s="91"/>
      <c r="UPF85" s="91"/>
      <c r="UPG85" s="91"/>
      <c r="UPH85" s="91"/>
      <c r="UPI85" s="91"/>
      <c r="UPJ85" s="91"/>
      <c r="UPK85" s="91"/>
      <c r="UPL85" s="91"/>
      <c r="UPM85" s="91"/>
      <c r="UPN85" s="91"/>
      <c r="UPO85" s="91"/>
      <c r="UPP85" s="91"/>
      <c r="UPQ85" s="91"/>
      <c r="UPR85" s="91"/>
      <c r="UPS85" s="91"/>
      <c r="UPT85" s="91"/>
      <c r="UPU85" s="91"/>
      <c r="UPV85" s="91"/>
      <c r="UPW85" s="91"/>
      <c r="UPX85" s="91"/>
      <c r="UPY85" s="91"/>
      <c r="UPZ85" s="91"/>
      <c r="UQA85" s="91"/>
      <c r="UQB85" s="91"/>
      <c r="UQC85" s="91"/>
      <c r="UQD85" s="91"/>
      <c r="UQE85" s="91"/>
      <c r="UQF85" s="91"/>
      <c r="UQG85" s="91"/>
      <c r="UQH85" s="91"/>
      <c r="UQI85" s="91"/>
      <c r="UQJ85" s="91"/>
      <c r="UQK85" s="91"/>
      <c r="UQL85" s="91"/>
      <c r="UQM85" s="91"/>
      <c r="UQN85" s="91"/>
      <c r="UQO85" s="91"/>
      <c r="UQP85" s="91"/>
      <c r="UQQ85" s="91"/>
      <c r="UQR85" s="91"/>
      <c r="UQS85" s="91"/>
      <c r="UQT85" s="91"/>
      <c r="UQU85" s="91"/>
      <c r="UQV85" s="91"/>
      <c r="UQW85" s="91"/>
      <c r="UQX85" s="91"/>
      <c r="UQY85" s="91"/>
      <c r="UQZ85" s="91"/>
      <c r="URA85" s="91"/>
      <c r="URB85" s="91"/>
      <c r="URC85" s="91"/>
      <c r="URD85" s="91"/>
      <c r="URE85" s="91"/>
      <c r="URF85" s="91"/>
      <c r="URG85" s="91"/>
      <c r="URH85" s="91"/>
      <c r="URI85" s="91"/>
      <c r="URJ85" s="91"/>
      <c r="URK85" s="91"/>
      <c r="URL85" s="91"/>
      <c r="URM85" s="91"/>
      <c r="URN85" s="91"/>
      <c r="URO85" s="91"/>
      <c r="URP85" s="91"/>
      <c r="URQ85" s="91"/>
      <c r="URR85" s="91"/>
      <c r="URS85" s="91"/>
      <c r="URT85" s="91"/>
      <c r="URU85" s="91"/>
      <c r="URV85" s="91"/>
      <c r="URW85" s="91"/>
      <c r="URX85" s="91"/>
      <c r="URY85" s="91"/>
      <c r="URZ85" s="91"/>
      <c r="USA85" s="91"/>
      <c r="USB85" s="91"/>
      <c r="USC85" s="91"/>
      <c r="USD85" s="91"/>
      <c r="USE85" s="91"/>
      <c r="USF85" s="91"/>
      <c r="USG85" s="91"/>
      <c r="USH85" s="91"/>
      <c r="USI85" s="91"/>
      <c r="USJ85" s="91"/>
      <c r="USK85" s="91"/>
      <c r="USL85" s="91"/>
      <c r="USM85" s="91"/>
      <c r="USN85" s="91"/>
      <c r="USO85" s="91"/>
      <c r="USP85" s="91"/>
      <c r="USQ85" s="91"/>
      <c r="USR85" s="91"/>
      <c r="USS85" s="91"/>
      <c r="UST85" s="91"/>
      <c r="USU85" s="91"/>
      <c r="USV85" s="91"/>
      <c r="USW85" s="91"/>
      <c r="USX85" s="91"/>
      <c r="USY85" s="91"/>
      <c r="USZ85" s="91"/>
      <c r="UTA85" s="91"/>
      <c r="UTB85" s="91"/>
      <c r="UTC85" s="91"/>
      <c r="UTD85" s="91"/>
      <c r="UTE85" s="91"/>
      <c r="UTF85" s="91"/>
      <c r="UTG85" s="91"/>
      <c r="UTH85" s="91"/>
      <c r="UTI85" s="91"/>
      <c r="UTJ85" s="91"/>
      <c r="UTK85" s="91"/>
      <c r="UTL85" s="91"/>
      <c r="UTM85" s="91"/>
      <c r="UTN85" s="91"/>
      <c r="UTO85" s="91"/>
      <c r="UTP85" s="91"/>
      <c r="UTQ85" s="91"/>
      <c r="UTR85" s="91"/>
      <c r="UTS85" s="91"/>
      <c r="UTT85" s="91"/>
      <c r="UTU85" s="91"/>
      <c r="UTV85" s="91"/>
      <c r="UTW85" s="91"/>
      <c r="UTX85" s="91"/>
      <c r="UTY85" s="91"/>
      <c r="UTZ85" s="91"/>
      <c r="UUA85" s="91"/>
      <c r="UUB85" s="91"/>
      <c r="UUC85" s="91"/>
      <c r="UUD85" s="91"/>
      <c r="UUE85" s="91"/>
      <c r="UUF85" s="91"/>
      <c r="UUG85" s="91"/>
      <c r="UUH85" s="91"/>
      <c r="UUI85" s="91"/>
      <c r="UUJ85" s="91"/>
      <c r="UUK85" s="91"/>
      <c r="UUL85" s="91"/>
      <c r="UUM85" s="91"/>
      <c r="UUN85" s="91"/>
      <c r="UUO85" s="91"/>
      <c r="UUP85" s="91"/>
      <c r="UUQ85" s="91"/>
      <c r="UUR85" s="91"/>
      <c r="UUS85" s="91"/>
      <c r="UUT85" s="91"/>
      <c r="UUU85" s="91"/>
      <c r="UUV85" s="91"/>
      <c r="UUW85" s="91"/>
      <c r="UUX85" s="91"/>
      <c r="UUY85" s="91"/>
      <c r="UUZ85" s="91"/>
      <c r="UVA85" s="91"/>
      <c r="UVB85" s="91"/>
      <c r="UVC85" s="91"/>
      <c r="UVD85" s="91"/>
      <c r="UVE85" s="91"/>
      <c r="UVF85" s="91"/>
      <c r="UVG85" s="91"/>
      <c r="UVH85" s="91"/>
      <c r="UVI85" s="91"/>
      <c r="UVJ85" s="91"/>
      <c r="UVK85" s="91"/>
      <c r="UVL85" s="91"/>
      <c r="UVM85" s="91"/>
      <c r="UVN85" s="91"/>
      <c r="UVO85" s="91"/>
      <c r="UVP85" s="91"/>
      <c r="UVQ85" s="91"/>
      <c r="UVR85" s="91"/>
      <c r="UVS85" s="91"/>
      <c r="UVT85" s="91"/>
      <c r="UVU85" s="91"/>
      <c r="UVV85" s="91"/>
      <c r="UVW85" s="91"/>
      <c r="UVX85" s="91"/>
      <c r="UVY85" s="91"/>
      <c r="UVZ85" s="91"/>
      <c r="UWA85" s="91"/>
      <c r="UWB85" s="91"/>
      <c r="UWC85" s="91"/>
      <c r="UWD85" s="91"/>
      <c r="UWE85" s="91"/>
      <c r="UWF85" s="91"/>
      <c r="UWG85" s="91"/>
      <c r="UWH85" s="91"/>
      <c r="UWI85" s="91"/>
      <c r="UWJ85" s="91"/>
      <c r="UWK85" s="91"/>
      <c r="UWL85" s="91"/>
      <c r="UWM85" s="91"/>
      <c r="UWN85" s="91"/>
      <c r="UWO85" s="91"/>
      <c r="UWP85" s="91"/>
      <c r="UWQ85" s="91"/>
      <c r="UWR85" s="91"/>
      <c r="UWS85" s="91"/>
      <c r="UWT85" s="91"/>
      <c r="UWU85" s="91"/>
      <c r="UWV85" s="91"/>
      <c r="UWW85" s="91"/>
      <c r="UWX85" s="91"/>
      <c r="UWY85" s="91"/>
      <c r="UWZ85" s="91"/>
      <c r="UXA85" s="91"/>
      <c r="UXB85" s="91"/>
      <c r="UXC85" s="91"/>
      <c r="UXD85" s="91"/>
      <c r="UXE85" s="91"/>
      <c r="UXF85" s="91"/>
      <c r="UXG85" s="91"/>
      <c r="UXH85" s="91"/>
      <c r="UXI85" s="91"/>
      <c r="UXJ85" s="91"/>
      <c r="UXK85" s="91"/>
      <c r="UXL85" s="91"/>
      <c r="UXM85" s="91"/>
      <c r="UXN85" s="91"/>
      <c r="UXO85" s="91"/>
      <c r="UXP85" s="91"/>
      <c r="UXQ85" s="91"/>
      <c r="UXR85" s="91"/>
      <c r="UXS85" s="91"/>
      <c r="UXT85" s="91"/>
      <c r="UXU85" s="91"/>
      <c r="UXV85" s="91"/>
      <c r="UXW85" s="91"/>
      <c r="UXX85" s="91"/>
      <c r="UXY85" s="91"/>
      <c r="UXZ85" s="91"/>
      <c r="UYA85" s="91"/>
      <c r="UYB85" s="91"/>
      <c r="UYC85" s="91"/>
      <c r="UYD85" s="91"/>
      <c r="UYE85" s="91"/>
      <c r="UYF85" s="91"/>
      <c r="UYG85" s="91"/>
      <c r="UYH85" s="91"/>
      <c r="UYI85" s="91"/>
      <c r="UYJ85" s="91"/>
      <c r="UYK85" s="91"/>
      <c r="UYL85" s="91"/>
      <c r="UYM85" s="91"/>
      <c r="UYN85" s="91"/>
      <c r="UYO85" s="91"/>
      <c r="UYP85" s="91"/>
      <c r="UYQ85" s="91"/>
      <c r="UYR85" s="91"/>
      <c r="UYS85" s="91"/>
      <c r="UYT85" s="91"/>
      <c r="UYU85" s="91"/>
      <c r="UYV85" s="91"/>
      <c r="UYW85" s="91"/>
      <c r="UYX85" s="91"/>
      <c r="UYY85" s="91"/>
      <c r="UYZ85" s="91"/>
      <c r="UZA85" s="91"/>
      <c r="UZB85" s="91"/>
      <c r="UZC85" s="91"/>
      <c r="UZD85" s="91"/>
      <c r="UZE85" s="91"/>
      <c r="UZF85" s="91"/>
      <c r="UZG85" s="91"/>
      <c r="UZH85" s="91"/>
      <c r="UZI85" s="91"/>
      <c r="UZJ85" s="91"/>
      <c r="UZK85" s="91"/>
      <c r="UZL85" s="91"/>
      <c r="UZM85" s="91"/>
      <c r="UZN85" s="91"/>
      <c r="UZO85" s="91"/>
      <c r="UZP85" s="91"/>
      <c r="UZQ85" s="91"/>
      <c r="UZR85" s="91"/>
      <c r="UZS85" s="91"/>
      <c r="UZT85" s="91"/>
      <c r="UZU85" s="91"/>
      <c r="UZV85" s="91"/>
      <c r="UZW85" s="91"/>
      <c r="UZX85" s="91"/>
      <c r="UZY85" s="91"/>
      <c r="UZZ85" s="91"/>
      <c r="VAA85" s="91"/>
      <c r="VAB85" s="91"/>
      <c r="VAC85" s="91"/>
      <c r="VAD85" s="91"/>
      <c r="VAE85" s="91"/>
      <c r="VAF85" s="91"/>
      <c r="VAG85" s="91"/>
      <c r="VAH85" s="91"/>
      <c r="VAI85" s="91"/>
      <c r="VAJ85" s="91"/>
      <c r="VAK85" s="91"/>
      <c r="VAL85" s="91"/>
      <c r="VAM85" s="91"/>
      <c r="VAN85" s="91"/>
      <c r="VAO85" s="91"/>
      <c r="VAP85" s="91"/>
      <c r="VAQ85" s="91"/>
      <c r="VAR85" s="91"/>
      <c r="VAS85" s="91"/>
      <c r="VAT85" s="91"/>
      <c r="VAU85" s="91"/>
      <c r="VAV85" s="91"/>
      <c r="VAW85" s="91"/>
      <c r="VAX85" s="91"/>
      <c r="VAY85" s="91"/>
      <c r="VAZ85" s="91"/>
      <c r="VBA85" s="91"/>
      <c r="VBB85" s="91"/>
      <c r="VBC85" s="91"/>
      <c r="VBD85" s="91"/>
      <c r="VBE85" s="91"/>
      <c r="VBF85" s="91"/>
      <c r="VBG85" s="91"/>
      <c r="VBH85" s="91"/>
      <c r="VBI85" s="91"/>
      <c r="VBJ85" s="91"/>
      <c r="VBK85" s="91"/>
      <c r="VBL85" s="91"/>
      <c r="VBM85" s="91"/>
      <c r="VBN85" s="91"/>
      <c r="VBO85" s="91"/>
      <c r="VBP85" s="91"/>
      <c r="VBQ85" s="91"/>
      <c r="VBR85" s="91"/>
      <c r="VBS85" s="91"/>
      <c r="VBT85" s="91"/>
      <c r="VBU85" s="91"/>
      <c r="VBV85" s="91"/>
      <c r="VBW85" s="91"/>
      <c r="VBX85" s="91"/>
      <c r="VBY85" s="91"/>
      <c r="VBZ85" s="91"/>
      <c r="VCA85" s="91"/>
      <c r="VCB85" s="91"/>
      <c r="VCC85" s="91"/>
      <c r="VCD85" s="91"/>
      <c r="VCE85" s="91"/>
      <c r="VCF85" s="91"/>
      <c r="VCG85" s="91"/>
      <c r="VCH85" s="91"/>
      <c r="VCI85" s="91"/>
      <c r="VCJ85" s="91"/>
      <c r="VCK85" s="91"/>
      <c r="VCL85" s="91"/>
      <c r="VCM85" s="91"/>
      <c r="VCN85" s="91"/>
      <c r="VCO85" s="91"/>
      <c r="VCP85" s="91"/>
      <c r="VCQ85" s="91"/>
      <c r="VCR85" s="91"/>
      <c r="VCS85" s="91"/>
      <c r="VCT85" s="91"/>
      <c r="VCU85" s="91"/>
      <c r="VCV85" s="91"/>
      <c r="VCW85" s="91"/>
      <c r="VCX85" s="91"/>
      <c r="VCY85" s="91"/>
      <c r="VCZ85" s="91"/>
      <c r="VDA85" s="91"/>
      <c r="VDB85" s="91"/>
      <c r="VDC85" s="91"/>
      <c r="VDD85" s="91"/>
      <c r="VDE85" s="91"/>
      <c r="VDF85" s="91"/>
      <c r="VDG85" s="91"/>
      <c r="VDH85" s="91"/>
      <c r="VDI85" s="91"/>
      <c r="VDJ85" s="91"/>
      <c r="VDK85" s="91"/>
      <c r="VDL85" s="91"/>
      <c r="VDM85" s="91"/>
      <c r="VDN85" s="91"/>
      <c r="VDO85" s="91"/>
      <c r="VDP85" s="91"/>
      <c r="VDQ85" s="91"/>
      <c r="VDR85" s="91"/>
      <c r="VDS85" s="91"/>
      <c r="VDT85" s="91"/>
      <c r="VDU85" s="91"/>
      <c r="VDV85" s="91"/>
      <c r="VDW85" s="91"/>
      <c r="VDX85" s="91"/>
      <c r="VDY85" s="91"/>
      <c r="VDZ85" s="91"/>
      <c r="VEA85" s="91"/>
      <c r="VEB85" s="91"/>
      <c r="VEC85" s="91"/>
      <c r="VED85" s="91"/>
      <c r="VEE85" s="91"/>
      <c r="VEF85" s="91"/>
      <c r="VEG85" s="91"/>
      <c r="VEH85" s="91"/>
      <c r="VEI85" s="91"/>
      <c r="VEJ85" s="91"/>
      <c r="VEK85" s="91"/>
      <c r="VEL85" s="91"/>
      <c r="VEM85" s="91"/>
      <c r="VEN85" s="91"/>
      <c r="VEO85" s="91"/>
      <c r="VEP85" s="91"/>
      <c r="VEQ85" s="91"/>
      <c r="VER85" s="91"/>
      <c r="VES85" s="91"/>
      <c r="VET85" s="91"/>
      <c r="VEU85" s="91"/>
      <c r="VEV85" s="91"/>
      <c r="VEW85" s="91"/>
      <c r="VEX85" s="91"/>
      <c r="VEY85" s="91"/>
      <c r="VEZ85" s="91"/>
      <c r="VFA85" s="91"/>
      <c r="VFB85" s="91"/>
      <c r="VFC85" s="91"/>
      <c r="VFD85" s="91"/>
      <c r="VFE85" s="91"/>
      <c r="VFF85" s="91"/>
      <c r="VFG85" s="91"/>
      <c r="VFH85" s="91"/>
      <c r="VFI85" s="91"/>
      <c r="VFJ85" s="91"/>
      <c r="VFK85" s="91"/>
      <c r="VFL85" s="91"/>
      <c r="VFM85" s="91"/>
      <c r="VFN85" s="91"/>
      <c r="VFO85" s="91"/>
      <c r="VFP85" s="91"/>
      <c r="VFQ85" s="91"/>
      <c r="VFR85" s="91"/>
      <c r="VFS85" s="91"/>
      <c r="VFT85" s="91"/>
      <c r="VFU85" s="91"/>
      <c r="VFV85" s="91"/>
      <c r="VFW85" s="91"/>
      <c r="VFX85" s="91"/>
      <c r="VFY85" s="91"/>
      <c r="VFZ85" s="91"/>
      <c r="VGA85" s="91"/>
      <c r="VGB85" s="91"/>
      <c r="VGC85" s="91"/>
      <c r="VGD85" s="91"/>
      <c r="VGE85" s="91"/>
      <c r="VGF85" s="91"/>
      <c r="VGG85" s="91"/>
      <c r="VGH85" s="91"/>
      <c r="VGI85" s="91"/>
      <c r="VGJ85" s="91"/>
      <c r="VGK85" s="91"/>
      <c r="VGL85" s="91"/>
      <c r="VGM85" s="91"/>
      <c r="VGN85" s="91"/>
      <c r="VGO85" s="91"/>
      <c r="VGP85" s="91"/>
      <c r="VGQ85" s="91"/>
      <c r="VGR85" s="91"/>
      <c r="VGS85" s="91"/>
      <c r="VGT85" s="91"/>
      <c r="VGU85" s="91"/>
      <c r="VGV85" s="91"/>
      <c r="VGW85" s="91"/>
      <c r="VGX85" s="91"/>
      <c r="VGY85" s="91"/>
      <c r="VGZ85" s="91"/>
      <c r="VHA85" s="91"/>
      <c r="VHB85" s="91"/>
      <c r="VHC85" s="91"/>
      <c r="VHD85" s="91"/>
      <c r="VHE85" s="91"/>
      <c r="VHF85" s="91"/>
      <c r="VHG85" s="91"/>
      <c r="VHH85" s="91"/>
      <c r="VHI85" s="91"/>
      <c r="VHJ85" s="91"/>
      <c r="VHK85" s="91"/>
      <c r="VHL85" s="91"/>
      <c r="VHM85" s="91"/>
      <c r="VHN85" s="91"/>
      <c r="VHO85" s="91"/>
      <c r="VHP85" s="91"/>
      <c r="VHQ85" s="91"/>
      <c r="VHR85" s="91"/>
      <c r="VHS85" s="91"/>
      <c r="VHT85" s="91"/>
      <c r="VHU85" s="91"/>
      <c r="VHV85" s="91"/>
      <c r="VHW85" s="91"/>
      <c r="VHX85" s="91"/>
      <c r="VHY85" s="91"/>
      <c r="VHZ85" s="91"/>
      <c r="VIA85" s="91"/>
      <c r="VIB85" s="91"/>
      <c r="VIC85" s="91"/>
      <c r="VID85" s="91"/>
      <c r="VIE85" s="91"/>
      <c r="VIF85" s="91"/>
      <c r="VIG85" s="91"/>
      <c r="VIH85" s="91"/>
      <c r="VII85" s="91"/>
      <c r="VIJ85" s="91"/>
      <c r="VIK85" s="91"/>
      <c r="VIL85" s="91"/>
      <c r="VIM85" s="91"/>
      <c r="VIN85" s="91"/>
      <c r="VIO85" s="91"/>
      <c r="VIP85" s="91"/>
      <c r="VIQ85" s="91"/>
      <c r="VIR85" s="91"/>
      <c r="VIS85" s="91"/>
      <c r="VIT85" s="91"/>
      <c r="VIU85" s="91"/>
      <c r="VIV85" s="91"/>
      <c r="VIW85" s="91"/>
      <c r="VIX85" s="91"/>
      <c r="VIY85" s="91"/>
      <c r="VIZ85" s="91"/>
      <c r="VJA85" s="91"/>
      <c r="VJB85" s="91"/>
      <c r="VJC85" s="91"/>
      <c r="VJD85" s="91"/>
      <c r="VJE85" s="91"/>
      <c r="VJF85" s="91"/>
      <c r="VJG85" s="91"/>
      <c r="VJH85" s="91"/>
      <c r="VJI85" s="91"/>
      <c r="VJJ85" s="91"/>
      <c r="VJK85" s="91"/>
      <c r="VJL85" s="91"/>
      <c r="VJM85" s="91"/>
      <c r="VJN85" s="91"/>
      <c r="VJO85" s="91"/>
      <c r="VJP85" s="91"/>
      <c r="VJQ85" s="91"/>
      <c r="VJR85" s="91"/>
      <c r="VJS85" s="91"/>
      <c r="VJT85" s="91"/>
      <c r="VJU85" s="91"/>
      <c r="VJV85" s="91"/>
      <c r="VJW85" s="91"/>
      <c r="VJX85" s="91"/>
      <c r="VJY85" s="91"/>
      <c r="VJZ85" s="91"/>
      <c r="VKA85" s="91"/>
      <c r="VKB85" s="91"/>
      <c r="VKC85" s="91"/>
      <c r="VKD85" s="91"/>
      <c r="VKE85" s="91"/>
      <c r="VKF85" s="91"/>
      <c r="VKG85" s="91"/>
      <c r="VKH85" s="91"/>
      <c r="VKI85" s="91"/>
      <c r="VKJ85" s="91"/>
      <c r="VKK85" s="91"/>
      <c r="VKL85" s="91"/>
      <c r="VKM85" s="91"/>
      <c r="VKN85" s="91"/>
      <c r="VKO85" s="91"/>
      <c r="VKP85" s="91"/>
      <c r="VKQ85" s="91"/>
      <c r="VKR85" s="91"/>
      <c r="VKS85" s="91"/>
      <c r="VKT85" s="91"/>
      <c r="VKU85" s="91"/>
      <c r="VKV85" s="91"/>
      <c r="VKW85" s="91"/>
      <c r="VKX85" s="91"/>
      <c r="VKY85" s="91"/>
      <c r="VKZ85" s="91"/>
      <c r="VLA85" s="91"/>
      <c r="VLB85" s="91"/>
      <c r="VLC85" s="91"/>
      <c r="VLD85" s="91"/>
      <c r="VLE85" s="91"/>
      <c r="VLF85" s="91"/>
      <c r="VLG85" s="91"/>
      <c r="VLH85" s="91"/>
      <c r="VLI85" s="91"/>
      <c r="VLJ85" s="91"/>
      <c r="VLK85" s="91"/>
      <c r="VLL85" s="91"/>
      <c r="VLM85" s="91"/>
      <c r="VLN85" s="91"/>
      <c r="VLO85" s="91"/>
      <c r="VLP85" s="91"/>
      <c r="VLQ85" s="91"/>
      <c r="VLR85" s="91"/>
      <c r="VLS85" s="91"/>
      <c r="VLT85" s="91"/>
      <c r="VLU85" s="91"/>
      <c r="VLV85" s="91"/>
      <c r="VLW85" s="91"/>
      <c r="VLX85" s="91"/>
      <c r="VLY85" s="91"/>
      <c r="VLZ85" s="91"/>
      <c r="VMA85" s="91"/>
      <c r="VMB85" s="91"/>
      <c r="VMC85" s="91"/>
      <c r="VMD85" s="91"/>
      <c r="VME85" s="91"/>
      <c r="VMF85" s="91"/>
      <c r="VMG85" s="91"/>
      <c r="VMH85" s="91"/>
      <c r="VMI85" s="91"/>
      <c r="VMJ85" s="91"/>
      <c r="VMK85" s="91"/>
      <c r="VML85" s="91"/>
      <c r="VMM85" s="91"/>
      <c r="VMN85" s="91"/>
      <c r="VMO85" s="91"/>
      <c r="VMP85" s="91"/>
      <c r="VMQ85" s="91"/>
      <c r="VMR85" s="91"/>
      <c r="VMS85" s="91"/>
      <c r="VMT85" s="91"/>
      <c r="VMU85" s="91"/>
      <c r="VMV85" s="91"/>
      <c r="VMW85" s="91"/>
      <c r="VMX85" s="91"/>
      <c r="VMY85" s="91"/>
      <c r="VMZ85" s="91"/>
      <c r="VNA85" s="91"/>
      <c r="VNB85" s="91"/>
      <c r="VNC85" s="91"/>
      <c r="VND85" s="91"/>
      <c r="VNE85" s="91"/>
      <c r="VNF85" s="91"/>
      <c r="VNG85" s="91"/>
      <c r="VNH85" s="91"/>
      <c r="VNI85" s="91"/>
      <c r="VNJ85" s="91"/>
      <c r="VNK85" s="91"/>
      <c r="VNL85" s="91"/>
      <c r="VNM85" s="91"/>
      <c r="VNN85" s="91"/>
      <c r="VNO85" s="91"/>
      <c r="VNP85" s="91"/>
      <c r="VNQ85" s="91"/>
      <c r="VNR85" s="91"/>
      <c r="VNS85" s="91"/>
      <c r="VNT85" s="91"/>
      <c r="VNU85" s="91"/>
      <c r="VNV85" s="91"/>
      <c r="VNW85" s="91"/>
      <c r="VNX85" s="91"/>
      <c r="VNY85" s="91"/>
      <c r="VNZ85" s="91"/>
      <c r="VOA85" s="91"/>
      <c r="VOB85" s="91"/>
      <c r="VOC85" s="91"/>
      <c r="VOD85" s="91"/>
      <c r="VOE85" s="91"/>
      <c r="VOF85" s="91"/>
      <c r="VOG85" s="91"/>
      <c r="VOH85" s="91"/>
      <c r="VOI85" s="91"/>
      <c r="VOJ85" s="91"/>
      <c r="VOK85" s="91"/>
      <c r="VOL85" s="91"/>
      <c r="VOM85" s="91"/>
      <c r="VON85" s="91"/>
      <c r="VOO85" s="91"/>
      <c r="VOP85" s="91"/>
      <c r="VOQ85" s="91"/>
      <c r="VOR85" s="91"/>
      <c r="VOS85" s="91"/>
      <c r="VOT85" s="91"/>
      <c r="VOU85" s="91"/>
      <c r="VOV85" s="91"/>
      <c r="VOW85" s="91"/>
      <c r="VOX85" s="91"/>
      <c r="VOY85" s="91"/>
      <c r="VOZ85" s="91"/>
      <c r="VPA85" s="91"/>
      <c r="VPB85" s="91"/>
      <c r="VPC85" s="91"/>
      <c r="VPD85" s="91"/>
      <c r="VPE85" s="91"/>
      <c r="VPF85" s="91"/>
      <c r="VPG85" s="91"/>
      <c r="VPH85" s="91"/>
      <c r="VPI85" s="91"/>
      <c r="VPJ85" s="91"/>
      <c r="VPK85" s="91"/>
      <c r="VPL85" s="91"/>
      <c r="VPM85" s="91"/>
      <c r="VPN85" s="91"/>
      <c r="VPO85" s="91"/>
      <c r="VPP85" s="91"/>
      <c r="VPQ85" s="91"/>
      <c r="VPR85" s="91"/>
      <c r="VPS85" s="91"/>
      <c r="VPT85" s="91"/>
      <c r="VPU85" s="91"/>
      <c r="VPV85" s="91"/>
      <c r="VPW85" s="91"/>
      <c r="VPX85" s="91"/>
      <c r="VPY85" s="91"/>
      <c r="VPZ85" s="91"/>
      <c r="VQA85" s="91"/>
      <c r="VQB85" s="91"/>
      <c r="VQC85" s="91"/>
      <c r="VQD85" s="91"/>
      <c r="VQE85" s="91"/>
      <c r="VQF85" s="91"/>
      <c r="VQG85" s="91"/>
      <c r="VQH85" s="91"/>
      <c r="VQI85" s="91"/>
      <c r="VQJ85" s="91"/>
      <c r="VQK85" s="91"/>
      <c r="VQL85" s="91"/>
      <c r="VQM85" s="91"/>
      <c r="VQN85" s="91"/>
      <c r="VQO85" s="91"/>
      <c r="VQP85" s="91"/>
      <c r="VQQ85" s="91"/>
      <c r="VQR85" s="91"/>
      <c r="VQS85" s="91"/>
      <c r="VQT85" s="91"/>
      <c r="VQU85" s="91"/>
      <c r="VQV85" s="91"/>
      <c r="VQW85" s="91"/>
      <c r="VQX85" s="91"/>
      <c r="VQY85" s="91"/>
      <c r="VQZ85" s="91"/>
      <c r="VRA85" s="91"/>
      <c r="VRB85" s="91"/>
      <c r="VRC85" s="91"/>
      <c r="VRD85" s="91"/>
      <c r="VRE85" s="91"/>
      <c r="VRF85" s="91"/>
      <c r="VRG85" s="91"/>
      <c r="VRH85" s="91"/>
      <c r="VRI85" s="91"/>
      <c r="VRJ85" s="91"/>
      <c r="VRK85" s="91"/>
      <c r="VRL85" s="91"/>
      <c r="VRM85" s="91"/>
      <c r="VRN85" s="91"/>
      <c r="VRO85" s="91"/>
      <c r="VRP85" s="91"/>
      <c r="VRQ85" s="91"/>
      <c r="VRR85" s="91"/>
      <c r="VRS85" s="91"/>
      <c r="VRT85" s="91"/>
      <c r="VRU85" s="91"/>
      <c r="VRV85" s="91"/>
      <c r="VRW85" s="91"/>
      <c r="VRX85" s="91"/>
      <c r="VRY85" s="91"/>
      <c r="VRZ85" s="91"/>
      <c r="VSA85" s="91"/>
      <c r="VSB85" s="91"/>
      <c r="VSC85" s="91"/>
      <c r="VSD85" s="91"/>
      <c r="VSE85" s="91"/>
      <c r="VSF85" s="91"/>
      <c r="VSG85" s="91"/>
      <c r="VSH85" s="91"/>
      <c r="VSI85" s="91"/>
      <c r="VSJ85" s="91"/>
      <c r="VSK85" s="91"/>
      <c r="VSL85" s="91"/>
      <c r="VSM85" s="91"/>
      <c r="VSN85" s="91"/>
      <c r="VSO85" s="91"/>
      <c r="VSP85" s="91"/>
      <c r="VSQ85" s="91"/>
      <c r="VSR85" s="91"/>
      <c r="VSS85" s="91"/>
      <c r="VST85" s="91"/>
      <c r="VSU85" s="91"/>
      <c r="VSV85" s="91"/>
      <c r="VSW85" s="91"/>
      <c r="VSX85" s="91"/>
      <c r="VSY85" s="91"/>
      <c r="VSZ85" s="91"/>
      <c r="VTA85" s="91"/>
      <c r="VTB85" s="91"/>
      <c r="VTC85" s="91"/>
      <c r="VTD85" s="91"/>
      <c r="VTE85" s="91"/>
      <c r="VTF85" s="91"/>
      <c r="VTG85" s="91"/>
      <c r="VTH85" s="91"/>
      <c r="VTI85" s="91"/>
      <c r="VTJ85" s="91"/>
      <c r="VTK85" s="91"/>
      <c r="VTL85" s="91"/>
      <c r="VTM85" s="91"/>
      <c r="VTN85" s="91"/>
      <c r="VTO85" s="91"/>
      <c r="VTP85" s="91"/>
      <c r="VTQ85" s="91"/>
      <c r="VTR85" s="91"/>
      <c r="VTS85" s="91"/>
      <c r="VTT85" s="91"/>
      <c r="VTU85" s="91"/>
      <c r="VTV85" s="91"/>
      <c r="VTW85" s="91"/>
      <c r="VTX85" s="91"/>
      <c r="VTY85" s="91"/>
      <c r="VTZ85" s="91"/>
      <c r="VUA85" s="91"/>
      <c r="VUB85" s="91"/>
      <c r="VUC85" s="91"/>
      <c r="VUD85" s="91"/>
      <c r="VUE85" s="91"/>
      <c r="VUF85" s="91"/>
      <c r="VUG85" s="91"/>
      <c r="VUH85" s="91"/>
      <c r="VUI85" s="91"/>
      <c r="VUJ85" s="91"/>
      <c r="VUK85" s="91"/>
      <c r="VUL85" s="91"/>
      <c r="VUM85" s="91"/>
      <c r="VUN85" s="91"/>
      <c r="VUO85" s="91"/>
      <c r="VUP85" s="91"/>
      <c r="VUQ85" s="91"/>
      <c r="VUR85" s="91"/>
      <c r="VUS85" s="91"/>
      <c r="VUT85" s="91"/>
      <c r="VUU85" s="91"/>
      <c r="VUV85" s="91"/>
      <c r="VUW85" s="91"/>
      <c r="VUX85" s="91"/>
      <c r="VUY85" s="91"/>
      <c r="VUZ85" s="91"/>
      <c r="VVA85" s="91"/>
      <c r="VVB85" s="91"/>
      <c r="VVC85" s="91"/>
      <c r="VVD85" s="91"/>
      <c r="VVE85" s="91"/>
      <c r="VVF85" s="91"/>
      <c r="VVG85" s="91"/>
      <c r="VVH85" s="91"/>
      <c r="VVI85" s="91"/>
      <c r="VVJ85" s="91"/>
      <c r="VVK85" s="91"/>
      <c r="VVL85" s="91"/>
      <c r="VVM85" s="91"/>
      <c r="VVN85" s="91"/>
      <c r="VVO85" s="91"/>
      <c r="VVP85" s="91"/>
      <c r="VVQ85" s="91"/>
      <c r="VVR85" s="91"/>
      <c r="VVS85" s="91"/>
      <c r="VVT85" s="91"/>
      <c r="VVU85" s="91"/>
      <c r="VVV85" s="91"/>
      <c r="VVW85" s="91"/>
      <c r="VVX85" s="91"/>
      <c r="VVY85" s="91"/>
      <c r="VVZ85" s="91"/>
      <c r="VWA85" s="91"/>
      <c r="VWB85" s="91"/>
      <c r="VWC85" s="91"/>
      <c r="VWD85" s="91"/>
      <c r="VWE85" s="91"/>
      <c r="VWF85" s="91"/>
      <c r="VWG85" s="91"/>
      <c r="VWH85" s="91"/>
      <c r="VWI85" s="91"/>
      <c r="VWJ85" s="91"/>
      <c r="VWK85" s="91"/>
      <c r="VWL85" s="91"/>
      <c r="VWM85" s="91"/>
      <c r="VWN85" s="91"/>
      <c r="VWO85" s="91"/>
      <c r="VWP85" s="91"/>
      <c r="VWQ85" s="91"/>
      <c r="VWR85" s="91"/>
      <c r="VWS85" s="91"/>
      <c r="VWT85" s="91"/>
      <c r="VWU85" s="91"/>
      <c r="VWV85" s="91"/>
      <c r="VWW85" s="91"/>
      <c r="VWX85" s="91"/>
      <c r="VWY85" s="91"/>
      <c r="VWZ85" s="91"/>
      <c r="VXA85" s="91"/>
      <c r="VXB85" s="91"/>
      <c r="VXC85" s="91"/>
      <c r="VXD85" s="91"/>
      <c r="VXE85" s="91"/>
      <c r="VXF85" s="91"/>
      <c r="VXG85" s="91"/>
      <c r="VXH85" s="91"/>
      <c r="VXI85" s="91"/>
      <c r="VXJ85" s="91"/>
      <c r="VXK85" s="91"/>
      <c r="VXL85" s="91"/>
      <c r="VXM85" s="91"/>
      <c r="VXN85" s="91"/>
      <c r="VXO85" s="91"/>
      <c r="VXP85" s="91"/>
      <c r="VXQ85" s="91"/>
      <c r="VXR85" s="91"/>
      <c r="VXS85" s="91"/>
      <c r="VXT85" s="91"/>
      <c r="VXU85" s="91"/>
      <c r="VXV85" s="91"/>
      <c r="VXW85" s="91"/>
      <c r="VXX85" s="91"/>
      <c r="VXY85" s="91"/>
      <c r="VXZ85" s="91"/>
      <c r="VYA85" s="91"/>
      <c r="VYB85" s="91"/>
      <c r="VYC85" s="91"/>
      <c r="VYD85" s="91"/>
      <c r="VYE85" s="91"/>
      <c r="VYF85" s="91"/>
      <c r="VYG85" s="91"/>
      <c r="VYH85" s="91"/>
      <c r="VYI85" s="91"/>
      <c r="VYJ85" s="91"/>
      <c r="VYK85" s="91"/>
      <c r="VYL85" s="91"/>
      <c r="VYM85" s="91"/>
      <c r="VYN85" s="91"/>
      <c r="VYO85" s="91"/>
      <c r="VYP85" s="91"/>
      <c r="VYQ85" s="91"/>
      <c r="VYR85" s="91"/>
      <c r="VYS85" s="91"/>
      <c r="VYT85" s="91"/>
      <c r="VYU85" s="91"/>
      <c r="VYV85" s="91"/>
      <c r="VYW85" s="91"/>
      <c r="VYX85" s="91"/>
      <c r="VYY85" s="91"/>
      <c r="VYZ85" s="91"/>
      <c r="VZA85" s="91"/>
      <c r="VZB85" s="91"/>
      <c r="VZC85" s="91"/>
      <c r="VZD85" s="91"/>
      <c r="VZE85" s="91"/>
      <c r="VZF85" s="91"/>
      <c r="VZG85" s="91"/>
      <c r="VZH85" s="91"/>
      <c r="VZI85" s="91"/>
      <c r="VZJ85" s="91"/>
      <c r="VZK85" s="91"/>
      <c r="VZL85" s="91"/>
      <c r="VZM85" s="91"/>
      <c r="VZN85" s="91"/>
      <c r="VZO85" s="91"/>
      <c r="VZP85" s="91"/>
      <c r="VZQ85" s="91"/>
      <c r="VZR85" s="91"/>
      <c r="VZS85" s="91"/>
      <c r="VZT85" s="91"/>
      <c r="VZU85" s="91"/>
      <c r="VZV85" s="91"/>
      <c r="VZW85" s="91"/>
      <c r="VZX85" s="91"/>
      <c r="VZY85" s="91"/>
      <c r="VZZ85" s="91"/>
      <c r="WAA85" s="91"/>
      <c r="WAB85" s="91"/>
      <c r="WAC85" s="91"/>
      <c r="WAD85" s="91"/>
      <c r="WAE85" s="91"/>
      <c r="WAF85" s="91"/>
      <c r="WAG85" s="91"/>
      <c r="WAH85" s="91"/>
      <c r="WAI85" s="91"/>
      <c r="WAJ85" s="91"/>
      <c r="WAK85" s="91"/>
      <c r="WAL85" s="91"/>
      <c r="WAM85" s="91"/>
      <c r="WAN85" s="91"/>
      <c r="WAO85" s="91"/>
      <c r="WAP85" s="91"/>
      <c r="WAQ85" s="91"/>
      <c r="WAR85" s="91"/>
      <c r="WAS85" s="91"/>
      <c r="WAT85" s="91"/>
      <c r="WAU85" s="91"/>
      <c r="WAV85" s="91"/>
      <c r="WAW85" s="91"/>
      <c r="WAX85" s="91"/>
      <c r="WAY85" s="91"/>
      <c r="WAZ85" s="91"/>
      <c r="WBA85" s="91"/>
      <c r="WBB85" s="91"/>
      <c r="WBC85" s="91"/>
      <c r="WBD85" s="91"/>
      <c r="WBE85" s="91"/>
      <c r="WBF85" s="91"/>
      <c r="WBG85" s="91"/>
      <c r="WBH85" s="91"/>
      <c r="WBI85" s="91"/>
      <c r="WBJ85" s="91"/>
      <c r="WBK85" s="91"/>
      <c r="WBL85" s="91"/>
      <c r="WBM85" s="91"/>
      <c r="WBN85" s="91"/>
      <c r="WBO85" s="91"/>
      <c r="WBP85" s="91"/>
      <c r="WBQ85" s="91"/>
      <c r="WBR85" s="91"/>
      <c r="WBS85" s="91"/>
      <c r="WBT85" s="91"/>
      <c r="WBU85" s="91"/>
      <c r="WBV85" s="91"/>
      <c r="WBW85" s="91"/>
      <c r="WBX85" s="91"/>
      <c r="WBY85" s="91"/>
      <c r="WBZ85" s="91"/>
      <c r="WCA85" s="91"/>
      <c r="WCB85" s="91"/>
      <c r="WCC85" s="91"/>
      <c r="WCD85" s="91"/>
      <c r="WCE85" s="91"/>
      <c r="WCF85" s="91"/>
      <c r="WCG85" s="91"/>
      <c r="WCH85" s="91"/>
      <c r="WCI85" s="91"/>
      <c r="WCJ85" s="91"/>
      <c r="WCK85" s="91"/>
      <c r="WCL85" s="91"/>
      <c r="WCM85" s="91"/>
      <c r="WCN85" s="91"/>
      <c r="WCO85" s="91"/>
      <c r="WCP85" s="91"/>
      <c r="WCQ85" s="91"/>
      <c r="WCR85" s="91"/>
      <c r="WCS85" s="91"/>
      <c r="WCT85" s="91"/>
      <c r="WCU85" s="91"/>
      <c r="WCV85" s="91"/>
      <c r="WCW85" s="91"/>
      <c r="WCX85" s="91"/>
      <c r="WCY85" s="91"/>
      <c r="WCZ85" s="91"/>
      <c r="WDA85" s="91"/>
      <c r="WDB85" s="91"/>
      <c r="WDC85" s="91"/>
      <c r="WDD85" s="91"/>
      <c r="WDE85" s="91"/>
      <c r="WDF85" s="91"/>
      <c r="WDG85" s="91"/>
      <c r="WDH85" s="91"/>
      <c r="WDI85" s="91"/>
      <c r="WDJ85" s="91"/>
      <c r="WDK85" s="91"/>
      <c r="WDL85" s="91"/>
      <c r="WDM85" s="91"/>
      <c r="WDN85" s="91"/>
      <c r="WDO85" s="91"/>
      <c r="WDP85" s="91"/>
      <c r="WDQ85" s="91"/>
      <c r="WDR85" s="91"/>
      <c r="WDS85" s="91"/>
      <c r="WDT85" s="91"/>
      <c r="WDU85" s="91"/>
      <c r="WDV85" s="91"/>
      <c r="WDW85" s="91"/>
      <c r="WDX85" s="91"/>
      <c r="WDY85" s="91"/>
      <c r="WDZ85" s="91"/>
      <c r="WEA85" s="91"/>
      <c r="WEB85" s="91"/>
      <c r="WEC85" s="91"/>
      <c r="WED85" s="91"/>
      <c r="WEE85" s="91"/>
      <c r="WEF85" s="91"/>
      <c r="WEG85" s="91"/>
      <c r="WEH85" s="91"/>
      <c r="WEI85" s="91"/>
      <c r="WEJ85" s="91"/>
      <c r="WEK85" s="91"/>
      <c r="WEL85" s="91"/>
      <c r="WEM85" s="91"/>
      <c r="WEN85" s="91"/>
      <c r="WEO85" s="91"/>
      <c r="WEP85" s="91"/>
      <c r="WEQ85" s="91"/>
      <c r="WER85" s="91"/>
      <c r="WES85" s="91"/>
      <c r="WET85" s="91"/>
      <c r="WEU85" s="91"/>
      <c r="WEV85" s="91"/>
      <c r="WEW85" s="91"/>
      <c r="WEX85" s="91"/>
      <c r="WEY85" s="91"/>
      <c r="WEZ85" s="91"/>
      <c r="WFA85" s="91"/>
      <c r="WFB85" s="91"/>
      <c r="WFC85" s="91"/>
      <c r="WFD85" s="91"/>
      <c r="WFE85" s="91"/>
      <c r="WFF85" s="91"/>
      <c r="WFG85" s="91"/>
      <c r="WFH85" s="91"/>
      <c r="WFI85" s="91"/>
      <c r="WFJ85" s="91"/>
      <c r="WFK85" s="91"/>
      <c r="WFL85" s="91"/>
      <c r="WFM85" s="91"/>
      <c r="WFN85" s="91"/>
      <c r="WFO85" s="91"/>
      <c r="WFP85" s="91"/>
      <c r="WFQ85" s="91"/>
      <c r="WFR85" s="91"/>
      <c r="WFS85" s="91"/>
      <c r="WFT85" s="91"/>
      <c r="WFU85" s="91"/>
      <c r="WFV85" s="91"/>
      <c r="WFW85" s="91"/>
      <c r="WFX85" s="91"/>
      <c r="WFY85" s="91"/>
      <c r="WFZ85" s="91"/>
      <c r="WGA85" s="91"/>
      <c r="WGB85" s="91"/>
      <c r="WGC85" s="91"/>
      <c r="WGD85" s="91"/>
      <c r="WGE85" s="91"/>
      <c r="WGF85" s="91"/>
      <c r="WGG85" s="91"/>
      <c r="WGH85" s="91"/>
      <c r="WGI85" s="91"/>
      <c r="WGJ85" s="91"/>
      <c r="WGK85" s="91"/>
      <c r="WGL85" s="91"/>
      <c r="WGM85" s="91"/>
      <c r="WGN85" s="91"/>
      <c r="WGO85" s="91"/>
      <c r="WGP85" s="91"/>
      <c r="WGQ85" s="91"/>
      <c r="WGR85" s="91"/>
      <c r="WGS85" s="91"/>
      <c r="WGT85" s="91"/>
      <c r="WGU85" s="91"/>
      <c r="WGV85" s="91"/>
      <c r="WGW85" s="91"/>
      <c r="WGX85" s="91"/>
      <c r="WGY85" s="91"/>
      <c r="WGZ85" s="91"/>
      <c r="WHA85" s="91"/>
      <c r="WHB85" s="91"/>
      <c r="WHC85" s="91"/>
      <c r="WHD85" s="91"/>
      <c r="WHE85" s="91"/>
      <c r="WHF85" s="91"/>
      <c r="WHG85" s="91"/>
      <c r="WHH85" s="91"/>
      <c r="WHI85" s="91"/>
      <c r="WHJ85" s="91"/>
      <c r="WHK85" s="91"/>
      <c r="WHL85" s="91"/>
      <c r="WHM85" s="91"/>
      <c r="WHN85" s="91"/>
      <c r="WHO85" s="91"/>
      <c r="WHP85" s="91"/>
      <c r="WHQ85" s="91"/>
      <c r="WHR85" s="91"/>
      <c r="WHS85" s="91"/>
      <c r="WHT85" s="91"/>
      <c r="WHU85" s="91"/>
      <c r="WHV85" s="91"/>
      <c r="WHW85" s="91"/>
      <c r="WHX85" s="91"/>
      <c r="WHY85" s="91"/>
      <c r="WHZ85" s="91"/>
      <c r="WIA85" s="91"/>
      <c r="WIB85" s="91"/>
      <c r="WIC85" s="91"/>
      <c r="WID85" s="91"/>
      <c r="WIE85" s="91"/>
      <c r="WIF85" s="91"/>
      <c r="WIG85" s="91"/>
      <c r="WIH85" s="91"/>
      <c r="WII85" s="91"/>
      <c r="WIJ85" s="91"/>
      <c r="WIK85" s="91"/>
      <c r="WIL85" s="91"/>
      <c r="WIM85" s="91"/>
      <c r="WIN85" s="91"/>
      <c r="WIO85" s="91"/>
      <c r="WIP85" s="91"/>
      <c r="WIQ85" s="91"/>
      <c r="WIR85" s="91"/>
      <c r="WIS85" s="91"/>
      <c r="WIT85" s="91"/>
      <c r="WIU85" s="91"/>
      <c r="WIV85" s="91"/>
      <c r="WIW85" s="91"/>
      <c r="WIX85" s="91"/>
      <c r="WIY85" s="91"/>
      <c r="WIZ85" s="91"/>
      <c r="WJA85" s="91"/>
      <c r="WJB85" s="91"/>
      <c r="WJC85" s="91"/>
      <c r="WJD85" s="91"/>
      <c r="WJE85" s="91"/>
      <c r="WJF85" s="91"/>
      <c r="WJG85" s="91"/>
      <c r="WJH85" s="91"/>
      <c r="WJI85" s="91"/>
      <c r="WJJ85" s="91"/>
      <c r="WJK85" s="91"/>
      <c r="WJL85" s="91"/>
      <c r="WJM85" s="91"/>
      <c r="WJN85" s="91"/>
      <c r="WJO85" s="91"/>
      <c r="WJP85" s="91"/>
      <c r="WJQ85" s="91"/>
      <c r="WJR85" s="91"/>
      <c r="WJS85" s="91"/>
      <c r="WJT85" s="91"/>
      <c r="WJU85" s="91"/>
      <c r="WJV85" s="91"/>
      <c r="WJW85" s="91"/>
      <c r="WJX85" s="91"/>
      <c r="WJY85" s="91"/>
      <c r="WJZ85" s="91"/>
      <c r="WKA85" s="91"/>
      <c r="WKB85" s="91"/>
      <c r="WKC85" s="91"/>
      <c r="WKD85" s="91"/>
      <c r="WKE85" s="91"/>
      <c r="WKF85" s="91"/>
      <c r="WKG85" s="91"/>
      <c r="WKH85" s="91"/>
      <c r="WKI85" s="91"/>
      <c r="WKJ85" s="91"/>
      <c r="WKK85" s="91"/>
      <c r="WKL85" s="91"/>
      <c r="WKM85" s="91"/>
      <c r="WKN85" s="91"/>
      <c r="WKO85" s="91"/>
      <c r="WKP85" s="91"/>
      <c r="WKQ85" s="91"/>
      <c r="WKR85" s="91"/>
      <c r="WKS85" s="91"/>
      <c r="WKT85" s="91"/>
      <c r="WKU85" s="91"/>
      <c r="WKV85" s="91"/>
      <c r="WKW85" s="91"/>
      <c r="WKX85" s="91"/>
      <c r="WKY85" s="91"/>
      <c r="WKZ85" s="91"/>
      <c r="WLA85" s="91"/>
      <c r="WLB85" s="91"/>
      <c r="WLC85" s="91"/>
      <c r="WLD85" s="91"/>
      <c r="WLE85" s="91"/>
      <c r="WLF85" s="91"/>
      <c r="WLG85" s="91"/>
      <c r="WLH85" s="91"/>
      <c r="WLI85" s="91"/>
      <c r="WLJ85" s="91"/>
      <c r="WLK85" s="91"/>
      <c r="WLL85" s="91"/>
      <c r="WLM85" s="91"/>
      <c r="WLN85" s="91"/>
      <c r="WLO85" s="91"/>
      <c r="WLP85" s="91"/>
      <c r="WLQ85" s="91"/>
      <c r="WLR85" s="91"/>
      <c r="WLS85" s="91"/>
      <c r="WLT85" s="91"/>
      <c r="WLU85" s="91"/>
      <c r="WLV85" s="91"/>
      <c r="WLW85" s="91"/>
      <c r="WLX85" s="91"/>
      <c r="WLY85" s="91"/>
      <c r="WLZ85" s="91"/>
      <c r="WMA85" s="91"/>
      <c r="WMB85" s="91"/>
      <c r="WMC85" s="91"/>
      <c r="WMD85" s="91"/>
      <c r="WME85" s="91"/>
      <c r="WMF85" s="91"/>
      <c r="WMG85" s="91"/>
      <c r="WMH85" s="91"/>
      <c r="WMI85" s="91"/>
      <c r="WMJ85" s="91"/>
      <c r="WMK85" s="91"/>
      <c r="WML85" s="91"/>
      <c r="WMM85" s="91"/>
      <c r="WMN85" s="91"/>
      <c r="WMO85" s="91"/>
      <c r="WMP85" s="91"/>
      <c r="WMQ85" s="91"/>
      <c r="WMR85" s="91"/>
      <c r="WMS85" s="91"/>
      <c r="WMT85" s="91"/>
      <c r="WMU85" s="91"/>
      <c r="WMV85" s="91"/>
      <c r="WMW85" s="91"/>
      <c r="WMX85" s="91"/>
      <c r="WMY85" s="91"/>
      <c r="WMZ85" s="91"/>
      <c r="WNA85" s="91"/>
      <c r="WNB85" s="91"/>
      <c r="WNC85" s="91"/>
      <c r="WND85" s="91"/>
      <c r="WNE85" s="91"/>
      <c r="WNF85" s="91"/>
      <c r="WNG85" s="91"/>
      <c r="WNH85" s="91"/>
      <c r="WNI85" s="91"/>
      <c r="WNJ85" s="91"/>
      <c r="WNK85" s="91"/>
      <c r="WNL85" s="91"/>
      <c r="WNM85" s="91"/>
      <c r="WNN85" s="91"/>
      <c r="WNO85" s="91"/>
      <c r="WNP85" s="91"/>
      <c r="WNQ85" s="91"/>
      <c r="WNR85" s="91"/>
      <c r="WNS85" s="91"/>
      <c r="WNT85" s="91"/>
      <c r="WNU85" s="91"/>
      <c r="WNV85" s="91"/>
      <c r="WNW85" s="91"/>
      <c r="WNX85" s="91"/>
      <c r="WNY85" s="91"/>
      <c r="WNZ85" s="91"/>
      <c r="WOA85" s="91"/>
      <c r="WOB85" s="91"/>
      <c r="WOC85" s="91"/>
      <c r="WOD85" s="91"/>
      <c r="WOE85" s="91"/>
      <c r="WOF85" s="91"/>
      <c r="WOG85" s="91"/>
      <c r="WOH85" s="91"/>
      <c r="WOI85" s="91"/>
      <c r="WOJ85" s="91"/>
      <c r="WOK85" s="91"/>
      <c r="WOL85" s="91"/>
      <c r="WOM85" s="91"/>
      <c r="WON85" s="91"/>
      <c r="WOO85" s="91"/>
      <c r="WOP85" s="91"/>
      <c r="WOQ85" s="91"/>
      <c r="WOR85" s="91"/>
      <c r="WOS85" s="91"/>
      <c r="WOT85" s="91"/>
      <c r="WOU85" s="91"/>
      <c r="WOV85" s="91"/>
      <c r="WOW85" s="91"/>
      <c r="WOX85" s="91"/>
      <c r="WOY85" s="91"/>
      <c r="WOZ85" s="91"/>
      <c r="WPA85" s="91"/>
      <c r="WPB85" s="91"/>
      <c r="WPC85" s="91"/>
      <c r="WPD85" s="91"/>
      <c r="WPE85" s="91"/>
      <c r="WPF85" s="91"/>
      <c r="WPG85" s="91"/>
      <c r="WPH85" s="91"/>
      <c r="WPI85" s="91"/>
      <c r="WPJ85" s="91"/>
      <c r="WPK85" s="91"/>
      <c r="WPL85" s="91"/>
      <c r="WPM85" s="91"/>
      <c r="WPN85" s="91"/>
      <c r="WPO85" s="91"/>
      <c r="WPP85" s="91"/>
      <c r="WPQ85" s="91"/>
      <c r="WPR85" s="91"/>
      <c r="WPS85" s="91"/>
      <c r="WPT85" s="91"/>
      <c r="WPU85" s="91"/>
      <c r="WPV85" s="91"/>
      <c r="WPW85" s="91"/>
      <c r="WPX85" s="91"/>
      <c r="WPY85" s="91"/>
      <c r="WPZ85" s="91"/>
      <c r="WQA85" s="91"/>
      <c r="WQB85" s="91"/>
      <c r="WQC85" s="91"/>
      <c r="WQD85" s="91"/>
      <c r="WQE85" s="91"/>
      <c r="WQF85" s="91"/>
      <c r="WQG85" s="91"/>
      <c r="WQH85" s="91"/>
      <c r="WQI85" s="91"/>
      <c r="WQJ85" s="91"/>
      <c r="WQK85" s="91"/>
      <c r="WQL85" s="91"/>
      <c r="WQM85" s="91"/>
      <c r="WQN85" s="91"/>
      <c r="WQO85" s="91"/>
      <c r="WQP85" s="91"/>
      <c r="WQQ85" s="91"/>
      <c r="WQR85" s="91"/>
      <c r="WQS85" s="91"/>
      <c r="WQT85" s="91"/>
      <c r="WQU85" s="91"/>
      <c r="WQV85" s="91"/>
      <c r="WQW85" s="91"/>
      <c r="WQX85" s="91"/>
      <c r="WQY85" s="91"/>
      <c r="WQZ85" s="91"/>
      <c r="WRA85" s="91"/>
      <c r="WRB85" s="91"/>
      <c r="WRC85" s="91"/>
      <c r="WRD85" s="91"/>
      <c r="WRE85" s="91"/>
      <c r="WRF85" s="91"/>
      <c r="WRG85" s="91"/>
      <c r="WRH85" s="91"/>
      <c r="WRI85" s="91"/>
      <c r="WRJ85" s="91"/>
      <c r="WRK85" s="91"/>
      <c r="WRL85" s="91"/>
      <c r="WRM85" s="91"/>
      <c r="WRN85" s="91"/>
      <c r="WRO85" s="91"/>
      <c r="WRP85" s="91"/>
      <c r="WRQ85" s="91"/>
      <c r="WRR85" s="91"/>
      <c r="WRS85" s="91"/>
      <c r="WRT85" s="91"/>
      <c r="WRU85" s="91"/>
      <c r="WRV85" s="91"/>
      <c r="WRW85" s="91"/>
      <c r="WRX85" s="91"/>
      <c r="WRY85" s="91"/>
      <c r="WRZ85" s="91"/>
      <c r="WSA85" s="91"/>
      <c r="WSB85" s="91"/>
      <c r="WSC85" s="91"/>
      <c r="WSD85" s="91"/>
      <c r="WSE85" s="91"/>
      <c r="WSF85" s="91"/>
      <c r="WSG85" s="91"/>
      <c r="WSH85" s="91"/>
      <c r="WSI85" s="91"/>
      <c r="WSJ85" s="91"/>
      <c r="WSK85" s="91"/>
      <c r="WSL85" s="91"/>
      <c r="WSM85" s="91"/>
      <c r="WSN85" s="91"/>
      <c r="WSO85" s="91"/>
      <c r="WSP85" s="91"/>
      <c r="WSQ85" s="91"/>
      <c r="WSR85" s="91"/>
      <c r="WSS85" s="91"/>
      <c r="WST85" s="91"/>
      <c r="WSU85" s="91"/>
      <c r="WSV85" s="91"/>
      <c r="WSW85" s="91"/>
      <c r="WSX85" s="91"/>
      <c r="WSY85" s="91"/>
      <c r="WSZ85" s="91"/>
      <c r="WTA85" s="91"/>
      <c r="WTB85" s="91"/>
      <c r="WTC85" s="91"/>
      <c r="WTD85" s="91"/>
      <c r="WTE85" s="91"/>
      <c r="WTF85" s="91"/>
      <c r="WTG85" s="91"/>
      <c r="WTH85" s="91"/>
      <c r="WTI85" s="91"/>
      <c r="WTJ85" s="91"/>
      <c r="WTK85" s="91"/>
      <c r="WTL85" s="91"/>
      <c r="WTM85" s="91"/>
      <c r="WTN85" s="91"/>
      <c r="WTO85" s="91"/>
      <c r="WTP85" s="91"/>
      <c r="WTQ85" s="91"/>
      <c r="WTR85" s="91"/>
      <c r="WTS85" s="91"/>
      <c r="WTT85" s="91"/>
      <c r="WTU85" s="91"/>
      <c r="WTV85" s="91"/>
      <c r="WTW85" s="91"/>
      <c r="WTX85" s="91"/>
      <c r="WTY85" s="91"/>
      <c r="WTZ85" s="91"/>
      <c r="WUA85" s="91"/>
      <c r="WUB85" s="91"/>
      <c r="WUC85" s="91"/>
      <c r="WUD85" s="91"/>
      <c r="WUE85" s="91"/>
      <c r="WUF85" s="91"/>
      <c r="WUG85" s="91"/>
      <c r="WUH85" s="91"/>
      <c r="WUI85" s="91"/>
      <c r="WUJ85" s="91"/>
      <c r="WUK85" s="91"/>
      <c r="WUL85" s="91"/>
      <c r="WUM85" s="91"/>
      <c r="WUN85" s="91"/>
      <c r="WUO85" s="91"/>
      <c r="WUP85" s="91"/>
      <c r="WUQ85" s="91"/>
      <c r="WUR85" s="91"/>
      <c r="WUS85" s="91"/>
      <c r="WUT85" s="91"/>
      <c r="WUU85" s="91"/>
      <c r="WUV85" s="91"/>
      <c r="WUW85" s="91"/>
      <c r="WUX85" s="91"/>
      <c r="WUY85" s="91"/>
      <c r="WUZ85" s="91"/>
      <c r="WVA85" s="91"/>
      <c r="WVB85" s="91"/>
      <c r="WVC85" s="91"/>
      <c r="WVD85" s="91"/>
      <c r="WVE85" s="91"/>
      <c r="WVF85" s="91"/>
      <c r="WVG85" s="91"/>
      <c r="WVH85" s="91"/>
      <c r="WVI85" s="91"/>
      <c r="WVJ85" s="91"/>
      <c r="WVK85" s="91"/>
      <c r="WVL85" s="91"/>
      <c r="WVM85" s="91"/>
      <c r="WVN85" s="91"/>
      <c r="WVO85" s="91"/>
      <c r="WVP85" s="91"/>
      <c r="WVQ85" s="91"/>
      <c r="WVR85" s="91"/>
      <c r="WVS85" s="91"/>
      <c r="WVT85" s="91"/>
      <c r="WVU85" s="91"/>
      <c r="WVV85" s="91"/>
      <c r="WVW85" s="91"/>
      <c r="WVX85" s="91"/>
      <c r="WVY85" s="91"/>
      <c r="WVZ85" s="91"/>
      <c r="WWA85" s="91"/>
      <c r="WWB85" s="91"/>
      <c r="WWC85" s="91"/>
      <c r="WWD85" s="91"/>
      <c r="WWE85" s="91"/>
      <c r="WWF85" s="91"/>
      <c r="WWG85" s="91"/>
      <c r="WWH85" s="91"/>
      <c r="WWI85" s="91"/>
      <c r="WWJ85" s="91"/>
      <c r="WWK85" s="91"/>
      <c r="WWL85" s="91"/>
      <c r="WWM85" s="91"/>
      <c r="WWN85" s="91"/>
      <c r="WWO85" s="91"/>
      <c r="WWP85" s="91"/>
      <c r="WWQ85" s="91"/>
      <c r="WWR85" s="91"/>
      <c r="WWS85" s="91"/>
      <c r="WWT85" s="91"/>
      <c r="WWU85" s="91"/>
      <c r="WWV85" s="91"/>
      <c r="WWW85" s="91"/>
      <c r="WWX85" s="91"/>
      <c r="WWY85" s="91"/>
      <c r="WWZ85" s="91"/>
      <c r="WXA85" s="91"/>
      <c r="WXB85" s="91"/>
      <c r="WXC85" s="91"/>
      <c r="WXD85" s="91"/>
      <c r="WXE85" s="91"/>
      <c r="WXF85" s="91"/>
      <c r="WXG85" s="91"/>
      <c r="WXH85" s="91"/>
      <c r="WXI85" s="91"/>
      <c r="WXJ85" s="91"/>
      <c r="WXK85" s="91"/>
      <c r="WXL85" s="91"/>
      <c r="WXM85" s="91"/>
      <c r="WXN85" s="91"/>
      <c r="WXO85" s="91"/>
      <c r="WXP85" s="91"/>
      <c r="WXQ85" s="91"/>
      <c r="WXR85" s="91"/>
      <c r="WXS85" s="91"/>
      <c r="WXT85" s="91"/>
      <c r="WXU85" s="91"/>
      <c r="WXV85" s="91"/>
      <c r="WXW85" s="91"/>
      <c r="WXX85" s="91"/>
      <c r="WXY85" s="91"/>
      <c r="WXZ85" s="91"/>
      <c r="WYA85" s="91"/>
      <c r="WYB85" s="91"/>
      <c r="WYC85" s="91"/>
      <c r="WYD85" s="91"/>
      <c r="WYE85" s="91"/>
      <c r="WYF85" s="91"/>
      <c r="WYG85" s="91"/>
      <c r="WYH85" s="91"/>
      <c r="WYI85" s="91"/>
      <c r="WYJ85" s="91"/>
      <c r="WYK85" s="91"/>
      <c r="WYL85" s="91"/>
      <c r="WYM85" s="91"/>
      <c r="WYN85" s="91"/>
      <c r="WYO85" s="91"/>
      <c r="WYP85" s="91"/>
      <c r="WYQ85" s="91"/>
      <c r="WYR85" s="91"/>
      <c r="WYS85" s="91"/>
      <c r="WYT85" s="91"/>
      <c r="WYU85" s="91"/>
      <c r="WYV85" s="91"/>
      <c r="WYW85" s="91"/>
      <c r="WYX85" s="91"/>
      <c r="WYY85" s="91"/>
      <c r="WYZ85" s="91"/>
      <c r="WZA85" s="91"/>
      <c r="WZB85" s="91"/>
      <c r="WZC85" s="91"/>
      <c r="WZD85" s="91"/>
      <c r="WZE85" s="91"/>
      <c r="WZF85" s="91"/>
      <c r="WZG85" s="91"/>
      <c r="WZH85" s="91"/>
      <c r="WZI85" s="91"/>
      <c r="WZJ85" s="91"/>
      <c r="WZK85" s="91"/>
      <c r="WZL85" s="91"/>
      <c r="WZM85" s="91"/>
      <c r="WZN85" s="91"/>
      <c r="WZO85" s="91"/>
      <c r="WZP85" s="91"/>
      <c r="WZQ85" s="91"/>
      <c r="WZR85" s="91"/>
      <c r="WZS85" s="91"/>
      <c r="WZT85" s="91"/>
      <c r="WZU85" s="91"/>
      <c r="WZV85" s="91"/>
      <c r="WZW85" s="91"/>
      <c r="WZX85" s="91"/>
      <c r="WZY85" s="91"/>
      <c r="WZZ85" s="91"/>
      <c r="XAA85" s="91"/>
      <c r="XAB85" s="91"/>
      <c r="XAC85" s="91"/>
      <c r="XAD85" s="91"/>
      <c r="XAE85" s="91"/>
      <c r="XAF85" s="91"/>
      <c r="XAG85" s="91"/>
      <c r="XAH85" s="91"/>
      <c r="XAI85" s="91"/>
      <c r="XAJ85" s="91"/>
      <c r="XAK85" s="91"/>
      <c r="XAL85" s="91"/>
      <c r="XAM85" s="91"/>
      <c r="XAN85" s="91"/>
      <c r="XAO85" s="91"/>
      <c r="XAP85" s="91"/>
      <c r="XAQ85" s="91"/>
      <c r="XAR85" s="91"/>
      <c r="XAS85" s="91"/>
      <c r="XAT85" s="91"/>
      <c r="XAU85" s="91"/>
      <c r="XAV85" s="91"/>
      <c r="XAW85" s="91"/>
      <c r="XAX85" s="91"/>
      <c r="XAY85" s="91"/>
      <c r="XAZ85" s="91"/>
      <c r="XBA85" s="91"/>
      <c r="XBB85" s="91"/>
      <c r="XBC85" s="91"/>
      <c r="XBD85" s="91"/>
      <c r="XBE85" s="91"/>
      <c r="XBF85" s="91"/>
      <c r="XBG85" s="91"/>
      <c r="XBH85" s="91"/>
      <c r="XBI85" s="91"/>
      <c r="XBJ85" s="91"/>
      <c r="XBK85" s="91"/>
      <c r="XBL85" s="91"/>
      <c r="XBM85" s="91"/>
      <c r="XBN85" s="91"/>
      <c r="XBO85" s="91"/>
      <c r="XBP85" s="91"/>
      <c r="XBQ85" s="91"/>
      <c r="XBR85" s="91"/>
      <c r="XBS85" s="91"/>
      <c r="XBT85" s="91"/>
      <c r="XBU85" s="91"/>
      <c r="XBV85" s="91"/>
      <c r="XBW85" s="91"/>
      <c r="XBX85" s="91"/>
      <c r="XBY85" s="91"/>
      <c r="XBZ85" s="91"/>
      <c r="XCA85" s="91"/>
      <c r="XCB85" s="91"/>
      <c r="XCC85" s="91"/>
      <c r="XCD85" s="91"/>
      <c r="XCE85" s="91"/>
      <c r="XCF85" s="91"/>
      <c r="XCG85" s="91"/>
      <c r="XCH85" s="91"/>
      <c r="XCI85" s="91"/>
      <c r="XCJ85" s="91"/>
      <c r="XCK85" s="91"/>
      <c r="XCL85" s="91"/>
      <c r="XCM85" s="91"/>
      <c r="XCN85" s="91"/>
      <c r="XCO85" s="91"/>
      <c r="XCP85" s="91"/>
      <c r="XCQ85" s="91"/>
      <c r="XCR85" s="91"/>
      <c r="XCS85" s="91"/>
      <c r="XCT85" s="91"/>
      <c r="XCU85" s="91"/>
      <c r="XCV85" s="91"/>
      <c r="XCW85" s="91"/>
      <c r="XCX85" s="91"/>
      <c r="XCY85" s="91"/>
      <c r="XCZ85" s="91"/>
      <c r="XDA85" s="91"/>
      <c r="XDB85" s="91"/>
      <c r="XDC85" s="91"/>
      <c r="XDD85" s="91"/>
      <c r="XDE85" s="91"/>
      <c r="XDF85" s="91"/>
      <c r="XDG85" s="91"/>
      <c r="XDH85" s="91"/>
      <c r="XDI85" s="91"/>
      <c r="XDJ85" s="91"/>
      <c r="XDK85" s="91"/>
      <c r="XDL85" s="91"/>
      <c r="XDM85" s="91"/>
      <c r="XDN85" s="91"/>
      <c r="XDO85" s="91"/>
      <c r="XDP85" s="91"/>
      <c r="XDQ85" s="91"/>
      <c r="XDR85" s="91"/>
      <c r="XDS85" s="91"/>
      <c r="XDT85" s="91"/>
      <c r="XDU85" s="91"/>
      <c r="XDV85" s="91"/>
      <c r="XDW85" s="91"/>
      <c r="XDX85" s="91"/>
      <c r="XDY85" s="91"/>
      <c r="XDZ85" s="91"/>
      <c r="XEA85" s="91"/>
      <c r="XEB85" s="91"/>
      <c r="XEC85" s="91"/>
      <c r="XED85" s="91"/>
      <c r="XEE85" s="91"/>
      <c r="XEF85" s="91"/>
      <c r="XEG85" s="91"/>
      <c r="XEH85" s="91"/>
      <c r="XEI85" s="91"/>
      <c r="XEJ85" s="91"/>
      <c r="XEK85" s="91"/>
      <c r="XEL85" s="91"/>
      <c r="XEM85" s="91"/>
      <c r="XEN85" s="91"/>
      <c r="XEO85" s="91"/>
      <c r="XEP85" s="91"/>
      <c r="XEQ85" s="91"/>
      <c r="XER85" s="91"/>
      <c r="XES85" s="91"/>
      <c r="XET85" s="91"/>
      <c r="XEU85" s="91"/>
      <c r="XEV85" s="91"/>
      <c r="XEW85" s="91"/>
      <c r="XEX85" s="91"/>
      <c r="XEY85" s="91"/>
      <c r="XEZ85" s="91"/>
      <c r="XFA85" s="91"/>
      <c r="XFB85" s="91"/>
      <c r="XFC85" s="91"/>
      <c r="XFD85" s="91"/>
    </row>
    <row r="86" s="100" customFormat="1" ht="56.25" hidden="1" spans="1:16384">
      <c r="A86" s="248">
        <v>20</v>
      </c>
      <c r="B86" s="180" t="s">
        <v>1395</v>
      </c>
      <c r="C86" s="183" t="s">
        <v>124</v>
      </c>
      <c r="D86" s="179" t="s">
        <v>1396</v>
      </c>
      <c r="E86" s="180" t="s">
        <v>2353</v>
      </c>
      <c r="F86" s="179">
        <v>37000</v>
      </c>
      <c r="G86" s="179">
        <v>5000</v>
      </c>
      <c r="H86" s="180" t="s">
        <v>2354</v>
      </c>
      <c r="I86" s="180"/>
      <c r="J86" s="180"/>
      <c r="K86" s="179" t="s">
        <v>33</v>
      </c>
      <c r="L86" s="179" t="s">
        <v>34</v>
      </c>
      <c r="M86" s="179" t="s">
        <v>2347</v>
      </c>
      <c r="N86" s="181" t="s">
        <v>2348</v>
      </c>
      <c r="O86" s="181"/>
      <c r="P86" s="227"/>
      <c r="Q86" s="184">
        <v>1</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c r="JX86" s="91"/>
      <c r="JY86" s="91"/>
      <c r="JZ86" s="91"/>
      <c r="KA86" s="91"/>
      <c r="KB86" s="91"/>
      <c r="KC86" s="91"/>
      <c r="KD86" s="91"/>
      <c r="KE86" s="91"/>
      <c r="KF86" s="91"/>
      <c r="KG86" s="91"/>
      <c r="KH86" s="91"/>
      <c r="KI86" s="91"/>
      <c r="KJ86" s="91"/>
      <c r="KK86" s="91"/>
      <c r="KL86" s="91"/>
      <c r="KM86" s="91"/>
      <c r="KN86" s="91"/>
      <c r="KO86" s="91"/>
      <c r="KP86" s="91"/>
      <c r="KQ86" s="91"/>
      <c r="KR86" s="91"/>
      <c r="KS86" s="91"/>
      <c r="KT86" s="91"/>
      <c r="KU86" s="91"/>
      <c r="KV86" s="91"/>
      <c r="KW86" s="91"/>
      <c r="KX86" s="91"/>
      <c r="KY86" s="91"/>
      <c r="KZ86" s="91"/>
      <c r="LA86" s="91"/>
      <c r="LB86" s="91"/>
      <c r="LC86" s="91"/>
      <c r="LD86" s="91"/>
      <c r="LE86" s="91"/>
      <c r="LF86" s="91"/>
      <c r="LG86" s="91"/>
      <c r="LH86" s="91"/>
      <c r="LI86" s="91"/>
      <c r="LJ86" s="91"/>
      <c r="LK86" s="91"/>
      <c r="LL86" s="91"/>
      <c r="LM86" s="91"/>
      <c r="LN86" s="91"/>
      <c r="LO86" s="91"/>
      <c r="LP86" s="91"/>
      <c r="LQ86" s="91"/>
      <c r="LR86" s="91"/>
      <c r="LS86" s="91"/>
      <c r="LT86" s="91"/>
      <c r="LU86" s="91"/>
      <c r="LV86" s="91"/>
      <c r="LW86" s="91"/>
      <c r="LX86" s="91"/>
      <c r="LY86" s="91"/>
      <c r="LZ86" s="91"/>
      <c r="MA86" s="91"/>
      <c r="MB86" s="91"/>
      <c r="MC86" s="91"/>
      <c r="MD86" s="91"/>
      <c r="ME86" s="91"/>
      <c r="MF86" s="91"/>
      <c r="MG86" s="91"/>
      <c r="MH86" s="91"/>
      <c r="MI86" s="91"/>
      <c r="MJ86" s="91"/>
      <c r="MK86" s="91"/>
      <c r="ML86" s="91"/>
      <c r="MM86" s="91"/>
      <c r="MN86" s="91"/>
      <c r="MO86" s="91"/>
      <c r="MP86" s="91"/>
      <c r="MQ86" s="91"/>
      <c r="MR86" s="91"/>
      <c r="MS86" s="91"/>
      <c r="MT86" s="91"/>
      <c r="MU86" s="91"/>
      <c r="MV86" s="91"/>
      <c r="MW86" s="91"/>
      <c r="MX86" s="91"/>
      <c r="MY86" s="91"/>
      <c r="MZ86" s="91"/>
      <c r="NA86" s="91"/>
      <c r="NB86" s="91"/>
      <c r="NC86" s="91"/>
      <c r="ND86" s="91"/>
      <c r="NE86" s="91"/>
      <c r="NF86" s="91"/>
      <c r="NG86" s="91"/>
      <c r="NH86" s="91"/>
      <c r="NI86" s="91"/>
      <c r="NJ86" s="91"/>
      <c r="NK86" s="91"/>
      <c r="NL86" s="91"/>
      <c r="NM86" s="91"/>
      <c r="NN86" s="91"/>
      <c r="NO86" s="91"/>
      <c r="NP86" s="91"/>
      <c r="NQ86" s="91"/>
      <c r="NR86" s="91"/>
      <c r="NS86" s="91"/>
      <c r="NT86" s="91"/>
      <c r="NU86" s="91"/>
      <c r="NV86" s="91"/>
      <c r="NW86" s="91"/>
      <c r="NX86" s="91"/>
      <c r="NY86" s="91"/>
      <c r="NZ86" s="91"/>
      <c r="OA86" s="91"/>
      <c r="OB86" s="91"/>
      <c r="OC86" s="91"/>
      <c r="OD86" s="91"/>
      <c r="OE86" s="91"/>
      <c r="OF86" s="91"/>
      <c r="OG86" s="91"/>
      <c r="OH86" s="91"/>
      <c r="OI86" s="91"/>
      <c r="OJ86" s="91"/>
      <c r="OK86" s="91"/>
      <c r="OL86" s="91"/>
      <c r="OM86" s="91"/>
      <c r="ON86" s="91"/>
      <c r="OO86" s="91"/>
      <c r="OP86" s="91"/>
      <c r="OQ86" s="91"/>
      <c r="OR86" s="91"/>
      <c r="OS86" s="91"/>
      <c r="OT86" s="91"/>
      <c r="OU86" s="91"/>
      <c r="OV86" s="91"/>
      <c r="OW86" s="91"/>
      <c r="OX86" s="91"/>
      <c r="OY86" s="91"/>
      <c r="OZ86" s="91"/>
      <c r="PA86" s="91"/>
      <c r="PB86" s="91"/>
      <c r="PC86" s="91"/>
      <c r="PD86" s="91"/>
      <c r="PE86" s="91"/>
      <c r="PF86" s="91"/>
      <c r="PG86" s="91"/>
      <c r="PH86" s="91"/>
      <c r="PI86" s="91"/>
      <c r="PJ86" s="91"/>
      <c r="PK86" s="91"/>
      <c r="PL86" s="91"/>
      <c r="PM86" s="91"/>
      <c r="PN86" s="91"/>
      <c r="PO86" s="91"/>
      <c r="PP86" s="91"/>
      <c r="PQ86" s="91"/>
      <c r="PR86" s="91"/>
      <c r="PS86" s="91"/>
      <c r="PT86" s="91"/>
      <c r="PU86" s="91"/>
      <c r="PV86" s="91"/>
      <c r="PW86" s="91"/>
      <c r="PX86" s="91"/>
      <c r="PY86" s="91"/>
      <c r="PZ86" s="91"/>
      <c r="QA86" s="91"/>
      <c r="QB86" s="91"/>
      <c r="QC86" s="91"/>
      <c r="QD86" s="91"/>
      <c r="QE86" s="91"/>
      <c r="QF86" s="91"/>
      <c r="QG86" s="91"/>
      <c r="QH86" s="91"/>
      <c r="QI86" s="91"/>
      <c r="QJ86" s="91"/>
      <c r="QK86" s="91"/>
      <c r="QL86" s="91"/>
      <c r="QM86" s="91"/>
      <c r="QN86" s="91"/>
      <c r="QO86" s="91"/>
      <c r="QP86" s="91"/>
      <c r="QQ86" s="91"/>
      <c r="QR86" s="91"/>
      <c r="QS86" s="91"/>
      <c r="QT86" s="91"/>
      <c r="QU86" s="91"/>
      <c r="QV86" s="91"/>
      <c r="QW86" s="91"/>
      <c r="QX86" s="91"/>
      <c r="QY86" s="91"/>
      <c r="QZ86" s="91"/>
      <c r="RA86" s="91"/>
      <c r="RB86" s="91"/>
      <c r="RC86" s="91"/>
      <c r="RD86" s="91"/>
      <c r="RE86" s="91"/>
      <c r="RF86" s="91"/>
      <c r="RG86" s="91"/>
      <c r="RH86" s="91"/>
      <c r="RI86" s="91"/>
      <c r="RJ86" s="91"/>
      <c r="RK86" s="91"/>
      <c r="RL86" s="91"/>
      <c r="RM86" s="91"/>
      <c r="RN86" s="91"/>
      <c r="RO86" s="91"/>
      <c r="RP86" s="91"/>
      <c r="RQ86" s="91"/>
      <c r="RR86" s="91"/>
      <c r="RS86" s="91"/>
      <c r="RT86" s="91"/>
      <c r="RU86" s="91"/>
      <c r="RV86" s="91"/>
      <c r="RW86" s="91"/>
      <c r="RX86" s="91"/>
      <c r="RY86" s="91"/>
      <c r="RZ86" s="91"/>
      <c r="SA86" s="91"/>
      <c r="SB86" s="91"/>
      <c r="SC86" s="91"/>
      <c r="SD86" s="91"/>
      <c r="SE86" s="91"/>
      <c r="SF86" s="91"/>
      <c r="SG86" s="91"/>
      <c r="SH86" s="91"/>
      <c r="SI86" s="91"/>
      <c r="SJ86" s="91"/>
      <c r="SK86" s="91"/>
      <c r="SL86" s="91"/>
      <c r="SM86" s="91"/>
      <c r="SN86" s="91"/>
      <c r="SO86" s="91"/>
      <c r="SP86" s="91"/>
      <c r="SQ86" s="91"/>
      <c r="SR86" s="91"/>
      <c r="SS86" s="91"/>
      <c r="ST86" s="91"/>
      <c r="SU86" s="91"/>
      <c r="SV86" s="91"/>
      <c r="SW86" s="91"/>
      <c r="SX86" s="91"/>
      <c r="SY86" s="91"/>
      <c r="SZ86" s="91"/>
      <c r="TA86" s="91"/>
      <c r="TB86" s="91"/>
      <c r="TC86" s="91"/>
      <c r="TD86" s="91"/>
      <c r="TE86" s="91"/>
      <c r="TF86" s="91"/>
      <c r="TG86" s="91"/>
      <c r="TH86" s="91"/>
      <c r="TI86" s="91"/>
      <c r="TJ86" s="91"/>
      <c r="TK86" s="91"/>
      <c r="TL86" s="91"/>
      <c r="TM86" s="91"/>
      <c r="TN86" s="91"/>
      <c r="TO86" s="91"/>
      <c r="TP86" s="91"/>
      <c r="TQ86" s="91"/>
      <c r="TR86" s="91"/>
      <c r="TS86" s="91"/>
      <c r="TT86" s="91"/>
      <c r="TU86" s="91"/>
      <c r="TV86" s="91"/>
      <c r="TW86" s="91"/>
      <c r="TX86" s="91"/>
      <c r="TY86" s="91"/>
      <c r="TZ86" s="91"/>
      <c r="UA86" s="91"/>
      <c r="UB86" s="91"/>
      <c r="UC86" s="91"/>
      <c r="UD86" s="91"/>
      <c r="UE86" s="91"/>
      <c r="UF86" s="91"/>
      <c r="UG86" s="91"/>
      <c r="UH86" s="91"/>
      <c r="UI86" s="91"/>
      <c r="UJ86" s="91"/>
      <c r="UK86" s="91"/>
      <c r="UL86" s="91"/>
      <c r="UM86" s="91"/>
      <c r="UN86" s="91"/>
      <c r="UO86" s="91"/>
      <c r="UP86" s="91"/>
      <c r="UQ86" s="91"/>
      <c r="UR86" s="91"/>
      <c r="US86" s="91"/>
      <c r="UT86" s="91"/>
      <c r="UU86" s="91"/>
      <c r="UV86" s="91"/>
      <c r="UW86" s="91"/>
      <c r="UX86" s="91"/>
      <c r="UY86" s="91"/>
      <c r="UZ86" s="91"/>
      <c r="VA86" s="91"/>
      <c r="VB86" s="91"/>
      <c r="VC86" s="91"/>
      <c r="VD86" s="91"/>
      <c r="VE86" s="91"/>
      <c r="VF86" s="91"/>
      <c r="VG86" s="91"/>
      <c r="VH86" s="91"/>
      <c r="VI86" s="91"/>
      <c r="VJ86" s="91"/>
      <c r="VK86" s="91"/>
      <c r="VL86" s="91"/>
      <c r="VM86" s="91"/>
      <c r="VN86" s="91"/>
      <c r="VO86" s="91"/>
      <c r="VP86" s="91"/>
      <c r="VQ86" s="91"/>
      <c r="VR86" s="91"/>
      <c r="VS86" s="91"/>
      <c r="VT86" s="91"/>
      <c r="VU86" s="91"/>
      <c r="VV86" s="91"/>
      <c r="VW86" s="91"/>
      <c r="VX86" s="91"/>
      <c r="VY86" s="91"/>
      <c r="VZ86" s="91"/>
      <c r="WA86" s="91"/>
      <c r="WB86" s="91"/>
      <c r="WC86" s="91"/>
      <c r="WD86" s="91"/>
      <c r="WE86" s="91"/>
      <c r="WF86" s="91"/>
      <c r="WG86" s="91"/>
      <c r="WH86" s="91"/>
      <c r="WI86" s="91"/>
      <c r="WJ86" s="91"/>
      <c r="WK86" s="91"/>
      <c r="WL86" s="91"/>
      <c r="WM86" s="91"/>
      <c r="WN86" s="91"/>
      <c r="WO86" s="91"/>
      <c r="WP86" s="91"/>
      <c r="WQ86" s="91"/>
      <c r="WR86" s="91"/>
      <c r="WS86" s="91"/>
      <c r="WT86" s="91"/>
      <c r="WU86" s="91"/>
      <c r="WV86" s="91"/>
      <c r="WW86" s="91"/>
      <c r="WX86" s="91"/>
      <c r="WY86" s="91"/>
      <c r="WZ86" s="91"/>
      <c r="XA86" s="91"/>
      <c r="XB86" s="91"/>
      <c r="XC86" s="91"/>
      <c r="XD86" s="91"/>
      <c r="XE86" s="91"/>
      <c r="XF86" s="91"/>
      <c r="XG86" s="91"/>
      <c r="XH86" s="91"/>
      <c r="XI86" s="91"/>
      <c r="XJ86" s="91"/>
      <c r="XK86" s="91"/>
      <c r="XL86" s="91"/>
      <c r="XM86" s="91"/>
      <c r="XN86" s="91"/>
      <c r="XO86" s="91"/>
      <c r="XP86" s="91"/>
      <c r="XQ86" s="91"/>
      <c r="XR86" s="91"/>
      <c r="XS86" s="91"/>
      <c r="XT86" s="91"/>
      <c r="XU86" s="91"/>
      <c r="XV86" s="91"/>
      <c r="XW86" s="91"/>
      <c r="XX86" s="91"/>
      <c r="XY86" s="91"/>
      <c r="XZ86" s="91"/>
      <c r="YA86" s="91"/>
      <c r="YB86" s="91"/>
      <c r="YC86" s="91"/>
      <c r="YD86" s="91"/>
      <c r="YE86" s="91"/>
      <c r="YF86" s="91"/>
      <c r="YG86" s="91"/>
      <c r="YH86" s="91"/>
      <c r="YI86" s="91"/>
      <c r="YJ86" s="91"/>
      <c r="YK86" s="91"/>
      <c r="YL86" s="91"/>
      <c r="YM86" s="91"/>
      <c r="YN86" s="91"/>
      <c r="YO86" s="91"/>
      <c r="YP86" s="91"/>
      <c r="YQ86" s="91"/>
      <c r="YR86" s="91"/>
      <c r="YS86" s="91"/>
      <c r="YT86" s="91"/>
      <c r="YU86" s="91"/>
      <c r="YV86" s="91"/>
      <c r="YW86" s="91"/>
      <c r="YX86" s="91"/>
      <c r="YY86" s="91"/>
      <c r="YZ86" s="91"/>
      <c r="ZA86" s="91"/>
      <c r="ZB86" s="91"/>
      <c r="ZC86" s="91"/>
      <c r="ZD86" s="91"/>
      <c r="ZE86" s="91"/>
      <c r="ZF86" s="91"/>
      <c r="ZG86" s="91"/>
      <c r="ZH86" s="91"/>
      <c r="ZI86" s="91"/>
      <c r="ZJ86" s="91"/>
      <c r="ZK86" s="91"/>
      <c r="ZL86" s="91"/>
      <c r="ZM86" s="91"/>
      <c r="ZN86" s="91"/>
      <c r="ZO86" s="91"/>
      <c r="ZP86" s="91"/>
      <c r="ZQ86" s="91"/>
      <c r="ZR86" s="91"/>
      <c r="ZS86" s="91"/>
      <c r="ZT86" s="91"/>
      <c r="ZU86" s="91"/>
      <c r="ZV86" s="91"/>
      <c r="ZW86" s="91"/>
      <c r="ZX86" s="91"/>
      <c r="ZY86" s="91"/>
      <c r="ZZ86" s="91"/>
      <c r="AAA86" s="91"/>
      <c r="AAB86" s="91"/>
      <c r="AAC86" s="91"/>
      <c r="AAD86" s="91"/>
      <c r="AAE86" s="91"/>
      <c r="AAF86" s="91"/>
      <c r="AAG86" s="91"/>
      <c r="AAH86" s="91"/>
      <c r="AAI86" s="91"/>
      <c r="AAJ86" s="91"/>
      <c r="AAK86" s="91"/>
      <c r="AAL86" s="91"/>
      <c r="AAM86" s="91"/>
      <c r="AAN86" s="91"/>
      <c r="AAO86" s="91"/>
      <c r="AAP86" s="91"/>
      <c r="AAQ86" s="91"/>
      <c r="AAR86" s="91"/>
      <c r="AAS86" s="91"/>
      <c r="AAT86" s="91"/>
      <c r="AAU86" s="91"/>
      <c r="AAV86" s="91"/>
      <c r="AAW86" s="91"/>
      <c r="AAX86" s="91"/>
      <c r="AAY86" s="91"/>
      <c r="AAZ86" s="91"/>
      <c r="ABA86" s="91"/>
      <c r="ABB86" s="91"/>
      <c r="ABC86" s="91"/>
      <c r="ABD86" s="91"/>
      <c r="ABE86" s="91"/>
      <c r="ABF86" s="91"/>
      <c r="ABG86" s="91"/>
      <c r="ABH86" s="91"/>
      <c r="ABI86" s="91"/>
      <c r="ABJ86" s="91"/>
      <c r="ABK86" s="91"/>
      <c r="ABL86" s="91"/>
      <c r="ABM86" s="91"/>
      <c r="ABN86" s="91"/>
      <c r="ABO86" s="91"/>
      <c r="ABP86" s="91"/>
      <c r="ABQ86" s="91"/>
      <c r="ABR86" s="91"/>
      <c r="ABS86" s="91"/>
      <c r="ABT86" s="91"/>
      <c r="ABU86" s="91"/>
      <c r="ABV86" s="91"/>
      <c r="ABW86" s="91"/>
      <c r="ABX86" s="91"/>
      <c r="ABY86" s="91"/>
      <c r="ABZ86" s="91"/>
      <c r="ACA86" s="91"/>
      <c r="ACB86" s="91"/>
      <c r="ACC86" s="91"/>
      <c r="ACD86" s="91"/>
      <c r="ACE86" s="91"/>
      <c r="ACF86" s="91"/>
      <c r="ACG86" s="91"/>
      <c r="ACH86" s="91"/>
      <c r="ACI86" s="91"/>
      <c r="ACJ86" s="91"/>
      <c r="ACK86" s="91"/>
      <c r="ACL86" s="91"/>
      <c r="ACM86" s="91"/>
      <c r="ACN86" s="91"/>
      <c r="ACO86" s="91"/>
      <c r="ACP86" s="91"/>
      <c r="ACQ86" s="91"/>
      <c r="ACR86" s="91"/>
      <c r="ACS86" s="91"/>
      <c r="ACT86" s="91"/>
      <c r="ACU86" s="91"/>
      <c r="ACV86" s="91"/>
      <c r="ACW86" s="91"/>
      <c r="ACX86" s="91"/>
      <c r="ACY86" s="91"/>
      <c r="ACZ86" s="91"/>
      <c r="ADA86" s="91"/>
      <c r="ADB86" s="91"/>
      <c r="ADC86" s="91"/>
      <c r="ADD86" s="91"/>
      <c r="ADE86" s="91"/>
      <c r="ADF86" s="91"/>
      <c r="ADG86" s="91"/>
      <c r="ADH86" s="91"/>
      <c r="ADI86" s="91"/>
      <c r="ADJ86" s="91"/>
      <c r="ADK86" s="91"/>
      <c r="ADL86" s="91"/>
      <c r="ADM86" s="91"/>
      <c r="ADN86" s="91"/>
      <c r="ADO86" s="91"/>
      <c r="ADP86" s="91"/>
      <c r="ADQ86" s="91"/>
      <c r="ADR86" s="91"/>
      <c r="ADS86" s="91"/>
      <c r="ADT86" s="91"/>
      <c r="ADU86" s="91"/>
      <c r="ADV86" s="91"/>
      <c r="ADW86" s="91"/>
      <c r="ADX86" s="91"/>
      <c r="ADY86" s="91"/>
      <c r="ADZ86" s="91"/>
      <c r="AEA86" s="91"/>
      <c r="AEB86" s="91"/>
      <c r="AEC86" s="91"/>
      <c r="AED86" s="91"/>
      <c r="AEE86" s="91"/>
      <c r="AEF86" s="91"/>
      <c r="AEG86" s="91"/>
      <c r="AEH86" s="91"/>
      <c r="AEI86" s="91"/>
      <c r="AEJ86" s="91"/>
      <c r="AEK86" s="91"/>
      <c r="AEL86" s="91"/>
      <c r="AEM86" s="91"/>
      <c r="AEN86" s="91"/>
      <c r="AEO86" s="91"/>
      <c r="AEP86" s="91"/>
      <c r="AEQ86" s="91"/>
      <c r="AER86" s="91"/>
      <c r="AES86" s="91"/>
      <c r="AET86" s="91"/>
      <c r="AEU86" s="91"/>
      <c r="AEV86" s="91"/>
      <c r="AEW86" s="91"/>
      <c r="AEX86" s="91"/>
      <c r="AEY86" s="91"/>
      <c r="AEZ86" s="91"/>
      <c r="AFA86" s="91"/>
      <c r="AFB86" s="91"/>
      <c r="AFC86" s="91"/>
      <c r="AFD86" s="91"/>
      <c r="AFE86" s="91"/>
      <c r="AFF86" s="91"/>
      <c r="AFG86" s="91"/>
      <c r="AFH86" s="91"/>
      <c r="AFI86" s="91"/>
      <c r="AFJ86" s="91"/>
      <c r="AFK86" s="91"/>
      <c r="AFL86" s="91"/>
      <c r="AFM86" s="91"/>
      <c r="AFN86" s="91"/>
      <c r="AFO86" s="91"/>
      <c r="AFP86" s="91"/>
      <c r="AFQ86" s="91"/>
      <c r="AFR86" s="91"/>
      <c r="AFS86" s="91"/>
      <c r="AFT86" s="91"/>
      <c r="AFU86" s="91"/>
      <c r="AFV86" s="91"/>
      <c r="AFW86" s="91"/>
      <c r="AFX86" s="91"/>
      <c r="AFY86" s="91"/>
      <c r="AFZ86" s="91"/>
      <c r="AGA86" s="91"/>
      <c r="AGB86" s="91"/>
      <c r="AGC86" s="91"/>
      <c r="AGD86" s="91"/>
      <c r="AGE86" s="91"/>
      <c r="AGF86" s="91"/>
      <c r="AGG86" s="91"/>
      <c r="AGH86" s="91"/>
      <c r="AGI86" s="91"/>
      <c r="AGJ86" s="91"/>
      <c r="AGK86" s="91"/>
      <c r="AGL86" s="91"/>
      <c r="AGM86" s="91"/>
      <c r="AGN86" s="91"/>
      <c r="AGO86" s="91"/>
      <c r="AGP86" s="91"/>
      <c r="AGQ86" s="91"/>
      <c r="AGR86" s="91"/>
      <c r="AGS86" s="91"/>
      <c r="AGT86" s="91"/>
      <c r="AGU86" s="91"/>
      <c r="AGV86" s="91"/>
      <c r="AGW86" s="91"/>
      <c r="AGX86" s="91"/>
      <c r="AGY86" s="91"/>
      <c r="AGZ86" s="91"/>
      <c r="AHA86" s="91"/>
      <c r="AHB86" s="91"/>
      <c r="AHC86" s="91"/>
      <c r="AHD86" s="91"/>
      <c r="AHE86" s="91"/>
      <c r="AHF86" s="91"/>
      <c r="AHG86" s="91"/>
      <c r="AHH86" s="91"/>
      <c r="AHI86" s="91"/>
      <c r="AHJ86" s="91"/>
      <c r="AHK86" s="91"/>
      <c r="AHL86" s="91"/>
      <c r="AHM86" s="91"/>
      <c r="AHN86" s="91"/>
      <c r="AHO86" s="91"/>
      <c r="AHP86" s="91"/>
      <c r="AHQ86" s="91"/>
      <c r="AHR86" s="91"/>
      <c r="AHS86" s="91"/>
      <c r="AHT86" s="91"/>
      <c r="AHU86" s="91"/>
      <c r="AHV86" s="91"/>
      <c r="AHW86" s="91"/>
      <c r="AHX86" s="91"/>
      <c r="AHY86" s="91"/>
      <c r="AHZ86" s="91"/>
      <c r="AIA86" s="91"/>
      <c r="AIB86" s="91"/>
      <c r="AIC86" s="91"/>
      <c r="AID86" s="91"/>
      <c r="AIE86" s="91"/>
      <c r="AIF86" s="91"/>
      <c r="AIG86" s="91"/>
      <c r="AIH86" s="91"/>
      <c r="AII86" s="91"/>
      <c r="AIJ86" s="91"/>
      <c r="AIK86" s="91"/>
      <c r="AIL86" s="91"/>
      <c r="AIM86" s="91"/>
      <c r="AIN86" s="91"/>
      <c r="AIO86" s="91"/>
      <c r="AIP86" s="91"/>
      <c r="AIQ86" s="91"/>
      <c r="AIR86" s="91"/>
      <c r="AIS86" s="91"/>
      <c r="AIT86" s="91"/>
      <c r="AIU86" s="91"/>
      <c r="AIV86" s="91"/>
      <c r="AIW86" s="91"/>
      <c r="AIX86" s="91"/>
      <c r="AIY86" s="91"/>
      <c r="AIZ86" s="91"/>
      <c r="AJA86" s="91"/>
      <c r="AJB86" s="91"/>
      <c r="AJC86" s="91"/>
      <c r="AJD86" s="91"/>
      <c r="AJE86" s="91"/>
      <c r="AJF86" s="91"/>
      <c r="AJG86" s="91"/>
      <c r="AJH86" s="91"/>
      <c r="AJI86" s="91"/>
      <c r="AJJ86" s="91"/>
      <c r="AJK86" s="91"/>
      <c r="AJL86" s="91"/>
      <c r="AJM86" s="91"/>
      <c r="AJN86" s="91"/>
      <c r="AJO86" s="91"/>
      <c r="AJP86" s="91"/>
      <c r="AJQ86" s="91"/>
      <c r="AJR86" s="91"/>
      <c r="AJS86" s="91"/>
      <c r="AJT86" s="91"/>
      <c r="AJU86" s="91"/>
      <c r="AJV86" s="91"/>
      <c r="AJW86" s="91"/>
      <c r="AJX86" s="91"/>
      <c r="AJY86" s="91"/>
      <c r="AJZ86" s="91"/>
      <c r="AKA86" s="91"/>
      <c r="AKB86" s="91"/>
      <c r="AKC86" s="91"/>
      <c r="AKD86" s="91"/>
      <c r="AKE86" s="91"/>
      <c r="AKF86" s="91"/>
      <c r="AKG86" s="91"/>
      <c r="AKH86" s="91"/>
      <c r="AKI86" s="91"/>
      <c r="AKJ86" s="91"/>
      <c r="AKK86" s="91"/>
      <c r="AKL86" s="91"/>
      <c r="AKM86" s="91"/>
      <c r="AKN86" s="91"/>
      <c r="AKO86" s="91"/>
      <c r="AKP86" s="91"/>
      <c r="AKQ86" s="91"/>
      <c r="AKR86" s="91"/>
      <c r="AKS86" s="91"/>
      <c r="AKT86" s="91"/>
      <c r="AKU86" s="91"/>
      <c r="AKV86" s="91"/>
      <c r="AKW86" s="91"/>
      <c r="AKX86" s="91"/>
      <c r="AKY86" s="91"/>
      <c r="AKZ86" s="91"/>
      <c r="ALA86" s="91"/>
      <c r="ALB86" s="91"/>
      <c r="ALC86" s="91"/>
      <c r="ALD86" s="91"/>
      <c r="ALE86" s="91"/>
      <c r="ALF86" s="91"/>
      <c r="ALG86" s="91"/>
      <c r="ALH86" s="91"/>
      <c r="ALI86" s="91"/>
      <c r="ALJ86" s="91"/>
      <c r="ALK86" s="91"/>
      <c r="ALL86" s="91"/>
      <c r="ALM86" s="91"/>
      <c r="ALN86" s="91"/>
      <c r="ALO86" s="91"/>
      <c r="ALP86" s="91"/>
      <c r="ALQ86" s="91"/>
      <c r="ALR86" s="91"/>
      <c r="ALS86" s="91"/>
      <c r="ALT86" s="91"/>
      <c r="ALU86" s="91"/>
      <c r="ALV86" s="91"/>
      <c r="ALW86" s="91"/>
      <c r="ALX86" s="91"/>
      <c r="ALY86" s="91"/>
      <c r="ALZ86" s="91"/>
      <c r="AMA86" s="91"/>
      <c r="AMB86" s="91"/>
      <c r="AMC86" s="91"/>
      <c r="AMD86" s="91"/>
      <c r="AME86" s="91"/>
      <c r="AMF86" s="91"/>
      <c r="AMG86" s="91"/>
      <c r="AMH86" s="91"/>
      <c r="AMI86" s="91"/>
      <c r="AMJ86" s="91"/>
      <c r="AMK86" s="91"/>
      <c r="AML86" s="91"/>
      <c r="AMM86" s="91"/>
      <c r="AMN86" s="91"/>
      <c r="AMO86" s="91"/>
      <c r="AMP86" s="91"/>
      <c r="AMQ86" s="91"/>
      <c r="AMR86" s="91"/>
      <c r="AMS86" s="91"/>
      <c r="AMT86" s="91"/>
      <c r="AMU86" s="91"/>
      <c r="AMV86" s="91"/>
      <c r="AMW86" s="91"/>
      <c r="AMX86" s="91"/>
      <c r="AMY86" s="91"/>
      <c r="AMZ86" s="91"/>
      <c r="ANA86" s="91"/>
      <c r="ANB86" s="91"/>
      <c r="ANC86" s="91"/>
      <c r="AND86" s="91"/>
      <c r="ANE86" s="91"/>
      <c r="ANF86" s="91"/>
      <c r="ANG86" s="91"/>
      <c r="ANH86" s="91"/>
      <c r="ANI86" s="91"/>
      <c r="ANJ86" s="91"/>
      <c r="ANK86" s="91"/>
      <c r="ANL86" s="91"/>
      <c r="ANM86" s="91"/>
      <c r="ANN86" s="91"/>
      <c r="ANO86" s="91"/>
      <c r="ANP86" s="91"/>
      <c r="ANQ86" s="91"/>
      <c r="ANR86" s="91"/>
      <c r="ANS86" s="91"/>
      <c r="ANT86" s="91"/>
      <c r="ANU86" s="91"/>
      <c r="ANV86" s="91"/>
      <c r="ANW86" s="91"/>
      <c r="ANX86" s="91"/>
      <c r="ANY86" s="91"/>
      <c r="ANZ86" s="91"/>
      <c r="AOA86" s="91"/>
      <c r="AOB86" s="91"/>
      <c r="AOC86" s="91"/>
      <c r="AOD86" s="91"/>
      <c r="AOE86" s="91"/>
      <c r="AOF86" s="91"/>
      <c r="AOG86" s="91"/>
      <c r="AOH86" s="91"/>
      <c r="AOI86" s="91"/>
      <c r="AOJ86" s="91"/>
      <c r="AOK86" s="91"/>
      <c r="AOL86" s="91"/>
      <c r="AOM86" s="91"/>
      <c r="AON86" s="91"/>
      <c r="AOO86" s="91"/>
      <c r="AOP86" s="91"/>
      <c r="AOQ86" s="91"/>
      <c r="AOR86" s="91"/>
      <c r="AOS86" s="91"/>
      <c r="AOT86" s="91"/>
      <c r="AOU86" s="91"/>
      <c r="AOV86" s="91"/>
      <c r="AOW86" s="91"/>
      <c r="AOX86" s="91"/>
      <c r="AOY86" s="91"/>
      <c r="AOZ86" s="91"/>
      <c r="APA86" s="91"/>
      <c r="APB86" s="91"/>
      <c r="APC86" s="91"/>
      <c r="APD86" s="91"/>
      <c r="APE86" s="91"/>
      <c r="APF86" s="91"/>
      <c r="APG86" s="91"/>
      <c r="APH86" s="91"/>
      <c r="API86" s="91"/>
      <c r="APJ86" s="91"/>
      <c r="APK86" s="91"/>
      <c r="APL86" s="91"/>
      <c r="APM86" s="91"/>
      <c r="APN86" s="91"/>
      <c r="APO86" s="91"/>
      <c r="APP86" s="91"/>
      <c r="APQ86" s="91"/>
      <c r="APR86" s="91"/>
      <c r="APS86" s="91"/>
      <c r="APT86" s="91"/>
      <c r="APU86" s="91"/>
      <c r="APV86" s="91"/>
      <c r="APW86" s="91"/>
      <c r="APX86" s="91"/>
      <c r="APY86" s="91"/>
      <c r="APZ86" s="91"/>
      <c r="AQA86" s="91"/>
      <c r="AQB86" s="91"/>
      <c r="AQC86" s="91"/>
      <c r="AQD86" s="91"/>
      <c r="AQE86" s="91"/>
      <c r="AQF86" s="91"/>
      <c r="AQG86" s="91"/>
      <c r="AQH86" s="91"/>
      <c r="AQI86" s="91"/>
      <c r="AQJ86" s="91"/>
      <c r="AQK86" s="91"/>
      <c r="AQL86" s="91"/>
      <c r="AQM86" s="91"/>
      <c r="AQN86" s="91"/>
      <c r="AQO86" s="91"/>
      <c r="AQP86" s="91"/>
      <c r="AQQ86" s="91"/>
      <c r="AQR86" s="91"/>
      <c r="AQS86" s="91"/>
      <c r="AQT86" s="91"/>
      <c r="AQU86" s="91"/>
      <c r="AQV86" s="91"/>
      <c r="AQW86" s="91"/>
      <c r="AQX86" s="91"/>
      <c r="AQY86" s="91"/>
      <c r="AQZ86" s="91"/>
      <c r="ARA86" s="91"/>
      <c r="ARB86" s="91"/>
      <c r="ARC86" s="91"/>
      <c r="ARD86" s="91"/>
      <c r="ARE86" s="91"/>
      <c r="ARF86" s="91"/>
      <c r="ARG86" s="91"/>
      <c r="ARH86" s="91"/>
      <c r="ARI86" s="91"/>
      <c r="ARJ86" s="91"/>
      <c r="ARK86" s="91"/>
      <c r="ARL86" s="91"/>
      <c r="ARM86" s="91"/>
      <c r="ARN86" s="91"/>
      <c r="ARO86" s="91"/>
      <c r="ARP86" s="91"/>
      <c r="ARQ86" s="91"/>
      <c r="ARR86" s="91"/>
      <c r="ARS86" s="91"/>
      <c r="ART86" s="91"/>
      <c r="ARU86" s="91"/>
      <c r="ARV86" s="91"/>
      <c r="ARW86" s="91"/>
      <c r="ARX86" s="91"/>
      <c r="ARY86" s="91"/>
      <c r="ARZ86" s="91"/>
      <c r="ASA86" s="91"/>
      <c r="ASB86" s="91"/>
      <c r="ASC86" s="91"/>
      <c r="ASD86" s="91"/>
      <c r="ASE86" s="91"/>
      <c r="ASF86" s="91"/>
      <c r="ASG86" s="91"/>
      <c r="ASH86" s="91"/>
      <c r="ASI86" s="91"/>
      <c r="ASJ86" s="91"/>
      <c r="ASK86" s="91"/>
      <c r="ASL86" s="91"/>
      <c r="ASM86" s="91"/>
      <c r="ASN86" s="91"/>
      <c r="ASO86" s="91"/>
      <c r="ASP86" s="91"/>
      <c r="ASQ86" s="91"/>
      <c r="ASR86" s="91"/>
      <c r="ASS86" s="91"/>
      <c r="AST86" s="91"/>
      <c r="ASU86" s="91"/>
      <c r="ASV86" s="91"/>
      <c r="ASW86" s="91"/>
      <c r="ASX86" s="91"/>
      <c r="ASY86" s="91"/>
      <c r="ASZ86" s="91"/>
      <c r="ATA86" s="91"/>
      <c r="ATB86" s="91"/>
      <c r="ATC86" s="91"/>
      <c r="ATD86" s="91"/>
      <c r="ATE86" s="91"/>
      <c r="ATF86" s="91"/>
      <c r="ATG86" s="91"/>
      <c r="ATH86" s="91"/>
      <c r="ATI86" s="91"/>
      <c r="ATJ86" s="91"/>
      <c r="ATK86" s="91"/>
      <c r="ATL86" s="91"/>
      <c r="ATM86" s="91"/>
      <c r="ATN86" s="91"/>
      <c r="ATO86" s="91"/>
      <c r="ATP86" s="91"/>
      <c r="ATQ86" s="91"/>
      <c r="ATR86" s="91"/>
      <c r="ATS86" s="91"/>
      <c r="ATT86" s="91"/>
      <c r="ATU86" s="91"/>
      <c r="ATV86" s="91"/>
      <c r="ATW86" s="91"/>
      <c r="ATX86" s="91"/>
      <c r="ATY86" s="91"/>
      <c r="ATZ86" s="91"/>
      <c r="AUA86" s="91"/>
      <c r="AUB86" s="91"/>
      <c r="AUC86" s="91"/>
      <c r="AUD86" s="91"/>
      <c r="AUE86" s="91"/>
      <c r="AUF86" s="91"/>
      <c r="AUG86" s="91"/>
      <c r="AUH86" s="91"/>
      <c r="AUI86" s="91"/>
      <c r="AUJ86" s="91"/>
      <c r="AUK86" s="91"/>
      <c r="AUL86" s="91"/>
      <c r="AUM86" s="91"/>
      <c r="AUN86" s="91"/>
      <c r="AUO86" s="91"/>
      <c r="AUP86" s="91"/>
      <c r="AUQ86" s="91"/>
      <c r="AUR86" s="91"/>
      <c r="AUS86" s="91"/>
      <c r="AUT86" s="91"/>
      <c r="AUU86" s="91"/>
      <c r="AUV86" s="91"/>
      <c r="AUW86" s="91"/>
      <c r="AUX86" s="91"/>
      <c r="AUY86" s="91"/>
      <c r="AUZ86" s="91"/>
      <c r="AVA86" s="91"/>
      <c r="AVB86" s="91"/>
      <c r="AVC86" s="91"/>
      <c r="AVD86" s="91"/>
      <c r="AVE86" s="91"/>
      <c r="AVF86" s="91"/>
      <c r="AVG86" s="91"/>
      <c r="AVH86" s="91"/>
      <c r="AVI86" s="91"/>
      <c r="AVJ86" s="91"/>
      <c r="AVK86" s="91"/>
      <c r="AVL86" s="91"/>
      <c r="AVM86" s="91"/>
      <c r="AVN86" s="91"/>
      <c r="AVO86" s="91"/>
      <c r="AVP86" s="91"/>
      <c r="AVQ86" s="91"/>
      <c r="AVR86" s="91"/>
      <c r="AVS86" s="91"/>
      <c r="AVT86" s="91"/>
      <c r="AVU86" s="91"/>
      <c r="AVV86" s="91"/>
      <c r="AVW86" s="91"/>
      <c r="AVX86" s="91"/>
      <c r="AVY86" s="91"/>
      <c r="AVZ86" s="91"/>
      <c r="AWA86" s="91"/>
      <c r="AWB86" s="91"/>
      <c r="AWC86" s="91"/>
      <c r="AWD86" s="91"/>
      <c r="AWE86" s="91"/>
      <c r="AWF86" s="91"/>
      <c r="AWG86" s="91"/>
      <c r="AWH86" s="91"/>
      <c r="AWI86" s="91"/>
      <c r="AWJ86" s="91"/>
      <c r="AWK86" s="91"/>
      <c r="AWL86" s="91"/>
      <c r="AWM86" s="91"/>
      <c r="AWN86" s="91"/>
      <c r="AWO86" s="91"/>
      <c r="AWP86" s="91"/>
      <c r="AWQ86" s="91"/>
      <c r="AWR86" s="91"/>
      <c r="AWS86" s="91"/>
      <c r="AWT86" s="91"/>
      <c r="AWU86" s="91"/>
      <c r="AWV86" s="91"/>
      <c r="AWW86" s="91"/>
      <c r="AWX86" s="91"/>
      <c r="AWY86" s="91"/>
      <c r="AWZ86" s="91"/>
      <c r="AXA86" s="91"/>
      <c r="AXB86" s="91"/>
      <c r="AXC86" s="91"/>
      <c r="AXD86" s="91"/>
      <c r="AXE86" s="91"/>
      <c r="AXF86" s="91"/>
      <c r="AXG86" s="91"/>
      <c r="AXH86" s="91"/>
      <c r="AXI86" s="91"/>
      <c r="AXJ86" s="91"/>
      <c r="AXK86" s="91"/>
      <c r="AXL86" s="91"/>
      <c r="AXM86" s="91"/>
      <c r="AXN86" s="91"/>
      <c r="AXO86" s="91"/>
      <c r="AXP86" s="91"/>
      <c r="AXQ86" s="91"/>
      <c r="AXR86" s="91"/>
      <c r="AXS86" s="91"/>
      <c r="AXT86" s="91"/>
      <c r="AXU86" s="91"/>
      <c r="AXV86" s="91"/>
      <c r="AXW86" s="91"/>
      <c r="AXX86" s="91"/>
      <c r="AXY86" s="91"/>
      <c r="AXZ86" s="91"/>
      <c r="AYA86" s="91"/>
      <c r="AYB86" s="91"/>
      <c r="AYC86" s="91"/>
      <c r="AYD86" s="91"/>
      <c r="AYE86" s="91"/>
      <c r="AYF86" s="91"/>
      <c r="AYG86" s="91"/>
      <c r="AYH86" s="91"/>
      <c r="AYI86" s="91"/>
      <c r="AYJ86" s="91"/>
      <c r="AYK86" s="91"/>
      <c r="AYL86" s="91"/>
      <c r="AYM86" s="91"/>
      <c r="AYN86" s="91"/>
      <c r="AYO86" s="91"/>
      <c r="AYP86" s="91"/>
      <c r="AYQ86" s="91"/>
      <c r="AYR86" s="91"/>
      <c r="AYS86" s="91"/>
      <c r="AYT86" s="91"/>
      <c r="AYU86" s="91"/>
      <c r="AYV86" s="91"/>
      <c r="AYW86" s="91"/>
      <c r="AYX86" s="91"/>
      <c r="AYY86" s="91"/>
      <c r="AYZ86" s="91"/>
      <c r="AZA86" s="91"/>
      <c r="AZB86" s="91"/>
      <c r="AZC86" s="91"/>
      <c r="AZD86" s="91"/>
      <c r="AZE86" s="91"/>
      <c r="AZF86" s="91"/>
      <c r="AZG86" s="91"/>
      <c r="AZH86" s="91"/>
      <c r="AZI86" s="91"/>
      <c r="AZJ86" s="91"/>
      <c r="AZK86" s="91"/>
      <c r="AZL86" s="91"/>
      <c r="AZM86" s="91"/>
      <c r="AZN86" s="91"/>
      <c r="AZO86" s="91"/>
      <c r="AZP86" s="91"/>
      <c r="AZQ86" s="91"/>
      <c r="AZR86" s="91"/>
      <c r="AZS86" s="91"/>
      <c r="AZT86" s="91"/>
      <c r="AZU86" s="91"/>
      <c r="AZV86" s="91"/>
      <c r="AZW86" s="91"/>
      <c r="AZX86" s="91"/>
      <c r="AZY86" s="91"/>
      <c r="AZZ86" s="91"/>
      <c r="BAA86" s="91"/>
      <c r="BAB86" s="91"/>
      <c r="BAC86" s="91"/>
      <c r="BAD86" s="91"/>
      <c r="BAE86" s="91"/>
      <c r="BAF86" s="91"/>
      <c r="BAG86" s="91"/>
      <c r="BAH86" s="91"/>
      <c r="BAI86" s="91"/>
      <c r="BAJ86" s="91"/>
      <c r="BAK86" s="91"/>
      <c r="BAL86" s="91"/>
      <c r="BAM86" s="91"/>
      <c r="BAN86" s="91"/>
      <c r="BAO86" s="91"/>
      <c r="BAP86" s="91"/>
      <c r="BAQ86" s="91"/>
      <c r="BAR86" s="91"/>
      <c r="BAS86" s="91"/>
      <c r="BAT86" s="91"/>
      <c r="BAU86" s="91"/>
      <c r="BAV86" s="91"/>
      <c r="BAW86" s="91"/>
      <c r="BAX86" s="91"/>
      <c r="BAY86" s="91"/>
      <c r="BAZ86" s="91"/>
      <c r="BBA86" s="91"/>
      <c r="BBB86" s="91"/>
      <c r="BBC86" s="91"/>
      <c r="BBD86" s="91"/>
      <c r="BBE86" s="91"/>
      <c r="BBF86" s="91"/>
      <c r="BBG86" s="91"/>
      <c r="BBH86" s="91"/>
      <c r="BBI86" s="91"/>
      <c r="BBJ86" s="91"/>
      <c r="BBK86" s="91"/>
      <c r="BBL86" s="91"/>
      <c r="BBM86" s="91"/>
      <c r="BBN86" s="91"/>
      <c r="BBO86" s="91"/>
      <c r="BBP86" s="91"/>
      <c r="BBQ86" s="91"/>
      <c r="BBR86" s="91"/>
      <c r="BBS86" s="91"/>
      <c r="BBT86" s="91"/>
      <c r="BBU86" s="91"/>
      <c r="BBV86" s="91"/>
      <c r="BBW86" s="91"/>
      <c r="BBX86" s="91"/>
      <c r="BBY86" s="91"/>
      <c r="BBZ86" s="91"/>
      <c r="BCA86" s="91"/>
      <c r="BCB86" s="91"/>
      <c r="BCC86" s="91"/>
      <c r="BCD86" s="91"/>
      <c r="BCE86" s="91"/>
      <c r="BCF86" s="91"/>
      <c r="BCG86" s="91"/>
      <c r="BCH86" s="91"/>
      <c r="BCI86" s="91"/>
      <c r="BCJ86" s="91"/>
      <c r="BCK86" s="91"/>
      <c r="BCL86" s="91"/>
      <c r="BCM86" s="91"/>
      <c r="BCN86" s="91"/>
      <c r="BCO86" s="91"/>
      <c r="BCP86" s="91"/>
      <c r="BCQ86" s="91"/>
      <c r="BCR86" s="91"/>
      <c r="BCS86" s="91"/>
      <c r="BCT86" s="91"/>
      <c r="BCU86" s="91"/>
      <c r="BCV86" s="91"/>
      <c r="BCW86" s="91"/>
      <c r="BCX86" s="91"/>
      <c r="BCY86" s="91"/>
      <c r="BCZ86" s="91"/>
      <c r="BDA86" s="91"/>
      <c r="BDB86" s="91"/>
      <c r="BDC86" s="91"/>
      <c r="BDD86" s="91"/>
      <c r="BDE86" s="91"/>
      <c r="BDF86" s="91"/>
      <c r="BDG86" s="91"/>
      <c r="BDH86" s="91"/>
      <c r="BDI86" s="91"/>
      <c r="BDJ86" s="91"/>
      <c r="BDK86" s="91"/>
      <c r="BDL86" s="91"/>
      <c r="BDM86" s="91"/>
      <c r="BDN86" s="91"/>
      <c r="BDO86" s="91"/>
      <c r="BDP86" s="91"/>
      <c r="BDQ86" s="91"/>
      <c r="BDR86" s="91"/>
      <c r="BDS86" s="91"/>
      <c r="BDT86" s="91"/>
      <c r="BDU86" s="91"/>
      <c r="BDV86" s="91"/>
      <c r="BDW86" s="91"/>
      <c r="BDX86" s="91"/>
      <c r="BDY86" s="91"/>
      <c r="BDZ86" s="91"/>
      <c r="BEA86" s="91"/>
      <c r="BEB86" s="91"/>
      <c r="BEC86" s="91"/>
      <c r="BED86" s="91"/>
      <c r="BEE86" s="91"/>
      <c r="BEF86" s="91"/>
      <c r="BEG86" s="91"/>
      <c r="BEH86" s="91"/>
      <c r="BEI86" s="91"/>
      <c r="BEJ86" s="91"/>
      <c r="BEK86" s="91"/>
      <c r="BEL86" s="91"/>
      <c r="BEM86" s="91"/>
      <c r="BEN86" s="91"/>
      <c r="BEO86" s="91"/>
      <c r="BEP86" s="91"/>
      <c r="BEQ86" s="91"/>
      <c r="BER86" s="91"/>
      <c r="BES86" s="91"/>
      <c r="BET86" s="91"/>
      <c r="BEU86" s="91"/>
      <c r="BEV86" s="91"/>
      <c r="BEW86" s="91"/>
      <c r="BEX86" s="91"/>
      <c r="BEY86" s="91"/>
      <c r="BEZ86" s="91"/>
      <c r="BFA86" s="91"/>
      <c r="BFB86" s="91"/>
      <c r="BFC86" s="91"/>
      <c r="BFD86" s="91"/>
      <c r="BFE86" s="91"/>
      <c r="BFF86" s="91"/>
      <c r="BFG86" s="91"/>
      <c r="BFH86" s="91"/>
      <c r="BFI86" s="91"/>
      <c r="BFJ86" s="91"/>
      <c r="BFK86" s="91"/>
      <c r="BFL86" s="91"/>
      <c r="BFM86" s="91"/>
      <c r="BFN86" s="91"/>
      <c r="BFO86" s="91"/>
      <c r="BFP86" s="91"/>
      <c r="BFQ86" s="91"/>
      <c r="BFR86" s="91"/>
      <c r="BFS86" s="91"/>
      <c r="BFT86" s="91"/>
      <c r="BFU86" s="91"/>
      <c r="BFV86" s="91"/>
      <c r="BFW86" s="91"/>
      <c r="BFX86" s="91"/>
      <c r="BFY86" s="91"/>
      <c r="BFZ86" s="91"/>
      <c r="BGA86" s="91"/>
      <c r="BGB86" s="91"/>
      <c r="BGC86" s="91"/>
      <c r="BGD86" s="91"/>
      <c r="BGE86" s="91"/>
      <c r="BGF86" s="91"/>
      <c r="BGG86" s="91"/>
      <c r="BGH86" s="91"/>
      <c r="BGI86" s="91"/>
      <c r="BGJ86" s="91"/>
      <c r="BGK86" s="91"/>
      <c r="BGL86" s="91"/>
      <c r="BGM86" s="91"/>
      <c r="BGN86" s="91"/>
      <c r="BGO86" s="91"/>
      <c r="BGP86" s="91"/>
      <c r="BGQ86" s="91"/>
      <c r="BGR86" s="91"/>
      <c r="BGS86" s="91"/>
      <c r="BGT86" s="91"/>
      <c r="BGU86" s="91"/>
      <c r="BGV86" s="91"/>
      <c r="BGW86" s="91"/>
      <c r="BGX86" s="91"/>
      <c r="BGY86" s="91"/>
      <c r="BGZ86" s="91"/>
      <c r="BHA86" s="91"/>
      <c r="BHB86" s="91"/>
      <c r="BHC86" s="91"/>
      <c r="BHD86" s="91"/>
      <c r="BHE86" s="91"/>
      <c r="BHF86" s="91"/>
      <c r="BHG86" s="91"/>
      <c r="BHH86" s="91"/>
      <c r="BHI86" s="91"/>
      <c r="BHJ86" s="91"/>
      <c r="BHK86" s="91"/>
      <c r="BHL86" s="91"/>
      <c r="BHM86" s="91"/>
      <c r="BHN86" s="91"/>
      <c r="BHO86" s="91"/>
      <c r="BHP86" s="91"/>
      <c r="BHQ86" s="91"/>
      <c r="BHR86" s="91"/>
      <c r="BHS86" s="91"/>
      <c r="BHT86" s="91"/>
      <c r="BHU86" s="91"/>
      <c r="BHV86" s="91"/>
      <c r="BHW86" s="91"/>
      <c r="BHX86" s="91"/>
      <c r="BHY86" s="91"/>
      <c r="BHZ86" s="91"/>
      <c r="BIA86" s="91"/>
      <c r="BIB86" s="91"/>
      <c r="BIC86" s="91"/>
      <c r="BID86" s="91"/>
      <c r="BIE86" s="91"/>
      <c r="BIF86" s="91"/>
      <c r="BIG86" s="91"/>
      <c r="BIH86" s="91"/>
      <c r="BII86" s="91"/>
      <c r="BIJ86" s="91"/>
      <c r="BIK86" s="91"/>
      <c r="BIL86" s="91"/>
      <c r="BIM86" s="91"/>
      <c r="BIN86" s="91"/>
      <c r="BIO86" s="91"/>
      <c r="BIP86" s="91"/>
      <c r="BIQ86" s="91"/>
      <c r="BIR86" s="91"/>
      <c r="BIS86" s="91"/>
      <c r="BIT86" s="91"/>
      <c r="BIU86" s="91"/>
      <c r="BIV86" s="91"/>
      <c r="BIW86" s="91"/>
      <c r="BIX86" s="91"/>
      <c r="BIY86" s="91"/>
      <c r="BIZ86" s="91"/>
      <c r="BJA86" s="91"/>
      <c r="BJB86" s="91"/>
      <c r="BJC86" s="91"/>
      <c r="BJD86" s="91"/>
      <c r="BJE86" s="91"/>
      <c r="BJF86" s="91"/>
      <c r="BJG86" s="91"/>
      <c r="BJH86" s="91"/>
      <c r="BJI86" s="91"/>
      <c r="BJJ86" s="91"/>
      <c r="BJK86" s="91"/>
      <c r="BJL86" s="91"/>
      <c r="BJM86" s="91"/>
      <c r="BJN86" s="91"/>
      <c r="BJO86" s="91"/>
      <c r="BJP86" s="91"/>
      <c r="BJQ86" s="91"/>
      <c r="BJR86" s="91"/>
      <c r="BJS86" s="91"/>
      <c r="BJT86" s="91"/>
      <c r="BJU86" s="91"/>
      <c r="BJV86" s="91"/>
      <c r="BJW86" s="91"/>
      <c r="BJX86" s="91"/>
      <c r="BJY86" s="91"/>
      <c r="BJZ86" s="91"/>
      <c r="BKA86" s="91"/>
      <c r="BKB86" s="91"/>
      <c r="BKC86" s="91"/>
      <c r="BKD86" s="91"/>
      <c r="BKE86" s="91"/>
      <c r="BKF86" s="91"/>
      <c r="BKG86" s="91"/>
      <c r="BKH86" s="91"/>
      <c r="BKI86" s="91"/>
      <c r="BKJ86" s="91"/>
      <c r="BKK86" s="91"/>
      <c r="BKL86" s="91"/>
      <c r="BKM86" s="91"/>
      <c r="BKN86" s="91"/>
      <c r="BKO86" s="91"/>
      <c r="BKP86" s="91"/>
      <c r="BKQ86" s="91"/>
      <c r="BKR86" s="91"/>
      <c r="BKS86" s="91"/>
      <c r="BKT86" s="91"/>
      <c r="BKU86" s="91"/>
      <c r="BKV86" s="91"/>
      <c r="BKW86" s="91"/>
      <c r="BKX86" s="91"/>
      <c r="BKY86" s="91"/>
      <c r="BKZ86" s="91"/>
      <c r="BLA86" s="91"/>
      <c r="BLB86" s="91"/>
      <c r="BLC86" s="91"/>
      <c r="BLD86" s="91"/>
      <c r="BLE86" s="91"/>
      <c r="BLF86" s="91"/>
      <c r="BLG86" s="91"/>
      <c r="BLH86" s="91"/>
      <c r="BLI86" s="91"/>
      <c r="BLJ86" s="91"/>
      <c r="BLK86" s="91"/>
      <c r="BLL86" s="91"/>
      <c r="BLM86" s="91"/>
      <c r="BLN86" s="91"/>
      <c r="BLO86" s="91"/>
      <c r="BLP86" s="91"/>
      <c r="BLQ86" s="91"/>
      <c r="BLR86" s="91"/>
      <c r="BLS86" s="91"/>
      <c r="BLT86" s="91"/>
      <c r="BLU86" s="91"/>
      <c r="BLV86" s="91"/>
      <c r="BLW86" s="91"/>
      <c r="BLX86" s="91"/>
      <c r="BLY86" s="91"/>
      <c r="BLZ86" s="91"/>
      <c r="BMA86" s="91"/>
      <c r="BMB86" s="91"/>
      <c r="BMC86" s="91"/>
      <c r="BMD86" s="91"/>
      <c r="BME86" s="91"/>
      <c r="BMF86" s="91"/>
      <c r="BMG86" s="91"/>
      <c r="BMH86" s="91"/>
      <c r="BMI86" s="91"/>
      <c r="BMJ86" s="91"/>
      <c r="BMK86" s="91"/>
      <c r="BML86" s="91"/>
      <c r="BMM86" s="91"/>
      <c r="BMN86" s="91"/>
      <c r="BMO86" s="91"/>
      <c r="BMP86" s="91"/>
      <c r="BMQ86" s="91"/>
      <c r="BMR86" s="91"/>
      <c r="BMS86" s="91"/>
      <c r="BMT86" s="91"/>
      <c r="BMU86" s="91"/>
      <c r="BMV86" s="91"/>
      <c r="BMW86" s="91"/>
      <c r="BMX86" s="91"/>
      <c r="BMY86" s="91"/>
      <c r="BMZ86" s="91"/>
      <c r="BNA86" s="91"/>
      <c r="BNB86" s="91"/>
      <c r="BNC86" s="91"/>
      <c r="BND86" s="91"/>
      <c r="BNE86" s="91"/>
      <c r="BNF86" s="91"/>
      <c r="BNG86" s="91"/>
      <c r="BNH86" s="91"/>
      <c r="BNI86" s="91"/>
      <c r="BNJ86" s="91"/>
      <c r="BNK86" s="91"/>
      <c r="BNL86" s="91"/>
      <c r="BNM86" s="91"/>
      <c r="BNN86" s="91"/>
      <c r="BNO86" s="91"/>
      <c r="BNP86" s="91"/>
      <c r="BNQ86" s="91"/>
      <c r="BNR86" s="91"/>
      <c r="BNS86" s="91"/>
      <c r="BNT86" s="91"/>
      <c r="BNU86" s="91"/>
      <c r="BNV86" s="91"/>
      <c r="BNW86" s="91"/>
      <c r="BNX86" s="91"/>
      <c r="BNY86" s="91"/>
      <c r="BNZ86" s="91"/>
      <c r="BOA86" s="91"/>
      <c r="BOB86" s="91"/>
      <c r="BOC86" s="91"/>
      <c r="BOD86" s="91"/>
      <c r="BOE86" s="91"/>
      <c r="BOF86" s="91"/>
      <c r="BOG86" s="91"/>
      <c r="BOH86" s="91"/>
      <c r="BOI86" s="91"/>
      <c r="BOJ86" s="91"/>
      <c r="BOK86" s="91"/>
      <c r="BOL86" s="91"/>
      <c r="BOM86" s="91"/>
      <c r="BON86" s="91"/>
      <c r="BOO86" s="91"/>
      <c r="BOP86" s="91"/>
      <c r="BOQ86" s="91"/>
      <c r="BOR86" s="91"/>
      <c r="BOS86" s="91"/>
      <c r="BOT86" s="91"/>
      <c r="BOU86" s="91"/>
      <c r="BOV86" s="91"/>
      <c r="BOW86" s="91"/>
      <c r="BOX86" s="91"/>
      <c r="BOY86" s="91"/>
      <c r="BOZ86" s="91"/>
      <c r="BPA86" s="91"/>
      <c r="BPB86" s="91"/>
      <c r="BPC86" s="91"/>
      <c r="BPD86" s="91"/>
      <c r="BPE86" s="91"/>
      <c r="BPF86" s="91"/>
      <c r="BPG86" s="91"/>
      <c r="BPH86" s="91"/>
      <c r="BPI86" s="91"/>
      <c r="BPJ86" s="91"/>
      <c r="BPK86" s="91"/>
      <c r="BPL86" s="91"/>
      <c r="BPM86" s="91"/>
      <c r="BPN86" s="91"/>
      <c r="BPO86" s="91"/>
      <c r="BPP86" s="91"/>
      <c r="BPQ86" s="91"/>
      <c r="BPR86" s="91"/>
      <c r="BPS86" s="91"/>
      <c r="BPT86" s="91"/>
      <c r="BPU86" s="91"/>
      <c r="BPV86" s="91"/>
      <c r="BPW86" s="91"/>
      <c r="BPX86" s="91"/>
      <c r="BPY86" s="91"/>
      <c r="BPZ86" s="91"/>
      <c r="BQA86" s="91"/>
      <c r="BQB86" s="91"/>
      <c r="BQC86" s="91"/>
      <c r="BQD86" s="91"/>
      <c r="BQE86" s="91"/>
      <c r="BQF86" s="91"/>
      <c r="BQG86" s="91"/>
      <c r="BQH86" s="91"/>
      <c r="BQI86" s="91"/>
      <c r="BQJ86" s="91"/>
      <c r="BQK86" s="91"/>
      <c r="BQL86" s="91"/>
      <c r="BQM86" s="91"/>
      <c r="BQN86" s="91"/>
      <c r="BQO86" s="91"/>
      <c r="BQP86" s="91"/>
      <c r="BQQ86" s="91"/>
      <c r="BQR86" s="91"/>
      <c r="BQS86" s="91"/>
      <c r="BQT86" s="91"/>
      <c r="BQU86" s="91"/>
      <c r="BQV86" s="91"/>
      <c r="BQW86" s="91"/>
      <c r="BQX86" s="91"/>
      <c r="BQY86" s="91"/>
      <c r="BQZ86" s="91"/>
      <c r="BRA86" s="91"/>
      <c r="BRB86" s="91"/>
      <c r="BRC86" s="91"/>
      <c r="BRD86" s="91"/>
      <c r="BRE86" s="91"/>
      <c r="BRF86" s="91"/>
      <c r="BRG86" s="91"/>
      <c r="BRH86" s="91"/>
      <c r="BRI86" s="91"/>
      <c r="BRJ86" s="91"/>
      <c r="BRK86" s="91"/>
      <c r="BRL86" s="91"/>
      <c r="BRM86" s="91"/>
      <c r="BRN86" s="91"/>
      <c r="BRO86" s="91"/>
      <c r="BRP86" s="91"/>
      <c r="BRQ86" s="91"/>
      <c r="BRR86" s="91"/>
      <c r="BRS86" s="91"/>
      <c r="BRT86" s="91"/>
      <c r="BRU86" s="91"/>
      <c r="BRV86" s="91"/>
      <c r="BRW86" s="91"/>
      <c r="BRX86" s="91"/>
      <c r="BRY86" s="91"/>
      <c r="BRZ86" s="91"/>
      <c r="BSA86" s="91"/>
      <c r="BSB86" s="91"/>
      <c r="BSC86" s="91"/>
      <c r="BSD86" s="91"/>
      <c r="BSE86" s="91"/>
      <c r="BSF86" s="91"/>
      <c r="BSG86" s="91"/>
      <c r="BSH86" s="91"/>
      <c r="BSI86" s="91"/>
      <c r="BSJ86" s="91"/>
      <c r="BSK86" s="91"/>
      <c r="BSL86" s="91"/>
      <c r="BSM86" s="91"/>
      <c r="BSN86" s="91"/>
      <c r="BSO86" s="91"/>
      <c r="BSP86" s="91"/>
      <c r="BSQ86" s="91"/>
      <c r="BSR86" s="91"/>
      <c r="BSS86" s="91"/>
      <c r="BST86" s="91"/>
      <c r="BSU86" s="91"/>
      <c r="BSV86" s="91"/>
      <c r="BSW86" s="91"/>
      <c r="BSX86" s="91"/>
      <c r="BSY86" s="91"/>
      <c r="BSZ86" s="91"/>
      <c r="BTA86" s="91"/>
      <c r="BTB86" s="91"/>
      <c r="BTC86" s="91"/>
      <c r="BTD86" s="91"/>
      <c r="BTE86" s="91"/>
      <c r="BTF86" s="91"/>
      <c r="BTG86" s="91"/>
      <c r="BTH86" s="91"/>
      <c r="BTI86" s="91"/>
      <c r="BTJ86" s="91"/>
      <c r="BTK86" s="91"/>
      <c r="BTL86" s="91"/>
      <c r="BTM86" s="91"/>
      <c r="BTN86" s="91"/>
      <c r="BTO86" s="91"/>
      <c r="BTP86" s="91"/>
      <c r="BTQ86" s="91"/>
      <c r="BTR86" s="91"/>
      <c r="BTS86" s="91"/>
      <c r="BTT86" s="91"/>
      <c r="BTU86" s="91"/>
      <c r="BTV86" s="91"/>
      <c r="BTW86" s="91"/>
      <c r="BTX86" s="91"/>
      <c r="BTY86" s="91"/>
      <c r="BTZ86" s="91"/>
      <c r="BUA86" s="91"/>
      <c r="BUB86" s="91"/>
      <c r="BUC86" s="91"/>
      <c r="BUD86" s="91"/>
      <c r="BUE86" s="91"/>
      <c r="BUF86" s="91"/>
      <c r="BUG86" s="91"/>
      <c r="BUH86" s="91"/>
      <c r="BUI86" s="91"/>
      <c r="BUJ86" s="91"/>
      <c r="BUK86" s="91"/>
      <c r="BUL86" s="91"/>
      <c r="BUM86" s="91"/>
      <c r="BUN86" s="91"/>
      <c r="BUO86" s="91"/>
      <c r="BUP86" s="91"/>
      <c r="BUQ86" s="91"/>
      <c r="BUR86" s="91"/>
      <c r="BUS86" s="91"/>
      <c r="BUT86" s="91"/>
      <c r="BUU86" s="91"/>
      <c r="BUV86" s="91"/>
      <c r="BUW86" s="91"/>
      <c r="BUX86" s="91"/>
      <c r="BUY86" s="91"/>
      <c r="BUZ86" s="91"/>
      <c r="BVA86" s="91"/>
      <c r="BVB86" s="91"/>
      <c r="BVC86" s="91"/>
      <c r="BVD86" s="91"/>
      <c r="BVE86" s="91"/>
      <c r="BVF86" s="91"/>
      <c r="BVG86" s="91"/>
      <c r="BVH86" s="91"/>
      <c r="BVI86" s="91"/>
      <c r="BVJ86" s="91"/>
      <c r="BVK86" s="91"/>
      <c r="BVL86" s="91"/>
      <c r="BVM86" s="91"/>
      <c r="BVN86" s="91"/>
      <c r="BVO86" s="91"/>
      <c r="BVP86" s="91"/>
      <c r="BVQ86" s="91"/>
      <c r="BVR86" s="91"/>
      <c r="BVS86" s="91"/>
      <c r="BVT86" s="91"/>
      <c r="BVU86" s="91"/>
      <c r="BVV86" s="91"/>
      <c r="BVW86" s="91"/>
      <c r="BVX86" s="91"/>
      <c r="BVY86" s="91"/>
      <c r="BVZ86" s="91"/>
      <c r="BWA86" s="91"/>
      <c r="BWB86" s="91"/>
      <c r="BWC86" s="91"/>
      <c r="BWD86" s="91"/>
      <c r="BWE86" s="91"/>
      <c r="BWF86" s="91"/>
      <c r="BWG86" s="91"/>
      <c r="BWH86" s="91"/>
      <c r="BWI86" s="91"/>
      <c r="BWJ86" s="91"/>
      <c r="BWK86" s="91"/>
      <c r="BWL86" s="91"/>
      <c r="BWM86" s="91"/>
      <c r="BWN86" s="91"/>
      <c r="BWO86" s="91"/>
      <c r="BWP86" s="91"/>
      <c r="BWQ86" s="91"/>
      <c r="BWR86" s="91"/>
      <c r="BWS86" s="91"/>
      <c r="BWT86" s="91"/>
      <c r="BWU86" s="91"/>
      <c r="BWV86" s="91"/>
      <c r="BWW86" s="91"/>
      <c r="BWX86" s="91"/>
      <c r="BWY86" s="91"/>
      <c r="BWZ86" s="91"/>
      <c r="BXA86" s="91"/>
      <c r="BXB86" s="91"/>
      <c r="BXC86" s="91"/>
      <c r="BXD86" s="91"/>
      <c r="BXE86" s="91"/>
      <c r="BXF86" s="91"/>
      <c r="BXG86" s="91"/>
      <c r="BXH86" s="91"/>
      <c r="BXI86" s="91"/>
      <c r="BXJ86" s="91"/>
      <c r="BXK86" s="91"/>
      <c r="BXL86" s="91"/>
      <c r="BXM86" s="91"/>
      <c r="BXN86" s="91"/>
      <c r="BXO86" s="91"/>
      <c r="BXP86" s="91"/>
      <c r="BXQ86" s="91"/>
      <c r="BXR86" s="91"/>
      <c r="BXS86" s="91"/>
      <c r="BXT86" s="91"/>
      <c r="BXU86" s="91"/>
      <c r="BXV86" s="91"/>
      <c r="BXW86" s="91"/>
      <c r="BXX86" s="91"/>
      <c r="BXY86" s="91"/>
      <c r="BXZ86" s="91"/>
      <c r="BYA86" s="91"/>
      <c r="BYB86" s="91"/>
      <c r="BYC86" s="91"/>
      <c r="BYD86" s="91"/>
      <c r="BYE86" s="91"/>
      <c r="BYF86" s="91"/>
      <c r="BYG86" s="91"/>
      <c r="BYH86" s="91"/>
      <c r="BYI86" s="91"/>
      <c r="BYJ86" s="91"/>
      <c r="BYK86" s="91"/>
      <c r="BYL86" s="91"/>
      <c r="BYM86" s="91"/>
      <c r="BYN86" s="91"/>
      <c r="BYO86" s="91"/>
      <c r="BYP86" s="91"/>
      <c r="BYQ86" s="91"/>
      <c r="BYR86" s="91"/>
      <c r="BYS86" s="91"/>
      <c r="BYT86" s="91"/>
      <c r="BYU86" s="91"/>
      <c r="BYV86" s="91"/>
      <c r="BYW86" s="91"/>
      <c r="BYX86" s="91"/>
      <c r="BYY86" s="91"/>
      <c r="BYZ86" s="91"/>
      <c r="BZA86" s="91"/>
      <c r="BZB86" s="91"/>
      <c r="BZC86" s="91"/>
      <c r="BZD86" s="91"/>
      <c r="BZE86" s="91"/>
      <c r="BZF86" s="91"/>
      <c r="BZG86" s="91"/>
      <c r="BZH86" s="91"/>
      <c r="BZI86" s="91"/>
      <c r="BZJ86" s="91"/>
      <c r="BZK86" s="91"/>
      <c r="BZL86" s="91"/>
      <c r="BZM86" s="91"/>
      <c r="BZN86" s="91"/>
      <c r="BZO86" s="91"/>
      <c r="BZP86" s="91"/>
      <c r="BZQ86" s="91"/>
      <c r="BZR86" s="91"/>
      <c r="BZS86" s="91"/>
      <c r="BZT86" s="91"/>
      <c r="BZU86" s="91"/>
      <c r="BZV86" s="91"/>
      <c r="BZW86" s="91"/>
      <c r="BZX86" s="91"/>
      <c r="BZY86" s="91"/>
      <c r="BZZ86" s="91"/>
      <c r="CAA86" s="91"/>
      <c r="CAB86" s="91"/>
      <c r="CAC86" s="91"/>
      <c r="CAD86" s="91"/>
      <c r="CAE86" s="91"/>
      <c r="CAF86" s="91"/>
      <c r="CAG86" s="91"/>
      <c r="CAH86" s="91"/>
      <c r="CAI86" s="91"/>
      <c r="CAJ86" s="91"/>
      <c r="CAK86" s="91"/>
      <c r="CAL86" s="91"/>
      <c r="CAM86" s="91"/>
      <c r="CAN86" s="91"/>
      <c r="CAO86" s="91"/>
      <c r="CAP86" s="91"/>
      <c r="CAQ86" s="91"/>
      <c r="CAR86" s="91"/>
      <c r="CAS86" s="91"/>
      <c r="CAT86" s="91"/>
      <c r="CAU86" s="91"/>
      <c r="CAV86" s="91"/>
      <c r="CAW86" s="91"/>
      <c r="CAX86" s="91"/>
      <c r="CAY86" s="91"/>
      <c r="CAZ86" s="91"/>
      <c r="CBA86" s="91"/>
      <c r="CBB86" s="91"/>
      <c r="CBC86" s="91"/>
      <c r="CBD86" s="91"/>
      <c r="CBE86" s="91"/>
      <c r="CBF86" s="91"/>
      <c r="CBG86" s="91"/>
      <c r="CBH86" s="91"/>
      <c r="CBI86" s="91"/>
      <c r="CBJ86" s="91"/>
      <c r="CBK86" s="91"/>
      <c r="CBL86" s="91"/>
      <c r="CBM86" s="91"/>
      <c r="CBN86" s="91"/>
      <c r="CBO86" s="91"/>
      <c r="CBP86" s="91"/>
      <c r="CBQ86" s="91"/>
      <c r="CBR86" s="91"/>
      <c r="CBS86" s="91"/>
      <c r="CBT86" s="91"/>
      <c r="CBU86" s="91"/>
      <c r="CBV86" s="91"/>
      <c r="CBW86" s="91"/>
      <c r="CBX86" s="91"/>
      <c r="CBY86" s="91"/>
      <c r="CBZ86" s="91"/>
      <c r="CCA86" s="91"/>
      <c r="CCB86" s="91"/>
      <c r="CCC86" s="91"/>
      <c r="CCD86" s="91"/>
      <c r="CCE86" s="91"/>
      <c r="CCF86" s="91"/>
      <c r="CCG86" s="91"/>
      <c r="CCH86" s="91"/>
      <c r="CCI86" s="91"/>
      <c r="CCJ86" s="91"/>
      <c r="CCK86" s="91"/>
      <c r="CCL86" s="91"/>
      <c r="CCM86" s="91"/>
      <c r="CCN86" s="91"/>
      <c r="CCO86" s="91"/>
      <c r="CCP86" s="91"/>
      <c r="CCQ86" s="91"/>
      <c r="CCR86" s="91"/>
      <c r="CCS86" s="91"/>
      <c r="CCT86" s="91"/>
      <c r="CCU86" s="91"/>
      <c r="CCV86" s="91"/>
      <c r="CCW86" s="91"/>
      <c r="CCX86" s="91"/>
      <c r="CCY86" s="91"/>
      <c r="CCZ86" s="91"/>
      <c r="CDA86" s="91"/>
      <c r="CDB86" s="91"/>
      <c r="CDC86" s="91"/>
      <c r="CDD86" s="91"/>
      <c r="CDE86" s="91"/>
      <c r="CDF86" s="91"/>
      <c r="CDG86" s="91"/>
      <c r="CDH86" s="91"/>
      <c r="CDI86" s="91"/>
      <c r="CDJ86" s="91"/>
      <c r="CDK86" s="91"/>
      <c r="CDL86" s="91"/>
      <c r="CDM86" s="91"/>
      <c r="CDN86" s="91"/>
      <c r="CDO86" s="91"/>
      <c r="CDP86" s="91"/>
      <c r="CDQ86" s="91"/>
      <c r="CDR86" s="91"/>
      <c r="CDS86" s="91"/>
      <c r="CDT86" s="91"/>
      <c r="CDU86" s="91"/>
      <c r="CDV86" s="91"/>
      <c r="CDW86" s="91"/>
      <c r="CDX86" s="91"/>
      <c r="CDY86" s="91"/>
      <c r="CDZ86" s="91"/>
      <c r="CEA86" s="91"/>
      <c r="CEB86" s="91"/>
      <c r="CEC86" s="91"/>
      <c r="CED86" s="91"/>
      <c r="CEE86" s="91"/>
      <c r="CEF86" s="91"/>
      <c r="CEG86" s="91"/>
      <c r="CEH86" s="91"/>
      <c r="CEI86" s="91"/>
      <c r="CEJ86" s="91"/>
      <c r="CEK86" s="91"/>
      <c r="CEL86" s="91"/>
      <c r="CEM86" s="91"/>
      <c r="CEN86" s="91"/>
      <c r="CEO86" s="91"/>
      <c r="CEP86" s="91"/>
      <c r="CEQ86" s="91"/>
      <c r="CER86" s="91"/>
      <c r="CES86" s="91"/>
      <c r="CET86" s="91"/>
      <c r="CEU86" s="91"/>
      <c r="CEV86" s="91"/>
      <c r="CEW86" s="91"/>
      <c r="CEX86" s="91"/>
      <c r="CEY86" s="91"/>
      <c r="CEZ86" s="91"/>
      <c r="CFA86" s="91"/>
      <c r="CFB86" s="91"/>
      <c r="CFC86" s="91"/>
      <c r="CFD86" s="91"/>
      <c r="CFE86" s="91"/>
      <c r="CFF86" s="91"/>
      <c r="CFG86" s="91"/>
      <c r="CFH86" s="91"/>
      <c r="CFI86" s="91"/>
      <c r="CFJ86" s="91"/>
      <c r="CFK86" s="91"/>
      <c r="CFL86" s="91"/>
      <c r="CFM86" s="91"/>
      <c r="CFN86" s="91"/>
      <c r="CFO86" s="91"/>
      <c r="CFP86" s="91"/>
      <c r="CFQ86" s="91"/>
      <c r="CFR86" s="91"/>
      <c r="CFS86" s="91"/>
      <c r="CFT86" s="91"/>
      <c r="CFU86" s="91"/>
      <c r="CFV86" s="91"/>
      <c r="CFW86" s="91"/>
      <c r="CFX86" s="91"/>
      <c r="CFY86" s="91"/>
      <c r="CFZ86" s="91"/>
      <c r="CGA86" s="91"/>
      <c r="CGB86" s="91"/>
      <c r="CGC86" s="91"/>
      <c r="CGD86" s="91"/>
      <c r="CGE86" s="91"/>
      <c r="CGF86" s="91"/>
      <c r="CGG86" s="91"/>
      <c r="CGH86" s="91"/>
      <c r="CGI86" s="91"/>
      <c r="CGJ86" s="91"/>
      <c r="CGK86" s="91"/>
      <c r="CGL86" s="91"/>
      <c r="CGM86" s="91"/>
      <c r="CGN86" s="91"/>
      <c r="CGO86" s="91"/>
      <c r="CGP86" s="91"/>
      <c r="CGQ86" s="91"/>
      <c r="CGR86" s="91"/>
      <c r="CGS86" s="91"/>
      <c r="CGT86" s="91"/>
      <c r="CGU86" s="91"/>
      <c r="CGV86" s="91"/>
      <c r="CGW86" s="91"/>
      <c r="CGX86" s="91"/>
      <c r="CGY86" s="91"/>
      <c r="CGZ86" s="91"/>
      <c r="CHA86" s="91"/>
      <c r="CHB86" s="91"/>
      <c r="CHC86" s="91"/>
      <c r="CHD86" s="91"/>
      <c r="CHE86" s="91"/>
      <c r="CHF86" s="91"/>
      <c r="CHG86" s="91"/>
      <c r="CHH86" s="91"/>
      <c r="CHI86" s="91"/>
      <c r="CHJ86" s="91"/>
      <c r="CHK86" s="91"/>
      <c r="CHL86" s="91"/>
      <c r="CHM86" s="91"/>
      <c r="CHN86" s="91"/>
      <c r="CHO86" s="91"/>
      <c r="CHP86" s="91"/>
      <c r="CHQ86" s="91"/>
      <c r="CHR86" s="91"/>
      <c r="CHS86" s="91"/>
      <c r="CHT86" s="91"/>
      <c r="CHU86" s="91"/>
      <c r="CHV86" s="91"/>
      <c r="CHW86" s="91"/>
      <c r="CHX86" s="91"/>
      <c r="CHY86" s="91"/>
      <c r="CHZ86" s="91"/>
      <c r="CIA86" s="91"/>
      <c r="CIB86" s="91"/>
      <c r="CIC86" s="91"/>
      <c r="CID86" s="91"/>
      <c r="CIE86" s="91"/>
      <c r="CIF86" s="91"/>
      <c r="CIG86" s="91"/>
      <c r="CIH86" s="91"/>
      <c r="CII86" s="91"/>
      <c r="CIJ86" s="91"/>
      <c r="CIK86" s="91"/>
      <c r="CIL86" s="91"/>
      <c r="CIM86" s="91"/>
      <c r="CIN86" s="91"/>
      <c r="CIO86" s="91"/>
      <c r="CIP86" s="91"/>
      <c r="CIQ86" s="91"/>
      <c r="CIR86" s="91"/>
      <c r="CIS86" s="91"/>
      <c r="CIT86" s="91"/>
      <c r="CIU86" s="91"/>
      <c r="CIV86" s="91"/>
      <c r="CIW86" s="91"/>
      <c r="CIX86" s="91"/>
      <c r="CIY86" s="91"/>
      <c r="CIZ86" s="91"/>
      <c r="CJA86" s="91"/>
      <c r="CJB86" s="91"/>
      <c r="CJC86" s="91"/>
      <c r="CJD86" s="91"/>
      <c r="CJE86" s="91"/>
      <c r="CJF86" s="91"/>
      <c r="CJG86" s="91"/>
      <c r="CJH86" s="91"/>
      <c r="CJI86" s="91"/>
      <c r="CJJ86" s="91"/>
      <c r="CJK86" s="91"/>
      <c r="CJL86" s="91"/>
      <c r="CJM86" s="91"/>
      <c r="CJN86" s="91"/>
      <c r="CJO86" s="91"/>
      <c r="CJP86" s="91"/>
      <c r="CJQ86" s="91"/>
      <c r="CJR86" s="91"/>
      <c r="CJS86" s="91"/>
      <c r="CJT86" s="91"/>
      <c r="CJU86" s="91"/>
      <c r="CJV86" s="91"/>
      <c r="CJW86" s="91"/>
      <c r="CJX86" s="91"/>
      <c r="CJY86" s="91"/>
      <c r="CJZ86" s="91"/>
      <c r="CKA86" s="91"/>
      <c r="CKB86" s="91"/>
      <c r="CKC86" s="91"/>
      <c r="CKD86" s="91"/>
      <c r="CKE86" s="91"/>
      <c r="CKF86" s="91"/>
      <c r="CKG86" s="91"/>
      <c r="CKH86" s="91"/>
      <c r="CKI86" s="91"/>
      <c r="CKJ86" s="91"/>
      <c r="CKK86" s="91"/>
      <c r="CKL86" s="91"/>
      <c r="CKM86" s="91"/>
      <c r="CKN86" s="91"/>
      <c r="CKO86" s="91"/>
      <c r="CKP86" s="91"/>
      <c r="CKQ86" s="91"/>
      <c r="CKR86" s="91"/>
      <c r="CKS86" s="91"/>
      <c r="CKT86" s="91"/>
      <c r="CKU86" s="91"/>
      <c r="CKV86" s="91"/>
      <c r="CKW86" s="91"/>
      <c r="CKX86" s="91"/>
      <c r="CKY86" s="91"/>
      <c r="CKZ86" s="91"/>
      <c r="CLA86" s="91"/>
      <c r="CLB86" s="91"/>
      <c r="CLC86" s="91"/>
      <c r="CLD86" s="91"/>
      <c r="CLE86" s="91"/>
      <c r="CLF86" s="91"/>
      <c r="CLG86" s="91"/>
      <c r="CLH86" s="91"/>
      <c r="CLI86" s="91"/>
      <c r="CLJ86" s="91"/>
      <c r="CLK86" s="91"/>
      <c r="CLL86" s="91"/>
      <c r="CLM86" s="91"/>
      <c r="CLN86" s="91"/>
      <c r="CLO86" s="91"/>
      <c r="CLP86" s="91"/>
      <c r="CLQ86" s="91"/>
      <c r="CLR86" s="91"/>
      <c r="CLS86" s="91"/>
      <c r="CLT86" s="91"/>
      <c r="CLU86" s="91"/>
      <c r="CLV86" s="91"/>
      <c r="CLW86" s="91"/>
      <c r="CLX86" s="91"/>
      <c r="CLY86" s="91"/>
      <c r="CLZ86" s="91"/>
      <c r="CMA86" s="91"/>
      <c r="CMB86" s="91"/>
      <c r="CMC86" s="91"/>
      <c r="CMD86" s="91"/>
      <c r="CME86" s="91"/>
      <c r="CMF86" s="91"/>
      <c r="CMG86" s="91"/>
      <c r="CMH86" s="91"/>
      <c r="CMI86" s="91"/>
      <c r="CMJ86" s="91"/>
      <c r="CMK86" s="91"/>
      <c r="CML86" s="91"/>
      <c r="CMM86" s="91"/>
      <c r="CMN86" s="91"/>
      <c r="CMO86" s="91"/>
      <c r="CMP86" s="91"/>
      <c r="CMQ86" s="91"/>
      <c r="CMR86" s="91"/>
      <c r="CMS86" s="91"/>
      <c r="CMT86" s="91"/>
      <c r="CMU86" s="91"/>
      <c r="CMV86" s="91"/>
      <c r="CMW86" s="91"/>
      <c r="CMX86" s="91"/>
      <c r="CMY86" s="91"/>
      <c r="CMZ86" s="91"/>
      <c r="CNA86" s="91"/>
      <c r="CNB86" s="91"/>
      <c r="CNC86" s="91"/>
      <c r="CND86" s="91"/>
      <c r="CNE86" s="91"/>
      <c r="CNF86" s="91"/>
      <c r="CNG86" s="91"/>
      <c r="CNH86" s="91"/>
      <c r="CNI86" s="91"/>
      <c r="CNJ86" s="91"/>
      <c r="CNK86" s="91"/>
      <c r="CNL86" s="91"/>
      <c r="CNM86" s="91"/>
      <c r="CNN86" s="91"/>
      <c r="CNO86" s="91"/>
      <c r="CNP86" s="91"/>
      <c r="CNQ86" s="91"/>
      <c r="CNR86" s="91"/>
      <c r="CNS86" s="91"/>
      <c r="CNT86" s="91"/>
      <c r="CNU86" s="91"/>
      <c r="CNV86" s="91"/>
      <c r="CNW86" s="91"/>
      <c r="CNX86" s="91"/>
      <c r="CNY86" s="91"/>
      <c r="CNZ86" s="91"/>
      <c r="COA86" s="91"/>
      <c r="COB86" s="91"/>
      <c r="COC86" s="91"/>
      <c r="COD86" s="91"/>
      <c r="COE86" s="91"/>
      <c r="COF86" s="91"/>
      <c r="COG86" s="91"/>
      <c r="COH86" s="91"/>
      <c r="COI86" s="91"/>
      <c r="COJ86" s="91"/>
      <c r="COK86" s="91"/>
      <c r="COL86" s="91"/>
      <c r="COM86" s="91"/>
      <c r="CON86" s="91"/>
      <c r="COO86" s="91"/>
      <c r="COP86" s="91"/>
      <c r="COQ86" s="91"/>
      <c r="COR86" s="91"/>
      <c r="COS86" s="91"/>
      <c r="COT86" s="91"/>
      <c r="COU86" s="91"/>
      <c r="COV86" s="91"/>
      <c r="COW86" s="91"/>
      <c r="COX86" s="91"/>
      <c r="COY86" s="91"/>
      <c r="COZ86" s="91"/>
      <c r="CPA86" s="91"/>
      <c r="CPB86" s="91"/>
      <c r="CPC86" s="91"/>
      <c r="CPD86" s="91"/>
      <c r="CPE86" s="91"/>
      <c r="CPF86" s="91"/>
      <c r="CPG86" s="91"/>
      <c r="CPH86" s="91"/>
      <c r="CPI86" s="91"/>
      <c r="CPJ86" s="91"/>
      <c r="CPK86" s="91"/>
      <c r="CPL86" s="91"/>
      <c r="CPM86" s="91"/>
      <c r="CPN86" s="91"/>
      <c r="CPO86" s="91"/>
      <c r="CPP86" s="91"/>
      <c r="CPQ86" s="91"/>
      <c r="CPR86" s="91"/>
      <c r="CPS86" s="91"/>
      <c r="CPT86" s="91"/>
      <c r="CPU86" s="91"/>
      <c r="CPV86" s="91"/>
      <c r="CPW86" s="91"/>
      <c r="CPX86" s="91"/>
      <c r="CPY86" s="91"/>
      <c r="CPZ86" s="91"/>
      <c r="CQA86" s="91"/>
      <c r="CQB86" s="91"/>
      <c r="CQC86" s="91"/>
      <c r="CQD86" s="91"/>
      <c r="CQE86" s="91"/>
      <c r="CQF86" s="91"/>
      <c r="CQG86" s="91"/>
      <c r="CQH86" s="91"/>
      <c r="CQI86" s="91"/>
      <c r="CQJ86" s="91"/>
      <c r="CQK86" s="91"/>
      <c r="CQL86" s="91"/>
      <c r="CQM86" s="91"/>
      <c r="CQN86" s="91"/>
      <c r="CQO86" s="91"/>
      <c r="CQP86" s="91"/>
      <c r="CQQ86" s="91"/>
      <c r="CQR86" s="91"/>
      <c r="CQS86" s="91"/>
      <c r="CQT86" s="91"/>
      <c r="CQU86" s="91"/>
      <c r="CQV86" s="91"/>
      <c r="CQW86" s="91"/>
      <c r="CQX86" s="91"/>
      <c r="CQY86" s="91"/>
      <c r="CQZ86" s="91"/>
      <c r="CRA86" s="91"/>
      <c r="CRB86" s="91"/>
      <c r="CRC86" s="91"/>
      <c r="CRD86" s="91"/>
      <c r="CRE86" s="91"/>
      <c r="CRF86" s="91"/>
      <c r="CRG86" s="91"/>
      <c r="CRH86" s="91"/>
      <c r="CRI86" s="91"/>
      <c r="CRJ86" s="91"/>
      <c r="CRK86" s="91"/>
      <c r="CRL86" s="91"/>
      <c r="CRM86" s="91"/>
      <c r="CRN86" s="91"/>
      <c r="CRO86" s="91"/>
      <c r="CRP86" s="91"/>
      <c r="CRQ86" s="91"/>
      <c r="CRR86" s="91"/>
      <c r="CRS86" s="91"/>
      <c r="CRT86" s="91"/>
      <c r="CRU86" s="91"/>
      <c r="CRV86" s="91"/>
      <c r="CRW86" s="91"/>
      <c r="CRX86" s="91"/>
      <c r="CRY86" s="91"/>
      <c r="CRZ86" s="91"/>
      <c r="CSA86" s="91"/>
      <c r="CSB86" s="91"/>
      <c r="CSC86" s="91"/>
      <c r="CSD86" s="91"/>
      <c r="CSE86" s="91"/>
      <c r="CSF86" s="91"/>
      <c r="CSG86" s="91"/>
      <c r="CSH86" s="91"/>
      <c r="CSI86" s="91"/>
      <c r="CSJ86" s="91"/>
      <c r="CSK86" s="91"/>
      <c r="CSL86" s="91"/>
      <c r="CSM86" s="91"/>
      <c r="CSN86" s="91"/>
      <c r="CSO86" s="91"/>
      <c r="CSP86" s="91"/>
      <c r="CSQ86" s="91"/>
      <c r="CSR86" s="91"/>
      <c r="CSS86" s="91"/>
      <c r="CST86" s="91"/>
      <c r="CSU86" s="91"/>
      <c r="CSV86" s="91"/>
      <c r="CSW86" s="91"/>
      <c r="CSX86" s="91"/>
      <c r="CSY86" s="91"/>
      <c r="CSZ86" s="91"/>
      <c r="CTA86" s="91"/>
      <c r="CTB86" s="91"/>
      <c r="CTC86" s="91"/>
      <c r="CTD86" s="91"/>
      <c r="CTE86" s="91"/>
      <c r="CTF86" s="91"/>
      <c r="CTG86" s="91"/>
      <c r="CTH86" s="91"/>
      <c r="CTI86" s="91"/>
      <c r="CTJ86" s="91"/>
      <c r="CTK86" s="91"/>
      <c r="CTL86" s="91"/>
      <c r="CTM86" s="91"/>
      <c r="CTN86" s="91"/>
      <c r="CTO86" s="91"/>
      <c r="CTP86" s="91"/>
      <c r="CTQ86" s="91"/>
      <c r="CTR86" s="91"/>
      <c r="CTS86" s="91"/>
      <c r="CTT86" s="91"/>
      <c r="CTU86" s="91"/>
      <c r="CTV86" s="91"/>
      <c r="CTW86" s="91"/>
      <c r="CTX86" s="91"/>
      <c r="CTY86" s="91"/>
      <c r="CTZ86" s="91"/>
      <c r="CUA86" s="91"/>
      <c r="CUB86" s="91"/>
      <c r="CUC86" s="91"/>
      <c r="CUD86" s="91"/>
      <c r="CUE86" s="91"/>
      <c r="CUF86" s="91"/>
      <c r="CUG86" s="91"/>
      <c r="CUH86" s="91"/>
      <c r="CUI86" s="91"/>
      <c r="CUJ86" s="91"/>
      <c r="CUK86" s="91"/>
      <c r="CUL86" s="91"/>
      <c r="CUM86" s="91"/>
      <c r="CUN86" s="91"/>
      <c r="CUO86" s="91"/>
      <c r="CUP86" s="91"/>
      <c r="CUQ86" s="91"/>
      <c r="CUR86" s="91"/>
      <c r="CUS86" s="91"/>
      <c r="CUT86" s="91"/>
      <c r="CUU86" s="91"/>
      <c r="CUV86" s="91"/>
      <c r="CUW86" s="91"/>
      <c r="CUX86" s="91"/>
      <c r="CUY86" s="91"/>
      <c r="CUZ86" s="91"/>
      <c r="CVA86" s="91"/>
      <c r="CVB86" s="91"/>
      <c r="CVC86" s="91"/>
      <c r="CVD86" s="91"/>
      <c r="CVE86" s="91"/>
      <c r="CVF86" s="91"/>
      <c r="CVG86" s="91"/>
      <c r="CVH86" s="91"/>
      <c r="CVI86" s="91"/>
      <c r="CVJ86" s="91"/>
      <c r="CVK86" s="91"/>
      <c r="CVL86" s="91"/>
      <c r="CVM86" s="91"/>
      <c r="CVN86" s="91"/>
      <c r="CVO86" s="91"/>
      <c r="CVP86" s="91"/>
      <c r="CVQ86" s="91"/>
      <c r="CVR86" s="91"/>
      <c r="CVS86" s="91"/>
      <c r="CVT86" s="91"/>
      <c r="CVU86" s="91"/>
      <c r="CVV86" s="91"/>
      <c r="CVW86" s="91"/>
      <c r="CVX86" s="91"/>
      <c r="CVY86" s="91"/>
      <c r="CVZ86" s="91"/>
      <c r="CWA86" s="91"/>
      <c r="CWB86" s="91"/>
      <c r="CWC86" s="91"/>
      <c r="CWD86" s="91"/>
      <c r="CWE86" s="91"/>
      <c r="CWF86" s="91"/>
      <c r="CWG86" s="91"/>
      <c r="CWH86" s="91"/>
      <c r="CWI86" s="91"/>
      <c r="CWJ86" s="91"/>
      <c r="CWK86" s="91"/>
      <c r="CWL86" s="91"/>
      <c r="CWM86" s="91"/>
      <c r="CWN86" s="91"/>
      <c r="CWO86" s="91"/>
      <c r="CWP86" s="91"/>
      <c r="CWQ86" s="91"/>
      <c r="CWR86" s="91"/>
      <c r="CWS86" s="91"/>
      <c r="CWT86" s="91"/>
      <c r="CWU86" s="91"/>
      <c r="CWV86" s="91"/>
      <c r="CWW86" s="91"/>
      <c r="CWX86" s="91"/>
      <c r="CWY86" s="91"/>
      <c r="CWZ86" s="91"/>
      <c r="CXA86" s="91"/>
      <c r="CXB86" s="91"/>
      <c r="CXC86" s="91"/>
      <c r="CXD86" s="91"/>
      <c r="CXE86" s="91"/>
      <c r="CXF86" s="91"/>
      <c r="CXG86" s="91"/>
      <c r="CXH86" s="91"/>
      <c r="CXI86" s="91"/>
      <c r="CXJ86" s="91"/>
      <c r="CXK86" s="91"/>
      <c r="CXL86" s="91"/>
      <c r="CXM86" s="91"/>
      <c r="CXN86" s="91"/>
      <c r="CXO86" s="91"/>
      <c r="CXP86" s="91"/>
      <c r="CXQ86" s="91"/>
      <c r="CXR86" s="91"/>
      <c r="CXS86" s="91"/>
      <c r="CXT86" s="91"/>
      <c r="CXU86" s="91"/>
      <c r="CXV86" s="91"/>
      <c r="CXW86" s="91"/>
      <c r="CXX86" s="91"/>
      <c r="CXY86" s="91"/>
      <c r="CXZ86" s="91"/>
      <c r="CYA86" s="91"/>
      <c r="CYB86" s="91"/>
      <c r="CYC86" s="91"/>
      <c r="CYD86" s="91"/>
      <c r="CYE86" s="91"/>
      <c r="CYF86" s="91"/>
      <c r="CYG86" s="91"/>
      <c r="CYH86" s="91"/>
      <c r="CYI86" s="91"/>
      <c r="CYJ86" s="91"/>
      <c r="CYK86" s="91"/>
      <c r="CYL86" s="91"/>
      <c r="CYM86" s="91"/>
      <c r="CYN86" s="91"/>
      <c r="CYO86" s="91"/>
      <c r="CYP86" s="91"/>
      <c r="CYQ86" s="91"/>
      <c r="CYR86" s="91"/>
      <c r="CYS86" s="91"/>
      <c r="CYT86" s="91"/>
      <c r="CYU86" s="91"/>
      <c r="CYV86" s="91"/>
      <c r="CYW86" s="91"/>
      <c r="CYX86" s="91"/>
      <c r="CYY86" s="91"/>
      <c r="CYZ86" s="91"/>
      <c r="CZA86" s="91"/>
      <c r="CZB86" s="91"/>
      <c r="CZC86" s="91"/>
      <c r="CZD86" s="91"/>
      <c r="CZE86" s="91"/>
      <c r="CZF86" s="91"/>
      <c r="CZG86" s="91"/>
      <c r="CZH86" s="91"/>
      <c r="CZI86" s="91"/>
      <c r="CZJ86" s="91"/>
      <c r="CZK86" s="91"/>
      <c r="CZL86" s="91"/>
      <c r="CZM86" s="91"/>
      <c r="CZN86" s="91"/>
      <c r="CZO86" s="91"/>
      <c r="CZP86" s="91"/>
      <c r="CZQ86" s="91"/>
      <c r="CZR86" s="91"/>
      <c r="CZS86" s="91"/>
      <c r="CZT86" s="91"/>
      <c r="CZU86" s="91"/>
      <c r="CZV86" s="91"/>
      <c r="CZW86" s="91"/>
      <c r="CZX86" s="91"/>
      <c r="CZY86" s="91"/>
      <c r="CZZ86" s="91"/>
      <c r="DAA86" s="91"/>
      <c r="DAB86" s="91"/>
      <c r="DAC86" s="91"/>
      <c r="DAD86" s="91"/>
      <c r="DAE86" s="91"/>
      <c r="DAF86" s="91"/>
      <c r="DAG86" s="91"/>
      <c r="DAH86" s="91"/>
      <c r="DAI86" s="91"/>
      <c r="DAJ86" s="91"/>
      <c r="DAK86" s="91"/>
      <c r="DAL86" s="91"/>
      <c r="DAM86" s="91"/>
      <c r="DAN86" s="91"/>
      <c r="DAO86" s="91"/>
      <c r="DAP86" s="91"/>
      <c r="DAQ86" s="91"/>
      <c r="DAR86" s="91"/>
      <c r="DAS86" s="91"/>
      <c r="DAT86" s="91"/>
      <c r="DAU86" s="91"/>
      <c r="DAV86" s="91"/>
      <c r="DAW86" s="91"/>
      <c r="DAX86" s="91"/>
      <c r="DAY86" s="91"/>
      <c r="DAZ86" s="91"/>
      <c r="DBA86" s="91"/>
      <c r="DBB86" s="91"/>
      <c r="DBC86" s="91"/>
      <c r="DBD86" s="91"/>
      <c r="DBE86" s="91"/>
      <c r="DBF86" s="91"/>
      <c r="DBG86" s="91"/>
      <c r="DBH86" s="91"/>
      <c r="DBI86" s="91"/>
      <c r="DBJ86" s="91"/>
      <c r="DBK86" s="91"/>
      <c r="DBL86" s="91"/>
      <c r="DBM86" s="91"/>
      <c r="DBN86" s="91"/>
      <c r="DBO86" s="91"/>
      <c r="DBP86" s="91"/>
      <c r="DBQ86" s="91"/>
      <c r="DBR86" s="91"/>
      <c r="DBS86" s="91"/>
      <c r="DBT86" s="91"/>
      <c r="DBU86" s="91"/>
      <c r="DBV86" s="91"/>
      <c r="DBW86" s="91"/>
      <c r="DBX86" s="91"/>
      <c r="DBY86" s="91"/>
      <c r="DBZ86" s="91"/>
      <c r="DCA86" s="91"/>
      <c r="DCB86" s="91"/>
      <c r="DCC86" s="91"/>
      <c r="DCD86" s="91"/>
      <c r="DCE86" s="91"/>
      <c r="DCF86" s="91"/>
      <c r="DCG86" s="91"/>
      <c r="DCH86" s="91"/>
      <c r="DCI86" s="91"/>
      <c r="DCJ86" s="91"/>
      <c r="DCK86" s="91"/>
      <c r="DCL86" s="91"/>
      <c r="DCM86" s="91"/>
      <c r="DCN86" s="91"/>
      <c r="DCO86" s="91"/>
      <c r="DCP86" s="91"/>
      <c r="DCQ86" s="91"/>
      <c r="DCR86" s="91"/>
      <c r="DCS86" s="91"/>
      <c r="DCT86" s="91"/>
      <c r="DCU86" s="91"/>
      <c r="DCV86" s="91"/>
      <c r="DCW86" s="91"/>
      <c r="DCX86" s="91"/>
      <c r="DCY86" s="91"/>
      <c r="DCZ86" s="91"/>
      <c r="DDA86" s="91"/>
      <c r="DDB86" s="91"/>
      <c r="DDC86" s="91"/>
      <c r="DDD86" s="91"/>
      <c r="DDE86" s="91"/>
      <c r="DDF86" s="91"/>
      <c r="DDG86" s="91"/>
      <c r="DDH86" s="91"/>
      <c r="DDI86" s="91"/>
      <c r="DDJ86" s="91"/>
      <c r="DDK86" s="91"/>
      <c r="DDL86" s="91"/>
      <c r="DDM86" s="91"/>
      <c r="DDN86" s="91"/>
      <c r="DDO86" s="91"/>
      <c r="DDP86" s="91"/>
      <c r="DDQ86" s="91"/>
      <c r="DDR86" s="91"/>
      <c r="DDS86" s="91"/>
      <c r="DDT86" s="91"/>
      <c r="DDU86" s="91"/>
      <c r="DDV86" s="91"/>
      <c r="DDW86" s="91"/>
      <c r="DDX86" s="91"/>
      <c r="DDY86" s="91"/>
      <c r="DDZ86" s="91"/>
      <c r="DEA86" s="91"/>
      <c r="DEB86" s="91"/>
      <c r="DEC86" s="91"/>
      <c r="DED86" s="91"/>
      <c r="DEE86" s="91"/>
      <c r="DEF86" s="91"/>
      <c r="DEG86" s="91"/>
      <c r="DEH86" s="91"/>
      <c r="DEI86" s="91"/>
      <c r="DEJ86" s="91"/>
      <c r="DEK86" s="91"/>
      <c r="DEL86" s="91"/>
      <c r="DEM86" s="91"/>
      <c r="DEN86" s="91"/>
      <c r="DEO86" s="91"/>
      <c r="DEP86" s="91"/>
      <c r="DEQ86" s="91"/>
      <c r="DER86" s="91"/>
      <c r="DES86" s="91"/>
      <c r="DET86" s="91"/>
      <c r="DEU86" s="91"/>
      <c r="DEV86" s="91"/>
      <c r="DEW86" s="91"/>
      <c r="DEX86" s="91"/>
      <c r="DEY86" s="91"/>
      <c r="DEZ86" s="91"/>
      <c r="DFA86" s="91"/>
      <c r="DFB86" s="91"/>
      <c r="DFC86" s="91"/>
      <c r="DFD86" s="91"/>
      <c r="DFE86" s="91"/>
      <c r="DFF86" s="91"/>
      <c r="DFG86" s="91"/>
      <c r="DFH86" s="91"/>
      <c r="DFI86" s="91"/>
      <c r="DFJ86" s="91"/>
      <c r="DFK86" s="91"/>
      <c r="DFL86" s="91"/>
      <c r="DFM86" s="91"/>
      <c r="DFN86" s="91"/>
      <c r="DFO86" s="91"/>
      <c r="DFP86" s="91"/>
      <c r="DFQ86" s="91"/>
      <c r="DFR86" s="91"/>
      <c r="DFS86" s="91"/>
      <c r="DFT86" s="91"/>
      <c r="DFU86" s="91"/>
      <c r="DFV86" s="91"/>
      <c r="DFW86" s="91"/>
      <c r="DFX86" s="91"/>
      <c r="DFY86" s="91"/>
      <c r="DFZ86" s="91"/>
      <c r="DGA86" s="91"/>
      <c r="DGB86" s="91"/>
      <c r="DGC86" s="91"/>
      <c r="DGD86" s="91"/>
      <c r="DGE86" s="91"/>
      <c r="DGF86" s="91"/>
      <c r="DGG86" s="91"/>
      <c r="DGH86" s="91"/>
      <c r="DGI86" s="91"/>
      <c r="DGJ86" s="91"/>
      <c r="DGK86" s="91"/>
      <c r="DGL86" s="91"/>
      <c r="DGM86" s="91"/>
      <c r="DGN86" s="91"/>
      <c r="DGO86" s="91"/>
      <c r="DGP86" s="91"/>
      <c r="DGQ86" s="91"/>
      <c r="DGR86" s="91"/>
      <c r="DGS86" s="91"/>
      <c r="DGT86" s="91"/>
      <c r="DGU86" s="91"/>
      <c r="DGV86" s="91"/>
      <c r="DGW86" s="91"/>
      <c r="DGX86" s="91"/>
      <c r="DGY86" s="91"/>
      <c r="DGZ86" s="91"/>
      <c r="DHA86" s="91"/>
      <c r="DHB86" s="91"/>
      <c r="DHC86" s="91"/>
      <c r="DHD86" s="91"/>
      <c r="DHE86" s="91"/>
      <c r="DHF86" s="91"/>
      <c r="DHG86" s="91"/>
      <c r="DHH86" s="91"/>
      <c r="DHI86" s="91"/>
      <c r="DHJ86" s="91"/>
      <c r="DHK86" s="91"/>
      <c r="DHL86" s="91"/>
      <c r="DHM86" s="91"/>
      <c r="DHN86" s="91"/>
      <c r="DHO86" s="91"/>
      <c r="DHP86" s="91"/>
      <c r="DHQ86" s="91"/>
      <c r="DHR86" s="91"/>
      <c r="DHS86" s="91"/>
      <c r="DHT86" s="91"/>
      <c r="DHU86" s="91"/>
      <c r="DHV86" s="91"/>
      <c r="DHW86" s="91"/>
      <c r="DHX86" s="91"/>
      <c r="DHY86" s="91"/>
      <c r="DHZ86" s="91"/>
      <c r="DIA86" s="91"/>
      <c r="DIB86" s="91"/>
      <c r="DIC86" s="91"/>
      <c r="DID86" s="91"/>
      <c r="DIE86" s="91"/>
      <c r="DIF86" s="91"/>
      <c r="DIG86" s="91"/>
      <c r="DIH86" s="91"/>
      <c r="DII86" s="91"/>
      <c r="DIJ86" s="91"/>
      <c r="DIK86" s="91"/>
      <c r="DIL86" s="91"/>
      <c r="DIM86" s="91"/>
      <c r="DIN86" s="91"/>
      <c r="DIO86" s="91"/>
      <c r="DIP86" s="91"/>
      <c r="DIQ86" s="91"/>
      <c r="DIR86" s="91"/>
      <c r="DIS86" s="91"/>
      <c r="DIT86" s="91"/>
      <c r="DIU86" s="91"/>
      <c r="DIV86" s="91"/>
      <c r="DIW86" s="91"/>
      <c r="DIX86" s="91"/>
      <c r="DIY86" s="91"/>
      <c r="DIZ86" s="91"/>
      <c r="DJA86" s="91"/>
      <c r="DJB86" s="91"/>
      <c r="DJC86" s="91"/>
      <c r="DJD86" s="91"/>
      <c r="DJE86" s="91"/>
      <c r="DJF86" s="91"/>
      <c r="DJG86" s="91"/>
      <c r="DJH86" s="91"/>
      <c r="DJI86" s="91"/>
      <c r="DJJ86" s="91"/>
      <c r="DJK86" s="91"/>
      <c r="DJL86" s="91"/>
      <c r="DJM86" s="91"/>
      <c r="DJN86" s="91"/>
      <c r="DJO86" s="91"/>
      <c r="DJP86" s="91"/>
      <c r="DJQ86" s="91"/>
      <c r="DJR86" s="91"/>
      <c r="DJS86" s="91"/>
      <c r="DJT86" s="91"/>
      <c r="DJU86" s="91"/>
      <c r="DJV86" s="91"/>
      <c r="DJW86" s="91"/>
      <c r="DJX86" s="91"/>
      <c r="DJY86" s="91"/>
      <c r="DJZ86" s="91"/>
      <c r="DKA86" s="91"/>
      <c r="DKB86" s="91"/>
      <c r="DKC86" s="91"/>
      <c r="DKD86" s="91"/>
      <c r="DKE86" s="91"/>
      <c r="DKF86" s="91"/>
      <c r="DKG86" s="91"/>
      <c r="DKH86" s="91"/>
      <c r="DKI86" s="91"/>
      <c r="DKJ86" s="91"/>
      <c r="DKK86" s="91"/>
      <c r="DKL86" s="91"/>
      <c r="DKM86" s="91"/>
      <c r="DKN86" s="91"/>
      <c r="DKO86" s="91"/>
      <c r="DKP86" s="91"/>
      <c r="DKQ86" s="91"/>
      <c r="DKR86" s="91"/>
      <c r="DKS86" s="91"/>
      <c r="DKT86" s="91"/>
      <c r="DKU86" s="91"/>
      <c r="DKV86" s="91"/>
      <c r="DKW86" s="91"/>
      <c r="DKX86" s="91"/>
      <c r="DKY86" s="91"/>
      <c r="DKZ86" s="91"/>
      <c r="DLA86" s="91"/>
      <c r="DLB86" s="91"/>
      <c r="DLC86" s="91"/>
      <c r="DLD86" s="91"/>
      <c r="DLE86" s="91"/>
      <c r="DLF86" s="91"/>
      <c r="DLG86" s="91"/>
      <c r="DLH86" s="91"/>
      <c r="DLI86" s="91"/>
      <c r="DLJ86" s="91"/>
      <c r="DLK86" s="91"/>
      <c r="DLL86" s="91"/>
      <c r="DLM86" s="91"/>
      <c r="DLN86" s="91"/>
      <c r="DLO86" s="91"/>
      <c r="DLP86" s="91"/>
      <c r="DLQ86" s="91"/>
      <c r="DLR86" s="91"/>
      <c r="DLS86" s="91"/>
      <c r="DLT86" s="91"/>
      <c r="DLU86" s="91"/>
      <c r="DLV86" s="91"/>
      <c r="DLW86" s="91"/>
      <c r="DLX86" s="91"/>
      <c r="DLY86" s="91"/>
      <c r="DLZ86" s="91"/>
      <c r="DMA86" s="91"/>
      <c r="DMB86" s="91"/>
      <c r="DMC86" s="91"/>
      <c r="DMD86" s="91"/>
      <c r="DME86" s="91"/>
      <c r="DMF86" s="91"/>
      <c r="DMG86" s="91"/>
      <c r="DMH86" s="91"/>
      <c r="DMI86" s="91"/>
      <c r="DMJ86" s="91"/>
      <c r="DMK86" s="91"/>
      <c r="DML86" s="91"/>
      <c r="DMM86" s="91"/>
      <c r="DMN86" s="91"/>
      <c r="DMO86" s="91"/>
      <c r="DMP86" s="91"/>
      <c r="DMQ86" s="91"/>
      <c r="DMR86" s="91"/>
      <c r="DMS86" s="91"/>
      <c r="DMT86" s="91"/>
      <c r="DMU86" s="91"/>
      <c r="DMV86" s="91"/>
      <c r="DMW86" s="91"/>
      <c r="DMX86" s="91"/>
      <c r="DMY86" s="91"/>
      <c r="DMZ86" s="91"/>
      <c r="DNA86" s="91"/>
      <c r="DNB86" s="91"/>
      <c r="DNC86" s="91"/>
      <c r="DND86" s="91"/>
      <c r="DNE86" s="91"/>
      <c r="DNF86" s="91"/>
      <c r="DNG86" s="91"/>
      <c r="DNH86" s="91"/>
      <c r="DNI86" s="91"/>
      <c r="DNJ86" s="91"/>
      <c r="DNK86" s="91"/>
      <c r="DNL86" s="91"/>
      <c r="DNM86" s="91"/>
      <c r="DNN86" s="91"/>
      <c r="DNO86" s="91"/>
      <c r="DNP86" s="91"/>
      <c r="DNQ86" s="91"/>
      <c r="DNR86" s="91"/>
      <c r="DNS86" s="91"/>
      <c r="DNT86" s="91"/>
      <c r="DNU86" s="91"/>
      <c r="DNV86" s="91"/>
      <c r="DNW86" s="91"/>
      <c r="DNX86" s="91"/>
      <c r="DNY86" s="91"/>
      <c r="DNZ86" s="91"/>
      <c r="DOA86" s="91"/>
      <c r="DOB86" s="91"/>
      <c r="DOC86" s="91"/>
      <c r="DOD86" s="91"/>
      <c r="DOE86" s="91"/>
      <c r="DOF86" s="91"/>
      <c r="DOG86" s="91"/>
      <c r="DOH86" s="91"/>
      <c r="DOI86" s="91"/>
      <c r="DOJ86" s="91"/>
      <c r="DOK86" s="91"/>
      <c r="DOL86" s="91"/>
      <c r="DOM86" s="91"/>
      <c r="DON86" s="91"/>
      <c r="DOO86" s="91"/>
      <c r="DOP86" s="91"/>
      <c r="DOQ86" s="91"/>
      <c r="DOR86" s="91"/>
      <c r="DOS86" s="91"/>
      <c r="DOT86" s="91"/>
      <c r="DOU86" s="91"/>
      <c r="DOV86" s="91"/>
      <c r="DOW86" s="91"/>
      <c r="DOX86" s="91"/>
      <c r="DOY86" s="91"/>
      <c r="DOZ86" s="91"/>
      <c r="DPA86" s="91"/>
      <c r="DPB86" s="91"/>
      <c r="DPC86" s="91"/>
      <c r="DPD86" s="91"/>
      <c r="DPE86" s="91"/>
      <c r="DPF86" s="91"/>
      <c r="DPG86" s="91"/>
      <c r="DPH86" s="91"/>
      <c r="DPI86" s="91"/>
      <c r="DPJ86" s="91"/>
      <c r="DPK86" s="91"/>
      <c r="DPL86" s="91"/>
      <c r="DPM86" s="91"/>
      <c r="DPN86" s="91"/>
      <c r="DPO86" s="91"/>
      <c r="DPP86" s="91"/>
      <c r="DPQ86" s="91"/>
      <c r="DPR86" s="91"/>
      <c r="DPS86" s="91"/>
      <c r="DPT86" s="91"/>
      <c r="DPU86" s="91"/>
      <c r="DPV86" s="91"/>
      <c r="DPW86" s="91"/>
      <c r="DPX86" s="91"/>
      <c r="DPY86" s="91"/>
      <c r="DPZ86" s="91"/>
      <c r="DQA86" s="91"/>
      <c r="DQB86" s="91"/>
      <c r="DQC86" s="91"/>
      <c r="DQD86" s="91"/>
      <c r="DQE86" s="91"/>
      <c r="DQF86" s="91"/>
      <c r="DQG86" s="91"/>
      <c r="DQH86" s="91"/>
      <c r="DQI86" s="91"/>
      <c r="DQJ86" s="91"/>
      <c r="DQK86" s="91"/>
      <c r="DQL86" s="91"/>
      <c r="DQM86" s="91"/>
      <c r="DQN86" s="91"/>
      <c r="DQO86" s="91"/>
      <c r="DQP86" s="91"/>
      <c r="DQQ86" s="91"/>
      <c r="DQR86" s="91"/>
      <c r="DQS86" s="91"/>
      <c r="DQT86" s="91"/>
      <c r="DQU86" s="91"/>
      <c r="DQV86" s="91"/>
      <c r="DQW86" s="91"/>
      <c r="DQX86" s="91"/>
      <c r="DQY86" s="91"/>
      <c r="DQZ86" s="91"/>
      <c r="DRA86" s="91"/>
      <c r="DRB86" s="91"/>
      <c r="DRC86" s="91"/>
      <c r="DRD86" s="91"/>
      <c r="DRE86" s="91"/>
      <c r="DRF86" s="91"/>
      <c r="DRG86" s="91"/>
      <c r="DRH86" s="91"/>
      <c r="DRI86" s="91"/>
      <c r="DRJ86" s="91"/>
      <c r="DRK86" s="91"/>
      <c r="DRL86" s="91"/>
      <c r="DRM86" s="91"/>
      <c r="DRN86" s="91"/>
      <c r="DRO86" s="91"/>
      <c r="DRP86" s="91"/>
      <c r="DRQ86" s="91"/>
      <c r="DRR86" s="91"/>
      <c r="DRS86" s="91"/>
      <c r="DRT86" s="91"/>
      <c r="DRU86" s="91"/>
      <c r="DRV86" s="91"/>
      <c r="DRW86" s="91"/>
      <c r="DRX86" s="91"/>
      <c r="DRY86" s="91"/>
      <c r="DRZ86" s="91"/>
      <c r="DSA86" s="91"/>
      <c r="DSB86" s="91"/>
      <c r="DSC86" s="91"/>
      <c r="DSD86" s="91"/>
      <c r="DSE86" s="91"/>
      <c r="DSF86" s="91"/>
      <c r="DSG86" s="91"/>
      <c r="DSH86" s="91"/>
      <c r="DSI86" s="91"/>
      <c r="DSJ86" s="91"/>
      <c r="DSK86" s="91"/>
      <c r="DSL86" s="91"/>
      <c r="DSM86" s="91"/>
      <c r="DSN86" s="91"/>
      <c r="DSO86" s="91"/>
      <c r="DSP86" s="91"/>
      <c r="DSQ86" s="91"/>
      <c r="DSR86" s="91"/>
      <c r="DSS86" s="91"/>
      <c r="DST86" s="91"/>
      <c r="DSU86" s="91"/>
      <c r="DSV86" s="91"/>
      <c r="DSW86" s="91"/>
      <c r="DSX86" s="91"/>
      <c r="DSY86" s="91"/>
      <c r="DSZ86" s="91"/>
      <c r="DTA86" s="91"/>
      <c r="DTB86" s="91"/>
      <c r="DTC86" s="91"/>
      <c r="DTD86" s="91"/>
      <c r="DTE86" s="91"/>
      <c r="DTF86" s="91"/>
      <c r="DTG86" s="91"/>
      <c r="DTH86" s="91"/>
      <c r="DTI86" s="91"/>
      <c r="DTJ86" s="91"/>
      <c r="DTK86" s="91"/>
      <c r="DTL86" s="91"/>
      <c r="DTM86" s="91"/>
      <c r="DTN86" s="91"/>
      <c r="DTO86" s="91"/>
      <c r="DTP86" s="91"/>
      <c r="DTQ86" s="91"/>
      <c r="DTR86" s="91"/>
      <c r="DTS86" s="91"/>
      <c r="DTT86" s="91"/>
      <c r="DTU86" s="91"/>
      <c r="DTV86" s="91"/>
      <c r="DTW86" s="91"/>
      <c r="DTX86" s="91"/>
      <c r="DTY86" s="91"/>
      <c r="DTZ86" s="91"/>
      <c r="DUA86" s="91"/>
      <c r="DUB86" s="91"/>
      <c r="DUC86" s="91"/>
      <c r="DUD86" s="91"/>
      <c r="DUE86" s="91"/>
      <c r="DUF86" s="91"/>
      <c r="DUG86" s="91"/>
      <c r="DUH86" s="91"/>
      <c r="DUI86" s="91"/>
      <c r="DUJ86" s="91"/>
      <c r="DUK86" s="91"/>
      <c r="DUL86" s="91"/>
      <c r="DUM86" s="91"/>
      <c r="DUN86" s="91"/>
      <c r="DUO86" s="91"/>
      <c r="DUP86" s="91"/>
      <c r="DUQ86" s="91"/>
      <c r="DUR86" s="91"/>
      <c r="DUS86" s="91"/>
      <c r="DUT86" s="91"/>
      <c r="DUU86" s="91"/>
      <c r="DUV86" s="91"/>
      <c r="DUW86" s="91"/>
      <c r="DUX86" s="91"/>
      <c r="DUY86" s="91"/>
      <c r="DUZ86" s="91"/>
      <c r="DVA86" s="91"/>
      <c r="DVB86" s="91"/>
      <c r="DVC86" s="91"/>
      <c r="DVD86" s="91"/>
      <c r="DVE86" s="91"/>
      <c r="DVF86" s="91"/>
      <c r="DVG86" s="91"/>
      <c r="DVH86" s="91"/>
      <c r="DVI86" s="91"/>
      <c r="DVJ86" s="91"/>
      <c r="DVK86" s="91"/>
      <c r="DVL86" s="91"/>
      <c r="DVM86" s="91"/>
      <c r="DVN86" s="91"/>
      <c r="DVO86" s="91"/>
      <c r="DVP86" s="91"/>
      <c r="DVQ86" s="91"/>
      <c r="DVR86" s="91"/>
      <c r="DVS86" s="91"/>
      <c r="DVT86" s="91"/>
      <c r="DVU86" s="91"/>
      <c r="DVV86" s="91"/>
      <c r="DVW86" s="91"/>
      <c r="DVX86" s="91"/>
      <c r="DVY86" s="91"/>
      <c r="DVZ86" s="91"/>
      <c r="DWA86" s="91"/>
      <c r="DWB86" s="91"/>
      <c r="DWC86" s="91"/>
      <c r="DWD86" s="91"/>
      <c r="DWE86" s="91"/>
      <c r="DWF86" s="91"/>
      <c r="DWG86" s="91"/>
      <c r="DWH86" s="91"/>
      <c r="DWI86" s="91"/>
      <c r="DWJ86" s="91"/>
      <c r="DWK86" s="91"/>
      <c r="DWL86" s="91"/>
      <c r="DWM86" s="91"/>
      <c r="DWN86" s="91"/>
      <c r="DWO86" s="91"/>
      <c r="DWP86" s="91"/>
      <c r="DWQ86" s="91"/>
      <c r="DWR86" s="91"/>
      <c r="DWS86" s="91"/>
      <c r="DWT86" s="91"/>
      <c r="DWU86" s="91"/>
      <c r="DWV86" s="91"/>
      <c r="DWW86" s="91"/>
      <c r="DWX86" s="91"/>
      <c r="DWY86" s="91"/>
      <c r="DWZ86" s="91"/>
      <c r="DXA86" s="91"/>
      <c r="DXB86" s="91"/>
      <c r="DXC86" s="91"/>
      <c r="DXD86" s="91"/>
      <c r="DXE86" s="91"/>
      <c r="DXF86" s="91"/>
      <c r="DXG86" s="91"/>
      <c r="DXH86" s="91"/>
      <c r="DXI86" s="91"/>
      <c r="DXJ86" s="91"/>
      <c r="DXK86" s="91"/>
      <c r="DXL86" s="91"/>
      <c r="DXM86" s="91"/>
      <c r="DXN86" s="91"/>
      <c r="DXO86" s="91"/>
      <c r="DXP86" s="91"/>
      <c r="DXQ86" s="91"/>
      <c r="DXR86" s="91"/>
      <c r="DXS86" s="91"/>
      <c r="DXT86" s="91"/>
      <c r="DXU86" s="91"/>
      <c r="DXV86" s="91"/>
      <c r="DXW86" s="91"/>
      <c r="DXX86" s="91"/>
      <c r="DXY86" s="91"/>
      <c r="DXZ86" s="91"/>
      <c r="DYA86" s="91"/>
      <c r="DYB86" s="91"/>
      <c r="DYC86" s="91"/>
      <c r="DYD86" s="91"/>
      <c r="DYE86" s="91"/>
      <c r="DYF86" s="91"/>
      <c r="DYG86" s="91"/>
      <c r="DYH86" s="91"/>
      <c r="DYI86" s="91"/>
      <c r="DYJ86" s="91"/>
      <c r="DYK86" s="91"/>
      <c r="DYL86" s="91"/>
      <c r="DYM86" s="91"/>
      <c r="DYN86" s="91"/>
      <c r="DYO86" s="91"/>
      <c r="DYP86" s="91"/>
      <c r="DYQ86" s="91"/>
      <c r="DYR86" s="91"/>
      <c r="DYS86" s="91"/>
      <c r="DYT86" s="91"/>
      <c r="DYU86" s="91"/>
      <c r="DYV86" s="91"/>
      <c r="DYW86" s="91"/>
      <c r="DYX86" s="91"/>
      <c r="DYY86" s="91"/>
      <c r="DYZ86" s="91"/>
      <c r="DZA86" s="91"/>
      <c r="DZB86" s="91"/>
      <c r="DZC86" s="91"/>
      <c r="DZD86" s="91"/>
      <c r="DZE86" s="91"/>
      <c r="DZF86" s="91"/>
      <c r="DZG86" s="91"/>
      <c r="DZH86" s="91"/>
      <c r="DZI86" s="91"/>
      <c r="DZJ86" s="91"/>
      <c r="DZK86" s="91"/>
      <c r="DZL86" s="91"/>
      <c r="DZM86" s="91"/>
      <c r="DZN86" s="91"/>
      <c r="DZO86" s="91"/>
      <c r="DZP86" s="91"/>
      <c r="DZQ86" s="91"/>
      <c r="DZR86" s="91"/>
      <c r="DZS86" s="91"/>
      <c r="DZT86" s="91"/>
      <c r="DZU86" s="91"/>
      <c r="DZV86" s="91"/>
      <c r="DZW86" s="91"/>
      <c r="DZX86" s="91"/>
      <c r="DZY86" s="91"/>
      <c r="DZZ86" s="91"/>
      <c r="EAA86" s="91"/>
      <c r="EAB86" s="91"/>
      <c r="EAC86" s="91"/>
      <c r="EAD86" s="91"/>
      <c r="EAE86" s="91"/>
      <c r="EAF86" s="91"/>
      <c r="EAG86" s="91"/>
      <c r="EAH86" s="91"/>
      <c r="EAI86" s="91"/>
      <c r="EAJ86" s="91"/>
      <c r="EAK86" s="91"/>
      <c r="EAL86" s="91"/>
      <c r="EAM86" s="91"/>
      <c r="EAN86" s="91"/>
      <c r="EAO86" s="91"/>
      <c r="EAP86" s="91"/>
      <c r="EAQ86" s="91"/>
      <c r="EAR86" s="91"/>
      <c r="EAS86" s="91"/>
      <c r="EAT86" s="91"/>
      <c r="EAU86" s="91"/>
      <c r="EAV86" s="91"/>
      <c r="EAW86" s="91"/>
      <c r="EAX86" s="91"/>
      <c r="EAY86" s="91"/>
      <c r="EAZ86" s="91"/>
      <c r="EBA86" s="91"/>
      <c r="EBB86" s="91"/>
      <c r="EBC86" s="91"/>
      <c r="EBD86" s="91"/>
      <c r="EBE86" s="91"/>
      <c r="EBF86" s="91"/>
      <c r="EBG86" s="91"/>
      <c r="EBH86" s="91"/>
      <c r="EBI86" s="91"/>
      <c r="EBJ86" s="91"/>
      <c r="EBK86" s="91"/>
      <c r="EBL86" s="91"/>
      <c r="EBM86" s="91"/>
      <c r="EBN86" s="91"/>
      <c r="EBO86" s="91"/>
      <c r="EBP86" s="91"/>
      <c r="EBQ86" s="91"/>
      <c r="EBR86" s="91"/>
      <c r="EBS86" s="91"/>
      <c r="EBT86" s="91"/>
      <c r="EBU86" s="91"/>
      <c r="EBV86" s="91"/>
      <c r="EBW86" s="91"/>
      <c r="EBX86" s="91"/>
      <c r="EBY86" s="91"/>
      <c r="EBZ86" s="91"/>
      <c r="ECA86" s="91"/>
      <c r="ECB86" s="91"/>
      <c r="ECC86" s="91"/>
      <c r="ECD86" s="91"/>
      <c r="ECE86" s="91"/>
      <c r="ECF86" s="91"/>
      <c r="ECG86" s="91"/>
      <c r="ECH86" s="91"/>
      <c r="ECI86" s="91"/>
      <c r="ECJ86" s="91"/>
      <c r="ECK86" s="91"/>
      <c r="ECL86" s="91"/>
      <c r="ECM86" s="91"/>
      <c r="ECN86" s="91"/>
      <c r="ECO86" s="91"/>
      <c r="ECP86" s="91"/>
      <c r="ECQ86" s="91"/>
      <c r="ECR86" s="91"/>
      <c r="ECS86" s="91"/>
      <c r="ECT86" s="91"/>
      <c r="ECU86" s="91"/>
      <c r="ECV86" s="91"/>
      <c r="ECW86" s="91"/>
      <c r="ECX86" s="91"/>
      <c r="ECY86" s="91"/>
      <c r="ECZ86" s="91"/>
      <c r="EDA86" s="91"/>
      <c r="EDB86" s="91"/>
      <c r="EDC86" s="91"/>
      <c r="EDD86" s="91"/>
      <c r="EDE86" s="91"/>
      <c r="EDF86" s="91"/>
      <c r="EDG86" s="91"/>
      <c r="EDH86" s="91"/>
      <c r="EDI86" s="91"/>
      <c r="EDJ86" s="91"/>
      <c r="EDK86" s="91"/>
      <c r="EDL86" s="91"/>
      <c r="EDM86" s="91"/>
      <c r="EDN86" s="91"/>
      <c r="EDO86" s="91"/>
      <c r="EDP86" s="91"/>
      <c r="EDQ86" s="91"/>
      <c r="EDR86" s="91"/>
      <c r="EDS86" s="91"/>
      <c r="EDT86" s="91"/>
      <c r="EDU86" s="91"/>
      <c r="EDV86" s="91"/>
      <c r="EDW86" s="91"/>
      <c r="EDX86" s="91"/>
      <c r="EDY86" s="91"/>
      <c r="EDZ86" s="91"/>
      <c r="EEA86" s="91"/>
      <c r="EEB86" s="91"/>
      <c r="EEC86" s="91"/>
      <c r="EED86" s="91"/>
      <c r="EEE86" s="91"/>
      <c r="EEF86" s="91"/>
      <c r="EEG86" s="91"/>
      <c r="EEH86" s="91"/>
      <c r="EEI86" s="91"/>
      <c r="EEJ86" s="91"/>
      <c r="EEK86" s="91"/>
      <c r="EEL86" s="91"/>
      <c r="EEM86" s="91"/>
      <c r="EEN86" s="91"/>
      <c r="EEO86" s="91"/>
      <c r="EEP86" s="91"/>
      <c r="EEQ86" s="91"/>
      <c r="EER86" s="91"/>
      <c r="EES86" s="91"/>
      <c r="EET86" s="91"/>
      <c r="EEU86" s="91"/>
      <c r="EEV86" s="91"/>
      <c r="EEW86" s="91"/>
      <c r="EEX86" s="91"/>
      <c r="EEY86" s="91"/>
      <c r="EEZ86" s="91"/>
      <c r="EFA86" s="91"/>
      <c r="EFB86" s="91"/>
      <c r="EFC86" s="91"/>
      <c r="EFD86" s="91"/>
      <c r="EFE86" s="91"/>
      <c r="EFF86" s="91"/>
      <c r="EFG86" s="91"/>
      <c r="EFH86" s="91"/>
      <c r="EFI86" s="91"/>
      <c r="EFJ86" s="91"/>
      <c r="EFK86" s="91"/>
      <c r="EFL86" s="91"/>
      <c r="EFM86" s="91"/>
      <c r="EFN86" s="91"/>
      <c r="EFO86" s="91"/>
      <c r="EFP86" s="91"/>
      <c r="EFQ86" s="91"/>
      <c r="EFR86" s="91"/>
      <c r="EFS86" s="91"/>
      <c r="EFT86" s="91"/>
      <c r="EFU86" s="91"/>
      <c r="EFV86" s="91"/>
      <c r="EFW86" s="91"/>
      <c r="EFX86" s="91"/>
      <c r="EFY86" s="91"/>
      <c r="EFZ86" s="91"/>
      <c r="EGA86" s="91"/>
      <c r="EGB86" s="91"/>
      <c r="EGC86" s="91"/>
      <c r="EGD86" s="91"/>
      <c r="EGE86" s="91"/>
      <c r="EGF86" s="91"/>
      <c r="EGG86" s="91"/>
      <c r="EGH86" s="91"/>
      <c r="EGI86" s="91"/>
      <c r="EGJ86" s="91"/>
      <c r="EGK86" s="91"/>
      <c r="EGL86" s="91"/>
      <c r="EGM86" s="91"/>
      <c r="EGN86" s="91"/>
      <c r="EGO86" s="91"/>
      <c r="EGP86" s="91"/>
      <c r="EGQ86" s="91"/>
      <c r="EGR86" s="91"/>
      <c r="EGS86" s="91"/>
      <c r="EGT86" s="91"/>
      <c r="EGU86" s="91"/>
      <c r="EGV86" s="91"/>
      <c r="EGW86" s="91"/>
      <c r="EGX86" s="91"/>
      <c r="EGY86" s="91"/>
      <c r="EGZ86" s="91"/>
      <c r="EHA86" s="91"/>
      <c r="EHB86" s="91"/>
      <c r="EHC86" s="91"/>
      <c r="EHD86" s="91"/>
      <c r="EHE86" s="91"/>
      <c r="EHF86" s="91"/>
      <c r="EHG86" s="91"/>
      <c r="EHH86" s="91"/>
      <c r="EHI86" s="91"/>
      <c r="EHJ86" s="91"/>
      <c r="EHK86" s="91"/>
      <c r="EHL86" s="91"/>
      <c r="EHM86" s="91"/>
      <c r="EHN86" s="91"/>
      <c r="EHO86" s="91"/>
      <c r="EHP86" s="91"/>
      <c r="EHQ86" s="91"/>
      <c r="EHR86" s="91"/>
      <c r="EHS86" s="91"/>
      <c r="EHT86" s="91"/>
      <c r="EHU86" s="91"/>
      <c r="EHV86" s="91"/>
      <c r="EHW86" s="91"/>
      <c r="EHX86" s="91"/>
      <c r="EHY86" s="91"/>
      <c r="EHZ86" s="91"/>
      <c r="EIA86" s="91"/>
      <c r="EIB86" s="91"/>
      <c r="EIC86" s="91"/>
      <c r="EID86" s="91"/>
      <c r="EIE86" s="91"/>
      <c r="EIF86" s="91"/>
      <c r="EIG86" s="91"/>
      <c r="EIH86" s="91"/>
      <c r="EII86" s="91"/>
      <c r="EIJ86" s="91"/>
      <c r="EIK86" s="91"/>
      <c r="EIL86" s="91"/>
      <c r="EIM86" s="91"/>
      <c r="EIN86" s="91"/>
      <c r="EIO86" s="91"/>
      <c r="EIP86" s="91"/>
      <c r="EIQ86" s="91"/>
      <c r="EIR86" s="91"/>
      <c r="EIS86" s="91"/>
      <c r="EIT86" s="91"/>
      <c r="EIU86" s="91"/>
      <c r="EIV86" s="91"/>
      <c r="EIW86" s="91"/>
      <c r="EIX86" s="91"/>
      <c r="EIY86" s="91"/>
      <c r="EIZ86" s="91"/>
      <c r="EJA86" s="91"/>
      <c r="EJB86" s="91"/>
      <c r="EJC86" s="91"/>
      <c r="EJD86" s="91"/>
      <c r="EJE86" s="91"/>
      <c r="EJF86" s="91"/>
      <c r="EJG86" s="91"/>
      <c r="EJH86" s="91"/>
      <c r="EJI86" s="91"/>
      <c r="EJJ86" s="91"/>
      <c r="EJK86" s="91"/>
      <c r="EJL86" s="91"/>
      <c r="EJM86" s="91"/>
      <c r="EJN86" s="91"/>
      <c r="EJO86" s="91"/>
      <c r="EJP86" s="91"/>
      <c r="EJQ86" s="91"/>
      <c r="EJR86" s="91"/>
      <c r="EJS86" s="91"/>
      <c r="EJT86" s="91"/>
      <c r="EJU86" s="91"/>
      <c r="EJV86" s="91"/>
      <c r="EJW86" s="91"/>
      <c r="EJX86" s="91"/>
      <c r="EJY86" s="91"/>
      <c r="EJZ86" s="91"/>
      <c r="EKA86" s="91"/>
      <c r="EKB86" s="91"/>
      <c r="EKC86" s="91"/>
      <c r="EKD86" s="91"/>
      <c r="EKE86" s="91"/>
      <c r="EKF86" s="91"/>
      <c r="EKG86" s="91"/>
      <c r="EKH86" s="91"/>
      <c r="EKI86" s="91"/>
      <c r="EKJ86" s="91"/>
      <c r="EKK86" s="91"/>
      <c r="EKL86" s="91"/>
      <c r="EKM86" s="91"/>
      <c r="EKN86" s="91"/>
      <c r="EKO86" s="91"/>
      <c r="EKP86" s="91"/>
      <c r="EKQ86" s="91"/>
      <c r="EKR86" s="91"/>
      <c r="EKS86" s="91"/>
      <c r="EKT86" s="91"/>
      <c r="EKU86" s="91"/>
      <c r="EKV86" s="91"/>
      <c r="EKW86" s="91"/>
      <c r="EKX86" s="91"/>
      <c r="EKY86" s="91"/>
      <c r="EKZ86" s="91"/>
      <c r="ELA86" s="91"/>
      <c r="ELB86" s="91"/>
      <c r="ELC86" s="91"/>
      <c r="ELD86" s="91"/>
      <c r="ELE86" s="91"/>
      <c r="ELF86" s="91"/>
      <c r="ELG86" s="91"/>
      <c r="ELH86" s="91"/>
      <c r="ELI86" s="91"/>
      <c r="ELJ86" s="91"/>
      <c r="ELK86" s="91"/>
      <c r="ELL86" s="91"/>
      <c r="ELM86" s="91"/>
      <c r="ELN86" s="91"/>
      <c r="ELO86" s="91"/>
      <c r="ELP86" s="91"/>
      <c r="ELQ86" s="91"/>
      <c r="ELR86" s="91"/>
      <c r="ELS86" s="91"/>
      <c r="ELT86" s="91"/>
      <c r="ELU86" s="91"/>
      <c r="ELV86" s="91"/>
      <c r="ELW86" s="91"/>
      <c r="ELX86" s="91"/>
      <c r="ELY86" s="91"/>
      <c r="ELZ86" s="91"/>
      <c r="EMA86" s="91"/>
      <c r="EMB86" s="91"/>
      <c r="EMC86" s="91"/>
      <c r="EMD86" s="91"/>
      <c r="EME86" s="91"/>
      <c r="EMF86" s="91"/>
      <c r="EMG86" s="91"/>
      <c r="EMH86" s="91"/>
      <c r="EMI86" s="91"/>
      <c r="EMJ86" s="91"/>
      <c r="EMK86" s="91"/>
      <c r="EML86" s="91"/>
      <c r="EMM86" s="91"/>
      <c r="EMN86" s="91"/>
      <c r="EMO86" s="91"/>
      <c r="EMP86" s="91"/>
      <c r="EMQ86" s="91"/>
      <c r="EMR86" s="91"/>
      <c r="EMS86" s="91"/>
      <c r="EMT86" s="91"/>
      <c r="EMU86" s="91"/>
      <c r="EMV86" s="91"/>
      <c r="EMW86" s="91"/>
      <c r="EMX86" s="91"/>
      <c r="EMY86" s="91"/>
      <c r="EMZ86" s="91"/>
      <c r="ENA86" s="91"/>
      <c r="ENB86" s="91"/>
      <c r="ENC86" s="91"/>
      <c r="END86" s="91"/>
      <c r="ENE86" s="91"/>
      <c r="ENF86" s="91"/>
      <c r="ENG86" s="91"/>
      <c r="ENH86" s="91"/>
      <c r="ENI86" s="91"/>
      <c r="ENJ86" s="91"/>
      <c r="ENK86" s="91"/>
      <c r="ENL86" s="91"/>
      <c r="ENM86" s="91"/>
      <c r="ENN86" s="91"/>
      <c r="ENO86" s="91"/>
      <c r="ENP86" s="91"/>
      <c r="ENQ86" s="91"/>
      <c r="ENR86" s="91"/>
      <c r="ENS86" s="91"/>
      <c r="ENT86" s="91"/>
      <c r="ENU86" s="91"/>
      <c r="ENV86" s="91"/>
      <c r="ENW86" s="91"/>
      <c r="ENX86" s="91"/>
      <c r="ENY86" s="91"/>
      <c r="ENZ86" s="91"/>
      <c r="EOA86" s="91"/>
      <c r="EOB86" s="91"/>
      <c r="EOC86" s="91"/>
      <c r="EOD86" s="91"/>
      <c r="EOE86" s="91"/>
      <c r="EOF86" s="91"/>
      <c r="EOG86" s="91"/>
      <c r="EOH86" s="91"/>
      <c r="EOI86" s="91"/>
      <c r="EOJ86" s="91"/>
      <c r="EOK86" s="91"/>
      <c r="EOL86" s="91"/>
      <c r="EOM86" s="91"/>
      <c r="EON86" s="91"/>
      <c r="EOO86" s="91"/>
      <c r="EOP86" s="91"/>
      <c r="EOQ86" s="91"/>
      <c r="EOR86" s="91"/>
      <c r="EOS86" s="91"/>
      <c r="EOT86" s="91"/>
      <c r="EOU86" s="91"/>
      <c r="EOV86" s="91"/>
      <c r="EOW86" s="91"/>
      <c r="EOX86" s="91"/>
      <c r="EOY86" s="91"/>
      <c r="EOZ86" s="91"/>
      <c r="EPA86" s="91"/>
      <c r="EPB86" s="91"/>
      <c r="EPC86" s="91"/>
      <c r="EPD86" s="91"/>
      <c r="EPE86" s="91"/>
      <c r="EPF86" s="91"/>
      <c r="EPG86" s="91"/>
      <c r="EPH86" s="91"/>
      <c r="EPI86" s="91"/>
      <c r="EPJ86" s="91"/>
      <c r="EPK86" s="91"/>
      <c r="EPL86" s="91"/>
      <c r="EPM86" s="91"/>
      <c r="EPN86" s="91"/>
      <c r="EPO86" s="91"/>
      <c r="EPP86" s="91"/>
      <c r="EPQ86" s="91"/>
      <c r="EPR86" s="91"/>
      <c r="EPS86" s="91"/>
      <c r="EPT86" s="91"/>
      <c r="EPU86" s="91"/>
      <c r="EPV86" s="91"/>
      <c r="EPW86" s="91"/>
      <c r="EPX86" s="91"/>
      <c r="EPY86" s="91"/>
      <c r="EPZ86" s="91"/>
      <c r="EQA86" s="91"/>
      <c r="EQB86" s="91"/>
      <c r="EQC86" s="91"/>
      <c r="EQD86" s="91"/>
      <c r="EQE86" s="91"/>
      <c r="EQF86" s="91"/>
      <c r="EQG86" s="91"/>
      <c r="EQH86" s="91"/>
      <c r="EQI86" s="91"/>
      <c r="EQJ86" s="91"/>
      <c r="EQK86" s="91"/>
      <c r="EQL86" s="91"/>
      <c r="EQM86" s="91"/>
      <c r="EQN86" s="91"/>
      <c r="EQO86" s="91"/>
      <c r="EQP86" s="91"/>
      <c r="EQQ86" s="91"/>
      <c r="EQR86" s="91"/>
      <c r="EQS86" s="91"/>
      <c r="EQT86" s="91"/>
      <c r="EQU86" s="91"/>
      <c r="EQV86" s="91"/>
      <c r="EQW86" s="91"/>
      <c r="EQX86" s="91"/>
      <c r="EQY86" s="91"/>
      <c r="EQZ86" s="91"/>
      <c r="ERA86" s="91"/>
      <c r="ERB86" s="91"/>
      <c r="ERC86" s="91"/>
      <c r="ERD86" s="91"/>
      <c r="ERE86" s="91"/>
      <c r="ERF86" s="91"/>
      <c r="ERG86" s="91"/>
      <c r="ERH86" s="91"/>
      <c r="ERI86" s="91"/>
      <c r="ERJ86" s="91"/>
      <c r="ERK86" s="91"/>
      <c r="ERL86" s="91"/>
      <c r="ERM86" s="91"/>
      <c r="ERN86" s="91"/>
      <c r="ERO86" s="91"/>
      <c r="ERP86" s="91"/>
      <c r="ERQ86" s="91"/>
      <c r="ERR86" s="91"/>
      <c r="ERS86" s="91"/>
      <c r="ERT86" s="91"/>
      <c r="ERU86" s="91"/>
      <c r="ERV86" s="91"/>
      <c r="ERW86" s="91"/>
      <c r="ERX86" s="91"/>
      <c r="ERY86" s="91"/>
      <c r="ERZ86" s="91"/>
      <c r="ESA86" s="91"/>
      <c r="ESB86" s="91"/>
      <c r="ESC86" s="91"/>
      <c r="ESD86" s="91"/>
      <c r="ESE86" s="91"/>
      <c r="ESF86" s="91"/>
      <c r="ESG86" s="91"/>
      <c r="ESH86" s="91"/>
      <c r="ESI86" s="91"/>
      <c r="ESJ86" s="91"/>
      <c r="ESK86" s="91"/>
      <c r="ESL86" s="91"/>
      <c r="ESM86" s="91"/>
      <c r="ESN86" s="91"/>
      <c r="ESO86" s="91"/>
      <c r="ESP86" s="91"/>
      <c r="ESQ86" s="91"/>
      <c r="ESR86" s="91"/>
      <c r="ESS86" s="91"/>
      <c r="EST86" s="91"/>
      <c r="ESU86" s="91"/>
      <c r="ESV86" s="91"/>
      <c r="ESW86" s="91"/>
      <c r="ESX86" s="91"/>
      <c r="ESY86" s="91"/>
      <c r="ESZ86" s="91"/>
      <c r="ETA86" s="91"/>
      <c r="ETB86" s="91"/>
      <c r="ETC86" s="91"/>
      <c r="ETD86" s="91"/>
      <c r="ETE86" s="91"/>
      <c r="ETF86" s="91"/>
      <c r="ETG86" s="91"/>
      <c r="ETH86" s="91"/>
      <c r="ETI86" s="91"/>
      <c r="ETJ86" s="91"/>
      <c r="ETK86" s="91"/>
      <c r="ETL86" s="91"/>
      <c r="ETM86" s="91"/>
      <c r="ETN86" s="91"/>
      <c r="ETO86" s="91"/>
      <c r="ETP86" s="91"/>
      <c r="ETQ86" s="91"/>
      <c r="ETR86" s="91"/>
      <c r="ETS86" s="91"/>
      <c r="ETT86" s="91"/>
      <c r="ETU86" s="91"/>
      <c r="ETV86" s="91"/>
      <c r="ETW86" s="91"/>
      <c r="ETX86" s="91"/>
      <c r="ETY86" s="91"/>
      <c r="ETZ86" s="91"/>
      <c r="EUA86" s="91"/>
      <c r="EUB86" s="91"/>
      <c r="EUC86" s="91"/>
      <c r="EUD86" s="91"/>
      <c r="EUE86" s="91"/>
      <c r="EUF86" s="91"/>
      <c r="EUG86" s="91"/>
      <c r="EUH86" s="91"/>
      <c r="EUI86" s="91"/>
      <c r="EUJ86" s="91"/>
      <c r="EUK86" s="91"/>
      <c r="EUL86" s="91"/>
      <c r="EUM86" s="91"/>
      <c r="EUN86" s="91"/>
      <c r="EUO86" s="91"/>
      <c r="EUP86" s="91"/>
      <c r="EUQ86" s="91"/>
      <c r="EUR86" s="91"/>
      <c r="EUS86" s="91"/>
      <c r="EUT86" s="91"/>
      <c r="EUU86" s="91"/>
      <c r="EUV86" s="91"/>
      <c r="EUW86" s="91"/>
      <c r="EUX86" s="91"/>
      <c r="EUY86" s="91"/>
      <c r="EUZ86" s="91"/>
      <c r="EVA86" s="91"/>
      <c r="EVB86" s="91"/>
      <c r="EVC86" s="91"/>
      <c r="EVD86" s="91"/>
      <c r="EVE86" s="91"/>
      <c r="EVF86" s="91"/>
      <c r="EVG86" s="91"/>
      <c r="EVH86" s="91"/>
      <c r="EVI86" s="91"/>
      <c r="EVJ86" s="91"/>
      <c r="EVK86" s="91"/>
      <c r="EVL86" s="91"/>
      <c r="EVM86" s="91"/>
      <c r="EVN86" s="91"/>
      <c r="EVO86" s="91"/>
      <c r="EVP86" s="91"/>
      <c r="EVQ86" s="91"/>
      <c r="EVR86" s="91"/>
      <c r="EVS86" s="91"/>
      <c r="EVT86" s="91"/>
      <c r="EVU86" s="91"/>
      <c r="EVV86" s="91"/>
      <c r="EVW86" s="91"/>
      <c r="EVX86" s="91"/>
      <c r="EVY86" s="91"/>
      <c r="EVZ86" s="91"/>
      <c r="EWA86" s="91"/>
      <c r="EWB86" s="91"/>
      <c r="EWC86" s="91"/>
      <c r="EWD86" s="91"/>
      <c r="EWE86" s="91"/>
      <c r="EWF86" s="91"/>
      <c r="EWG86" s="91"/>
      <c r="EWH86" s="91"/>
      <c r="EWI86" s="91"/>
      <c r="EWJ86" s="91"/>
      <c r="EWK86" s="91"/>
      <c r="EWL86" s="91"/>
      <c r="EWM86" s="91"/>
      <c r="EWN86" s="91"/>
      <c r="EWO86" s="91"/>
      <c r="EWP86" s="91"/>
      <c r="EWQ86" s="91"/>
      <c r="EWR86" s="91"/>
      <c r="EWS86" s="91"/>
      <c r="EWT86" s="91"/>
      <c r="EWU86" s="91"/>
      <c r="EWV86" s="91"/>
      <c r="EWW86" s="91"/>
      <c r="EWX86" s="91"/>
      <c r="EWY86" s="91"/>
      <c r="EWZ86" s="91"/>
      <c r="EXA86" s="91"/>
      <c r="EXB86" s="91"/>
      <c r="EXC86" s="91"/>
      <c r="EXD86" s="91"/>
      <c r="EXE86" s="91"/>
      <c r="EXF86" s="91"/>
      <c r="EXG86" s="91"/>
      <c r="EXH86" s="91"/>
      <c r="EXI86" s="91"/>
      <c r="EXJ86" s="91"/>
      <c r="EXK86" s="91"/>
      <c r="EXL86" s="91"/>
      <c r="EXM86" s="91"/>
      <c r="EXN86" s="91"/>
      <c r="EXO86" s="91"/>
      <c r="EXP86" s="91"/>
      <c r="EXQ86" s="91"/>
      <c r="EXR86" s="91"/>
      <c r="EXS86" s="91"/>
      <c r="EXT86" s="91"/>
      <c r="EXU86" s="91"/>
      <c r="EXV86" s="91"/>
      <c r="EXW86" s="91"/>
      <c r="EXX86" s="91"/>
      <c r="EXY86" s="91"/>
      <c r="EXZ86" s="91"/>
      <c r="EYA86" s="91"/>
      <c r="EYB86" s="91"/>
      <c r="EYC86" s="91"/>
      <c r="EYD86" s="91"/>
      <c r="EYE86" s="91"/>
      <c r="EYF86" s="91"/>
      <c r="EYG86" s="91"/>
      <c r="EYH86" s="91"/>
      <c r="EYI86" s="91"/>
      <c r="EYJ86" s="91"/>
      <c r="EYK86" s="91"/>
      <c r="EYL86" s="91"/>
      <c r="EYM86" s="91"/>
      <c r="EYN86" s="91"/>
      <c r="EYO86" s="91"/>
      <c r="EYP86" s="91"/>
      <c r="EYQ86" s="91"/>
      <c r="EYR86" s="91"/>
      <c r="EYS86" s="91"/>
      <c r="EYT86" s="91"/>
      <c r="EYU86" s="91"/>
      <c r="EYV86" s="91"/>
      <c r="EYW86" s="91"/>
      <c r="EYX86" s="91"/>
      <c r="EYY86" s="91"/>
      <c r="EYZ86" s="91"/>
      <c r="EZA86" s="91"/>
      <c r="EZB86" s="91"/>
      <c r="EZC86" s="91"/>
      <c r="EZD86" s="91"/>
      <c r="EZE86" s="91"/>
      <c r="EZF86" s="91"/>
      <c r="EZG86" s="91"/>
      <c r="EZH86" s="91"/>
      <c r="EZI86" s="91"/>
      <c r="EZJ86" s="91"/>
      <c r="EZK86" s="91"/>
      <c r="EZL86" s="91"/>
      <c r="EZM86" s="91"/>
      <c r="EZN86" s="91"/>
      <c r="EZO86" s="91"/>
      <c r="EZP86" s="91"/>
      <c r="EZQ86" s="91"/>
      <c r="EZR86" s="91"/>
      <c r="EZS86" s="91"/>
      <c r="EZT86" s="91"/>
      <c r="EZU86" s="91"/>
      <c r="EZV86" s="91"/>
      <c r="EZW86" s="91"/>
      <c r="EZX86" s="91"/>
      <c r="EZY86" s="91"/>
      <c r="EZZ86" s="91"/>
      <c r="FAA86" s="91"/>
      <c r="FAB86" s="91"/>
      <c r="FAC86" s="91"/>
      <c r="FAD86" s="91"/>
      <c r="FAE86" s="91"/>
      <c r="FAF86" s="91"/>
      <c r="FAG86" s="91"/>
      <c r="FAH86" s="91"/>
      <c r="FAI86" s="91"/>
      <c r="FAJ86" s="91"/>
      <c r="FAK86" s="91"/>
      <c r="FAL86" s="91"/>
      <c r="FAM86" s="91"/>
      <c r="FAN86" s="91"/>
      <c r="FAO86" s="91"/>
      <c r="FAP86" s="91"/>
      <c r="FAQ86" s="91"/>
      <c r="FAR86" s="91"/>
      <c r="FAS86" s="91"/>
      <c r="FAT86" s="91"/>
      <c r="FAU86" s="91"/>
      <c r="FAV86" s="91"/>
      <c r="FAW86" s="91"/>
      <c r="FAX86" s="91"/>
      <c r="FAY86" s="91"/>
      <c r="FAZ86" s="91"/>
      <c r="FBA86" s="91"/>
      <c r="FBB86" s="91"/>
      <c r="FBC86" s="91"/>
      <c r="FBD86" s="91"/>
      <c r="FBE86" s="91"/>
      <c r="FBF86" s="91"/>
      <c r="FBG86" s="91"/>
      <c r="FBH86" s="91"/>
      <c r="FBI86" s="91"/>
      <c r="FBJ86" s="91"/>
      <c r="FBK86" s="91"/>
      <c r="FBL86" s="91"/>
      <c r="FBM86" s="91"/>
      <c r="FBN86" s="91"/>
      <c r="FBO86" s="91"/>
      <c r="FBP86" s="91"/>
      <c r="FBQ86" s="91"/>
      <c r="FBR86" s="91"/>
      <c r="FBS86" s="91"/>
      <c r="FBT86" s="91"/>
      <c r="FBU86" s="91"/>
      <c r="FBV86" s="91"/>
      <c r="FBW86" s="91"/>
      <c r="FBX86" s="91"/>
      <c r="FBY86" s="91"/>
      <c r="FBZ86" s="91"/>
      <c r="FCA86" s="91"/>
      <c r="FCB86" s="91"/>
      <c r="FCC86" s="91"/>
      <c r="FCD86" s="91"/>
      <c r="FCE86" s="91"/>
      <c r="FCF86" s="91"/>
      <c r="FCG86" s="91"/>
      <c r="FCH86" s="91"/>
      <c r="FCI86" s="91"/>
      <c r="FCJ86" s="91"/>
      <c r="FCK86" s="91"/>
      <c r="FCL86" s="91"/>
      <c r="FCM86" s="91"/>
      <c r="FCN86" s="91"/>
      <c r="FCO86" s="91"/>
      <c r="FCP86" s="91"/>
      <c r="FCQ86" s="91"/>
      <c r="FCR86" s="91"/>
      <c r="FCS86" s="91"/>
      <c r="FCT86" s="91"/>
      <c r="FCU86" s="91"/>
      <c r="FCV86" s="91"/>
      <c r="FCW86" s="91"/>
      <c r="FCX86" s="91"/>
      <c r="FCY86" s="91"/>
      <c r="FCZ86" s="91"/>
      <c r="FDA86" s="91"/>
      <c r="FDB86" s="91"/>
      <c r="FDC86" s="91"/>
      <c r="FDD86" s="91"/>
      <c r="FDE86" s="91"/>
      <c r="FDF86" s="91"/>
      <c r="FDG86" s="91"/>
      <c r="FDH86" s="91"/>
      <c r="FDI86" s="91"/>
      <c r="FDJ86" s="91"/>
      <c r="FDK86" s="91"/>
      <c r="FDL86" s="91"/>
      <c r="FDM86" s="91"/>
      <c r="FDN86" s="91"/>
      <c r="FDO86" s="91"/>
      <c r="FDP86" s="91"/>
      <c r="FDQ86" s="91"/>
      <c r="FDR86" s="91"/>
      <c r="FDS86" s="91"/>
      <c r="FDT86" s="91"/>
      <c r="FDU86" s="91"/>
      <c r="FDV86" s="91"/>
      <c r="FDW86" s="91"/>
      <c r="FDX86" s="91"/>
      <c r="FDY86" s="91"/>
      <c r="FDZ86" s="91"/>
      <c r="FEA86" s="91"/>
      <c r="FEB86" s="91"/>
      <c r="FEC86" s="91"/>
      <c r="FED86" s="91"/>
      <c r="FEE86" s="91"/>
      <c r="FEF86" s="91"/>
      <c r="FEG86" s="91"/>
      <c r="FEH86" s="91"/>
      <c r="FEI86" s="91"/>
      <c r="FEJ86" s="91"/>
      <c r="FEK86" s="91"/>
      <c r="FEL86" s="91"/>
      <c r="FEM86" s="91"/>
      <c r="FEN86" s="91"/>
      <c r="FEO86" s="91"/>
      <c r="FEP86" s="91"/>
      <c r="FEQ86" s="91"/>
      <c r="FER86" s="91"/>
      <c r="FES86" s="91"/>
      <c r="FET86" s="91"/>
      <c r="FEU86" s="91"/>
      <c r="FEV86" s="91"/>
      <c r="FEW86" s="91"/>
      <c r="FEX86" s="91"/>
      <c r="FEY86" s="91"/>
      <c r="FEZ86" s="91"/>
      <c r="FFA86" s="91"/>
      <c r="FFB86" s="91"/>
      <c r="FFC86" s="91"/>
      <c r="FFD86" s="91"/>
      <c r="FFE86" s="91"/>
      <c r="FFF86" s="91"/>
      <c r="FFG86" s="91"/>
      <c r="FFH86" s="91"/>
      <c r="FFI86" s="91"/>
      <c r="FFJ86" s="91"/>
      <c r="FFK86" s="91"/>
      <c r="FFL86" s="91"/>
      <c r="FFM86" s="91"/>
      <c r="FFN86" s="91"/>
      <c r="FFO86" s="91"/>
      <c r="FFP86" s="91"/>
      <c r="FFQ86" s="91"/>
      <c r="FFR86" s="91"/>
      <c r="FFS86" s="91"/>
      <c r="FFT86" s="91"/>
      <c r="FFU86" s="91"/>
      <c r="FFV86" s="91"/>
      <c r="FFW86" s="91"/>
      <c r="FFX86" s="91"/>
      <c r="FFY86" s="91"/>
      <c r="FFZ86" s="91"/>
      <c r="FGA86" s="91"/>
      <c r="FGB86" s="91"/>
      <c r="FGC86" s="91"/>
      <c r="FGD86" s="91"/>
      <c r="FGE86" s="91"/>
      <c r="FGF86" s="91"/>
      <c r="FGG86" s="91"/>
      <c r="FGH86" s="91"/>
      <c r="FGI86" s="91"/>
      <c r="FGJ86" s="91"/>
      <c r="FGK86" s="91"/>
      <c r="FGL86" s="91"/>
      <c r="FGM86" s="91"/>
      <c r="FGN86" s="91"/>
      <c r="FGO86" s="91"/>
      <c r="FGP86" s="91"/>
      <c r="FGQ86" s="91"/>
      <c r="FGR86" s="91"/>
      <c r="FGS86" s="91"/>
      <c r="FGT86" s="91"/>
      <c r="FGU86" s="91"/>
      <c r="FGV86" s="91"/>
      <c r="FGW86" s="91"/>
      <c r="FGX86" s="91"/>
      <c r="FGY86" s="91"/>
      <c r="FGZ86" s="91"/>
      <c r="FHA86" s="91"/>
      <c r="FHB86" s="91"/>
      <c r="FHC86" s="91"/>
      <c r="FHD86" s="91"/>
      <c r="FHE86" s="91"/>
      <c r="FHF86" s="91"/>
      <c r="FHG86" s="91"/>
      <c r="FHH86" s="91"/>
      <c r="FHI86" s="91"/>
      <c r="FHJ86" s="91"/>
      <c r="FHK86" s="91"/>
      <c r="FHL86" s="91"/>
      <c r="FHM86" s="91"/>
      <c r="FHN86" s="91"/>
      <c r="FHO86" s="91"/>
      <c r="FHP86" s="91"/>
      <c r="FHQ86" s="91"/>
      <c r="FHR86" s="91"/>
      <c r="FHS86" s="91"/>
      <c r="FHT86" s="91"/>
      <c r="FHU86" s="91"/>
      <c r="FHV86" s="91"/>
      <c r="FHW86" s="91"/>
      <c r="FHX86" s="91"/>
      <c r="FHY86" s="91"/>
      <c r="FHZ86" s="91"/>
      <c r="FIA86" s="91"/>
      <c r="FIB86" s="91"/>
      <c r="FIC86" s="91"/>
      <c r="FID86" s="91"/>
      <c r="FIE86" s="91"/>
      <c r="FIF86" s="91"/>
      <c r="FIG86" s="91"/>
      <c r="FIH86" s="91"/>
      <c r="FII86" s="91"/>
      <c r="FIJ86" s="91"/>
      <c r="FIK86" s="91"/>
      <c r="FIL86" s="91"/>
      <c r="FIM86" s="91"/>
      <c r="FIN86" s="91"/>
      <c r="FIO86" s="91"/>
      <c r="FIP86" s="91"/>
      <c r="FIQ86" s="91"/>
      <c r="FIR86" s="91"/>
      <c r="FIS86" s="91"/>
      <c r="FIT86" s="91"/>
      <c r="FIU86" s="91"/>
      <c r="FIV86" s="91"/>
      <c r="FIW86" s="91"/>
      <c r="FIX86" s="91"/>
      <c r="FIY86" s="91"/>
      <c r="FIZ86" s="91"/>
      <c r="FJA86" s="91"/>
      <c r="FJB86" s="91"/>
      <c r="FJC86" s="91"/>
      <c r="FJD86" s="91"/>
      <c r="FJE86" s="91"/>
      <c r="FJF86" s="91"/>
      <c r="FJG86" s="91"/>
      <c r="FJH86" s="91"/>
      <c r="FJI86" s="91"/>
      <c r="FJJ86" s="91"/>
      <c r="FJK86" s="91"/>
      <c r="FJL86" s="91"/>
      <c r="FJM86" s="91"/>
      <c r="FJN86" s="91"/>
      <c r="FJO86" s="91"/>
      <c r="FJP86" s="91"/>
      <c r="FJQ86" s="91"/>
      <c r="FJR86" s="91"/>
      <c r="FJS86" s="91"/>
      <c r="FJT86" s="91"/>
      <c r="FJU86" s="91"/>
      <c r="FJV86" s="91"/>
      <c r="FJW86" s="91"/>
      <c r="FJX86" s="91"/>
      <c r="FJY86" s="91"/>
      <c r="FJZ86" s="91"/>
      <c r="FKA86" s="91"/>
      <c r="FKB86" s="91"/>
      <c r="FKC86" s="91"/>
      <c r="FKD86" s="91"/>
      <c r="FKE86" s="91"/>
      <c r="FKF86" s="91"/>
      <c r="FKG86" s="91"/>
      <c r="FKH86" s="91"/>
      <c r="FKI86" s="91"/>
      <c r="FKJ86" s="91"/>
      <c r="FKK86" s="91"/>
      <c r="FKL86" s="91"/>
      <c r="FKM86" s="91"/>
      <c r="FKN86" s="91"/>
      <c r="FKO86" s="91"/>
      <c r="FKP86" s="91"/>
      <c r="FKQ86" s="91"/>
      <c r="FKR86" s="91"/>
      <c r="FKS86" s="91"/>
      <c r="FKT86" s="91"/>
      <c r="FKU86" s="91"/>
      <c r="FKV86" s="91"/>
      <c r="FKW86" s="91"/>
      <c r="FKX86" s="91"/>
      <c r="FKY86" s="91"/>
      <c r="FKZ86" s="91"/>
      <c r="FLA86" s="91"/>
      <c r="FLB86" s="91"/>
      <c r="FLC86" s="91"/>
      <c r="FLD86" s="91"/>
      <c r="FLE86" s="91"/>
      <c r="FLF86" s="91"/>
      <c r="FLG86" s="91"/>
      <c r="FLH86" s="91"/>
      <c r="FLI86" s="91"/>
      <c r="FLJ86" s="91"/>
      <c r="FLK86" s="91"/>
      <c r="FLL86" s="91"/>
      <c r="FLM86" s="91"/>
      <c r="FLN86" s="91"/>
      <c r="FLO86" s="91"/>
      <c r="FLP86" s="91"/>
      <c r="FLQ86" s="91"/>
      <c r="FLR86" s="91"/>
      <c r="FLS86" s="91"/>
      <c r="FLT86" s="91"/>
      <c r="FLU86" s="91"/>
      <c r="FLV86" s="91"/>
      <c r="FLW86" s="91"/>
      <c r="FLX86" s="91"/>
      <c r="FLY86" s="91"/>
      <c r="FLZ86" s="91"/>
      <c r="FMA86" s="91"/>
      <c r="FMB86" s="91"/>
      <c r="FMC86" s="91"/>
      <c r="FMD86" s="91"/>
      <c r="FME86" s="91"/>
      <c r="FMF86" s="91"/>
      <c r="FMG86" s="91"/>
      <c r="FMH86" s="91"/>
      <c r="FMI86" s="91"/>
      <c r="FMJ86" s="91"/>
      <c r="FMK86" s="91"/>
      <c r="FML86" s="91"/>
      <c r="FMM86" s="91"/>
      <c r="FMN86" s="91"/>
      <c r="FMO86" s="91"/>
      <c r="FMP86" s="91"/>
      <c r="FMQ86" s="91"/>
      <c r="FMR86" s="91"/>
      <c r="FMS86" s="91"/>
      <c r="FMT86" s="91"/>
      <c r="FMU86" s="91"/>
      <c r="FMV86" s="91"/>
      <c r="FMW86" s="91"/>
      <c r="FMX86" s="91"/>
      <c r="FMY86" s="91"/>
      <c r="FMZ86" s="91"/>
      <c r="FNA86" s="91"/>
      <c r="FNB86" s="91"/>
      <c r="FNC86" s="91"/>
      <c r="FND86" s="91"/>
      <c r="FNE86" s="91"/>
      <c r="FNF86" s="91"/>
      <c r="FNG86" s="91"/>
      <c r="FNH86" s="91"/>
      <c r="FNI86" s="91"/>
      <c r="FNJ86" s="91"/>
      <c r="FNK86" s="91"/>
      <c r="FNL86" s="91"/>
      <c r="FNM86" s="91"/>
      <c r="FNN86" s="91"/>
      <c r="FNO86" s="91"/>
      <c r="FNP86" s="91"/>
      <c r="FNQ86" s="91"/>
      <c r="FNR86" s="91"/>
      <c r="FNS86" s="91"/>
      <c r="FNT86" s="91"/>
      <c r="FNU86" s="91"/>
      <c r="FNV86" s="91"/>
      <c r="FNW86" s="91"/>
      <c r="FNX86" s="91"/>
      <c r="FNY86" s="91"/>
      <c r="FNZ86" s="91"/>
      <c r="FOA86" s="91"/>
      <c r="FOB86" s="91"/>
      <c r="FOC86" s="91"/>
      <c r="FOD86" s="91"/>
      <c r="FOE86" s="91"/>
      <c r="FOF86" s="91"/>
      <c r="FOG86" s="91"/>
      <c r="FOH86" s="91"/>
      <c r="FOI86" s="91"/>
      <c r="FOJ86" s="91"/>
      <c r="FOK86" s="91"/>
      <c r="FOL86" s="91"/>
      <c r="FOM86" s="91"/>
      <c r="FON86" s="91"/>
      <c r="FOO86" s="91"/>
      <c r="FOP86" s="91"/>
      <c r="FOQ86" s="91"/>
      <c r="FOR86" s="91"/>
      <c r="FOS86" s="91"/>
      <c r="FOT86" s="91"/>
      <c r="FOU86" s="91"/>
      <c r="FOV86" s="91"/>
      <c r="FOW86" s="91"/>
      <c r="FOX86" s="91"/>
      <c r="FOY86" s="91"/>
      <c r="FOZ86" s="91"/>
      <c r="FPA86" s="91"/>
      <c r="FPB86" s="91"/>
      <c r="FPC86" s="91"/>
      <c r="FPD86" s="91"/>
      <c r="FPE86" s="91"/>
      <c r="FPF86" s="91"/>
      <c r="FPG86" s="91"/>
      <c r="FPH86" s="91"/>
      <c r="FPI86" s="91"/>
      <c r="FPJ86" s="91"/>
      <c r="FPK86" s="91"/>
      <c r="FPL86" s="91"/>
      <c r="FPM86" s="91"/>
      <c r="FPN86" s="91"/>
      <c r="FPO86" s="91"/>
      <c r="FPP86" s="91"/>
      <c r="FPQ86" s="91"/>
      <c r="FPR86" s="91"/>
      <c r="FPS86" s="91"/>
      <c r="FPT86" s="91"/>
      <c r="FPU86" s="91"/>
      <c r="FPV86" s="91"/>
      <c r="FPW86" s="91"/>
      <c r="FPX86" s="91"/>
      <c r="FPY86" s="91"/>
      <c r="FPZ86" s="91"/>
      <c r="FQA86" s="91"/>
      <c r="FQB86" s="91"/>
      <c r="FQC86" s="91"/>
      <c r="FQD86" s="91"/>
      <c r="FQE86" s="91"/>
      <c r="FQF86" s="91"/>
      <c r="FQG86" s="91"/>
      <c r="FQH86" s="91"/>
      <c r="FQI86" s="91"/>
      <c r="FQJ86" s="91"/>
      <c r="FQK86" s="91"/>
      <c r="FQL86" s="91"/>
      <c r="FQM86" s="91"/>
      <c r="FQN86" s="91"/>
      <c r="FQO86" s="91"/>
      <c r="FQP86" s="91"/>
      <c r="FQQ86" s="91"/>
      <c r="FQR86" s="91"/>
      <c r="FQS86" s="91"/>
      <c r="FQT86" s="91"/>
      <c r="FQU86" s="91"/>
      <c r="FQV86" s="91"/>
      <c r="FQW86" s="91"/>
      <c r="FQX86" s="91"/>
      <c r="FQY86" s="91"/>
      <c r="FQZ86" s="91"/>
      <c r="FRA86" s="91"/>
      <c r="FRB86" s="91"/>
      <c r="FRC86" s="91"/>
      <c r="FRD86" s="91"/>
      <c r="FRE86" s="91"/>
      <c r="FRF86" s="91"/>
      <c r="FRG86" s="91"/>
      <c r="FRH86" s="91"/>
      <c r="FRI86" s="91"/>
      <c r="FRJ86" s="91"/>
      <c r="FRK86" s="91"/>
      <c r="FRL86" s="91"/>
      <c r="FRM86" s="91"/>
      <c r="FRN86" s="91"/>
      <c r="FRO86" s="91"/>
      <c r="FRP86" s="91"/>
      <c r="FRQ86" s="91"/>
      <c r="FRR86" s="91"/>
      <c r="FRS86" s="91"/>
      <c r="FRT86" s="91"/>
      <c r="FRU86" s="91"/>
      <c r="FRV86" s="91"/>
      <c r="FRW86" s="91"/>
      <c r="FRX86" s="91"/>
      <c r="FRY86" s="91"/>
      <c r="FRZ86" s="91"/>
      <c r="FSA86" s="91"/>
      <c r="FSB86" s="91"/>
      <c r="FSC86" s="91"/>
      <c r="FSD86" s="91"/>
      <c r="FSE86" s="91"/>
      <c r="FSF86" s="91"/>
      <c r="FSG86" s="91"/>
      <c r="FSH86" s="91"/>
      <c r="FSI86" s="91"/>
      <c r="FSJ86" s="91"/>
      <c r="FSK86" s="91"/>
      <c r="FSL86" s="91"/>
      <c r="FSM86" s="91"/>
      <c r="FSN86" s="91"/>
      <c r="FSO86" s="91"/>
      <c r="FSP86" s="91"/>
      <c r="FSQ86" s="91"/>
      <c r="FSR86" s="91"/>
      <c r="FSS86" s="91"/>
      <c r="FST86" s="91"/>
      <c r="FSU86" s="91"/>
      <c r="FSV86" s="91"/>
      <c r="FSW86" s="91"/>
      <c r="FSX86" s="91"/>
      <c r="FSY86" s="91"/>
      <c r="FSZ86" s="91"/>
      <c r="FTA86" s="91"/>
      <c r="FTB86" s="91"/>
      <c r="FTC86" s="91"/>
      <c r="FTD86" s="91"/>
      <c r="FTE86" s="91"/>
      <c r="FTF86" s="91"/>
      <c r="FTG86" s="91"/>
      <c r="FTH86" s="91"/>
      <c r="FTI86" s="91"/>
      <c r="FTJ86" s="91"/>
      <c r="FTK86" s="91"/>
      <c r="FTL86" s="91"/>
      <c r="FTM86" s="91"/>
      <c r="FTN86" s="91"/>
      <c r="FTO86" s="91"/>
      <c r="FTP86" s="91"/>
      <c r="FTQ86" s="91"/>
      <c r="FTR86" s="91"/>
      <c r="FTS86" s="91"/>
      <c r="FTT86" s="91"/>
      <c r="FTU86" s="91"/>
      <c r="FTV86" s="91"/>
      <c r="FTW86" s="91"/>
      <c r="FTX86" s="91"/>
      <c r="FTY86" s="91"/>
      <c r="FTZ86" s="91"/>
      <c r="FUA86" s="91"/>
      <c r="FUB86" s="91"/>
      <c r="FUC86" s="91"/>
      <c r="FUD86" s="91"/>
      <c r="FUE86" s="91"/>
      <c r="FUF86" s="91"/>
      <c r="FUG86" s="91"/>
      <c r="FUH86" s="91"/>
      <c r="FUI86" s="91"/>
      <c r="FUJ86" s="91"/>
      <c r="FUK86" s="91"/>
      <c r="FUL86" s="91"/>
      <c r="FUM86" s="91"/>
      <c r="FUN86" s="91"/>
      <c r="FUO86" s="91"/>
      <c r="FUP86" s="91"/>
      <c r="FUQ86" s="91"/>
      <c r="FUR86" s="91"/>
      <c r="FUS86" s="91"/>
      <c r="FUT86" s="91"/>
      <c r="FUU86" s="91"/>
      <c r="FUV86" s="91"/>
      <c r="FUW86" s="91"/>
      <c r="FUX86" s="91"/>
      <c r="FUY86" s="91"/>
      <c r="FUZ86" s="91"/>
      <c r="FVA86" s="91"/>
      <c r="FVB86" s="91"/>
      <c r="FVC86" s="91"/>
      <c r="FVD86" s="91"/>
      <c r="FVE86" s="91"/>
      <c r="FVF86" s="91"/>
      <c r="FVG86" s="91"/>
      <c r="FVH86" s="91"/>
      <c r="FVI86" s="91"/>
      <c r="FVJ86" s="91"/>
      <c r="FVK86" s="91"/>
      <c r="FVL86" s="91"/>
      <c r="FVM86" s="91"/>
      <c r="FVN86" s="91"/>
      <c r="FVO86" s="91"/>
      <c r="FVP86" s="91"/>
      <c r="FVQ86" s="91"/>
      <c r="FVR86" s="91"/>
      <c r="FVS86" s="91"/>
      <c r="FVT86" s="91"/>
      <c r="FVU86" s="91"/>
      <c r="FVV86" s="91"/>
      <c r="FVW86" s="91"/>
      <c r="FVX86" s="91"/>
      <c r="FVY86" s="91"/>
      <c r="FVZ86" s="91"/>
      <c r="FWA86" s="91"/>
      <c r="FWB86" s="91"/>
      <c r="FWC86" s="91"/>
      <c r="FWD86" s="91"/>
      <c r="FWE86" s="91"/>
      <c r="FWF86" s="91"/>
      <c r="FWG86" s="91"/>
      <c r="FWH86" s="91"/>
      <c r="FWI86" s="91"/>
      <c r="FWJ86" s="91"/>
      <c r="FWK86" s="91"/>
      <c r="FWL86" s="91"/>
      <c r="FWM86" s="91"/>
      <c r="FWN86" s="91"/>
      <c r="FWO86" s="91"/>
      <c r="FWP86" s="91"/>
      <c r="FWQ86" s="91"/>
      <c r="FWR86" s="91"/>
      <c r="FWS86" s="91"/>
      <c r="FWT86" s="91"/>
      <c r="FWU86" s="91"/>
      <c r="FWV86" s="91"/>
      <c r="FWW86" s="91"/>
      <c r="FWX86" s="91"/>
      <c r="FWY86" s="91"/>
      <c r="FWZ86" s="91"/>
      <c r="FXA86" s="91"/>
      <c r="FXB86" s="91"/>
      <c r="FXC86" s="91"/>
      <c r="FXD86" s="91"/>
      <c r="FXE86" s="91"/>
      <c r="FXF86" s="91"/>
      <c r="FXG86" s="91"/>
      <c r="FXH86" s="91"/>
      <c r="FXI86" s="91"/>
      <c r="FXJ86" s="91"/>
      <c r="FXK86" s="91"/>
      <c r="FXL86" s="91"/>
      <c r="FXM86" s="91"/>
      <c r="FXN86" s="91"/>
      <c r="FXO86" s="91"/>
      <c r="FXP86" s="91"/>
      <c r="FXQ86" s="91"/>
      <c r="FXR86" s="91"/>
      <c r="FXS86" s="91"/>
      <c r="FXT86" s="91"/>
      <c r="FXU86" s="91"/>
      <c r="FXV86" s="91"/>
      <c r="FXW86" s="91"/>
      <c r="FXX86" s="91"/>
      <c r="FXY86" s="91"/>
      <c r="FXZ86" s="91"/>
      <c r="FYA86" s="91"/>
      <c r="FYB86" s="91"/>
      <c r="FYC86" s="91"/>
      <c r="FYD86" s="91"/>
      <c r="FYE86" s="91"/>
      <c r="FYF86" s="91"/>
      <c r="FYG86" s="91"/>
      <c r="FYH86" s="91"/>
      <c r="FYI86" s="91"/>
      <c r="FYJ86" s="91"/>
      <c r="FYK86" s="91"/>
      <c r="FYL86" s="91"/>
      <c r="FYM86" s="91"/>
      <c r="FYN86" s="91"/>
      <c r="FYO86" s="91"/>
      <c r="FYP86" s="91"/>
      <c r="FYQ86" s="91"/>
      <c r="FYR86" s="91"/>
      <c r="FYS86" s="91"/>
      <c r="FYT86" s="91"/>
      <c r="FYU86" s="91"/>
      <c r="FYV86" s="91"/>
      <c r="FYW86" s="91"/>
      <c r="FYX86" s="91"/>
      <c r="FYY86" s="91"/>
      <c r="FYZ86" s="91"/>
      <c r="FZA86" s="91"/>
      <c r="FZB86" s="91"/>
      <c r="FZC86" s="91"/>
      <c r="FZD86" s="91"/>
      <c r="FZE86" s="91"/>
      <c r="FZF86" s="91"/>
      <c r="FZG86" s="91"/>
      <c r="FZH86" s="91"/>
      <c r="FZI86" s="91"/>
      <c r="FZJ86" s="91"/>
      <c r="FZK86" s="91"/>
      <c r="FZL86" s="91"/>
      <c r="FZM86" s="91"/>
      <c r="FZN86" s="91"/>
      <c r="FZO86" s="91"/>
      <c r="FZP86" s="91"/>
      <c r="FZQ86" s="91"/>
      <c r="FZR86" s="91"/>
      <c r="FZS86" s="91"/>
      <c r="FZT86" s="91"/>
      <c r="FZU86" s="91"/>
      <c r="FZV86" s="91"/>
      <c r="FZW86" s="91"/>
      <c r="FZX86" s="91"/>
      <c r="FZY86" s="91"/>
      <c r="FZZ86" s="91"/>
      <c r="GAA86" s="91"/>
      <c r="GAB86" s="91"/>
      <c r="GAC86" s="91"/>
      <c r="GAD86" s="91"/>
      <c r="GAE86" s="91"/>
      <c r="GAF86" s="91"/>
      <c r="GAG86" s="91"/>
      <c r="GAH86" s="91"/>
      <c r="GAI86" s="91"/>
      <c r="GAJ86" s="91"/>
      <c r="GAK86" s="91"/>
      <c r="GAL86" s="91"/>
      <c r="GAM86" s="91"/>
      <c r="GAN86" s="91"/>
      <c r="GAO86" s="91"/>
      <c r="GAP86" s="91"/>
      <c r="GAQ86" s="91"/>
      <c r="GAR86" s="91"/>
      <c r="GAS86" s="91"/>
      <c r="GAT86" s="91"/>
      <c r="GAU86" s="91"/>
      <c r="GAV86" s="91"/>
      <c r="GAW86" s="91"/>
      <c r="GAX86" s="91"/>
      <c r="GAY86" s="91"/>
      <c r="GAZ86" s="91"/>
      <c r="GBA86" s="91"/>
      <c r="GBB86" s="91"/>
      <c r="GBC86" s="91"/>
      <c r="GBD86" s="91"/>
      <c r="GBE86" s="91"/>
      <c r="GBF86" s="91"/>
      <c r="GBG86" s="91"/>
      <c r="GBH86" s="91"/>
      <c r="GBI86" s="91"/>
      <c r="GBJ86" s="91"/>
      <c r="GBK86" s="91"/>
      <c r="GBL86" s="91"/>
      <c r="GBM86" s="91"/>
      <c r="GBN86" s="91"/>
      <c r="GBO86" s="91"/>
      <c r="GBP86" s="91"/>
      <c r="GBQ86" s="91"/>
      <c r="GBR86" s="91"/>
      <c r="GBS86" s="91"/>
      <c r="GBT86" s="91"/>
      <c r="GBU86" s="91"/>
      <c r="GBV86" s="91"/>
      <c r="GBW86" s="91"/>
      <c r="GBX86" s="91"/>
      <c r="GBY86" s="91"/>
      <c r="GBZ86" s="91"/>
      <c r="GCA86" s="91"/>
      <c r="GCB86" s="91"/>
      <c r="GCC86" s="91"/>
      <c r="GCD86" s="91"/>
      <c r="GCE86" s="91"/>
      <c r="GCF86" s="91"/>
      <c r="GCG86" s="91"/>
      <c r="GCH86" s="91"/>
      <c r="GCI86" s="91"/>
      <c r="GCJ86" s="91"/>
      <c r="GCK86" s="91"/>
      <c r="GCL86" s="91"/>
      <c r="GCM86" s="91"/>
      <c r="GCN86" s="91"/>
      <c r="GCO86" s="91"/>
      <c r="GCP86" s="91"/>
      <c r="GCQ86" s="91"/>
      <c r="GCR86" s="91"/>
      <c r="GCS86" s="91"/>
      <c r="GCT86" s="91"/>
      <c r="GCU86" s="91"/>
      <c r="GCV86" s="91"/>
      <c r="GCW86" s="91"/>
      <c r="GCX86" s="91"/>
      <c r="GCY86" s="91"/>
      <c r="GCZ86" s="91"/>
      <c r="GDA86" s="91"/>
      <c r="GDB86" s="91"/>
      <c r="GDC86" s="91"/>
      <c r="GDD86" s="91"/>
      <c r="GDE86" s="91"/>
      <c r="GDF86" s="91"/>
      <c r="GDG86" s="91"/>
      <c r="GDH86" s="91"/>
      <c r="GDI86" s="91"/>
      <c r="GDJ86" s="91"/>
      <c r="GDK86" s="91"/>
      <c r="GDL86" s="91"/>
      <c r="GDM86" s="91"/>
      <c r="GDN86" s="91"/>
      <c r="GDO86" s="91"/>
      <c r="GDP86" s="91"/>
      <c r="GDQ86" s="91"/>
      <c r="GDR86" s="91"/>
      <c r="GDS86" s="91"/>
      <c r="GDT86" s="91"/>
      <c r="GDU86" s="91"/>
      <c r="GDV86" s="91"/>
      <c r="GDW86" s="91"/>
      <c r="GDX86" s="91"/>
      <c r="GDY86" s="91"/>
      <c r="GDZ86" s="91"/>
      <c r="GEA86" s="91"/>
      <c r="GEB86" s="91"/>
      <c r="GEC86" s="91"/>
      <c r="GED86" s="91"/>
      <c r="GEE86" s="91"/>
      <c r="GEF86" s="91"/>
      <c r="GEG86" s="91"/>
      <c r="GEH86" s="91"/>
      <c r="GEI86" s="91"/>
      <c r="GEJ86" s="91"/>
      <c r="GEK86" s="91"/>
      <c r="GEL86" s="91"/>
      <c r="GEM86" s="91"/>
      <c r="GEN86" s="91"/>
      <c r="GEO86" s="91"/>
      <c r="GEP86" s="91"/>
      <c r="GEQ86" s="91"/>
      <c r="GER86" s="91"/>
      <c r="GES86" s="91"/>
      <c r="GET86" s="91"/>
      <c r="GEU86" s="91"/>
      <c r="GEV86" s="91"/>
      <c r="GEW86" s="91"/>
      <c r="GEX86" s="91"/>
      <c r="GEY86" s="91"/>
      <c r="GEZ86" s="91"/>
      <c r="GFA86" s="91"/>
      <c r="GFB86" s="91"/>
      <c r="GFC86" s="91"/>
      <c r="GFD86" s="91"/>
      <c r="GFE86" s="91"/>
      <c r="GFF86" s="91"/>
      <c r="GFG86" s="91"/>
      <c r="GFH86" s="91"/>
      <c r="GFI86" s="91"/>
      <c r="GFJ86" s="91"/>
      <c r="GFK86" s="91"/>
      <c r="GFL86" s="91"/>
      <c r="GFM86" s="91"/>
      <c r="GFN86" s="91"/>
      <c r="GFO86" s="91"/>
      <c r="GFP86" s="91"/>
      <c r="GFQ86" s="91"/>
      <c r="GFR86" s="91"/>
      <c r="GFS86" s="91"/>
      <c r="GFT86" s="91"/>
      <c r="GFU86" s="91"/>
      <c r="GFV86" s="91"/>
      <c r="GFW86" s="91"/>
      <c r="GFX86" s="91"/>
      <c r="GFY86" s="91"/>
      <c r="GFZ86" s="91"/>
      <c r="GGA86" s="91"/>
      <c r="GGB86" s="91"/>
      <c r="GGC86" s="91"/>
      <c r="GGD86" s="91"/>
      <c r="GGE86" s="91"/>
      <c r="GGF86" s="91"/>
      <c r="GGG86" s="91"/>
      <c r="GGH86" s="91"/>
      <c r="GGI86" s="91"/>
      <c r="GGJ86" s="91"/>
      <c r="GGK86" s="91"/>
      <c r="GGL86" s="91"/>
      <c r="GGM86" s="91"/>
      <c r="GGN86" s="91"/>
      <c r="GGO86" s="91"/>
      <c r="GGP86" s="91"/>
      <c r="GGQ86" s="91"/>
      <c r="GGR86" s="91"/>
      <c r="GGS86" s="91"/>
      <c r="GGT86" s="91"/>
      <c r="GGU86" s="91"/>
      <c r="GGV86" s="91"/>
      <c r="GGW86" s="91"/>
      <c r="GGX86" s="91"/>
      <c r="GGY86" s="91"/>
      <c r="GGZ86" s="91"/>
      <c r="GHA86" s="91"/>
      <c r="GHB86" s="91"/>
      <c r="GHC86" s="91"/>
      <c r="GHD86" s="91"/>
      <c r="GHE86" s="91"/>
      <c r="GHF86" s="91"/>
      <c r="GHG86" s="91"/>
      <c r="GHH86" s="91"/>
      <c r="GHI86" s="91"/>
      <c r="GHJ86" s="91"/>
      <c r="GHK86" s="91"/>
      <c r="GHL86" s="91"/>
      <c r="GHM86" s="91"/>
      <c r="GHN86" s="91"/>
      <c r="GHO86" s="91"/>
      <c r="GHP86" s="91"/>
      <c r="GHQ86" s="91"/>
      <c r="GHR86" s="91"/>
      <c r="GHS86" s="91"/>
      <c r="GHT86" s="91"/>
      <c r="GHU86" s="91"/>
      <c r="GHV86" s="91"/>
      <c r="GHW86" s="91"/>
      <c r="GHX86" s="91"/>
      <c r="GHY86" s="91"/>
      <c r="GHZ86" s="91"/>
      <c r="GIA86" s="91"/>
      <c r="GIB86" s="91"/>
      <c r="GIC86" s="91"/>
      <c r="GID86" s="91"/>
      <c r="GIE86" s="91"/>
      <c r="GIF86" s="91"/>
      <c r="GIG86" s="91"/>
      <c r="GIH86" s="91"/>
      <c r="GII86" s="91"/>
      <c r="GIJ86" s="91"/>
      <c r="GIK86" s="91"/>
      <c r="GIL86" s="91"/>
      <c r="GIM86" s="91"/>
      <c r="GIN86" s="91"/>
      <c r="GIO86" s="91"/>
      <c r="GIP86" s="91"/>
      <c r="GIQ86" s="91"/>
      <c r="GIR86" s="91"/>
      <c r="GIS86" s="91"/>
      <c r="GIT86" s="91"/>
      <c r="GIU86" s="91"/>
      <c r="GIV86" s="91"/>
      <c r="GIW86" s="91"/>
      <c r="GIX86" s="91"/>
      <c r="GIY86" s="91"/>
      <c r="GIZ86" s="91"/>
      <c r="GJA86" s="91"/>
      <c r="GJB86" s="91"/>
      <c r="GJC86" s="91"/>
      <c r="GJD86" s="91"/>
      <c r="GJE86" s="91"/>
      <c r="GJF86" s="91"/>
      <c r="GJG86" s="91"/>
      <c r="GJH86" s="91"/>
      <c r="GJI86" s="91"/>
      <c r="GJJ86" s="91"/>
      <c r="GJK86" s="91"/>
      <c r="GJL86" s="91"/>
      <c r="GJM86" s="91"/>
      <c r="GJN86" s="91"/>
      <c r="GJO86" s="91"/>
      <c r="GJP86" s="91"/>
      <c r="GJQ86" s="91"/>
      <c r="GJR86" s="91"/>
      <c r="GJS86" s="91"/>
      <c r="GJT86" s="91"/>
      <c r="GJU86" s="91"/>
      <c r="GJV86" s="91"/>
      <c r="GJW86" s="91"/>
      <c r="GJX86" s="91"/>
      <c r="GJY86" s="91"/>
      <c r="GJZ86" s="91"/>
      <c r="GKA86" s="91"/>
      <c r="GKB86" s="91"/>
      <c r="GKC86" s="91"/>
      <c r="GKD86" s="91"/>
      <c r="GKE86" s="91"/>
      <c r="GKF86" s="91"/>
      <c r="GKG86" s="91"/>
      <c r="GKH86" s="91"/>
      <c r="GKI86" s="91"/>
      <c r="GKJ86" s="91"/>
      <c r="GKK86" s="91"/>
      <c r="GKL86" s="91"/>
      <c r="GKM86" s="91"/>
      <c r="GKN86" s="91"/>
      <c r="GKO86" s="91"/>
      <c r="GKP86" s="91"/>
      <c r="GKQ86" s="91"/>
      <c r="GKR86" s="91"/>
      <c r="GKS86" s="91"/>
      <c r="GKT86" s="91"/>
      <c r="GKU86" s="91"/>
      <c r="GKV86" s="91"/>
      <c r="GKW86" s="91"/>
      <c r="GKX86" s="91"/>
      <c r="GKY86" s="91"/>
      <c r="GKZ86" s="91"/>
      <c r="GLA86" s="91"/>
      <c r="GLB86" s="91"/>
      <c r="GLC86" s="91"/>
      <c r="GLD86" s="91"/>
      <c r="GLE86" s="91"/>
      <c r="GLF86" s="91"/>
      <c r="GLG86" s="91"/>
      <c r="GLH86" s="91"/>
      <c r="GLI86" s="91"/>
      <c r="GLJ86" s="91"/>
      <c r="GLK86" s="91"/>
      <c r="GLL86" s="91"/>
      <c r="GLM86" s="91"/>
      <c r="GLN86" s="91"/>
      <c r="GLO86" s="91"/>
      <c r="GLP86" s="91"/>
      <c r="GLQ86" s="91"/>
      <c r="GLR86" s="91"/>
      <c r="GLS86" s="91"/>
      <c r="GLT86" s="91"/>
      <c r="GLU86" s="91"/>
      <c r="GLV86" s="91"/>
      <c r="GLW86" s="91"/>
      <c r="GLX86" s="91"/>
      <c r="GLY86" s="91"/>
      <c r="GLZ86" s="91"/>
      <c r="GMA86" s="91"/>
      <c r="GMB86" s="91"/>
      <c r="GMC86" s="91"/>
      <c r="GMD86" s="91"/>
      <c r="GME86" s="91"/>
      <c r="GMF86" s="91"/>
      <c r="GMG86" s="91"/>
      <c r="GMH86" s="91"/>
      <c r="GMI86" s="91"/>
      <c r="GMJ86" s="91"/>
      <c r="GMK86" s="91"/>
      <c r="GML86" s="91"/>
      <c r="GMM86" s="91"/>
      <c r="GMN86" s="91"/>
      <c r="GMO86" s="91"/>
      <c r="GMP86" s="91"/>
      <c r="GMQ86" s="91"/>
      <c r="GMR86" s="91"/>
      <c r="GMS86" s="91"/>
      <c r="GMT86" s="91"/>
      <c r="GMU86" s="91"/>
      <c r="GMV86" s="91"/>
      <c r="GMW86" s="91"/>
      <c r="GMX86" s="91"/>
      <c r="GMY86" s="91"/>
      <c r="GMZ86" s="91"/>
      <c r="GNA86" s="91"/>
      <c r="GNB86" s="91"/>
      <c r="GNC86" s="91"/>
      <c r="GND86" s="91"/>
      <c r="GNE86" s="91"/>
      <c r="GNF86" s="91"/>
      <c r="GNG86" s="91"/>
      <c r="GNH86" s="91"/>
      <c r="GNI86" s="91"/>
      <c r="GNJ86" s="91"/>
      <c r="GNK86" s="91"/>
      <c r="GNL86" s="91"/>
      <c r="GNM86" s="91"/>
      <c r="GNN86" s="91"/>
      <c r="GNO86" s="91"/>
      <c r="GNP86" s="91"/>
      <c r="GNQ86" s="91"/>
      <c r="GNR86" s="91"/>
      <c r="GNS86" s="91"/>
      <c r="GNT86" s="91"/>
      <c r="GNU86" s="91"/>
      <c r="GNV86" s="91"/>
      <c r="GNW86" s="91"/>
      <c r="GNX86" s="91"/>
      <c r="GNY86" s="91"/>
      <c r="GNZ86" s="91"/>
      <c r="GOA86" s="91"/>
      <c r="GOB86" s="91"/>
      <c r="GOC86" s="91"/>
      <c r="GOD86" s="91"/>
      <c r="GOE86" s="91"/>
      <c r="GOF86" s="91"/>
      <c r="GOG86" s="91"/>
      <c r="GOH86" s="91"/>
      <c r="GOI86" s="91"/>
      <c r="GOJ86" s="91"/>
      <c r="GOK86" s="91"/>
      <c r="GOL86" s="91"/>
      <c r="GOM86" s="91"/>
      <c r="GON86" s="91"/>
      <c r="GOO86" s="91"/>
      <c r="GOP86" s="91"/>
      <c r="GOQ86" s="91"/>
      <c r="GOR86" s="91"/>
      <c r="GOS86" s="91"/>
      <c r="GOT86" s="91"/>
      <c r="GOU86" s="91"/>
      <c r="GOV86" s="91"/>
      <c r="GOW86" s="91"/>
      <c r="GOX86" s="91"/>
      <c r="GOY86" s="91"/>
      <c r="GOZ86" s="91"/>
      <c r="GPA86" s="91"/>
      <c r="GPB86" s="91"/>
      <c r="GPC86" s="91"/>
      <c r="GPD86" s="91"/>
      <c r="GPE86" s="91"/>
      <c r="GPF86" s="91"/>
      <c r="GPG86" s="91"/>
      <c r="GPH86" s="91"/>
      <c r="GPI86" s="91"/>
      <c r="GPJ86" s="91"/>
      <c r="GPK86" s="91"/>
      <c r="GPL86" s="91"/>
      <c r="GPM86" s="91"/>
      <c r="GPN86" s="91"/>
      <c r="GPO86" s="91"/>
      <c r="GPP86" s="91"/>
      <c r="GPQ86" s="91"/>
      <c r="GPR86" s="91"/>
      <c r="GPS86" s="91"/>
      <c r="GPT86" s="91"/>
      <c r="GPU86" s="91"/>
      <c r="GPV86" s="91"/>
      <c r="GPW86" s="91"/>
      <c r="GPX86" s="91"/>
      <c r="GPY86" s="91"/>
      <c r="GPZ86" s="91"/>
      <c r="GQA86" s="91"/>
      <c r="GQB86" s="91"/>
      <c r="GQC86" s="91"/>
      <c r="GQD86" s="91"/>
      <c r="GQE86" s="91"/>
      <c r="GQF86" s="91"/>
      <c r="GQG86" s="91"/>
      <c r="GQH86" s="91"/>
      <c r="GQI86" s="91"/>
      <c r="GQJ86" s="91"/>
      <c r="GQK86" s="91"/>
      <c r="GQL86" s="91"/>
      <c r="GQM86" s="91"/>
      <c r="GQN86" s="91"/>
      <c r="GQO86" s="91"/>
      <c r="GQP86" s="91"/>
      <c r="GQQ86" s="91"/>
      <c r="GQR86" s="91"/>
      <c r="GQS86" s="91"/>
      <c r="GQT86" s="91"/>
      <c r="GQU86" s="91"/>
      <c r="GQV86" s="91"/>
      <c r="GQW86" s="91"/>
      <c r="GQX86" s="91"/>
      <c r="GQY86" s="91"/>
      <c r="GQZ86" s="91"/>
      <c r="GRA86" s="91"/>
      <c r="GRB86" s="91"/>
      <c r="GRC86" s="91"/>
      <c r="GRD86" s="91"/>
      <c r="GRE86" s="91"/>
      <c r="GRF86" s="91"/>
      <c r="GRG86" s="91"/>
      <c r="GRH86" s="91"/>
      <c r="GRI86" s="91"/>
      <c r="GRJ86" s="91"/>
      <c r="GRK86" s="91"/>
      <c r="GRL86" s="91"/>
      <c r="GRM86" s="91"/>
      <c r="GRN86" s="91"/>
      <c r="GRO86" s="91"/>
      <c r="GRP86" s="91"/>
      <c r="GRQ86" s="91"/>
      <c r="GRR86" s="91"/>
      <c r="GRS86" s="91"/>
      <c r="GRT86" s="91"/>
      <c r="GRU86" s="91"/>
      <c r="GRV86" s="91"/>
      <c r="GRW86" s="91"/>
      <c r="GRX86" s="91"/>
      <c r="GRY86" s="91"/>
      <c r="GRZ86" s="91"/>
      <c r="GSA86" s="91"/>
      <c r="GSB86" s="91"/>
      <c r="GSC86" s="91"/>
      <c r="GSD86" s="91"/>
      <c r="GSE86" s="91"/>
      <c r="GSF86" s="91"/>
      <c r="GSG86" s="91"/>
      <c r="GSH86" s="91"/>
      <c r="GSI86" s="91"/>
      <c r="GSJ86" s="91"/>
      <c r="GSK86" s="91"/>
      <c r="GSL86" s="91"/>
      <c r="GSM86" s="91"/>
      <c r="GSN86" s="91"/>
      <c r="GSO86" s="91"/>
      <c r="GSP86" s="91"/>
      <c r="GSQ86" s="91"/>
      <c r="GSR86" s="91"/>
      <c r="GSS86" s="91"/>
      <c r="GST86" s="91"/>
      <c r="GSU86" s="91"/>
      <c r="GSV86" s="91"/>
      <c r="GSW86" s="91"/>
      <c r="GSX86" s="91"/>
      <c r="GSY86" s="91"/>
      <c r="GSZ86" s="91"/>
      <c r="GTA86" s="91"/>
      <c r="GTB86" s="91"/>
      <c r="GTC86" s="91"/>
      <c r="GTD86" s="91"/>
      <c r="GTE86" s="91"/>
      <c r="GTF86" s="91"/>
      <c r="GTG86" s="91"/>
      <c r="GTH86" s="91"/>
      <c r="GTI86" s="91"/>
      <c r="GTJ86" s="91"/>
      <c r="GTK86" s="91"/>
      <c r="GTL86" s="91"/>
      <c r="GTM86" s="91"/>
      <c r="GTN86" s="91"/>
      <c r="GTO86" s="91"/>
      <c r="GTP86" s="91"/>
      <c r="GTQ86" s="91"/>
      <c r="GTR86" s="91"/>
      <c r="GTS86" s="91"/>
      <c r="GTT86" s="91"/>
      <c r="GTU86" s="91"/>
      <c r="GTV86" s="91"/>
      <c r="GTW86" s="91"/>
      <c r="GTX86" s="91"/>
      <c r="GTY86" s="91"/>
      <c r="GTZ86" s="91"/>
      <c r="GUA86" s="91"/>
      <c r="GUB86" s="91"/>
      <c r="GUC86" s="91"/>
      <c r="GUD86" s="91"/>
      <c r="GUE86" s="91"/>
      <c r="GUF86" s="91"/>
      <c r="GUG86" s="91"/>
      <c r="GUH86" s="91"/>
      <c r="GUI86" s="91"/>
      <c r="GUJ86" s="91"/>
      <c r="GUK86" s="91"/>
      <c r="GUL86" s="91"/>
      <c r="GUM86" s="91"/>
      <c r="GUN86" s="91"/>
      <c r="GUO86" s="91"/>
      <c r="GUP86" s="91"/>
      <c r="GUQ86" s="91"/>
      <c r="GUR86" s="91"/>
      <c r="GUS86" s="91"/>
      <c r="GUT86" s="91"/>
      <c r="GUU86" s="91"/>
      <c r="GUV86" s="91"/>
      <c r="GUW86" s="91"/>
      <c r="GUX86" s="91"/>
      <c r="GUY86" s="91"/>
      <c r="GUZ86" s="91"/>
      <c r="GVA86" s="91"/>
      <c r="GVB86" s="91"/>
      <c r="GVC86" s="91"/>
      <c r="GVD86" s="91"/>
      <c r="GVE86" s="91"/>
      <c r="GVF86" s="91"/>
      <c r="GVG86" s="91"/>
      <c r="GVH86" s="91"/>
      <c r="GVI86" s="91"/>
      <c r="GVJ86" s="91"/>
      <c r="GVK86" s="91"/>
      <c r="GVL86" s="91"/>
      <c r="GVM86" s="91"/>
      <c r="GVN86" s="91"/>
      <c r="GVO86" s="91"/>
      <c r="GVP86" s="91"/>
      <c r="GVQ86" s="91"/>
      <c r="GVR86" s="91"/>
      <c r="GVS86" s="91"/>
      <c r="GVT86" s="91"/>
      <c r="GVU86" s="91"/>
      <c r="GVV86" s="91"/>
      <c r="GVW86" s="91"/>
      <c r="GVX86" s="91"/>
      <c r="GVY86" s="91"/>
      <c r="GVZ86" s="91"/>
      <c r="GWA86" s="91"/>
      <c r="GWB86" s="91"/>
      <c r="GWC86" s="91"/>
      <c r="GWD86" s="91"/>
      <c r="GWE86" s="91"/>
      <c r="GWF86" s="91"/>
      <c r="GWG86" s="91"/>
      <c r="GWH86" s="91"/>
      <c r="GWI86" s="91"/>
      <c r="GWJ86" s="91"/>
      <c r="GWK86" s="91"/>
      <c r="GWL86" s="91"/>
      <c r="GWM86" s="91"/>
      <c r="GWN86" s="91"/>
      <c r="GWO86" s="91"/>
      <c r="GWP86" s="91"/>
      <c r="GWQ86" s="91"/>
      <c r="GWR86" s="91"/>
      <c r="GWS86" s="91"/>
      <c r="GWT86" s="91"/>
      <c r="GWU86" s="91"/>
      <c r="GWV86" s="91"/>
      <c r="GWW86" s="91"/>
      <c r="GWX86" s="91"/>
      <c r="GWY86" s="91"/>
      <c r="GWZ86" s="91"/>
      <c r="GXA86" s="91"/>
      <c r="GXB86" s="91"/>
      <c r="GXC86" s="91"/>
      <c r="GXD86" s="91"/>
      <c r="GXE86" s="91"/>
      <c r="GXF86" s="91"/>
      <c r="GXG86" s="91"/>
      <c r="GXH86" s="91"/>
      <c r="GXI86" s="91"/>
      <c r="GXJ86" s="91"/>
      <c r="GXK86" s="91"/>
      <c r="GXL86" s="91"/>
      <c r="GXM86" s="91"/>
      <c r="GXN86" s="91"/>
      <c r="GXO86" s="91"/>
      <c r="GXP86" s="91"/>
      <c r="GXQ86" s="91"/>
      <c r="GXR86" s="91"/>
      <c r="GXS86" s="91"/>
      <c r="GXT86" s="91"/>
      <c r="GXU86" s="91"/>
      <c r="GXV86" s="91"/>
      <c r="GXW86" s="91"/>
      <c r="GXX86" s="91"/>
      <c r="GXY86" s="91"/>
      <c r="GXZ86" s="91"/>
      <c r="GYA86" s="91"/>
      <c r="GYB86" s="91"/>
      <c r="GYC86" s="91"/>
      <c r="GYD86" s="91"/>
      <c r="GYE86" s="91"/>
      <c r="GYF86" s="91"/>
      <c r="GYG86" s="91"/>
      <c r="GYH86" s="91"/>
      <c r="GYI86" s="91"/>
      <c r="GYJ86" s="91"/>
      <c r="GYK86" s="91"/>
      <c r="GYL86" s="91"/>
      <c r="GYM86" s="91"/>
      <c r="GYN86" s="91"/>
      <c r="GYO86" s="91"/>
      <c r="GYP86" s="91"/>
      <c r="GYQ86" s="91"/>
      <c r="GYR86" s="91"/>
      <c r="GYS86" s="91"/>
      <c r="GYT86" s="91"/>
      <c r="GYU86" s="91"/>
      <c r="GYV86" s="91"/>
      <c r="GYW86" s="91"/>
      <c r="GYX86" s="91"/>
      <c r="GYY86" s="91"/>
      <c r="GYZ86" s="91"/>
      <c r="GZA86" s="91"/>
      <c r="GZB86" s="91"/>
      <c r="GZC86" s="91"/>
      <c r="GZD86" s="91"/>
      <c r="GZE86" s="91"/>
      <c r="GZF86" s="91"/>
      <c r="GZG86" s="91"/>
      <c r="GZH86" s="91"/>
      <c r="GZI86" s="91"/>
      <c r="GZJ86" s="91"/>
      <c r="GZK86" s="91"/>
      <c r="GZL86" s="91"/>
      <c r="GZM86" s="91"/>
      <c r="GZN86" s="91"/>
      <c r="GZO86" s="91"/>
      <c r="GZP86" s="91"/>
      <c r="GZQ86" s="91"/>
      <c r="GZR86" s="91"/>
      <c r="GZS86" s="91"/>
      <c r="GZT86" s="91"/>
      <c r="GZU86" s="91"/>
      <c r="GZV86" s="91"/>
      <c r="GZW86" s="91"/>
      <c r="GZX86" s="91"/>
      <c r="GZY86" s="91"/>
      <c r="GZZ86" s="91"/>
      <c r="HAA86" s="91"/>
      <c r="HAB86" s="91"/>
      <c r="HAC86" s="91"/>
      <c r="HAD86" s="91"/>
      <c r="HAE86" s="91"/>
      <c r="HAF86" s="91"/>
      <c r="HAG86" s="91"/>
      <c r="HAH86" s="91"/>
      <c r="HAI86" s="91"/>
      <c r="HAJ86" s="91"/>
      <c r="HAK86" s="91"/>
      <c r="HAL86" s="91"/>
      <c r="HAM86" s="91"/>
      <c r="HAN86" s="91"/>
      <c r="HAO86" s="91"/>
      <c r="HAP86" s="91"/>
      <c r="HAQ86" s="91"/>
      <c r="HAR86" s="91"/>
      <c r="HAS86" s="91"/>
      <c r="HAT86" s="91"/>
      <c r="HAU86" s="91"/>
      <c r="HAV86" s="91"/>
      <c r="HAW86" s="91"/>
      <c r="HAX86" s="91"/>
      <c r="HAY86" s="91"/>
      <c r="HAZ86" s="91"/>
      <c r="HBA86" s="91"/>
      <c r="HBB86" s="91"/>
      <c r="HBC86" s="91"/>
      <c r="HBD86" s="91"/>
      <c r="HBE86" s="91"/>
      <c r="HBF86" s="91"/>
      <c r="HBG86" s="91"/>
      <c r="HBH86" s="91"/>
      <c r="HBI86" s="91"/>
      <c r="HBJ86" s="91"/>
      <c r="HBK86" s="91"/>
      <c r="HBL86" s="91"/>
      <c r="HBM86" s="91"/>
      <c r="HBN86" s="91"/>
      <c r="HBO86" s="91"/>
      <c r="HBP86" s="91"/>
      <c r="HBQ86" s="91"/>
      <c r="HBR86" s="91"/>
      <c r="HBS86" s="91"/>
      <c r="HBT86" s="91"/>
      <c r="HBU86" s="91"/>
      <c r="HBV86" s="91"/>
      <c r="HBW86" s="91"/>
      <c r="HBX86" s="91"/>
      <c r="HBY86" s="91"/>
      <c r="HBZ86" s="91"/>
      <c r="HCA86" s="91"/>
      <c r="HCB86" s="91"/>
      <c r="HCC86" s="91"/>
      <c r="HCD86" s="91"/>
      <c r="HCE86" s="91"/>
      <c r="HCF86" s="91"/>
      <c r="HCG86" s="91"/>
      <c r="HCH86" s="91"/>
      <c r="HCI86" s="91"/>
      <c r="HCJ86" s="91"/>
      <c r="HCK86" s="91"/>
      <c r="HCL86" s="91"/>
      <c r="HCM86" s="91"/>
      <c r="HCN86" s="91"/>
      <c r="HCO86" s="91"/>
      <c r="HCP86" s="91"/>
      <c r="HCQ86" s="91"/>
      <c r="HCR86" s="91"/>
      <c r="HCS86" s="91"/>
      <c r="HCT86" s="91"/>
      <c r="HCU86" s="91"/>
      <c r="HCV86" s="91"/>
      <c r="HCW86" s="91"/>
      <c r="HCX86" s="91"/>
      <c r="HCY86" s="91"/>
      <c r="HCZ86" s="91"/>
      <c r="HDA86" s="91"/>
      <c r="HDB86" s="91"/>
      <c r="HDC86" s="91"/>
      <c r="HDD86" s="91"/>
      <c r="HDE86" s="91"/>
      <c r="HDF86" s="91"/>
      <c r="HDG86" s="91"/>
      <c r="HDH86" s="91"/>
      <c r="HDI86" s="91"/>
      <c r="HDJ86" s="91"/>
      <c r="HDK86" s="91"/>
      <c r="HDL86" s="91"/>
      <c r="HDM86" s="91"/>
      <c r="HDN86" s="91"/>
      <c r="HDO86" s="91"/>
      <c r="HDP86" s="91"/>
      <c r="HDQ86" s="91"/>
      <c r="HDR86" s="91"/>
      <c r="HDS86" s="91"/>
      <c r="HDT86" s="91"/>
      <c r="HDU86" s="91"/>
      <c r="HDV86" s="91"/>
      <c r="HDW86" s="91"/>
      <c r="HDX86" s="91"/>
      <c r="HDY86" s="91"/>
      <c r="HDZ86" s="91"/>
      <c r="HEA86" s="91"/>
      <c r="HEB86" s="91"/>
      <c r="HEC86" s="91"/>
      <c r="HED86" s="91"/>
      <c r="HEE86" s="91"/>
      <c r="HEF86" s="91"/>
      <c r="HEG86" s="91"/>
      <c r="HEH86" s="91"/>
      <c r="HEI86" s="91"/>
      <c r="HEJ86" s="91"/>
      <c r="HEK86" s="91"/>
      <c r="HEL86" s="91"/>
      <c r="HEM86" s="91"/>
      <c r="HEN86" s="91"/>
      <c r="HEO86" s="91"/>
      <c r="HEP86" s="91"/>
      <c r="HEQ86" s="91"/>
      <c r="HER86" s="91"/>
      <c r="HES86" s="91"/>
      <c r="HET86" s="91"/>
      <c r="HEU86" s="91"/>
      <c r="HEV86" s="91"/>
      <c r="HEW86" s="91"/>
      <c r="HEX86" s="91"/>
      <c r="HEY86" s="91"/>
      <c r="HEZ86" s="91"/>
      <c r="HFA86" s="91"/>
      <c r="HFB86" s="91"/>
      <c r="HFC86" s="91"/>
      <c r="HFD86" s="91"/>
      <c r="HFE86" s="91"/>
      <c r="HFF86" s="91"/>
      <c r="HFG86" s="91"/>
      <c r="HFH86" s="91"/>
      <c r="HFI86" s="91"/>
      <c r="HFJ86" s="91"/>
      <c r="HFK86" s="91"/>
      <c r="HFL86" s="91"/>
      <c r="HFM86" s="91"/>
      <c r="HFN86" s="91"/>
      <c r="HFO86" s="91"/>
      <c r="HFP86" s="91"/>
      <c r="HFQ86" s="91"/>
      <c r="HFR86" s="91"/>
      <c r="HFS86" s="91"/>
      <c r="HFT86" s="91"/>
      <c r="HFU86" s="91"/>
      <c r="HFV86" s="91"/>
      <c r="HFW86" s="91"/>
      <c r="HFX86" s="91"/>
      <c r="HFY86" s="91"/>
      <c r="HFZ86" s="91"/>
      <c r="HGA86" s="91"/>
      <c r="HGB86" s="91"/>
      <c r="HGC86" s="91"/>
      <c r="HGD86" s="91"/>
      <c r="HGE86" s="91"/>
      <c r="HGF86" s="91"/>
      <c r="HGG86" s="91"/>
      <c r="HGH86" s="91"/>
      <c r="HGI86" s="91"/>
      <c r="HGJ86" s="91"/>
      <c r="HGK86" s="91"/>
      <c r="HGL86" s="91"/>
      <c r="HGM86" s="91"/>
      <c r="HGN86" s="91"/>
      <c r="HGO86" s="91"/>
      <c r="HGP86" s="91"/>
      <c r="HGQ86" s="91"/>
      <c r="HGR86" s="91"/>
      <c r="HGS86" s="91"/>
      <c r="HGT86" s="91"/>
      <c r="HGU86" s="91"/>
      <c r="HGV86" s="91"/>
      <c r="HGW86" s="91"/>
      <c r="HGX86" s="91"/>
      <c r="HGY86" s="91"/>
      <c r="HGZ86" s="91"/>
      <c r="HHA86" s="91"/>
      <c r="HHB86" s="91"/>
      <c r="HHC86" s="91"/>
      <c r="HHD86" s="91"/>
      <c r="HHE86" s="91"/>
      <c r="HHF86" s="91"/>
      <c r="HHG86" s="91"/>
      <c r="HHH86" s="91"/>
      <c r="HHI86" s="91"/>
      <c r="HHJ86" s="91"/>
      <c r="HHK86" s="91"/>
      <c r="HHL86" s="91"/>
      <c r="HHM86" s="91"/>
      <c r="HHN86" s="91"/>
      <c r="HHO86" s="91"/>
      <c r="HHP86" s="91"/>
      <c r="HHQ86" s="91"/>
      <c r="HHR86" s="91"/>
      <c r="HHS86" s="91"/>
      <c r="HHT86" s="91"/>
      <c r="HHU86" s="91"/>
      <c r="HHV86" s="91"/>
      <c r="HHW86" s="91"/>
      <c r="HHX86" s="91"/>
      <c r="HHY86" s="91"/>
      <c r="HHZ86" s="91"/>
      <c r="HIA86" s="91"/>
      <c r="HIB86" s="91"/>
      <c r="HIC86" s="91"/>
      <c r="HID86" s="91"/>
      <c r="HIE86" s="91"/>
      <c r="HIF86" s="91"/>
      <c r="HIG86" s="91"/>
      <c r="HIH86" s="91"/>
      <c r="HII86" s="91"/>
      <c r="HIJ86" s="91"/>
      <c r="HIK86" s="91"/>
      <c r="HIL86" s="91"/>
      <c r="HIM86" s="91"/>
      <c r="HIN86" s="91"/>
      <c r="HIO86" s="91"/>
      <c r="HIP86" s="91"/>
      <c r="HIQ86" s="91"/>
      <c r="HIR86" s="91"/>
      <c r="HIS86" s="91"/>
      <c r="HIT86" s="91"/>
      <c r="HIU86" s="91"/>
      <c r="HIV86" s="91"/>
      <c r="HIW86" s="91"/>
      <c r="HIX86" s="91"/>
      <c r="HIY86" s="91"/>
      <c r="HIZ86" s="91"/>
      <c r="HJA86" s="91"/>
      <c r="HJB86" s="91"/>
      <c r="HJC86" s="91"/>
      <c r="HJD86" s="91"/>
      <c r="HJE86" s="91"/>
      <c r="HJF86" s="91"/>
      <c r="HJG86" s="91"/>
      <c r="HJH86" s="91"/>
      <c r="HJI86" s="91"/>
      <c r="HJJ86" s="91"/>
      <c r="HJK86" s="91"/>
      <c r="HJL86" s="91"/>
      <c r="HJM86" s="91"/>
      <c r="HJN86" s="91"/>
      <c r="HJO86" s="91"/>
      <c r="HJP86" s="91"/>
      <c r="HJQ86" s="91"/>
      <c r="HJR86" s="91"/>
      <c r="HJS86" s="91"/>
      <c r="HJT86" s="91"/>
      <c r="HJU86" s="91"/>
      <c r="HJV86" s="91"/>
      <c r="HJW86" s="91"/>
      <c r="HJX86" s="91"/>
      <c r="HJY86" s="91"/>
      <c r="HJZ86" s="91"/>
      <c r="HKA86" s="91"/>
      <c r="HKB86" s="91"/>
      <c r="HKC86" s="91"/>
      <c r="HKD86" s="91"/>
      <c r="HKE86" s="91"/>
      <c r="HKF86" s="91"/>
      <c r="HKG86" s="91"/>
      <c r="HKH86" s="91"/>
      <c r="HKI86" s="91"/>
      <c r="HKJ86" s="91"/>
      <c r="HKK86" s="91"/>
      <c r="HKL86" s="91"/>
      <c r="HKM86" s="91"/>
      <c r="HKN86" s="91"/>
      <c r="HKO86" s="91"/>
      <c r="HKP86" s="91"/>
      <c r="HKQ86" s="91"/>
      <c r="HKR86" s="91"/>
      <c r="HKS86" s="91"/>
      <c r="HKT86" s="91"/>
      <c r="HKU86" s="91"/>
      <c r="HKV86" s="91"/>
      <c r="HKW86" s="91"/>
      <c r="HKX86" s="91"/>
      <c r="HKY86" s="91"/>
      <c r="HKZ86" s="91"/>
      <c r="HLA86" s="91"/>
      <c r="HLB86" s="91"/>
      <c r="HLC86" s="91"/>
      <c r="HLD86" s="91"/>
      <c r="HLE86" s="91"/>
      <c r="HLF86" s="91"/>
      <c r="HLG86" s="91"/>
      <c r="HLH86" s="91"/>
      <c r="HLI86" s="91"/>
      <c r="HLJ86" s="91"/>
      <c r="HLK86" s="91"/>
      <c r="HLL86" s="91"/>
      <c r="HLM86" s="91"/>
      <c r="HLN86" s="91"/>
      <c r="HLO86" s="91"/>
      <c r="HLP86" s="91"/>
      <c r="HLQ86" s="91"/>
      <c r="HLR86" s="91"/>
      <c r="HLS86" s="91"/>
      <c r="HLT86" s="91"/>
      <c r="HLU86" s="91"/>
      <c r="HLV86" s="91"/>
      <c r="HLW86" s="91"/>
      <c r="HLX86" s="91"/>
      <c r="HLY86" s="91"/>
      <c r="HLZ86" s="91"/>
      <c r="HMA86" s="91"/>
      <c r="HMB86" s="91"/>
      <c r="HMC86" s="91"/>
      <c r="HMD86" s="91"/>
      <c r="HME86" s="91"/>
      <c r="HMF86" s="91"/>
      <c r="HMG86" s="91"/>
      <c r="HMH86" s="91"/>
      <c r="HMI86" s="91"/>
      <c r="HMJ86" s="91"/>
      <c r="HMK86" s="91"/>
      <c r="HML86" s="91"/>
      <c r="HMM86" s="91"/>
      <c r="HMN86" s="91"/>
      <c r="HMO86" s="91"/>
      <c r="HMP86" s="91"/>
      <c r="HMQ86" s="91"/>
      <c r="HMR86" s="91"/>
      <c r="HMS86" s="91"/>
      <c r="HMT86" s="91"/>
      <c r="HMU86" s="91"/>
      <c r="HMV86" s="91"/>
      <c r="HMW86" s="91"/>
      <c r="HMX86" s="91"/>
      <c r="HMY86" s="91"/>
      <c r="HMZ86" s="91"/>
      <c r="HNA86" s="91"/>
      <c r="HNB86" s="91"/>
      <c r="HNC86" s="91"/>
      <c r="HND86" s="91"/>
      <c r="HNE86" s="91"/>
      <c r="HNF86" s="91"/>
      <c r="HNG86" s="91"/>
      <c r="HNH86" s="91"/>
      <c r="HNI86" s="91"/>
      <c r="HNJ86" s="91"/>
      <c r="HNK86" s="91"/>
      <c r="HNL86" s="91"/>
      <c r="HNM86" s="91"/>
      <c r="HNN86" s="91"/>
      <c r="HNO86" s="91"/>
      <c r="HNP86" s="91"/>
      <c r="HNQ86" s="91"/>
      <c r="HNR86" s="91"/>
      <c r="HNS86" s="91"/>
      <c r="HNT86" s="91"/>
      <c r="HNU86" s="91"/>
      <c r="HNV86" s="91"/>
      <c r="HNW86" s="91"/>
      <c r="HNX86" s="91"/>
      <c r="HNY86" s="91"/>
      <c r="HNZ86" s="91"/>
      <c r="HOA86" s="91"/>
      <c r="HOB86" s="91"/>
      <c r="HOC86" s="91"/>
      <c r="HOD86" s="91"/>
      <c r="HOE86" s="91"/>
      <c r="HOF86" s="91"/>
      <c r="HOG86" s="91"/>
      <c r="HOH86" s="91"/>
      <c r="HOI86" s="91"/>
      <c r="HOJ86" s="91"/>
      <c r="HOK86" s="91"/>
      <c r="HOL86" s="91"/>
      <c r="HOM86" s="91"/>
      <c r="HON86" s="91"/>
      <c r="HOO86" s="91"/>
      <c r="HOP86" s="91"/>
      <c r="HOQ86" s="91"/>
      <c r="HOR86" s="91"/>
      <c r="HOS86" s="91"/>
      <c r="HOT86" s="91"/>
      <c r="HOU86" s="91"/>
      <c r="HOV86" s="91"/>
      <c r="HOW86" s="91"/>
      <c r="HOX86" s="91"/>
      <c r="HOY86" s="91"/>
      <c r="HOZ86" s="91"/>
      <c r="HPA86" s="91"/>
      <c r="HPB86" s="91"/>
      <c r="HPC86" s="91"/>
      <c r="HPD86" s="91"/>
      <c r="HPE86" s="91"/>
      <c r="HPF86" s="91"/>
      <c r="HPG86" s="91"/>
      <c r="HPH86" s="91"/>
      <c r="HPI86" s="91"/>
      <c r="HPJ86" s="91"/>
      <c r="HPK86" s="91"/>
      <c r="HPL86" s="91"/>
      <c r="HPM86" s="91"/>
      <c r="HPN86" s="91"/>
      <c r="HPO86" s="91"/>
      <c r="HPP86" s="91"/>
      <c r="HPQ86" s="91"/>
      <c r="HPR86" s="91"/>
      <c r="HPS86" s="91"/>
      <c r="HPT86" s="91"/>
      <c r="HPU86" s="91"/>
      <c r="HPV86" s="91"/>
      <c r="HPW86" s="91"/>
      <c r="HPX86" s="91"/>
      <c r="HPY86" s="91"/>
      <c r="HPZ86" s="91"/>
      <c r="HQA86" s="91"/>
      <c r="HQB86" s="91"/>
      <c r="HQC86" s="91"/>
      <c r="HQD86" s="91"/>
      <c r="HQE86" s="91"/>
      <c r="HQF86" s="91"/>
      <c r="HQG86" s="91"/>
      <c r="HQH86" s="91"/>
      <c r="HQI86" s="91"/>
      <c r="HQJ86" s="91"/>
      <c r="HQK86" s="91"/>
      <c r="HQL86" s="91"/>
      <c r="HQM86" s="91"/>
      <c r="HQN86" s="91"/>
      <c r="HQO86" s="91"/>
      <c r="HQP86" s="91"/>
      <c r="HQQ86" s="91"/>
      <c r="HQR86" s="91"/>
      <c r="HQS86" s="91"/>
      <c r="HQT86" s="91"/>
      <c r="HQU86" s="91"/>
      <c r="HQV86" s="91"/>
      <c r="HQW86" s="91"/>
      <c r="HQX86" s="91"/>
      <c r="HQY86" s="91"/>
      <c r="HQZ86" s="91"/>
      <c r="HRA86" s="91"/>
      <c r="HRB86" s="91"/>
      <c r="HRC86" s="91"/>
      <c r="HRD86" s="91"/>
      <c r="HRE86" s="91"/>
      <c r="HRF86" s="91"/>
      <c r="HRG86" s="91"/>
      <c r="HRH86" s="91"/>
      <c r="HRI86" s="91"/>
      <c r="HRJ86" s="91"/>
      <c r="HRK86" s="91"/>
      <c r="HRL86" s="91"/>
      <c r="HRM86" s="91"/>
      <c r="HRN86" s="91"/>
      <c r="HRO86" s="91"/>
      <c r="HRP86" s="91"/>
      <c r="HRQ86" s="91"/>
      <c r="HRR86" s="91"/>
      <c r="HRS86" s="91"/>
      <c r="HRT86" s="91"/>
      <c r="HRU86" s="91"/>
      <c r="HRV86" s="91"/>
      <c r="HRW86" s="91"/>
      <c r="HRX86" s="91"/>
      <c r="HRY86" s="91"/>
      <c r="HRZ86" s="91"/>
      <c r="HSA86" s="91"/>
      <c r="HSB86" s="91"/>
      <c r="HSC86" s="91"/>
      <c r="HSD86" s="91"/>
      <c r="HSE86" s="91"/>
      <c r="HSF86" s="91"/>
      <c r="HSG86" s="91"/>
      <c r="HSH86" s="91"/>
      <c r="HSI86" s="91"/>
      <c r="HSJ86" s="91"/>
      <c r="HSK86" s="91"/>
      <c r="HSL86" s="91"/>
      <c r="HSM86" s="91"/>
      <c r="HSN86" s="91"/>
      <c r="HSO86" s="91"/>
      <c r="HSP86" s="91"/>
      <c r="HSQ86" s="91"/>
      <c r="HSR86" s="91"/>
      <c r="HSS86" s="91"/>
      <c r="HST86" s="91"/>
      <c r="HSU86" s="91"/>
      <c r="HSV86" s="91"/>
      <c r="HSW86" s="91"/>
      <c r="HSX86" s="91"/>
      <c r="HSY86" s="91"/>
      <c r="HSZ86" s="91"/>
      <c r="HTA86" s="91"/>
      <c r="HTB86" s="91"/>
      <c r="HTC86" s="91"/>
      <c r="HTD86" s="91"/>
      <c r="HTE86" s="91"/>
      <c r="HTF86" s="91"/>
      <c r="HTG86" s="91"/>
      <c r="HTH86" s="91"/>
      <c r="HTI86" s="91"/>
      <c r="HTJ86" s="91"/>
      <c r="HTK86" s="91"/>
      <c r="HTL86" s="91"/>
      <c r="HTM86" s="91"/>
      <c r="HTN86" s="91"/>
      <c r="HTO86" s="91"/>
      <c r="HTP86" s="91"/>
      <c r="HTQ86" s="91"/>
      <c r="HTR86" s="91"/>
      <c r="HTS86" s="91"/>
      <c r="HTT86" s="91"/>
      <c r="HTU86" s="91"/>
      <c r="HTV86" s="91"/>
      <c r="HTW86" s="91"/>
      <c r="HTX86" s="91"/>
      <c r="HTY86" s="91"/>
      <c r="HTZ86" s="91"/>
      <c r="HUA86" s="91"/>
      <c r="HUB86" s="91"/>
      <c r="HUC86" s="91"/>
      <c r="HUD86" s="91"/>
      <c r="HUE86" s="91"/>
      <c r="HUF86" s="91"/>
      <c r="HUG86" s="91"/>
      <c r="HUH86" s="91"/>
      <c r="HUI86" s="91"/>
      <c r="HUJ86" s="91"/>
      <c r="HUK86" s="91"/>
      <c r="HUL86" s="91"/>
      <c r="HUM86" s="91"/>
      <c r="HUN86" s="91"/>
      <c r="HUO86" s="91"/>
      <c r="HUP86" s="91"/>
      <c r="HUQ86" s="91"/>
      <c r="HUR86" s="91"/>
      <c r="HUS86" s="91"/>
      <c r="HUT86" s="91"/>
      <c r="HUU86" s="91"/>
      <c r="HUV86" s="91"/>
      <c r="HUW86" s="91"/>
      <c r="HUX86" s="91"/>
      <c r="HUY86" s="91"/>
      <c r="HUZ86" s="91"/>
      <c r="HVA86" s="91"/>
      <c r="HVB86" s="91"/>
      <c r="HVC86" s="91"/>
      <c r="HVD86" s="91"/>
      <c r="HVE86" s="91"/>
      <c r="HVF86" s="91"/>
      <c r="HVG86" s="91"/>
      <c r="HVH86" s="91"/>
      <c r="HVI86" s="91"/>
      <c r="HVJ86" s="91"/>
      <c r="HVK86" s="91"/>
      <c r="HVL86" s="91"/>
      <c r="HVM86" s="91"/>
      <c r="HVN86" s="91"/>
      <c r="HVO86" s="91"/>
      <c r="HVP86" s="91"/>
      <c r="HVQ86" s="91"/>
      <c r="HVR86" s="91"/>
      <c r="HVS86" s="91"/>
      <c r="HVT86" s="91"/>
      <c r="HVU86" s="91"/>
      <c r="HVV86" s="91"/>
      <c r="HVW86" s="91"/>
      <c r="HVX86" s="91"/>
      <c r="HVY86" s="91"/>
      <c r="HVZ86" s="91"/>
      <c r="HWA86" s="91"/>
      <c r="HWB86" s="91"/>
      <c r="HWC86" s="91"/>
      <c r="HWD86" s="91"/>
      <c r="HWE86" s="91"/>
      <c r="HWF86" s="91"/>
      <c r="HWG86" s="91"/>
      <c r="HWH86" s="91"/>
      <c r="HWI86" s="91"/>
      <c r="HWJ86" s="91"/>
      <c r="HWK86" s="91"/>
      <c r="HWL86" s="91"/>
      <c r="HWM86" s="91"/>
      <c r="HWN86" s="91"/>
      <c r="HWO86" s="91"/>
      <c r="HWP86" s="91"/>
      <c r="HWQ86" s="91"/>
      <c r="HWR86" s="91"/>
      <c r="HWS86" s="91"/>
      <c r="HWT86" s="91"/>
      <c r="HWU86" s="91"/>
      <c r="HWV86" s="91"/>
      <c r="HWW86" s="91"/>
      <c r="HWX86" s="91"/>
      <c r="HWY86" s="91"/>
      <c r="HWZ86" s="91"/>
      <c r="HXA86" s="91"/>
      <c r="HXB86" s="91"/>
      <c r="HXC86" s="91"/>
      <c r="HXD86" s="91"/>
      <c r="HXE86" s="91"/>
      <c r="HXF86" s="91"/>
      <c r="HXG86" s="91"/>
      <c r="HXH86" s="91"/>
      <c r="HXI86" s="91"/>
      <c r="HXJ86" s="91"/>
      <c r="HXK86" s="91"/>
      <c r="HXL86" s="91"/>
      <c r="HXM86" s="91"/>
      <c r="HXN86" s="91"/>
      <c r="HXO86" s="91"/>
      <c r="HXP86" s="91"/>
      <c r="HXQ86" s="91"/>
      <c r="HXR86" s="91"/>
      <c r="HXS86" s="91"/>
      <c r="HXT86" s="91"/>
      <c r="HXU86" s="91"/>
      <c r="HXV86" s="91"/>
      <c r="HXW86" s="91"/>
      <c r="HXX86" s="91"/>
      <c r="HXY86" s="91"/>
      <c r="HXZ86" s="91"/>
      <c r="HYA86" s="91"/>
      <c r="HYB86" s="91"/>
      <c r="HYC86" s="91"/>
      <c r="HYD86" s="91"/>
      <c r="HYE86" s="91"/>
      <c r="HYF86" s="91"/>
      <c r="HYG86" s="91"/>
      <c r="HYH86" s="91"/>
      <c r="HYI86" s="91"/>
      <c r="HYJ86" s="91"/>
      <c r="HYK86" s="91"/>
      <c r="HYL86" s="91"/>
      <c r="HYM86" s="91"/>
      <c r="HYN86" s="91"/>
      <c r="HYO86" s="91"/>
      <c r="HYP86" s="91"/>
      <c r="HYQ86" s="91"/>
      <c r="HYR86" s="91"/>
      <c r="HYS86" s="91"/>
      <c r="HYT86" s="91"/>
      <c r="HYU86" s="91"/>
      <c r="HYV86" s="91"/>
      <c r="HYW86" s="91"/>
      <c r="HYX86" s="91"/>
      <c r="HYY86" s="91"/>
      <c r="HYZ86" s="91"/>
      <c r="HZA86" s="91"/>
      <c r="HZB86" s="91"/>
      <c r="HZC86" s="91"/>
      <c r="HZD86" s="91"/>
      <c r="HZE86" s="91"/>
      <c r="HZF86" s="91"/>
      <c r="HZG86" s="91"/>
      <c r="HZH86" s="91"/>
      <c r="HZI86" s="91"/>
      <c r="HZJ86" s="91"/>
      <c r="HZK86" s="91"/>
      <c r="HZL86" s="91"/>
      <c r="HZM86" s="91"/>
      <c r="HZN86" s="91"/>
      <c r="HZO86" s="91"/>
      <c r="HZP86" s="91"/>
      <c r="HZQ86" s="91"/>
      <c r="HZR86" s="91"/>
      <c r="HZS86" s="91"/>
      <c r="HZT86" s="91"/>
      <c r="HZU86" s="91"/>
      <c r="HZV86" s="91"/>
      <c r="HZW86" s="91"/>
      <c r="HZX86" s="91"/>
      <c r="HZY86" s="91"/>
      <c r="HZZ86" s="91"/>
      <c r="IAA86" s="91"/>
      <c r="IAB86" s="91"/>
      <c r="IAC86" s="91"/>
      <c r="IAD86" s="91"/>
      <c r="IAE86" s="91"/>
      <c r="IAF86" s="91"/>
      <c r="IAG86" s="91"/>
      <c r="IAH86" s="91"/>
      <c r="IAI86" s="91"/>
      <c r="IAJ86" s="91"/>
      <c r="IAK86" s="91"/>
      <c r="IAL86" s="91"/>
      <c r="IAM86" s="91"/>
      <c r="IAN86" s="91"/>
      <c r="IAO86" s="91"/>
      <c r="IAP86" s="91"/>
      <c r="IAQ86" s="91"/>
      <c r="IAR86" s="91"/>
      <c r="IAS86" s="91"/>
      <c r="IAT86" s="91"/>
      <c r="IAU86" s="91"/>
      <c r="IAV86" s="91"/>
      <c r="IAW86" s="91"/>
      <c r="IAX86" s="91"/>
      <c r="IAY86" s="91"/>
      <c r="IAZ86" s="91"/>
      <c r="IBA86" s="91"/>
      <c r="IBB86" s="91"/>
      <c r="IBC86" s="91"/>
      <c r="IBD86" s="91"/>
      <c r="IBE86" s="91"/>
      <c r="IBF86" s="91"/>
      <c r="IBG86" s="91"/>
      <c r="IBH86" s="91"/>
      <c r="IBI86" s="91"/>
      <c r="IBJ86" s="91"/>
      <c r="IBK86" s="91"/>
      <c r="IBL86" s="91"/>
      <c r="IBM86" s="91"/>
      <c r="IBN86" s="91"/>
      <c r="IBO86" s="91"/>
      <c r="IBP86" s="91"/>
      <c r="IBQ86" s="91"/>
      <c r="IBR86" s="91"/>
      <c r="IBS86" s="91"/>
      <c r="IBT86" s="91"/>
      <c r="IBU86" s="91"/>
      <c r="IBV86" s="91"/>
      <c r="IBW86" s="91"/>
      <c r="IBX86" s="91"/>
      <c r="IBY86" s="91"/>
      <c r="IBZ86" s="91"/>
      <c r="ICA86" s="91"/>
      <c r="ICB86" s="91"/>
      <c r="ICC86" s="91"/>
      <c r="ICD86" s="91"/>
      <c r="ICE86" s="91"/>
      <c r="ICF86" s="91"/>
      <c r="ICG86" s="91"/>
      <c r="ICH86" s="91"/>
      <c r="ICI86" s="91"/>
      <c r="ICJ86" s="91"/>
      <c r="ICK86" s="91"/>
      <c r="ICL86" s="91"/>
      <c r="ICM86" s="91"/>
      <c r="ICN86" s="91"/>
      <c r="ICO86" s="91"/>
      <c r="ICP86" s="91"/>
      <c r="ICQ86" s="91"/>
      <c r="ICR86" s="91"/>
      <c r="ICS86" s="91"/>
      <c r="ICT86" s="91"/>
      <c r="ICU86" s="91"/>
      <c r="ICV86" s="91"/>
      <c r="ICW86" s="91"/>
      <c r="ICX86" s="91"/>
      <c r="ICY86" s="91"/>
      <c r="ICZ86" s="91"/>
      <c r="IDA86" s="91"/>
      <c r="IDB86" s="91"/>
      <c r="IDC86" s="91"/>
      <c r="IDD86" s="91"/>
      <c r="IDE86" s="91"/>
      <c r="IDF86" s="91"/>
      <c r="IDG86" s="91"/>
      <c r="IDH86" s="91"/>
      <c r="IDI86" s="91"/>
      <c r="IDJ86" s="91"/>
      <c r="IDK86" s="91"/>
      <c r="IDL86" s="91"/>
      <c r="IDM86" s="91"/>
      <c r="IDN86" s="91"/>
      <c r="IDO86" s="91"/>
      <c r="IDP86" s="91"/>
      <c r="IDQ86" s="91"/>
      <c r="IDR86" s="91"/>
      <c r="IDS86" s="91"/>
      <c r="IDT86" s="91"/>
      <c r="IDU86" s="91"/>
      <c r="IDV86" s="91"/>
      <c r="IDW86" s="91"/>
      <c r="IDX86" s="91"/>
      <c r="IDY86" s="91"/>
      <c r="IDZ86" s="91"/>
      <c r="IEA86" s="91"/>
      <c r="IEB86" s="91"/>
      <c r="IEC86" s="91"/>
      <c r="IED86" s="91"/>
      <c r="IEE86" s="91"/>
      <c r="IEF86" s="91"/>
      <c r="IEG86" s="91"/>
      <c r="IEH86" s="91"/>
      <c r="IEI86" s="91"/>
      <c r="IEJ86" s="91"/>
      <c r="IEK86" s="91"/>
      <c r="IEL86" s="91"/>
      <c r="IEM86" s="91"/>
      <c r="IEN86" s="91"/>
      <c r="IEO86" s="91"/>
      <c r="IEP86" s="91"/>
      <c r="IEQ86" s="91"/>
      <c r="IER86" s="91"/>
      <c r="IES86" s="91"/>
      <c r="IET86" s="91"/>
      <c r="IEU86" s="91"/>
      <c r="IEV86" s="91"/>
      <c r="IEW86" s="91"/>
      <c r="IEX86" s="91"/>
      <c r="IEY86" s="91"/>
      <c r="IEZ86" s="91"/>
      <c r="IFA86" s="91"/>
      <c r="IFB86" s="91"/>
      <c r="IFC86" s="91"/>
      <c r="IFD86" s="91"/>
      <c r="IFE86" s="91"/>
      <c r="IFF86" s="91"/>
      <c r="IFG86" s="91"/>
      <c r="IFH86" s="91"/>
      <c r="IFI86" s="91"/>
      <c r="IFJ86" s="91"/>
      <c r="IFK86" s="91"/>
      <c r="IFL86" s="91"/>
      <c r="IFM86" s="91"/>
      <c r="IFN86" s="91"/>
      <c r="IFO86" s="91"/>
      <c r="IFP86" s="91"/>
      <c r="IFQ86" s="91"/>
      <c r="IFR86" s="91"/>
      <c r="IFS86" s="91"/>
      <c r="IFT86" s="91"/>
      <c r="IFU86" s="91"/>
      <c r="IFV86" s="91"/>
      <c r="IFW86" s="91"/>
      <c r="IFX86" s="91"/>
      <c r="IFY86" s="91"/>
      <c r="IFZ86" s="91"/>
      <c r="IGA86" s="91"/>
      <c r="IGB86" s="91"/>
      <c r="IGC86" s="91"/>
      <c r="IGD86" s="91"/>
      <c r="IGE86" s="91"/>
      <c r="IGF86" s="91"/>
      <c r="IGG86" s="91"/>
      <c r="IGH86" s="91"/>
      <c r="IGI86" s="91"/>
      <c r="IGJ86" s="91"/>
      <c r="IGK86" s="91"/>
      <c r="IGL86" s="91"/>
      <c r="IGM86" s="91"/>
      <c r="IGN86" s="91"/>
      <c r="IGO86" s="91"/>
      <c r="IGP86" s="91"/>
      <c r="IGQ86" s="91"/>
      <c r="IGR86" s="91"/>
      <c r="IGS86" s="91"/>
      <c r="IGT86" s="91"/>
      <c r="IGU86" s="91"/>
      <c r="IGV86" s="91"/>
      <c r="IGW86" s="91"/>
      <c r="IGX86" s="91"/>
      <c r="IGY86" s="91"/>
      <c r="IGZ86" s="91"/>
      <c r="IHA86" s="91"/>
      <c r="IHB86" s="91"/>
      <c r="IHC86" s="91"/>
      <c r="IHD86" s="91"/>
      <c r="IHE86" s="91"/>
      <c r="IHF86" s="91"/>
      <c r="IHG86" s="91"/>
      <c r="IHH86" s="91"/>
      <c r="IHI86" s="91"/>
      <c r="IHJ86" s="91"/>
      <c r="IHK86" s="91"/>
      <c r="IHL86" s="91"/>
      <c r="IHM86" s="91"/>
      <c r="IHN86" s="91"/>
      <c r="IHO86" s="91"/>
      <c r="IHP86" s="91"/>
      <c r="IHQ86" s="91"/>
      <c r="IHR86" s="91"/>
      <c r="IHS86" s="91"/>
      <c r="IHT86" s="91"/>
      <c r="IHU86" s="91"/>
      <c r="IHV86" s="91"/>
      <c r="IHW86" s="91"/>
      <c r="IHX86" s="91"/>
      <c r="IHY86" s="91"/>
      <c r="IHZ86" s="91"/>
      <c r="IIA86" s="91"/>
      <c r="IIB86" s="91"/>
      <c r="IIC86" s="91"/>
      <c r="IID86" s="91"/>
      <c r="IIE86" s="91"/>
      <c r="IIF86" s="91"/>
      <c r="IIG86" s="91"/>
      <c r="IIH86" s="91"/>
      <c r="III86" s="91"/>
      <c r="IIJ86" s="91"/>
      <c r="IIK86" s="91"/>
      <c r="IIL86" s="91"/>
      <c r="IIM86" s="91"/>
      <c r="IIN86" s="91"/>
      <c r="IIO86" s="91"/>
      <c r="IIP86" s="91"/>
      <c r="IIQ86" s="91"/>
      <c r="IIR86" s="91"/>
      <c r="IIS86" s="91"/>
      <c r="IIT86" s="91"/>
      <c r="IIU86" s="91"/>
      <c r="IIV86" s="91"/>
      <c r="IIW86" s="91"/>
      <c r="IIX86" s="91"/>
      <c r="IIY86" s="91"/>
      <c r="IIZ86" s="91"/>
      <c r="IJA86" s="91"/>
      <c r="IJB86" s="91"/>
      <c r="IJC86" s="91"/>
      <c r="IJD86" s="91"/>
      <c r="IJE86" s="91"/>
      <c r="IJF86" s="91"/>
      <c r="IJG86" s="91"/>
      <c r="IJH86" s="91"/>
      <c r="IJI86" s="91"/>
      <c r="IJJ86" s="91"/>
      <c r="IJK86" s="91"/>
      <c r="IJL86" s="91"/>
      <c r="IJM86" s="91"/>
      <c r="IJN86" s="91"/>
      <c r="IJO86" s="91"/>
      <c r="IJP86" s="91"/>
      <c r="IJQ86" s="91"/>
      <c r="IJR86" s="91"/>
      <c r="IJS86" s="91"/>
      <c r="IJT86" s="91"/>
      <c r="IJU86" s="91"/>
      <c r="IJV86" s="91"/>
      <c r="IJW86" s="91"/>
      <c r="IJX86" s="91"/>
      <c r="IJY86" s="91"/>
      <c r="IJZ86" s="91"/>
      <c r="IKA86" s="91"/>
      <c r="IKB86" s="91"/>
      <c r="IKC86" s="91"/>
      <c r="IKD86" s="91"/>
      <c r="IKE86" s="91"/>
      <c r="IKF86" s="91"/>
      <c r="IKG86" s="91"/>
      <c r="IKH86" s="91"/>
      <c r="IKI86" s="91"/>
      <c r="IKJ86" s="91"/>
      <c r="IKK86" s="91"/>
      <c r="IKL86" s="91"/>
      <c r="IKM86" s="91"/>
      <c r="IKN86" s="91"/>
      <c r="IKO86" s="91"/>
      <c r="IKP86" s="91"/>
      <c r="IKQ86" s="91"/>
      <c r="IKR86" s="91"/>
      <c r="IKS86" s="91"/>
      <c r="IKT86" s="91"/>
      <c r="IKU86" s="91"/>
      <c r="IKV86" s="91"/>
      <c r="IKW86" s="91"/>
      <c r="IKX86" s="91"/>
      <c r="IKY86" s="91"/>
      <c r="IKZ86" s="91"/>
      <c r="ILA86" s="91"/>
      <c r="ILB86" s="91"/>
      <c r="ILC86" s="91"/>
      <c r="ILD86" s="91"/>
      <c r="ILE86" s="91"/>
      <c r="ILF86" s="91"/>
      <c r="ILG86" s="91"/>
      <c r="ILH86" s="91"/>
      <c r="ILI86" s="91"/>
      <c r="ILJ86" s="91"/>
      <c r="ILK86" s="91"/>
      <c r="ILL86" s="91"/>
      <c r="ILM86" s="91"/>
      <c r="ILN86" s="91"/>
      <c r="ILO86" s="91"/>
      <c r="ILP86" s="91"/>
      <c r="ILQ86" s="91"/>
      <c r="ILR86" s="91"/>
      <c r="ILS86" s="91"/>
      <c r="ILT86" s="91"/>
      <c r="ILU86" s="91"/>
      <c r="ILV86" s="91"/>
      <c r="ILW86" s="91"/>
      <c r="ILX86" s="91"/>
      <c r="ILY86" s="91"/>
      <c r="ILZ86" s="91"/>
      <c r="IMA86" s="91"/>
      <c r="IMB86" s="91"/>
      <c r="IMC86" s="91"/>
      <c r="IMD86" s="91"/>
      <c r="IME86" s="91"/>
      <c r="IMF86" s="91"/>
      <c r="IMG86" s="91"/>
      <c r="IMH86" s="91"/>
      <c r="IMI86" s="91"/>
      <c r="IMJ86" s="91"/>
      <c r="IMK86" s="91"/>
      <c r="IML86" s="91"/>
      <c r="IMM86" s="91"/>
      <c r="IMN86" s="91"/>
      <c r="IMO86" s="91"/>
      <c r="IMP86" s="91"/>
      <c r="IMQ86" s="91"/>
      <c r="IMR86" s="91"/>
      <c r="IMS86" s="91"/>
      <c r="IMT86" s="91"/>
      <c r="IMU86" s="91"/>
      <c r="IMV86" s="91"/>
      <c r="IMW86" s="91"/>
      <c r="IMX86" s="91"/>
      <c r="IMY86" s="91"/>
      <c r="IMZ86" s="91"/>
      <c r="INA86" s="91"/>
      <c r="INB86" s="91"/>
      <c r="INC86" s="91"/>
      <c r="IND86" s="91"/>
      <c r="INE86" s="91"/>
      <c r="INF86" s="91"/>
      <c r="ING86" s="91"/>
      <c r="INH86" s="91"/>
      <c r="INI86" s="91"/>
      <c r="INJ86" s="91"/>
      <c r="INK86" s="91"/>
      <c r="INL86" s="91"/>
      <c r="INM86" s="91"/>
      <c r="INN86" s="91"/>
      <c r="INO86" s="91"/>
      <c r="INP86" s="91"/>
      <c r="INQ86" s="91"/>
      <c r="INR86" s="91"/>
      <c r="INS86" s="91"/>
      <c r="INT86" s="91"/>
      <c r="INU86" s="91"/>
      <c r="INV86" s="91"/>
      <c r="INW86" s="91"/>
      <c r="INX86" s="91"/>
      <c r="INY86" s="91"/>
      <c r="INZ86" s="91"/>
      <c r="IOA86" s="91"/>
      <c r="IOB86" s="91"/>
      <c r="IOC86" s="91"/>
      <c r="IOD86" s="91"/>
      <c r="IOE86" s="91"/>
      <c r="IOF86" s="91"/>
      <c r="IOG86" s="91"/>
      <c r="IOH86" s="91"/>
      <c r="IOI86" s="91"/>
      <c r="IOJ86" s="91"/>
      <c r="IOK86" s="91"/>
      <c r="IOL86" s="91"/>
      <c r="IOM86" s="91"/>
      <c r="ION86" s="91"/>
      <c r="IOO86" s="91"/>
      <c r="IOP86" s="91"/>
      <c r="IOQ86" s="91"/>
      <c r="IOR86" s="91"/>
      <c r="IOS86" s="91"/>
      <c r="IOT86" s="91"/>
      <c r="IOU86" s="91"/>
      <c r="IOV86" s="91"/>
      <c r="IOW86" s="91"/>
      <c r="IOX86" s="91"/>
      <c r="IOY86" s="91"/>
      <c r="IOZ86" s="91"/>
      <c r="IPA86" s="91"/>
      <c r="IPB86" s="91"/>
      <c r="IPC86" s="91"/>
      <c r="IPD86" s="91"/>
      <c r="IPE86" s="91"/>
      <c r="IPF86" s="91"/>
      <c r="IPG86" s="91"/>
      <c r="IPH86" s="91"/>
      <c r="IPI86" s="91"/>
      <c r="IPJ86" s="91"/>
      <c r="IPK86" s="91"/>
      <c r="IPL86" s="91"/>
      <c r="IPM86" s="91"/>
      <c r="IPN86" s="91"/>
      <c r="IPO86" s="91"/>
      <c r="IPP86" s="91"/>
      <c r="IPQ86" s="91"/>
      <c r="IPR86" s="91"/>
      <c r="IPS86" s="91"/>
      <c r="IPT86" s="91"/>
      <c r="IPU86" s="91"/>
      <c r="IPV86" s="91"/>
      <c r="IPW86" s="91"/>
      <c r="IPX86" s="91"/>
      <c r="IPY86" s="91"/>
      <c r="IPZ86" s="91"/>
      <c r="IQA86" s="91"/>
      <c r="IQB86" s="91"/>
      <c r="IQC86" s="91"/>
      <c r="IQD86" s="91"/>
      <c r="IQE86" s="91"/>
      <c r="IQF86" s="91"/>
      <c r="IQG86" s="91"/>
      <c r="IQH86" s="91"/>
      <c r="IQI86" s="91"/>
      <c r="IQJ86" s="91"/>
      <c r="IQK86" s="91"/>
      <c r="IQL86" s="91"/>
      <c r="IQM86" s="91"/>
      <c r="IQN86" s="91"/>
      <c r="IQO86" s="91"/>
      <c r="IQP86" s="91"/>
      <c r="IQQ86" s="91"/>
      <c r="IQR86" s="91"/>
      <c r="IQS86" s="91"/>
      <c r="IQT86" s="91"/>
      <c r="IQU86" s="91"/>
      <c r="IQV86" s="91"/>
      <c r="IQW86" s="91"/>
      <c r="IQX86" s="91"/>
      <c r="IQY86" s="91"/>
      <c r="IQZ86" s="91"/>
      <c r="IRA86" s="91"/>
      <c r="IRB86" s="91"/>
      <c r="IRC86" s="91"/>
      <c r="IRD86" s="91"/>
      <c r="IRE86" s="91"/>
      <c r="IRF86" s="91"/>
      <c r="IRG86" s="91"/>
      <c r="IRH86" s="91"/>
      <c r="IRI86" s="91"/>
      <c r="IRJ86" s="91"/>
      <c r="IRK86" s="91"/>
      <c r="IRL86" s="91"/>
      <c r="IRM86" s="91"/>
      <c r="IRN86" s="91"/>
      <c r="IRO86" s="91"/>
      <c r="IRP86" s="91"/>
      <c r="IRQ86" s="91"/>
      <c r="IRR86" s="91"/>
      <c r="IRS86" s="91"/>
      <c r="IRT86" s="91"/>
      <c r="IRU86" s="91"/>
      <c r="IRV86" s="91"/>
      <c r="IRW86" s="91"/>
      <c r="IRX86" s="91"/>
      <c r="IRY86" s="91"/>
      <c r="IRZ86" s="91"/>
      <c r="ISA86" s="91"/>
      <c r="ISB86" s="91"/>
      <c r="ISC86" s="91"/>
      <c r="ISD86" s="91"/>
      <c r="ISE86" s="91"/>
      <c r="ISF86" s="91"/>
      <c r="ISG86" s="91"/>
      <c r="ISH86" s="91"/>
      <c r="ISI86" s="91"/>
      <c r="ISJ86" s="91"/>
      <c r="ISK86" s="91"/>
      <c r="ISL86" s="91"/>
      <c r="ISM86" s="91"/>
      <c r="ISN86" s="91"/>
      <c r="ISO86" s="91"/>
      <c r="ISP86" s="91"/>
      <c r="ISQ86" s="91"/>
      <c r="ISR86" s="91"/>
      <c r="ISS86" s="91"/>
      <c r="IST86" s="91"/>
      <c r="ISU86" s="91"/>
      <c r="ISV86" s="91"/>
      <c r="ISW86" s="91"/>
      <c r="ISX86" s="91"/>
      <c r="ISY86" s="91"/>
      <c r="ISZ86" s="91"/>
      <c r="ITA86" s="91"/>
      <c r="ITB86" s="91"/>
      <c r="ITC86" s="91"/>
      <c r="ITD86" s="91"/>
      <c r="ITE86" s="91"/>
      <c r="ITF86" s="91"/>
      <c r="ITG86" s="91"/>
      <c r="ITH86" s="91"/>
      <c r="ITI86" s="91"/>
      <c r="ITJ86" s="91"/>
      <c r="ITK86" s="91"/>
      <c r="ITL86" s="91"/>
      <c r="ITM86" s="91"/>
      <c r="ITN86" s="91"/>
      <c r="ITO86" s="91"/>
      <c r="ITP86" s="91"/>
      <c r="ITQ86" s="91"/>
      <c r="ITR86" s="91"/>
      <c r="ITS86" s="91"/>
      <c r="ITT86" s="91"/>
      <c r="ITU86" s="91"/>
      <c r="ITV86" s="91"/>
      <c r="ITW86" s="91"/>
      <c r="ITX86" s="91"/>
      <c r="ITY86" s="91"/>
      <c r="ITZ86" s="91"/>
      <c r="IUA86" s="91"/>
      <c r="IUB86" s="91"/>
      <c r="IUC86" s="91"/>
      <c r="IUD86" s="91"/>
      <c r="IUE86" s="91"/>
      <c r="IUF86" s="91"/>
      <c r="IUG86" s="91"/>
      <c r="IUH86" s="91"/>
      <c r="IUI86" s="91"/>
      <c r="IUJ86" s="91"/>
      <c r="IUK86" s="91"/>
      <c r="IUL86" s="91"/>
      <c r="IUM86" s="91"/>
      <c r="IUN86" s="91"/>
      <c r="IUO86" s="91"/>
      <c r="IUP86" s="91"/>
      <c r="IUQ86" s="91"/>
      <c r="IUR86" s="91"/>
      <c r="IUS86" s="91"/>
      <c r="IUT86" s="91"/>
      <c r="IUU86" s="91"/>
      <c r="IUV86" s="91"/>
      <c r="IUW86" s="91"/>
      <c r="IUX86" s="91"/>
      <c r="IUY86" s="91"/>
      <c r="IUZ86" s="91"/>
      <c r="IVA86" s="91"/>
      <c r="IVB86" s="91"/>
      <c r="IVC86" s="91"/>
      <c r="IVD86" s="91"/>
      <c r="IVE86" s="91"/>
      <c r="IVF86" s="91"/>
      <c r="IVG86" s="91"/>
      <c r="IVH86" s="91"/>
      <c r="IVI86" s="91"/>
      <c r="IVJ86" s="91"/>
      <c r="IVK86" s="91"/>
      <c r="IVL86" s="91"/>
      <c r="IVM86" s="91"/>
      <c r="IVN86" s="91"/>
      <c r="IVO86" s="91"/>
      <c r="IVP86" s="91"/>
      <c r="IVQ86" s="91"/>
      <c r="IVR86" s="91"/>
      <c r="IVS86" s="91"/>
      <c r="IVT86" s="91"/>
      <c r="IVU86" s="91"/>
      <c r="IVV86" s="91"/>
      <c r="IVW86" s="91"/>
      <c r="IVX86" s="91"/>
      <c r="IVY86" s="91"/>
      <c r="IVZ86" s="91"/>
      <c r="IWA86" s="91"/>
      <c r="IWB86" s="91"/>
      <c r="IWC86" s="91"/>
      <c r="IWD86" s="91"/>
      <c r="IWE86" s="91"/>
      <c r="IWF86" s="91"/>
      <c r="IWG86" s="91"/>
      <c r="IWH86" s="91"/>
      <c r="IWI86" s="91"/>
      <c r="IWJ86" s="91"/>
      <c r="IWK86" s="91"/>
      <c r="IWL86" s="91"/>
      <c r="IWM86" s="91"/>
      <c r="IWN86" s="91"/>
      <c r="IWO86" s="91"/>
      <c r="IWP86" s="91"/>
      <c r="IWQ86" s="91"/>
      <c r="IWR86" s="91"/>
      <c r="IWS86" s="91"/>
      <c r="IWT86" s="91"/>
      <c r="IWU86" s="91"/>
      <c r="IWV86" s="91"/>
      <c r="IWW86" s="91"/>
      <c r="IWX86" s="91"/>
      <c r="IWY86" s="91"/>
      <c r="IWZ86" s="91"/>
      <c r="IXA86" s="91"/>
      <c r="IXB86" s="91"/>
      <c r="IXC86" s="91"/>
      <c r="IXD86" s="91"/>
      <c r="IXE86" s="91"/>
      <c r="IXF86" s="91"/>
      <c r="IXG86" s="91"/>
      <c r="IXH86" s="91"/>
      <c r="IXI86" s="91"/>
      <c r="IXJ86" s="91"/>
      <c r="IXK86" s="91"/>
      <c r="IXL86" s="91"/>
      <c r="IXM86" s="91"/>
      <c r="IXN86" s="91"/>
      <c r="IXO86" s="91"/>
      <c r="IXP86" s="91"/>
      <c r="IXQ86" s="91"/>
      <c r="IXR86" s="91"/>
      <c r="IXS86" s="91"/>
      <c r="IXT86" s="91"/>
      <c r="IXU86" s="91"/>
      <c r="IXV86" s="91"/>
      <c r="IXW86" s="91"/>
      <c r="IXX86" s="91"/>
      <c r="IXY86" s="91"/>
      <c r="IXZ86" s="91"/>
      <c r="IYA86" s="91"/>
      <c r="IYB86" s="91"/>
      <c r="IYC86" s="91"/>
      <c r="IYD86" s="91"/>
      <c r="IYE86" s="91"/>
      <c r="IYF86" s="91"/>
      <c r="IYG86" s="91"/>
      <c r="IYH86" s="91"/>
      <c r="IYI86" s="91"/>
      <c r="IYJ86" s="91"/>
      <c r="IYK86" s="91"/>
      <c r="IYL86" s="91"/>
      <c r="IYM86" s="91"/>
      <c r="IYN86" s="91"/>
      <c r="IYO86" s="91"/>
      <c r="IYP86" s="91"/>
      <c r="IYQ86" s="91"/>
      <c r="IYR86" s="91"/>
      <c r="IYS86" s="91"/>
      <c r="IYT86" s="91"/>
      <c r="IYU86" s="91"/>
      <c r="IYV86" s="91"/>
      <c r="IYW86" s="91"/>
      <c r="IYX86" s="91"/>
      <c r="IYY86" s="91"/>
      <c r="IYZ86" s="91"/>
      <c r="IZA86" s="91"/>
      <c r="IZB86" s="91"/>
      <c r="IZC86" s="91"/>
      <c r="IZD86" s="91"/>
      <c r="IZE86" s="91"/>
      <c r="IZF86" s="91"/>
      <c r="IZG86" s="91"/>
      <c r="IZH86" s="91"/>
      <c r="IZI86" s="91"/>
      <c r="IZJ86" s="91"/>
      <c r="IZK86" s="91"/>
      <c r="IZL86" s="91"/>
      <c r="IZM86" s="91"/>
      <c r="IZN86" s="91"/>
      <c r="IZO86" s="91"/>
      <c r="IZP86" s="91"/>
      <c r="IZQ86" s="91"/>
      <c r="IZR86" s="91"/>
      <c r="IZS86" s="91"/>
      <c r="IZT86" s="91"/>
      <c r="IZU86" s="91"/>
      <c r="IZV86" s="91"/>
      <c r="IZW86" s="91"/>
      <c r="IZX86" s="91"/>
      <c r="IZY86" s="91"/>
      <c r="IZZ86" s="91"/>
      <c r="JAA86" s="91"/>
      <c r="JAB86" s="91"/>
      <c r="JAC86" s="91"/>
      <c r="JAD86" s="91"/>
      <c r="JAE86" s="91"/>
      <c r="JAF86" s="91"/>
      <c r="JAG86" s="91"/>
      <c r="JAH86" s="91"/>
      <c r="JAI86" s="91"/>
      <c r="JAJ86" s="91"/>
      <c r="JAK86" s="91"/>
      <c r="JAL86" s="91"/>
      <c r="JAM86" s="91"/>
      <c r="JAN86" s="91"/>
      <c r="JAO86" s="91"/>
      <c r="JAP86" s="91"/>
      <c r="JAQ86" s="91"/>
      <c r="JAR86" s="91"/>
      <c r="JAS86" s="91"/>
      <c r="JAT86" s="91"/>
      <c r="JAU86" s="91"/>
      <c r="JAV86" s="91"/>
      <c r="JAW86" s="91"/>
      <c r="JAX86" s="91"/>
      <c r="JAY86" s="91"/>
      <c r="JAZ86" s="91"/>
      <c r="JBA86" s="91"/>
      <c r="JBB86" s="91"/>
      <c r="JBC86" s="91"/>
      <c r="JBD86" s="91"/>
      <c r="JBE86" s="91"/>
      <c r="JBF86" s="91"/>
      <c r="JBG86" s="91"/>
      <c r="JBH86" s="91"/>
      <c r="JBI86" s="91"/>
      <c r="JBJ86" s="91"/>
      <c r="JBK86" s="91"/>
      <c r="JBL86" s="91"/>
      <c r="JBM86" s="91"/>
      <c r="JBN86" s="91"/>
      <c r="JBO86" s="91"/>
      <c r="JBP86" s="91"/>
      <c r="JBQ86" s="91"/>
      <c r="JBR86" s="91"/>
      <c r="JBS86" s="91"/>
      <c r="JBT86" s="91"/>
      <c r="JBU86" s="91"/>
      <c r="JBV86" s="91"/>
      <c r="JBW86" s="91"/>
      <c r="JBX86" s="91"/>
      <c r="JBY86" s="91"/>
      <c r="JBZ86" s="91"/>
      <c r="JCA86" s="91"/>
      <c r="JCB86" s="91"/>
      <c r="JCC86" s="91"/>
      <c r="JCD86" s="91"/>
      <c r="JCE86" s="91"/>
      <c r="JCF86" s="91"/>
      <c r="JCG86" s="91"/>
      <c r="JCH86" s="91"/>
      <c r="JCI86" s="91"/>
      <c r="JCJ86" s="91"/>
      <c r="JCK86" s="91"/>
      <c r="JCL86" s="91"/>
      <c r="JCM86" s="91"/>
      <c r="JCN86" s="91"/>
      <c r="JCO86" s="91"/>
      <c r="JCP86" s="91"/>
      <c r="JCQ86" s="91"/>
      <c r="JCR86" s="91"/>
      <c r="JCS86" s="91"/>
      <c r="JCT86" s="91"/>
      <c r="JCU86" s="91"/>
      <c r="JCV86" s="91"/>
      <c r="JCW86" s="91"/>
      <c r="JCX86" s="91"/>
      <c r="JCY86" s="91"/>
      <c r="JCZ86" s="91"/>
      <c r="JDA86" s="91"/>
      <c r="JDB86" s="91"/>
      <c r="JDC86" s="91"/>
      <c r="JDD86" s="91"/>
      <c r="JDE86" s="91"/>
      <c r="JDF86" s="91"/>
      <c r="JDG86" s="91"/>
      <c r="JDH86" s="91"/>
      <c r="JDI86" s="91"/>
      <c r="JDJ86" s="91"/>
      <c r="JDK86" s="91"/>
      <c r="JDL86" s="91"/>
      <c r="JDM86" s="91"/>
      <c r="JDN86" s="91"/>
      <c r="JDO86" s="91"/>
      <c r="JDP86" s="91"/>
      <c r="JDQ86" s="91"/>
      <c r="JDR86" s="91"/>
      <c r="JDS86" s="91"/>
      <c r="JDT86" s="91"/>
      <c r="JDU86" s="91"/>
      <c r="JDV86" s="91"/>
      <c r="JDW86" s="91"/>
      <c r="JDX86" s="91"/>
      <c r="JDY86" s="91"/>
      <c r="JDZ86" s="91"/>
      <c r="JEA86" s="91"/>
      <c r="JEB86" s="91"/>
      <c r="JEC86" s="91"/>
      <c r="JED86" s="91"/>
      <c r="JEE86" s="91"/>
      <c r="JEF86" s="91"/>
      <c r="JEG86" s="91"/>
      <c r="JEH86" s="91"/>
      <c r="JEI86" s="91"/>
      <c r="JEJ86" s="91"/>
      <c r="JEK86" s="91"/>
      <c r="JEL86" s="91"/>
      <c r="JEM86" s="91"/>
      <c r="JEN86" s="91"/>
      <c r="JEO86" s="91"/>
      <c r="JEP86" s="91"/>
      <c r="JEQ86" s="91"/>
      <c r="JER86" s="91"/>
      <c r="JES86" s="91"/>
      <c r="JET86" s="91"/>
      <c r="JEU86" s="91"/>
      <c r="JEV86" s="91"/>
      <c r="JEW86" s="91"/>
      <c r="JEX86" s="91"/>
      <c r="JEY86" s="91"/>
      <c r="JEZ86" s="91"/>
      <c r="JFA86" s="91"/>
      <c r="JFB86" s="91"/>
      <c r="JFC86" s="91"/>
      <c r="JFD86" s="91"/>
      <c r="JFE86" s="91"/>
      <c r="JFF86" s="91"/>
      <c r="JFG86" s="91"/>
      <c r="JFH86" s="91"/>
      <c r="JFI86" s="91"/>
      <c r="JFJ86" s="91"/>
      <c r="JFK86" s="91"/>
      <c r="JFL86" s="91"/>
      <c r="JFM86" s="91"/>
      <c r="JFN86" s="91"/>
      <c r="JFO86" s="91"/>
      <c r="JFP86" s="91"/>
      <c r="JFQ86" s="91"/>
      <c r="JFR86" s="91"/>
      <c r="JFS86" s="91"/>
      <c r="JFT86" s="91"/>
      <c r="JFU86" s="91"/>
      <c r="JFV86" s="91"/>
      <c r="JFW86" s="91"/>
      <c r="JFX86" s="91"/>
      <c r="JFY86" s="91"/>
      <c r="JFZ86" s="91"/>
      <c r="JGA86" s="91"/>
      <c r="JGB86" s="91"/>
      <c r="JGC86" s="91"/>
      <c r="JGD86" s="91"/>
      <c r="JGE86" s="91"/>
      <c r="JGF86" s="91"/>
      <c r="JGG86" s="91"/>
      <c r="JGH86" s="91"/>
      <c r="JGI86" s="91"/>
      <c r="JGJ86" s="91"/>
      <c r="JGK86" s="91"/>
      <c r="JGL86" s="91"/>
      <c r="JGM86" s="91"/>
      <c r="JGN86" s="91"/>
      <c r="JGO86" s="91"/>
      <c r="JGP86" s="91"/>
      <c r="JGQ86" s="91"/>
      <c r="JGR86" s="91"/>
      <c r="JGS86" s="91"/>
      <c r="JGT86" s="91"/>
      <c r="JGU86" s="91"/>
      <c r="JGV86" s="91"/>
      <c r="JGW86" s="91"/>
      <c r="JGX86" s="91"/>
      <c r="JGY86" s="91"/>
      <c r="JGZ86" s="91"/>
      <c r="JHA86" s="91"/>
      <c r="JHB86" s="91"/>
      <c r="JHC86" s="91"/>
      <c r="JHD86" s="91"/>
      <c r="JHE86" s="91"/>
      <c r="JHF86" s="91"/>
      <c r="JHG86" s="91"/>
      <c r="JHH86" s="91"/>
      <c r="JHI86" s="91"/>
      <c r="JHJ86" s="91"/>
      <c r="JHK86" s="91"/>
      <c r="JHL86" s="91"/>
      <c r="JHM86" s="91"/>
      <c r="JHN86" s="91"/>
      <c r="JHO86" s="91"/>
      <c r="JHP86" s="91"/>
      <c r="JHQ86" s="91"/>
      <c r="JHR86" s="91"/>
      <c r="JHS86" s="91"/>
      <c r="JHT86" s="91"/>
      <c r="JHU86" s="91"/>
      <c r="JHV86" s="91"/>
      <c r="JHW86" s="91"/>
      <c r="JHX86" s="91"/>
      <c r="JHY86" s="91"/>
      <c r="JHZ86" s="91"/>
      <c r="JIA86" s="91"/>
      <c r="JIB86" s="91"/>
      <c r="JIC86" s="91"/>
      <c r="JID86" s="91"/>
      <c r="JIE86" s="91"/>
      <c r="JIF86" s="91"/>
      <c r="JIG86" s="91"/>
      <c r="JIH86" s="91"/>
      <c r="JII86" s="91"/>
      <c r="JIJ86" s="91"/>
      <c r="JIK86" s="91"/>
      <c r="JIL86" s="91"/>
      <c r="JIM86" s="91"/>
      <c r="JIN86" s="91"/>
      <c r="JIO86" s="91"/>
      <c r="JIP86" s="91"/>
      <c r="JIQ86" s="91"/>
      <c r="JIR86" s="91"/>
      <c r="JIS86" s="91"/>
      <c r="JIT86" s="91"/>
      <c r="JIU86" s="91"/>
      <c r="JIV86" s="91"/>
      <c r="JIW86" s="91"/>
      <c r="JIX86" s="91"/>
      <c r="JIY86" s="91"/>
      <c r="JIZ86" s="91"/>
      <c r="JJA86" s="91"/>
      <c r="JJB86" s="91"/>
      <c r="JJC86" s="91"/>
      <c r="JJD86" s="91"/>
      <c r="JJE86" s="91"/>
      <c r="JJF86" s="91"/>
      <c r="JJG86" s="91"/>
      <c r="JJH86" s="91"/>
      <c r="JJI86" s="91"/>
      <c r="JJJ86" s="91"/>
      <c r="JJK86" s="91"/>
      <c r="JJL86" s="91"/>
      <c r="JJM86" s="91"/>
      <c r="JJN86" s="91"/>
      <c r="JJO86" s="91"/>
      <c r="JJP86" s="91"/>
      <c r="JJQ86" s="91"/>
      <c r="JJR86" s="91"/>
      <c r="JJS86" s="91"/>
      <c r="JJT86" s="91"/>
      <c r="JJU86" s="91"/>
      <c r="JJV86" s="91"/>
      <c r="JJW86" s="91"/>
      <c r="JJX86" s="91"/>
      <c r="JJY86" s="91"/>
      <c r="JJZ86" s="91"/>
      <c r="JKA86" s="91"/>
      <c r="JKB86" s="91"/>
      <c r="JKC86" s="91"/>
      <c r="JKD86" s="91"/>
      <c r="JKE86" s="91"/>
      <c r="JKF86" s="91"/>
      <c r="JKG86" s="91"/>
      <c r="JKH86" s="91"/>
      <c r="JKI86" s="91"/>
      <c r="JKJ86" s="91"/>
      <c r="JKK86" s="91"/>
      <c r="JKL86" s="91"/>
      <c r="JKM86" s="91"/>
      <c r="JKN86" s="91"/>
      <c r="JKO86" s="91"/>
      <c r="JKP86" s="91"/>
      <c r="JKQ86" s="91"/>
      <c r="JKR86" s="91"/>
      <c r="JKS86" s="91"/>
      <c r="JKT86" s="91"/>
      <c r="JKU86" s="91"/>
      <c r="JKV86" s="91"/>
      <c r="JKW86" s="91"/>
      <c r="JKX86" s="91"/>
      <c r="JKY86" s="91"/>
      <c r="JKZ86" s="91"/>
      <c r="JLA86" s="91"/>
      <c r="JLB86" s="91"/>
      <c r="JLC86" s="91"/>
      <c r="JLD86" s="91"/>
      <c r="JLE86" s="91"/>
      <c r="JLF86" s="91"/>
      <c r="JLG86" s="91"/>
      <c r="JLH86" s="91"/>
      <c r="JLI86" s="91"/>
      <c r="JLJ86" s="91"/>
      <c r="JLK86" s="91"/>
      <c r="JLL86" s="91"/>
      <c r="JLM86" s="91"/>
      <c r="JLN86" s="91"/>
      <c r="JLO86" s="91"/>
      <c r="JLP86" s="91"/>
      <c r="JLQ86" s="91"/>
      <c r="JLR86" s="91"/>
      <c r="JLS86" s="91"/>
      <c r="JLT86" s="91"/>
      <c r="JLU86" s="91"/>
      <c r="JLV86" s="91"/>
      <c r="JLW86" s="91"/>
      <c r="JLX86" s="91"/>
      <c r="JLY86" s="91"/>
      <c r="JLZ86" s="91"/>
      <c r="JMA86" s="91"/>
      <c r="JMB86" s="91"/>
      <c r="JMC86" s="91"/>
      <c r="JMD86" s="91"/>
      <c r="JME86" s="91"/>
      <c r="JMF86" s="91"/>
      <c r="JMG86" s="91"/>
      <c r="JMH86" s="91"/>
      <c r="JMI86" s="91"/>
      <c r="JMJ86" s="91"/>
      <c r="JMK86" s="91"/>
      <c r="JML86" s="91"/>
      <c r="JMM86" s="91"/>
      <c r="JMN86" s="91"/>
      <c r="JMO86" s="91"/>
      <c r="JMP86" s="91"/>
      <c r="JMQ86" s="91"/>
      <c r="JMR86" s="91"/>
      <c r="JMS86" s="91"/>
      <c r="JMT86" s="91"/>
      <c r="JMU86" s="91"/>
      <c r="JMV86" s="91"/>
      <c r="JMW86" s="91"/>
      <c r="JMX86" s="91"/>
      <c r="JMY86" s="91"/>
      <c r="JMZ86" s="91"/>
      <c r="JNA86" s="91"/>
      <c r="JNB86" s="91"/>
      <c r="JNC86" s="91"/>
      <c r="JND86" s="91"/>
      <c r="JNE86" s="91"/>
      <c r="JNF86" s="91"/>
      <c r="JNG86" s="91"/>
      <c r="JNH86" s="91"/>
      <c r="JNI86" s="91"/>
      <c r="JNJ86" s="91"/>
      <c r="JNK86" s="91"/>
      <c r="JNL86" s="91"/>
      <c r="JNM86" s="91"/>
      <c r="JNN86" s="91"/>
      <c r="JNO86" s="91"/>
      <c r="JNP86" s="91"/>
      <c r="JNQ86" s="91"/>
      <c r="JNR86" s="91"/>
      <c r="JNS86" s="91"/>
      <c r="JNT86" s="91"/>
      <c r="JNU86" s="91"/>
      <c r="JNV86" s="91"/>
      <c r="JNW86" s="91"/>
      <c r="JNX86" s="91"/>
      <c r="JNY86" s="91"/>
      <c r="JNZ86" s="91"/>
      <c r="JOA86" s="91"/>
      <c r="JOB86" s="91"/>
      <c r="JOC86" s="91"/>
      <c r="JOD86" s="91"/>
      <c r="JOE86" s="91"/>
      <c r="JOF86" s="91"/>
      <c r="JOG86" s="91"/>
      <c r="JOH86" s="91"/>
      <c r="JOI86" s="91"/>
      <c r="JOJ86" s="91"/>
      <c r="JOK86" s="91"/>
      <c r="JOL86" s="91"/>
      <c r="JOM86" s="91"/>
      <c r="JON86" s="91"/>
      <c r="JOO86" s="91"/>
      <c r="JOP86" s="91"/>
      <c r="JOQ86" s="91"/>
      <c r="JOR86" s="91"/>
      <c r="JOS86" s="91"/>
      <c r="JOT86" s="91"/>
      <c r="JOU86" s="91"/>
      <c r="JOV86" s="91"/>
      <c r="JOW86" s="91"/>
      <c r="JOX86" s="91"/>
      <c r="JOY86" s="91"/>
      <c r="JOZ86" s="91"/>
      <c r="JPA86" s="91"/>
      <c r="JPB86" s="91"/>
      <c r="JPC86" s="91"/>
      <c r="JPD86" s="91"/>
      <c r="JPE86" s="91"/>
      <c r="JPF86" s="91"/>
      <c r="JPG86" s="91"/>
      <c r="JPH86" s="91"/>
      <c r="JPI86" s="91"/>
      <c r="JPJ86" s="91"/>
      <c r="JPK86" s="91"/>
      <c r="JPL86" s="91"/>
      <c r="JPM86" s="91"/>
      <c r="JPN86" s="91"/>
      <c r="JPO86" s="91"/>
      <c r="JPP86" s="91"/>
      <c r="JPQ86" s="91"/>
      <c r="JPR86" s="91"/>
      <c r="JPS86" s="91"/>
      <c r="JPT86" s="91"/>
      <c r="JPU86" s="91"/>
      <c r="JPV86" s="91"/>
      <c r="JPW86" s="91"/>
      <c r="JPX86" s="91"/>
      <c r="JPY86" s="91"/>
      <c r="JPZ86" s="91"/>
      <c r="JQA86" s="91"/>
      <c r="JQB86" s="91"/>
      <c r="JQC86" s="91"/>
      <c r="JQD86" s="91"/>
      <c r="JQE86" s="91"/>
      <c r="JQF86" s="91"/>
      <c r="JQG86" s="91"/>
      <c r="JQH86" s="91"/>
      <c r="JQI86" s="91"/>
      <c r="JQJ86" s="91"/>
      <c r="JQK86" s="91"/>
      <c r="JQL86" s="91"/>
      <c r="JQM86" s="91"/>
      <c r="JQN86" s="91"/>
      <c r="JQO86" s="91"/>
      <c r="JQP86" s="91"/>
      <c r="JQQ86" s="91"/>
      <c r="JQR86" s="91"/>
      <c r="JQS86" s="91"/>
      <c r="JQT86" s="91"/>
      <c r="JQU86" s="91"/>
      <c r="JQV86" s="91"/>
      <c r="JQW86" s="91"/>
      <c r="JQX86" s="91"/>
      <c r="JQY86" s="91"/>
      <c r="JQZ86" s="91"/>
      <c r="JRA86" s="91"/>
      <c r="JRB86" s="91"/>
      <c r="JRC86" s="91"/>
      <c r="JRD86" s="91"/>
      <c r="JRE86" s="91"/>
      <c r="JRF86" s="91"/>
      <c r="JRG86" s="91"/>
      <c r="JRH86" s="91"/>
      <c r="JRI86" s="91"/>
      <c r="JRJ86" s="91"/>
      <c r="JRK86" s="91"/>
      <c r="JRL86" s="91"/>
      <c r="JRM86" s="91"/>
      <c r="JRN86" s="91"/>
      <c r="JRO86" s="91"/>
      <c r="JRP86" s="91"/>
      <c r="JRQ86" s="91"/>
      <c r="JRR86" s="91"/>
      <c r="JRS86" s="91"/>
      <c r="JRT86" s="91"/>
      <c r="JRU86" s="91"/>
      <c r="JRV86" s="91"/>
      <c r="JRW86" s="91"/>
      <c r="JRX86" s="91"/>
      <c r="JRY86" s="91"/>
      <c r="JRZ86" s="91"/>
      <c r="JSA86" s="91"/>
      <c r="JSB86" s="91"/>
      <c r="JSC86" s="91"/>
      <c r="JSD86" s="91"/>
      <c r="JSE86" s="91"/>
      <c r="JSF86" s="91"/>
      <c r="JSG86" s="91"/>
      <c r="JSH86" s="91"/>
      <c r="JSI86" s="91"/>
      <c r="JSJ86" s="91"/>
      <c r="JSK86" s="91"/>
      <c r="JSL86" s="91"/>
      <c r="JSM86" s="91"/>
      <c r="JSN86" s="91"/>
      <c r="JSO86" s="91"/>
      <c r="JSP86" s="91"/>
      <c r="JSQ86" s="91"/>
      <c r="JSR86" s="91"/>
      <c r="JSS86" s="91"/>
      <c r="JST86" s="91"/>
      <c r="JSU86" s="91"/>
      <c r="JSV86" s="91"/>
      <c r="JSW86" s="91"/>
      <c r="JSX86" s="91"/>
      <c r="JSY86" s="91"/>
      <c r="JSZ86" s="91"/>
      <c r="JTA86" s="91"/>
      <c r="JTB86" s="91"/>
      <c r="JTC86" s="91"/>
      <c r="JTD86" s="91"/>
      <c r="JTE86" s="91"/>
      <c r="JTF86" s="91"/>
      <c r="JTG86" s="91"/>
      <c r="JTH86" s="91"/>
      <c r="JTI86" s="91"/>
      <c r="JTJ86" s="91"/>
      <c r="JTK86" s="91"/>
      <c r="JTL86" s="91"/>
      <c r="JTM86" s="91"/>
      <c r="JTN86" s="91"/>
      <c r="JTO86" s="91"/>
      <c r="JTP86" s="91"/>
      <c r="JTQ86" s="91"/>
      <c r="JTR86" s="91"/>
      <c r="JTS86" s="91"/>
      <c r="JTT86" s="91"/>
      <c r="JTU86" s="91"/>
      <c r="JTV86" s="91"/>
      <c r="JTW86" s="91"/>
      <c r="JTX86" s="91"/>
      <c r="JTY86" s="91"/>
      <c r="JTZ86" s="91"/>
      <c r="JUA86" s="91"/>
      <c r="JUB86" s="91"/>
      <c r="JUC86" s="91"/>
      <c r="JUD86" s="91"/>
      <c r="JUE86" s="91"/>
      <c r="JUF86" s="91"/>
      <c r="JUG86" s="91"/>
      <c r="JUH86" s="91"/>
      <c r="JUI86" s="91"/>
      <c r="JUJ86" s="91"/>
      <c r="JUK86" s="91"/>
      <c r="JUL86" s="91"/>
      <c r="JUM86" s="91"/>
      <c r="JUN86" s="91"/>
      <c r="JUO86" s="91"/>
      <c r="JUP86" s="91"/>
      <c r="JUQ86" s="91"/>
      <c r="JUR86" s="91"/>
      <c r="JUS86" s="91"/>
      <c r="JUT86" s="91"/>
      <c r="JUU86" s="91"/>
      <c r="JUV86" s="91"/>
      <c r="JUW86" s="91"/>
      <c r="JUX86" s="91"/>
      <c r="JUY86" s="91"/>
      <c r="JUZ86" s="91"/>
      <c r="JVA86" s="91"/>
      <c r="JVB86" s="91"/>
      <c r="JVC86" s="91"/>
      <c r="JVD86" s="91"/>
      <c r="JVE86" s="91"/>
      <c r="JVF86" s="91"/>
      <c r="JVG86" s="91"/>
      <c r="JVH86" s="91"/>
      <c r="JVI86" s="91"/>
      <c r="JVJ86" s="91"/>
      <c r="JVK86" s="91"/>
      <c r="JVL86" s="91"/>
      <c r="JVM86" s="91"/>
      <c r="JVN86" s="91"/>
      <c r="JVO86" s="91"/>
      <c r="JVP86" s="91"/>
      <c r="JVQ86" s="91"/>
      <c r="JVR86" s="91"/>
      <c r="JVS86" s="91"/>
      <c r="JVT86" s="91"/>
      <c r="JVU86" s="91"/>
      <c r="JVV86" s="91"/>
      <c r="JVW86" s="91"/>
      <c r="JVX86" s="91"/>
      <c r="JVY86" s="91"/>
      <c r="JVZ86" s="91"/>
      <c r="JWA86" s="91"/>
      <c r="JWB86" s="91"/>
      <c r="JWC86" s="91"/>
      <c r="JWD86" s="91"/>
      <c r="JWE86" s="91"/>
      <c r="JWF86" s="91"/>
      <c r="JWG86" s="91"/>
      <c r="JWH86" s="91"/>
      <c r="JWI86" s="91"/>
      <c r="JWJ86" s="91"/>
      <c r="JWK86" s="91"/>
      <c r="JWL86" s="91"/>
      <c r="JWM86" s="91"/>
      <c r="JWN86" s="91"/>
      <c r="JWO86" s="91"/>
      <c r="JWP86" s="91"/>
      <c r="JWQ86" s="91"/>
      <c r="JWR86" s="91"/>
      <c r="JWS86" s="91"/>
      <c r="JWT86" s="91"/>
      <c r="JWU86" s="91"/>
      <c r="JWV86" s="91"/>
      <c r="JWW86" s="91"/>
      <c r="JWX86" s="91"/>
      <c r="JWY86" s="91"/>
      <c r="JWZ86" s="91"/>
      <c r="JXA86" s="91"/>
      <c r="JXB86" s="91"/>
      <c r="JXC86" s="91"/>
      <c r="JXD86" s="91"/>
      <c r="JXE86" s="91"/>
      <c r="JXF86" s="91"/>
      <c r="JXG86" s="91"/>
      <c r="JXH86" s="91"/>
      <c r="JXI86" s="91"/>
      <c r="JXJ86" s="91"/>
      <c r="JXK86" s="91"/>
      <c r="JXL86" s="91"/>
      <c r="JXM86" s="91"/>
      <c r="JXN86" s="91"/>
      <c r="JXO86" s="91"/>
      <c r="JXP86" s="91"/>
      <c r="JXQ86" s="91"/>
      <c r="JXR86" s="91"/>
      <c r="JXS86" s="91"/>
      <c r="JXT86" s="91"/>
      <c r="JXU86" s="91"/>
      <c r="JXV86" s="91"/>
      <c r="JXW86" s="91"/>
      <c r="JXX86" s="91"/>
      <c r="JXY86" s="91"/>
      <c r="JXZ86" s="91"/>
      <c r="JYA86" s="91"/>
      <c r="JYB86" s="91"/>
      <c r="JYC86" s="91"/>
      <c r="JYD86" s="91"/>
      <c r="JYE86" s="91"/>
      <c r="JYF86" s="91"/>
      <c r="JYG86" s="91"/>
      <c r="JYH86" s="91"/>
      <c r="JYI86" s="91"/>
      <c r="JYJ86" s="91"/>
      <c r="JYK86" s="91"/>
      <c r="JYL86" s="91"/>
      <c r="JYM86" s="91"/>
      <c r="JYN86" s="91"/>
      <c r="JYO86" s="91"/>
      <c r="JYP86" s="91"/>
      <c r="JYQ86" s="91"/>
      <c r="JYR86" s="91"/>
      <c r="JYS86" s="91"/>
      <c r="JYT86" s="91"/>
      <c r="JYU86" s="91"/>
      <c r="JYV86" s="91"/>
      <c r="JYW86" s="91"/>
      <c r="JYX86" s="91"/>
      <c r="JYY86" s="91"/>
      <c r="JYZ86" s="91"/>
      <c r="JZA86" s="91"/>
      <c r="JZB86" s="91"/>
      <c r="JZC86" s="91"/>
      <c r="JZD86" s="91"/>
      <c r="JZE86" s="91"/>
      <c r="JZF86" s="91"/>
      <c r="JZG86" s="91"/>
      <c r="JZH86" s="91"/>
      <c r="JZI86" s="91"/>
      <c r="JZJ86" s="91"/>
      <c r="JZK86" s="91"/>
      <c r="JZL86" s="91"/>
      <c r="JZM86" s="91"/>
      <c r="JZN86" s="91"/>
      <c r="JZO86" s="91"/>
      <c r="JZP86" s="91"/>
      <c r="JZQ86" s="91"/>
      <c r="JZR86" s="91"/>
      <c r="JZS86" s="91"/>
      <c r="JZT86" s="91"/>
      <c r="JZU86" s="91"/>
      <c r="JZV86" s="91"/>
      <c r="JZW86" s="91"/>
      <c r="JZX86" s="91"/>
      <c r="JZY86" s="91"/>
      <c r="JZZ86" s="91"/>
      <c r="KAA86" s="91"/>
      <c r="KAB86" s="91"/>
      <c r="KAC86" s="91"/>
      <c r="KAD86" s="91"/>
      <c r="KAE86" s="91"/>
      <c r="KAF86" s="91"/>
      <c r="KAG86" s="91"/>
      <c r="KAH86" s="91"/>
      <c r="KAI86" s="91"/>
      <c r="KAJ86" s="91"/>
      <c r="KAK86" s="91"/>
      <c r="KAL86" s="91"/>
      <c r="KAM86" s="91"/>
      <c r="KAN86" s="91"/>
      <c r="KAO86" s="91"/>
      <c r="KAP86" s="91"/>
      <c r="KAQ86" s="91"/>
      <c r="KAR86" s="91"/>
      <c r="KAS86" s="91"/>
      <c r="KAT86" s="91"/>
      <c r="KAU86" s="91"/>
      <c r="KAV86" s="91"/>
      <c r="KAW86" s="91"/>
      <c r="KAX86" s="91"/>
      <c r="KAY86" s="91"/>
      <c r="KAZ86" s="91"/>
      <c r="KBA86" s="91"/>
      <c r="KBB86" s="91"/>
      <c r="KBC86" s="91"/>
      <c r="KBD86" s="91"/>
      <c r="KBE86" s="91"/>
      <c r="KBF86" s="91"/>
      <c r="KBG86" s="91"/>
      <c r="KBH86" s="91"/>
      <c r="KBI86" s="91"/>
      <c r="KBJ86" s="91"/>
      <c r="KBK86" s="91"/>
      <c r="KBL86" s="91"/>
      <c r="KBM86" s="91"/>
      <c r="KBN86" s="91"/>
      <c r="KBO86" s="91"/>
      <c r="KBP86" s="91"/>
      <c r="KBQ86" s="91"/>
      <c r="KBR86" s="91"/>
      <c r="KBS86" s="91"/>
      <c r="KBT86" s="91"/>
      <c r="KBU86" s="91"/>
      <c r="KBV86" s="91"/>
      <c r="KBW86" s="91"/>
      <c r="KBX86" s="91"/>
      <c r="KBY86" s="91"/>
      <c r="KBZ86" s="91"/>
      <c r="KCA86" s="91"/>
      <c r="KCB86" s="91"/>
      <c r="KCC86" s="91"/>
      <c r="KCD86" s="91"/>
      <c r="KCE86" s="91"/>
      <c r="KCF86" s="91"/>
      <c r="KCG86" s="91"/>
      <c r="KCH86" s="91"/>
      <c r="KCI86" s="91"/>
      <c r="KCJ86" s="91"/>
      <c r="KCK86" s="91"/>
      <c r="KCL86" s="91"/>
      <c r="KCM86" s="91"/>
      <c r="KCN86" s="91"/>
      <c r="KCO86" s="91"/>
      <c r="KCP86" s="91"/>
      <c r="KCQ86" s="91"/>
      <c r="KCR86" s="91"/>
      <c r="KCS86" s="91"/>
      <c r="KCT86" s="91"/>
      <c r="KCU86" s="91"/>
      <c r="KCV86" s="91"/>
      <c r="KCW86" s="91"/>
      <c r="KCX86" s="91"/>
      <c r="KCY86" s="91"/>
      <c r="KCZ86" s="91"/>
      <c r="KDA86" s="91"/>
      <c r="KDB86" s="91"/>
      <c r="KDC86" s="91"/>
      <c r="KDD86" s="91"/>
      <c r="KDE86" s="91"/>
      <c r="KDF86" s="91"/>
      <c r="KDG86" s="91"/>
      <c r="KDH86" s="91"/>
      <c r="KDI86" s="91"/>
      <c r="KDJ86" s="91"/>
      <c r="KDK86" s="91"/>
      <c r="KDL86" s="91"/>
      <c r="KDM86" s="91"/>
      <c r="KDN86" s="91"/>
      <c r="KDO86" s="91"/>
      <c r="KDP86" s="91"/>
      <c r="KDQ86" s="91"/>
      <c r="KDR86" s="91"/>
      <c r="KDS86" s="91"/>
      <c r="KDT86" s="91"/>
      <c r="KDU86" s="91"/>
      <c r="KDV86" s="91"/>
      <c r="KDW86" s="91"/>
      <c r="KDX86" s="91"/>
      <c r="KDY86" s="91"/>
      <c r="KDZ86" s="91"/>
      <c r="KEA86" s="91"/>
      <c r="KEB86" s="91"/>
      <c r="KEC86" s="91"/>
      <c r="KED86" s="91"/>
      <c r="KEE86" s="91"/>
      <c r="KEF86" s="91"/>
      <c r="KEG86" s="91"/>
      <c r="KEH86" s="91"/>
      <c r="KEI86" s="91"/>
      <c r="KEJ86" s="91"/>
      <c r="KEK86" s="91"/>
      <c r="KEL86" s="91"/>
      <c r="KEM86" s="91"/>
      <c r="KEN86" s="91"/>
      <c r="KEO86" s="91"/>
      <c r="KEP86" s="91"/>
      <c r="KEQ86" s="91"/>
      <c r="KER86" s="91"/>
      <c r="KES86" s="91"/>
      <c r="KET86" s="91"/>
      <c r="KEU86" s="91"/>
      <c r="KEV86" s="91"/>
      <c r="KEW86" s="91"/>
      <c r="KEX86" s="91"/>
      <c r="KEY86" s="91"/>
      <c r="KEZ86" s="91"/>
      <c r="KFA86" s="91"/>
      <c r="KFB86" s="91"/>
      <c r="KFC86" s="91"/>
      <c r="KFD86" s="91"/>
      <c r="KFE86" s="91"/>
      <c r="KFF86" s="91"/>
      <c r="KFG86" s="91"/>
      <c r="KFH86" s="91"/>
      <c r="KFI86" s="91"/>
      <c r="KFJ86" s="91"/>
      <c r="KFK86" s="91"/>
      <c r="KFL86" s="91"/>
      <c r="KFM86" s="91"/>
      <c r="KFN86" s="91"/>
      <c r="KFO86" s="91"/>
      <c r="KFP86" s="91"/>
      <c r="KFQ86" s="91"/>
      <c r="KFR86" s="91"/>
      <c r="KFS86" s="91"/>
      <c r="KFT86" s="91"/>
      <c r="KFU86" s="91"/>
      <c r="KFV86" s="91"/>
      <c r="KFW86" s="91"/>
      <c r="KFX86" s="91"/>
      <c r="KFY86" s="91"/>
      <c r="KFZ86" s="91"/>
      <c r="KGA86" s="91"/>
      <c r="KGB86" s="91"/>
      <c r="KGC86" s="91"/>
      <c r="KGD86" s="91"/>
      <c r="KGE86" s="91"/>
      <c r="KGF86" s="91"/>
      <c r="KGG86" s="91"/>
      <c r="KGH86" s="91"/>
      <c r="KGI86" s="91"/>
      <c r="KGJ86" s="91"/>
      <c r="KGK86" s="91"/>
      <c r="KGL86" s="91"/>
      <c r="KGM86" s="91"/>
      <c r="KGN86" s="91"/>
      <c r="KGO86" s="91"/>
      <c r="KGP86" s="91"/>
      <c r="KGQ86" s="91"/>
      <c r="KGR86" s="91"/>
      <c r="KGS86" s="91"/>
      <c r="KGT86" s="91"/>
      <c r="KGU86" s="91"/>
      <c r="KGV86" s="91"/>
      <c r="KGW86" s="91"/>
      <c r="KGX86" s="91"/>
      <c r="KGY86" s="91"/>
      <c r="KGZ86" s="91"/>
      <c r="KHA86" s="91"/>
      <c r="KHB86" s="91"/>
      <c r="KHC86" s="91"/>
      <c r="KHD86" s="91"/>
      <c r="KHE86" s="91"/>
      <c r="KHF86" s="91"/>
      <c r="KHG86" s="91"/>
      <c r="KHH86" s="91"/>
      <c r="KHI86" s="91"/>
      <c r="KHJ86" s="91"/>
      <c r="KHK86" s="91"/>
      <c r="KHL86" s="91"/>
      <c r="KHM86" s="91"/>
      <c r="KHN86" s="91"/>
      <c r="KHO86" s="91"/>
      <c r="KHP86" s="91"/>
      <c r="KHQ86" s="91"/>
      <c r="KHR86" s="91"/>
      <c r="KHS86" s="91"/>
      <c r="KHT86" s="91"/>
      <c r="KHU86" s="91"/>
      <c r="KHV86" s="91"/>
      <c r="KHW86" s="91"/>
      <c r="KHX86" s="91"/>
      <c r="KHY86" s="91"/>
      <c r="KHZ86" s="91"/>
      <c r="KIA86" s="91"/>
      <c r="KIB86" s="91"/>
      <c r="KIC86" s="91"/>
      <c r="KID86" s="91"/>
      <c r="KIE86" s="91"/>
      <c r="KIF86" s="91"/>
      <c r="KIG86" s="91"/>
      <c r="KIH86" s="91"/>
      <c r="KII86" s="91"/>
      <c r="KIJ86" s="91"/>
      <c r="KIK86" s="91"/>
      <c r="KIL86" s="91"/>
      <c r="KIM86" s="91"/>
      <c r="KIN86" s="91"/>
      <c r="KIO86" s="91"/>
      <c r="KIP86" s="91"/>
      <c r="KIQ86" s="91"/>
      <c r="KIR86" s="91"/>
      <c r="KIS86" s="91"/>
      <c r="KIT86" s="91"/>
      <c r="KIU86" s="91"/>
      <c r="KIV86" s="91"/>
      <c r="KIW86" s="91"/>
      <c r="KIX86" s="91"/>
      <c r="KIY86" s="91"/>
      <c r="KIZ86" s="91"/>
      <c r="KJA86" s="91"/>
      <c r="KJB86" s="91"/>
      <c r="KJC86" s="91"/>
      <c r="KJD86" s="91"/>
      <c r="KJE86" s="91"/>
      <c r="KJF86" s="91"/>
      <c r="KJG86" s="91"/>
      <c r="KJH86" s="91"/>
      <c r="KJI86" s="91"/>
      <c r="KJJ86" s="91"/>
      <c r="KJK86" s="91"/>
      <c r="KJL86" s="91"/>
      <c r="KJM86" s="91"/>
      <c r="KJN86" s="91"/>
      <c r="KJO86" s="91"/>
      <c r="KJP86" s="91"/>
      <c r="KJQ86" s="91"/>
      <c r="KJR86" s="91"/>
      <c r="KJS86" s="91"/>
      <c r="KJT86" s="91"/>
      <c r="KJU86" s="91"/>
      <c r="KJV86" s="91"/>
      <c r="KJW86" s="91"/>
      <c r="KJX86" s="91"/>
      <c r="KJY86" s="91"/>
      <c r="KJZ86" s="91"/>
      <c r="KKA86" s="91"/>
      <c r="KKB86" s="91"/>
      <c r="KKC86" s="91"/>
      <c r="KKD86" s="91"/>
      <c r="KKE86" s="91"/>
      <c r="KKF86" s="91"/>
      <c r="KKG86" s="91"/>
      <c r="KKH86" s="91"/>
      <c r="KKI86" s="91"/>
      <c r="KKJ86" s="91"/>
      <c r="KKK86" s="91"/>
      <c r="KKL86" s="91"/>
      <c r="KKM86" s="91"/>
      <c r="KKN86" s="91"/>
      <c r="KKO86" s="91"/>
      <c r="KKP86" s="91"/>
      <c r="KKQ86" s="91"/>
      <c r="KKR86" s="91"/>
      <c r="KKS86" s="91"/>
      <c r="KKT86" s="91"/>
      <c r="KKU86" s="91"/>
      <c r="KKV86" s="91"/>
      <c r="KKW86" s="91"/>
      <c r="KKX86" s="91"/>
      <c r="KKY86" s="91"/>
      <c r="KKZ86" s="91"/>
      <c r="KLA86" s="91"/>
      <c r="KLB86" s="91"/>
      <c r="KLC86" s="91"/>
      <c r="KLD86" s="91"/>
      <c r="KLE86" s="91"/>
      <c r="KLF86" s="91"/>
      <c r="KLG86" s="91"/>
      <c r="KLH86" s="91"/>
      <c r="KLI86" s="91"/>
      <c r="KLJ86" s="91"/>
      <c r="KLK86" s="91"/>
      <c r="KLL86" s="91"/>
      <c r="KLM86" s="91"/>
      <c r="KLN86" s="91"/>
      <c r="KLO86" s="91"/>
      <c r="KLP86" s="91"/>
      <c r="KLQ86" s="91"/>
      <c r="KLR86" s="91"/>
      <c r="KLS86" s="91"/>
      <c r="KLT86" s="91"/>
      <c r="KLU86" s="91"/>
      <c r="KLV86" s="91"/>
      <c r="KLW86" s="91"/>
      <c r="KLX86" s="91"/>
      <c r="KLY86" s="91"/>
      <c r="KLZ86" s="91"/>
      <c r="KMA86" s="91"/>
      <c r="KMB86" s="91"/>
      <c r="KMC86" s="91"/>
      <c r="KMD86" s="91"/>
      <c r="KME86" s="91"/>
      <c r="KMF86" s="91"/>
      <c r="KMG86" s="91"/>
      <c r="KMH86" s="91"/>
      <c r="KMI86" s="91"/>
      <c r="KMJ86" s="91"/>
      <c r="KMK86" s="91"/>
      <c r="KML86" s="91"/>
      <c r="KMM86" s="91"/>
      <c r="KMN86" s="91"/>
      <c r="KMO86" s="91"/>
      <c r="KMP86" s="91"/>
      <c r="KMQ86" s="91"/>
      <c r="KMR86" s="91"/>
      <c r="KMS86" s="91"/>
      <c r="KMT86" s="91"/>
      <c r="KMU86" s="91"/>
      <c r="KMV86" s="91"/>
      <c r="KMW86" s="91"/>
      <c r="KMX86" s="91"/>
      <c r="KMY86" s="91"/>
      <c r="KMZ86" s="91"/>
      <c r="KNA86" s="91"/>
      <c r="KNB86" s="91"/>
      <c r="KNC86" s="91"/>
      <c r="KND86" s="91"/>
      <c r="KNE86" s="91"/>
      <c r="KNF86" s="91"/>
      <c r="KNG86" s="91"/>
      <c r="KNH86" s="91"/>
      <c r="KNI86" s="91"/>
      <c r="KNJ86" s="91"/>
      <c r="KNK86" s="91"/>
      <c r="KNL86" s="91"/>
      <c r="KNM86" s="91"/>
      <c r="KNN86" s="91"/>
      <c r="KNO86" s="91"/>
      <c r="KNP86" s="91"/>
      <c r="KNQ86" s="91"/>
      <c r="KNR86" s="91"/>
      <c r="KNS86" s="91"/>
      <c r="KNT86" s="91"/>
      <c r="KNU86" s="91"/>
      <c r="KNV86" s="91"/>
      <c r="KNW86" s="91"/>
      <c r="KNX86" s="91"/>
      <c r="KNY86" s="91"/>
      <c r="KNZ86" s="91"/>
      <c r="KOA86" s="91"/>
      <c r="KOB86" s="91"/>
      <c r="KOC86" s="91"/>
      <c r="KOD86" s="91"/>
      <c r="KOE86" s="91"/>
      <c r="KOF86" s="91"/>
      <c r="KOG86" s="91"/>
      <c r="KOH86" s="91"/>
      <c r="KOI86" s="91"/>
      <c r="KOJ86" s="91"/>
      <c r="KOK86" s="91"/>
      <c r="KOL86" s="91"/>
      <c r="KOM86" s="91"/>
      <c r="KON86" s="91"/>
      <c r="KOO86" s="91"/>
      <c r="KOP86" s="91"/>
      <c r="KOQ86" s="91"/>
      <c r="KOR86" s="91"/>
      <c r="KOS86" s="91"/>
      <c r="KOT86" s="91"/>
      <c r="KOU86" s="91"/>
      <c r="KOV86" s="91"/>
      <c r="KOW86" s="91"/>
      <c r="KOX86" s="91"/>
      <c r="KOY86" s="91"/>
      <c r="KOZ86" s="91"/>
      <c r="KPA86" s="91"/>
      <c r="KPB86" s="91"/>
      <c r="KPC86" s="91"/>
      <c r="KPD86" s="91"/>
      <c r="KPE86" s="91"/>
      <c r="KPF86" s="91"/>
      <c r="KPG86" s="91"/>
      <c r="KPH86" s="91"/>
      <c r="KPI86" s="91"/>
      <c r="KPJ86" s="91"/>
      <c r="KPK86" s="91"/>
      <c r="KPL86" s="91"/>
      <c r="KPM86" s="91"/>
      <c r="KPN86" s="91"/>
      <c r="KPO86" s="91"/>
      <c r="KPP86" s="91"/>
      <c r="KPQ86" s="91"/>
      <c r="KPR86" s="91"/>
      <c r="KPS86" s="91"/>
      <c r="KPT86" s="91"/>
      <c r="KPU86" s="91"/>
      <c r="KPV86" s="91"/>
      <c r="KPW86" s="91"/>
      <c r="KPX86" s="91"/>
      <c r="KPY86" s="91"/>
      <c r="KPZ86" s="91"/>
      <c r="KQA86" s="91"/>
      <c r="KQB86" s="91"/>
      <c r="KQC86" s="91"/>
      <c r="KQD86" s="91"/>
      <c r="KQE86" s="91"/>
      <c r="KQF86" s="91"/>
      <c r="KQG86" s="91"/>
      <c r="KQH86" s="91"/>
      <c r="KQI86" s="91"/>
      <c r="KQJ86" s="91"/>
      <c r="KQK86" s="91"/>
      <c r="KQL86" s="91"/>
      <c r="KQM86" s="91"/>
      <c r="KQN86" s="91"/>
      <c r="KQO86" s="91"/>
      <c r="KQP86" s="91"/>
      <c r="KQQ86" s="91"/>
      <c r="KQR86" s="91"/>
      <c r="KQS86" s="91"/>
      <c r="KQT86" s="91"/>
      <c r="KQU86" s="91"/>
      <c r="KQV86" s="91"/>
      <c r="KQW86" s="91"/>
      <c r="KQX86" s="91"/>
      <c r="KQY86" s="91"/>
      <c r="KQZ86" s="91"/>
      <c r="KRA86" s="91"/>
      <c r="KRB86" s="91"/>
      <c r="KRC86" s="91"/>
      <c r="KRD86" s="91"/>
      <c r="KRE86" s="91"/>
      <c r="KRF86" s="91"/>
      <c r="KRG86" s="91"/>
      <c r="KRH86" s="91"/>
      <c r="KRI86" s="91"/>
      <c r="KRJ86" s="91"/>
      <c r="KRK86" s="91"/>
      <c r="KRL86" s="91"/>
      <c r="KRM86" s="91"/>
      <c r="KRN86" s="91"/>
      <c r="KRO86" s="91"/>
      <c r="KRP86" s="91"/>
      <c r="KRQ86" s="91"/>
      <c r="KRR86" s="91"/>
      <c r="KRS86" s="91"/>
      <c r="KRT86" s="91"/>
      <c r="KRU86" s="91"/>
      <c r="KRV86" s="91"/>
      <c r="KRW86" s="91"/>
      <c r="KRX86" s="91"/>
      <c r="KRY86" s="91"/>
      <c r="KRZ86" s="91"/>
      <c r="KSA86" s="91"/>
      <c r="KSB86" s="91"/>
      <c r="KSC86" s="91"/>
      <c r="KSD86" s="91"/>
      <c r="KSE86" s="91"/>
      <c r="KSF86" s="91"/>
      <c r="KSG86" s="91"/>
      <c r="KSH86" s="91"/>
      <c r="KSI86" s="91"/>
      <c r="KSJ86" s="91"/>
      <c r="KSK86" s="91"/>
      <c r="KSL86" s="91"/>
      <c r="KSM86" s="91"/>
      <c r="KSN86" s="91"/>
      <c r="KSO86" s="91"/>
      <c r="KSP86" s="91"/>
      <c r="KSQ86" s="91"/>
      <c r="KSR86" s="91"/>
      <c r="KSS86" s="91"/>
      <c r="KST86" s="91"/>
      <c r="KSU86" s="91"/>
      <c r="KSV86" s="91"/>
      <c r="KSW86" s="91"/>
      <c r="KSX86" s="91"/>
      <c r="KSY86" s="91"/>
      <c r="KSZ86" s="91"/>
      <c r="KTA86" s="91"/>
      <c r="KTB86" s="91"/>
      <c r="KTC86" s="91"/>
      <c r="KTD86" s="91"/>
      <c r="KTE86" s="91"/>
      <c r="KTF86" s="91"/>
      <c r="KTG86" s="91"/>
      <c r="KTH86" s="91"/>
      <c r="KTI86" s="91"/>
      <c r="KTJ86" s="91"/>
      <c r="KTK86" s="91"/>
      <c r="KTL86" s="91"/>
      <c r="KTM86" s="91"/>
      <c r="KTN86" s="91"/>
      <c r="KTO86" s="91"/>
      <c r="KTP86" s="91"/>
      <c r="KTQ86" s="91"/>
      <c r="KTR86" s="91"/>
      <c r="KTS86" s="91"/>
      <c r="KTT86" s="91"/>
      <c r="KTU86" s="91"/>
      <c r="KTV86" s="91"/>
      <c r="KTW86" s="91"/>
      <c r="KTX86" s="91"/>
      <c r="KTY86" s="91"/>
      <c r="KTZ86" s="91"/>
      <c r="KUA86" s="91"/>
      <c r="KUB86" s="91"/>
      <c r="KUC86" s="91"/>
      <c r="KUD86" s="91"/>
      <c r="KUE86" s="91"/>
      <c r="KUF86" s="91"/>
      <c r="KUG86" s="91"/>
      <c r="KUH86" s="91"/>
      <c r="KUI86" s="91"/>
      <c r="KUJ86" s="91"/>
      <c r="KUK86" s="91"/>
      <c r="KUL86" s="91"/>
      <c r="KUM86" s="91"/>
      <c r="KUN86" s="91"/>
      <c r="KUO86" s="91"/>
      <c r="KUP86" s="91"/>
      <c r="KUQ86" s="91"/>
      <c r="KUR86" s="91"/>
      <c r="KUS86" s="91"/>
      <c r="KUT86" s="91"/>
      <c r="KUU86" s="91"/>
      <c r="KUV86" s="91"/>
      <c r="KUW86" s="91"/>
      <c r="KUX86" s="91"/>
      <c r="KUY86" s="91"/>
      <c r="KUZ86" s="91"/>
      <c r="KVA86" s="91"/>
      <c r="KVB86" s="91"/>
      <c r="KVC86" s="91"/>
      <c r="KVD86" s="91"/>
      <c r="KVE86" s="91"/>
      <c r="KVF86" s="91"/>
      <c r="KVG86" s="91"/>
      <c r="KVH86" s="91"/>
      <c r="KVI86" s="91"/>
      <c r="KVJ86" s="91"/>
      <c r="KVK86" s="91"/>
      <c r="KVL86" s="91"/>
      <c r="KVM86" s="91"/>
      <c r="KVN86" s="91"/>
      <c r="KVO86" s="91"/>
      <c r="KVP86" s="91"/>
      <c r="KVQ86" s="91"/>
      <c r="KVR86" s="91"/>
      <c r="KVS86" s="91"/>
      <c r="KVT86" s="91"/>
      <c r="KVU86" s="91"/>
      <c r="KVV86" s="91"/>
      <c r="KVW86" s="91"/>
      <c r="KVX86" s="91"/>
      <c r="KVY86" s="91"/>
      <c r="KVZ86" s="91"/>
      <c r="KWA86" s="91"/>
      <c r="KWB86" s="91"/>
      <c r="KWC86" s="91"/>
      <c r="KWD86" s="91"/>
      <c r="KWE86" s="91"/>
      <c r="KWF86" s="91"/>
      <c r="KWG86" s="91"/>
      <c r="KWH86" s="91"/>
      <c r="KWI86" s="91"/>
      <c r="KWJ86" s="91"/>
      <c r="KWK86" s="91"/>
      <c r="KWL86" s="91"/>
      <c r="KWM86" s="91"/>
      <c r="KWN86" s="91"/>
      <c r="KWO86" s="91"/>
      <c r="KWP86" s="91"/>
      <c r="KWQ86" s="91"/>
      <c r="KWR86" s="91"/>
      <c r="KWS86" s="91"/>
      <c r="KWT86" s="91"/>
      <c r="KWU86" s="91"/>
      <c r="KWV86" s="91"/>
      <c r="KWW86" s="91"/>
      <c r="KWX86" s="91"/>
      <c r="KWY86" s="91"/>
      <c r="KWZ86" s="91"/>
      <c r="KXA86" s="91"/>
      <c r="KXB86" s="91"/>
      <c r="KXC86" s="91"/>
      <c r="KXD86" s="91"/>
      <c r="KXE86" s="91"/>
      <c r="KXF86" s="91"/>
      <c r="KXG86" s="91"/>
      <c r="KXH86" s="91"/>
      <c r="KXI86" s="91"/>
      <c r="KXJ86" s="91"/>
      <c r="KXK86" s="91"/>
      <c r="KXL86" s="91"/>
      <c r="KXM86" s="91"/>
      <c r="KXN86" s="91"/>
      <c r="KXO86" s="91"/>
      <c r="KXP86" s="91"/>
      <c r="KXQ86" s="91"/>
      <c r="KXR86" s="91"/>
      <c r="KXS86" s="91"/>
      <c r="KXT86" s="91"/>
      <c r="KXU86" s="91"/>
      <c r="KXV86" s="91"/>
      <c r="KXW86" s="91"/>
      <c r="KXX86" s="91"/>
      <c r="KXY86" s="91"/>
      <c r="KXZ86" s="91"/>
      <c r="KYA86" s="91"/>
      <c r="KYB86" s="91"/>
      <c r="KYC86" s="91"/>
      <c r="KYD86" s="91"/>
      <c r="KYE86" s="91"/>
      <c r="KYF86" s="91"/>
      <c r="KYG86" s="91"/>
      <c r="KYH86" s="91"/>
      <c r="KYI86" s="91"/>
      <c r="KYJ86" s="91"/>
      <c r="KYK86" s="91"/>
      <c r="KYL86" s="91"/>
      <c r="KYM86" s="91"/>
      <c r="KYN86" s="91"/>
      <c r="KYO86" s="91"/>
      <c r="KYP86" s="91"/>
      <c r="KYQ86" s="91"/>
      <c r="KYR86" s="91"/>
      <c r="KYS86" s="91"/>
      <c r="KYT86" s="91"/>
      <c r="KYU86" s="91"/>
      <c r="KYV86" s="91"/>
      <c r="KYW86" s="91"/>
      <c r="KYX86" s="91"/>
      <c r="KYY86" s="91"/>
      <c r="KYZ86" s="91"/>
      <c r="KZA86" s="91"/>
      <c r="KZB86" s="91"/>
      <c r="KZC86" s="91"/>
      <c r="KZD86" s="91"/>
      <c r="KZE86" s="91"/>
      <c r="KZF86" s="91"/>
      <c r="KZG86" s="91"/>
      <c r="KZH86" s="91"/>
      <c r="KZI86" s="91"/>
      <c r="KZJ86" s="91"/>
      <c r="KZK86" s="91"/>
      <c r="KZL86" s="91"/>
      <c r="KZM86" s="91"/>
      <c r="KZN86" s="91"/>
      <c r="KZO86" s="91"/>
      <c r="KZP86" s="91"/>
      <c r="KZQ86" s="91"/>
      <c r="KZR86" s="91"/>
      <c r="KZS86" s="91"/>
      <c r="KZT86" s="91"/>
      <c r="KZU86" s="91"/>
      <c r="KZV86" s="91"/>
      <c r="KZW86" s="91"/>
      <c r="KZX86" s="91"/>
      <c r="KZY86" s="91"/>
      <c r="KZZ86" s="91"/>
      <c r="LAA86" s="91"/>
      <c r="LAB86" s="91"/>
      <c r="LAC86" s="91"/>
      <c r="LAD86" s="91"/>
      <c r="LAE86" s="91"/>
      <c r="LAF86" s="91"/>
      <c r="LAG86" s="91"/>
      <c r="LAH86" s="91"/>
      <c r="LAI86" s="91"/>
      <c r="LAJ86" s="91"/>
      <c r="LAK86" s="91"/>
      <c r="LAL86" s="91"/>
      <c r="LAM86" s="91"/>
      <c r="LAN86" s="91"/>
      <c r="LAO86" s="91"/>
      <c r="LAP86" s="91"/>
      <c r="LAQ86" s="91"/>
      <c r="LAR86" s="91"/>
      <c r="LAS86" s="91"/>
      <c r="LAT86" s="91"/>
      <c r="LAU86" s="91"/>
      <c r="LAV86" s="91"/>
      <c r="LAW86" s="91"/>
      <c r="LAX86" s="91"/>
      <c r="LAY86" s="91"/>
      <c r="LAZ86" s="91"/>
      <c r="LBA86" s="91"/>
      <c r="LBB86" s="91"/>
      <c r="LBC86" s="91"/>
      <c r="LBD86" s="91"/>
      <c r="LBE86" s="91"/>
      <c r="LBF86" s="91"/>
      <c r="LBG86" s="91"/>
      <c r="LBH86" s="91"/>
      <c r="LBI86" s="91"/>
      <c r="LBJ86" s="91"/>
      <c r="LBK86" s="91"/>
      <c r="LBL86" s="91"/>
      <c r="LBM86" s="91"/>
      <c r="LBN86" s="91"/>
      <c r="LBO86" s="91"/>
      <c r="LBP86" s="91"/>
      <c r="LBQ86" s="91"/>
      <c r="LBR86" s="91"/>
      <c r="LBS86" s="91"/>
      <c r="LBT86" s="91"/>
      <c r="LBU86" s="91"/>
      <c r="LBV86" s="91"/>
      <c r="LBW86" s="91"/>
      <c r="LBX86" s="91"/>
      <c r="LBY86" s="91"/>
      <c r="LBZ86" s="91"/>
      <c r="LCA86" s="91"/>
      <c r="LCB86" s="91"/>
      <c r="LCC86" s="91"/>
      <c r="LCD86" s="91"/>
      <c r="LCE86" s="91"/>
      <c r="LCF86" s="91"/>
      <c r="LCG86" s="91"/>
      <c r="LCH86" s="91"/>
      <c r="LCI86" s="91"/>
      <c r="LCJ86" s="91"/>
      <c r="LCK86" s="91"/>
      <c r="LCL86" s="91"/>
      <c r="LCM86" s="91"/>
      <c r="LCN86" s="91"/>
      <c r="LCO86" s="91"/>
      <c r="LCP86" s="91"/>
      <c r="LCQ86" s="91"/>
      <c r="LCR86" s="91"/>
      <c r="LCS86" s="91"/>
      <c r="LCT86" s="91"/>
      <c r="LCU86" s="91"/>
      <c r="LCV86" s="91"/>
      <c r="LCW86" s="91"/>
      <c r="LCX86" s="91"/>
      <c r="LCY86" s="91"/>
      <c r="LCZ86" s="91"/>
      <c r="LDA86" s="91"/>
      <c r="LDB86" s="91"/>
      <c r="LDC86" s="91"/>
      <c r="LDD86" s="91"/>
      <c r="LDE86" s="91"/>
      <c r="LDF86" s="91"/>
      <c r="LDG86" s="91"/>
      <c r="LDH86" s="91"/>
      <c r="LDI86" s="91"/>
      <c r="LDJ86" s="91"/>
      <c r="LDK86" s="91"/>
      <c r="LDL86" s="91"/>
      <c r="LDM86" s="91"/>
      <c r="LDN86" s="91"/>
      <c r="LDO86" s="91"/>
      <c r="LDP86" s="91"/>
      <c r="LDQ86" s="91"/>
      <c r="LDR86" s="91"/>
      <c r="LDS86" s="91"/>
      <c r="LDT86" s="91"/>
      <c r="LDU86" s="91"/>
      <c r="LDV86" s="91"/>
      <c r="LDW86" s="91"/>
      <c r="LDX86" s="91"/>
      <c r="LDY86" s="91"/>
      <c r="LDZ86" s="91"/>
      <c r="LEA86" s="91"/>
      <c r="LEB86" s="91"/>
      <c r="LEC86" s="91"/>
      <c r="LED86" s="91"/>
      <c r="LEE86" s="91"/>
      <c r="LEF86" s="91"/>
      <c r="LEG86" s="91"/>
      <c r="LEH86" s="91"/>
      <c r="LEI86" s="91"/>
      <c r="LEJ86" s="91"/>
      <c r="LEK86" s="91"/>
      <c r="LEL86" s="91"/>
      <c r="LEM86" s="91"/>
      <c r="LEN86" s="91"/>
      <c r="LEO86" s="91"/>
      <c r="LEP86" s="91"/>
      <c r="LEQ86" s="91"/>
      <c r="LER86" s="91"/>
      <c r="LES86" s="91"/>
      <c r="LET86" s="91"/>
      <c r="LEU86" s="91"/>
      <c r="LEV86" s="91"/>
      <c r="LEW86" s="91"/>
      <c r="LEX86" s="91"/>
      <c r="LEY86" s="91"/>
      <c r="LEZ86" s="91"/>
      <c r="LFA86" s="91"/>
      <c r="LFB86" s="91"/>
      <c r="LFC86" s="91"/>
      <c r="LFD86" s="91"/>
      <c r="LFE86" s="91"/>
      <c r="LFF86" s="91"/>
      <c r="LFG86" s="91"/>
      <c r="LFH86" s="91"/>
      <c r="LFI86" s="91"/>
      <c r="LFJ86" s="91"/>
      <c r="LFK86" s="91"/>
      <c r="LFL86" s="91"/>
      <c r="LFM86" s="91"/>
      <c r="LFN86" s="91"/>
      <c r="LFO86" s="91"/>
      <c r="LFP86" s="91"/>
      <c r="LFQ86" s="91"/>
      <c r="LFR86" s="91"/>
      <c r="LFS86" s="91"/>
      <c r="LFT86" s="91"/>
      <c r="LFU86" s="91"/>
      <c r="LFV86" s="91"/>
      <c r="LFW86" s="91"/>
      <c r="LFX86" s="91"/>
      <c r="LFY86" s="91"/>
      <c r="LFZ86" s="91"/>
      <c r="LGA86" s="91"/>
      <c r="LGB86" s="91"/>
      <c r="LGC86" s="91"/>
      <c r="LGD86" s="91"/>
      <c r="LGE86" s="91"/>
      <c r="LGF86" s="91"/>
      <c r="LGG86" s="91"/>
      <c r="LGH86" s="91"/>
      <c r="LGI86" s="91"/>
      <c r="LGJ86" s="91"/>
      <c r="LGK86" s="91"/>
      <c r="LGL86" s="91"/>
      <c r="LGM86" s="91"/>
      <c r="LGN86" s="91"/>
      <c r="LGO86" s="91"/>
      <c r="LGP86" s="91"/>
      <c r="LGQ86" s="91"/>
      <c r="LGR86" s="91"/>
      <c r="LGS86" s="91"/>
      <c r="LGT86" s="91"/>
      <c r="LGU86" s="91"/>
      <c r="LGV86" s="91"/>
      <c r="LGW86" s="91"/>
      <c r="LGX86" s="91"/>
      <c r="LGY86" s="91"/>
      <c r="LGZ86" s="91"/>
      <c r="LHA86" s="91"/>
      <c r="LHB86" s="91"/>
      <c r="LHC86" s="91"/>
      <c r="LHD86" s="91"/>
      <c r="LHE86" s="91"/>
      <c r="LHF86" s="91"/>
      <c r="LHG86" s="91"/>
      <c r="LHH86" s="91"/>
      <c r="LHI86" s="91"/>
      <c r="LHJ86" s="91"/>
      <c r="LHK86" s="91"/>
      <c r="LHL86" s="91"/>
      <c r="LHM86" s="91"/>
      <c r="LHN86" s="91"/>
      <c r="LHO86" s="91"/>
      <c r="LHP86" s="91"/>
      <c r="LHQ86" s="91"/>
      <c r="LHR86" s="91"/>
      <c r="LHS86" s="91"/>
      <c r="LHT86" s="91"/>
      <c r="LHU86" s="91"/>
      <c r="LHV86" s="91"/>
      <c r="LHW86" s="91"/>
      <c r="LHX86" s="91"/>
      <c r="LHY86" s="91"/>
      <c r="LHZ86" s="91"/>
      <c r="LIA86" s="91"/>
      <c r="LIB86" s="91"/>
      <c r="LIC86" s="91"/>
      <c r="LID86" s="91"/>
      <c r="LIE86" s="91"/>
      <c r="LIF86" s="91"/>
      <c r="LIG86" s="91"/>
      <c r="LIH86" s="91"/>
      <c r="LII86" s="91"/>
      <c r="LIJ86" s="91"/>
      <c r="LIK86" s="91"/>
      <c r="LIL86" s="91"/>
      <c r="LIM86" s="91"/>
      <c r="LIN86" s="91"/>
      <c r="LIO86" s="91"/>
      <c r="LIP86" s="91"/>
      <c r="LIQ86" s="91"/>
      <c r="LIR86" s="91"/>
      <c r="LIS86" s="91"/>
      <c r="LIT86" s="91"/>
      <c r="LIU86" s="91"/>
      <c r="LIV86" s="91"/>
      <c r="LIW86" s="91"/>
      <c r="LIX86" s="91"/>
      <c r="LIY86" s="91"/>
      <c r="LIZ86" s="91"/>
      <c r="LJA86" s="91"/>
      <c r="LJB86" s="91"/>
      <c r="LJC86" s="91"/>
      <c r="LJD86" s="91"/>
      <c r="LJE86" s="91"/>
      <c r="LJF86" s="91"/>
      <c r="LJG86" s="91"/>
      <c r="LJH86" s="91"/>
      <c r="LJI86" s="91"/>
      <c r="LJJ86" s="91"/>
      <c r="LJK86" s="91"/>
      <c r="LJL86" s="91"/>
      <c r="LJM86" s="91"/>
      <c r="LJN86" s="91"/>
      <c r="LJO86" s="91"/>
      <c r="LJP86" s="91"/>
      <c r="LJQ86" s="91"/>
      <c r="LJR86" s="91"/>
      <c r="LJS86" s="91"/>
      <c r="LJT86" s="91"/>
      <c r="LJU86" s="91"/>
      <c r="LJV86" s="91"/>
      <c r="LJW86" s="91"/>
      <c r="LJX86" s="91"/>
      <c r="LJY86" s="91"/>
      <c r="LJZ86" s="91"/>
      <c r="LKA86" s="91"/>
      <c r="LKB86" s="91"/>
      <c r="LKC86" s="91"/>
      <c r="LKD86" s="91"/>
      <c r="LKE86" s="91"/>
      <c r="LKF86" s="91"/>
      <c r="LKG86" s="91"/>
      <c r="LKH86" s="91"/>
      <c r="LKI86" s="91"/>
      <c r="LKJ86" s="91"/>
      <c r="LKK86" s="91"/>
      <c r="LKL86" s="91"/>
      <c r="LKM86" s="91"/>
      <c r="LKN86" s="91"/>
      <c r="LKO86" s="91"/>
      <c r="LKP86" s="91"/>
      <c r="LKQ86" s="91"/>
      <c r="LKR86" s="91"/>
      <c r="LKS86" s="91"/>
      <c r="LKT86" s="91"/>
      <c r="LKU86" s="91"/>
      <c r="LKV86" s="91"/>
      <c r="LKW86" s="91"/>
      <c r="LKX86" s="91"/>
      <c r="LKY86" s="91"/>
      <c r="LKZ86" s="91"/>
      <c r="LLA86" s="91"/>
      <c r="LLB86" s="91"/>
      <c r="LLC86" s="91"/>
      <c r="LLD86" s="91"/>
      <c r="LLE86" s="91"/>
      <c r="LLF86" s="91"/>
      <c r="LLG86" s="91"/>
      <c r="LLH86" s="91"/>
      <c r="LLI86" s="91"/>
      <c r="LLJ86" s="91"/>
      <c r="LLK86" s="91"/>
      <c r="LLL86" s="91"/>
      <c r="LLM86" s="91"/>
      <c r="LLN86" s="91"/>
      <c r="LLO86" s="91"/>
      <c r="LLP86" s="91"/>
      <c r="LLQ86" s="91"/>
      <c r="LLR86" s="91"/>
      <c r="LLS86" s="91"/>
      <c r="LLT86" s="91"/>
      <c r="LLU86" s="91"/>
      <c r="LLV86" s="91"/>
      <c r="LLW86" s="91"/>
      <c r="LLX86" s="91"/>
      <c r="LLY86" s="91"/>
      <c r="LLZ86" s="91"/>
      <c r="LMA86" s="91"/>
      <c r="LMB86" s="91"/>
      <c r="LMC86" s="91"/>
      <c r="LMD86" s="91"/>
      <c r="LME86" s="91"/>
      <c r="LMF86" s="91"/>
      <c r="LMG86" s="91"/>
      <c r="LMH86" s="91"/>
      <c r="LMI86" s="91"/>
      <c r="LMJ86" s="91"/>
      <c r="LMK86" s="91"/>
      <c r="LML86" s="91"/>
      <c r="LMM86" s="91"/>
      <c r="LMN86" s="91"/>
      <c r="LMO86" s="91"/>
      <c r="LMP86" s="91"/>
      <c r="LMQ86" s="91"/>
      <c r="LMR86" s="91"/>
      <c r="LMS86" s="91"/>
      <c r="LMT86" s="91"/>
      <c r="LMU86" s="91"/>
      <c r="LMV86" s="91"/>
      <c r="LMW86" s="91"/>
      <c r="LMX86" s="91"/>
      <c r="LMY86" s="91"/>
      <c r="LMZ86" s="91"/>
      <c r="LNA86" s="91"/>
      <c r="LNB86" s="91"/>
      <c r="LNC86" s="91"/>
      <c r="LND86" s="91"/>
      <c r="LNE86" s="91"/>
      <c r="LNF86" s="91"/>
      <c r="LNG86" s="91"/>
      <c r="LNH86" s="91"/>
      <c r="LNI86" s="91"/>
      <c r="LNJ86" s="91"/>
      <c r="LNK86" s="91"/>
      <c r="LNL86" s="91"/>
      <c r="LNM86" s="91"/>
      <c r="LNN86" s="91"/>
      <c r="LNO86" s="91"/>
      <c r="LNP86" s="91"/>
      <c r="LNQ86" s="91"/>
      <c r="LNR86" s="91"/>
      <c r="LNS86" s="91"/>
      <c r="LNT86" s="91"/>
      <c r="LNU86" s="91"/>
      <c r="LNV86" s="91"/>
      <c r="LNW86" s="91"/>
      <c r="LNX86" s="91"/>
      <c r="LNY86" s="91"/>
      <c r="LNZ86" s="91"/>
      <c r="LOA86" s="91"/>
      <c r="LOB86" s="91"/>
      <c r="LOC86" s="91"/>
      <c r="LOD86" s="91"/>
      <c r="LOE86" s="91"/>
      <c r="LOF86" s="91"/>
      <c r="LOG86" s="91"/>
      <c r="LOH86" s="91"/>
      <c r="LOI86" s="91"/>
      <c r="LOJ86" s="91"/>
      <c r="LOK86" s="91"/>
      <c r="LOL86" s="91"/>
      <c r="LOM86" s="91"/>
      <c r="LON86" s="91"/>
      <c r="LOO86" s="91"/>
      <c r="LOP86" s="91"/>
      <c r="LOQ86" s="91"/>
      <c r="LOR86" s="91"/>
      <c r="LOS86" s="91"/>
      <c r="LOT86" s="91"/>
      <c r="LOU86" s="91"/>
      <c r="LOV86" s="91"/>
      <c r="LOW86" s="91"/>
      <c r="LOX86" s="91"/>
      <c r="LOY86" s="91"/>
      <c r="LOZ86" s="91"/>
      <c r="LPA86" s="91"/>
      <c r="LPB86" s="91"/>
      <c r="LPC86" s="91"/>
      <c r="LPD86" s="91"/>
      <c r="LPE86" s="91"/>
      <c r="LPF86" s="91"/>
      <c r="LPG86" s="91"/>
      <c r="LPH86" s="91"/>
      <c r="LPI86" s="91"/>
      <c r="LPJ86" s="91"/>
      <c r="LPK86" s="91"/>
      <c r="LPL86" s="91"/>
      <c r="LPM86" s="91"/>
      <c r="LPN86" s="91"/>
      <c r="LPO86" s="91"/>
      <c r="LPP86" s="91"/>
      <c r="LPQ86" s="91"/>
      <c r="LPR86" s="91"/>
      <c r="LPS86" s="91"/>
      <c r="LPT86" s="91"/>
      <c r="LPU86" s="91"/>
      <c r="LPV86" s="91"/>
      <c r="LPW86" s="91"/>
      <c r="LPX86" s="91"/>
      <c r="LPY86" s="91"/>
      <c r="LPZ86" s="91"/>
      <c r="LQA86" s="91"/>
      <c r="LQB86" s="91"/>
      <c r="LQC86" s="91"/>
      <c r="LQD86" s="91"/>
      <c r="LQE86" s="91"/>
      <c r="LQF86" s="91"/>
      <c r="LQG86" s="91"/>
      <c r="LQH86" s="91"/>
      <c r="LQI86" s="91"/>
      <c r="LQJ86" s="91"/>
      <c r="LQK86" s="91"/>
      <c r="LQL86" s="91"/>
      <c r="LQM86" s="91"/>
      <c r="LQN86" s="91"/>
      <c r="LQO86" s="91"/>
      <c r="LQP86" s="91"/>
      <c r="LQQ86" s="91"/>
      <c r="LQR86" s="91"/>
      <c r="LQS86" s="91"/>
      <c r="LQT86" s="91"/>
      <c r="LQU86" s="91"/>
      <c r="LQV86" s="91"/>
      <c r="LQW86" s="91"/>
      <c r="LQX86" s="91"/>
      <c r="LQY86" s="91"/>
      <c r="LQZ86" s="91"/>
      <c r="LRA86" s="91"/>
      <c r="LRB86" s="91"/>
      <c r="LRC86" s="91"/>
      <c r="LRD86" s="91"/>
      <c r="LRE86" s="91"/>
      <c r="LRF86" s="91"/>
      <c r="LRG86" s="91"/>
      <c r="LRH86" s="91"/>
      <c r="LRI86" s="91"/>
      <c r="LRJ86" s="91"/>
      <c r="LRK86" s="91"/>
      <c r="LRL86" s="91"/>
      <c r="LRM86" s="91"/>
      <c r="LRN86" s="91"/>
      <c r="LRO86" s="91"/>
      <c r="LRP86" s="91"/>
      <c r="LRQ86" s="91"/>
      <c r="LRR86" s="91"/>
      <c r="LRS86" s="91"/>
      <c r="LRT86" s="91"/>
      <c r="LRU86" s="91"/>
      <c r="LRV86" s="91"/>
      <c r="LRW86" s="91"/>
      <c r="LRX86" s="91"/>
      <c r="LRY86" s="91"/>
      <c r="LRZ86" s="91"/>
      <c r="LSA86" s="91"/>
      <c r="LSB86" s="91"/>
      <c r="LSC86" s="91"/>
      <c r="LSD86" s="91"/>
      <c r="LSE86" s="91"/>
      <c r="LSF86" s="91"/>
      <c r="LSG86" s="91"/>
      <c r="LSH86" s="91"/>
      <c r="LSI86" s="91"/>
      <c r="LSJ86" s="91"/>
      <c r="LSK86" s="91"/>
      <c r="LSL86" s="91"/>
      <c r="LSM86" s="91"/>
      <c r="LSN86" s="91"/>
      <c r="LSO86" s="91"/>
      <c r="LSP86" s="91"/>
      <c r="LSQ86" s="91"/>
      <c r="LSR86" s="91"/>
      <c r="LSS86" s="91"/>
      <c r="LST86" s="91"/>
      <c r="LSU86" s="91"/>
      <c r="LSV86" s="91"/>
      <c r="LSW86" s="91"/>
      <c r="LSX86" s="91"/>
      <c r="LSY86" s="91"/>
      <c r="LSZ86" s="91"/>
      <c r="LTA86" s="91"/>
      <c r="LTB86" s="91"/>
      <c r="LTC86" s="91"/>
      <c r="LTD86" s="91"/>
      <c r="LTE86" s="91"/>
      <c r="LTF86" s="91"/>
      <c r="LTG86" s="91"/>
      <c r="LTH86" s="91"/>
      <c r="LTI86" s="91"/>
      <c r="LTJ86" s="91"/>
      <c r="LTK86" s="91"/>
      <c r="LTL86" s="91"/>
      <c r="LTM86" s="91"/>
      <c r="LTN86" s="91"/>
      <c r="LTO86" s="91"/>
      <c r="LTP86" s="91"/>
      <c r="LTQ86" s="91"/>
      <c r="LTR86" s="91"/>
      <c r="LTS86" s="91"/>
      <c r="LTT86" s="91"/>
      <c r="LTU86" s="91"/>
      <c r="LTV86" s="91"/>
      <c r="LTW86" s="91"/>
      <c r="LTX86" s="91"/>
      <c r="LTY86" s="91"/>
      <c r="LTZ86" s="91"/>
      <c r="LUA86" s="91"/>
      <c r="LUB86" s="91"/>
      <c r="LUC86" s="91"/>
      <c r="LUD86" s="91"/>
      <c r="LUE86" s="91"/>
      <c r="LUF86" s="91"/>
      <c r="LUG86" s="91"/>
      <c r="LUH86" s="91"/>
      <c r="LUI86" s="91"/>
      <c r="LUJ86" s="91"/>
      <c r="LUK86" s="91"/>
      <c r="LUL86" s="91"/>
      <c r="LUM86" s="91"/>
      <c r="LUN86" s="91"/>
      <c r="LUO86" s="91"/>
      <c r="LUP86" s="91"/>
      <c r="LUQ86" s="91"/>
      <c r="LUR86" s="91"/>
      <c r="LUS86" s="91"/>
      <c r="LUT86" s="91"/>
      <c r="LUU86" s="91"/>
      <c r="LUV86" s="91"/>
      <c r="LUW86" s="91"/>
      <c r="LUX86" s="91"/>
      <c r="LUY86" s="91"/>
      <c r="LUZ86" s="91"/>
      <c r="LVA86" s="91"/>
      <c r="LVB86" s="91"/>
      <c r="LVC86" s="91"/>
      <c r="LVD86" s="91"/>
      <c r="LVE86" s="91"/>
      <c r="LVF86" s="91"/>
      <c r="LVG86" s="91"/>
      <c r="LVH86" s="91"/>
      <c r="LVI86" s="91"/>
      <c r="LVJ86" s="91"/>
      <c r="LVK86" s="91"/>
      <c r="LVL86" s="91"/>
      <c r="LVM86" s="91"/>
      <c r="LVN86" s="91"/>
      <c r="LVO86" s="91"/>
      <c r="LVP86" s="91"/>
      <c r="LVQ86" s="91"/>
      <c r="LVR86" s="91"/>
      <c r="LVS86" s="91"/>
      <c r="LVT86" s="91"/>
      <c r="LVU86" s="91"/>
      <c r="LVV86" s="91"/>
      <c r="LVW86" s="91"/>
      <c r="LVX86" s="91"/>
      <c r="LVY86" s="91"/>
      <c r="LVZ86" s="91"/>
      <c r="LWA86" s="91"/>
      <c r="LWB86" s="91"/>
      <c r="LWC86" s="91"/>
      <c r="LWD86" s="91"/>
      <c r="LWE86" s="91"/>
      <c r="LWF86" s="91"/>
      <c r="LWG86" s="91"/>
      <c r="LWH86" s="91"/>
      <c r="LWI86" s="91"/>
      <c r="LWJ86" s="91"/>
      <c r="LWK86" s="91"/>
      <c r="LWL86" s="91"/>
      <c r="LWM86" s="91"/>
      <c r="LWN86" s="91"/>
      <c r="LWO86" s="91"/>
      <c r="LWP86" s="91"/>
      <c r="LWQ86" s="91"/>
      <c r="LWR86" s="91"/>
      <c r="LWS86" s="91"/>
      <c r="LWT86" s="91"/>
      <c r="LWU86" s="91"/>
      <c r="LWV86" s="91"/>
      <c r="LWW86" s="91"/>
      <c r="LWX86" s="91"/>
      <c r="LWY86" s="91"/>
      <c r="LWZ86" s="91"/>
      <c r="LXA86" s="91"/>
      <c r="LXB86" s="91"/>
      <c r="LXC86" s="91"/>
      <c r="LXD86" s="91"/>
      <c r="LXE86" s="91"/>
      <c r="LXF86" s="91"/>
      <c r="LXG86" s="91"/>
      <c r="LXH86" s="91"/>
      <c r="LXI86" s="91"/>
      <c r="LXJ86" s="91"/>
      <c r="LXK86" s="91"/>
      <c r="LXL86" s="91"/>
      <c r="LXM86" s="91"/>
      <c r="LXN86" s="91"/>
      <c r="LXO86" s="91"/>
      <c r="LXP86" s="91"/>
      <c r="LXQ86" s="91"/>
      <c r="LXR86" s="91"/>
      <c r="LXS86" s="91"/>
      <c r="LXT86" s="91"/>
      <c r="LXU86" s="91"/>
      <c r="LXV86" s="91"/>
      <c r="LXW86" s="91"/>
      <c r="LXX86" s="91"/>
      <c r="LXY86" s="91"/>
      <c r="LXZ86" s="91"/>
      <c r="LYA86" s="91"/>
      <c r="LYB86" s="91"/>
      <c r="LYC86" s="91"/>
      <c r="LYD86" s="91"/>
      <c r="LYE86" s="91"/>
      <c r="LYF86" s="91"/>
      <c r="LYG86" s="91"/>
      <c r="LYH86" s="91"/>
      <c r="LYI86" s="91"/>
      <c r="LYJ86" s="91"/>
      <c r="LYK86" s="91"/>
      <c r="LYL86" s="91"/>
      <c r="LYM86" s="91"/>
      <c r="LYN86" s="91"/>
      <c r="LYO86" s="91"/>
      <c r="LYP86" s="91"/>
      <c r="LYQ86" s="91"/>
      <c r="LYR86" s="91"/>
      <c r="LYS86" s="91"/>
      <c r="LYT86" s="91"/>
      <c r="LYU86" s="91"/>
      <c r="LYV86" s="91"/>
      <c r="LYW86" s="91"/>
      <c r="LYX86" s="91"/>
      <c r="LYY86" s="91"/>
      <c r="LYZ86" s="91"/>
      <c r="LZA86" s="91"/>
      <c r="LZB86" s="91"/>
      <c r="LZC86" s="91"/>
      <c r="LZD86" s="91"/>
      <c r="LZE86" s="91"/>
      <c r="LZF86" s="91"/>
      <c r="LZG86" s="91"/>
      <c r="LZH86" s="91"/>
      <c r="LZI86" s="91"/>
      <c r="LZJ86" s="91"/>
      <c r="LZK86" s="91"/>
      <c r="LZL86" s="91"/>
      <c r="LZM86" s="91"/>
      <c r="LZN86" s="91"/>
      <c r="LZO86" s="91"/>
      <c r="LZP86" s="91"/>
      <c r="LZQ86" s="91"/>
      <c r="LZR86" s="91"/>
      <c r="LZS86" s="91"/>
      <c r="LZT86" s="91"/>
      <c r="LZU86" s="91"/>
      <c r="LZV86" s="91"/>
      <c r="LZW86" s="91"/>
      <c r="LZX86" s="91"/>
      <c r="LZY86" s="91"/>
      <c r="LZZ86" s="91"/>
      <c r="MAA86" s="91"/>
      <c r="MAB86" s="91"/>
      <c r="MAC86" s="91"/>
      <c r="MAD86" s="91"/>
      <c r="MAE86" s="91"/>
      <c r="MAF86" s="91"/>
      <c r="MAG86" s="91"/>
      <c r="MAH86" s="91"/>
      <c r="MAI86" s="91"/>
      <c r="MAJ86" s="91"/>
      <c r="MAK86" s="91"/>
      <c r="MAL86" s="91"/>
      <c r="MAM86" s="91"/>
      <c r="MAN86" s="91"/>
      <c r="MAO86" s="91"/>
      <c r="MAP86" s="91"/>
      <c r="MAQ86" s="91"/>
      <c r="MAR86" s="91"/>
      <c r="MAS86" s="91"/>
      <c r="MAT86" s="91"/>
      <c r="MAU86" s="91"/>
      <c r="MAV86" s="91"/>
      <c r="MAW86" s="91"/>
      <c r="MAX86" s="91"/>
      <c r="MAY86" s="91"/>
      <c r="MAZ86" s="91"/>
      <c r="MBA86" s="91"/>
      <c r="MBB86" s="91"/>
      <c r="MBC86" s="91"/>
      <c r="MBD86" s="91"/>
      <c r="MBE86" s="91"/>
      <c r="MBF86" s="91"/>
      <c r="MBG86" s="91"/>
      <c r="MBH86" s="91"/>
      <c r="MBI86" s="91"/>
      <c r="MBJ86" s="91"/>
      <c r="MBK86" s="91"/>
      <c r="MBL86" s="91"/>
      <c r="MBM86" s="91"/>
      <c r="MBN86" s="91"/>
      <c r="MBO86" s="91"/>
      <c r="MBP86" s="91"/>
      <c r="MBQ86" s="91"/>
      <c r="MBR86" s="91"/>
      <c r="MBS86" s="91"/>
      <c r="MBT86" s="91"/>
      <c r="MBU86" s="91"/>
      <c r="MBV86" s="91"/>
      <c r="MBW86" s="91"/>
      <c r="MBX86" s="91"/>
      <c r="MBY86" s="91"/>
      <c r="MBZ86" s="91"/>
      <c r="MCA86" s="91"/>
      <c r="MCB86" s="91"/>
      <c r="MCC86" s="91"/>
      <c r="MCD86" s="91"/>
      <c r="MCE86" s="91"/>
      <c r="MCF86" s="91"/>
      <c r="MCG86" s="91"/>
      <c r="MCH86" s="91"/>
      <c r="MCI86" s="91"/>
      <c r="MCJ86" s="91"/>
      <c r="MCK86" s="91"/>
      <c r="MCL86" s="91"/>
      <c r="MCM86" s="91"/>
      <c r="MCN86" s="91"/>
      <c r="MCO86" s="91"/>
      <c r="MCP86" s="91"/>
      <c r="MCQ86" s="91"/>
      <c r="MCR86" s="91"/>
      <c r="MCS86" s="91"/>
      <c r="MCT86" s="91"/>
      <c r="MCU86" s="91"/>
      <c r="MCV86" s="91"/>
      <c r="MCW86" s="91"/>
      <c r="MCX86" s="91"/>
      <c r="MCY86" s="91"/>
      <c r="MCZ86" s="91"/>
      <c r="MDA86" s="91"/>
      <c r="MDB86" s="91"/>
      <c r="MDC86" s="91"/>
      <c r="MDD86" s="91"/>
      <c r="MDE86" s="91"/>
      <c r="MDF86" s="91"/>
      <c r="MDG86" s="91"/>
      <c r="MDH86" s="91"/>
      <c r="MDI86" s="91"/>
      <c r="MDJ86" s="91"/>
      <c r="MDK86" s="91"/>
      <c r="MDL86" s="91"/>
      <c r="MDM86" s="91"/>
      <c r="MDN86" s="91"/>
      <c r="MDO86" s="91"/>
      <c r="MDP86" s="91"/>
      <c r="MDQ86" s="91"/>
      <c r="MDR86" s="91"/>
      <c r="MDS86" s="91"/>
      <c r="MDT86" s="91"/>
      <c r="MDU86" s="91"/>
      <c r="MDV86" s="91"/>
      <c r="MDW86" s="91"/>
      <c r="MDX86" s="91"/>
      <c r="MDY86" s="91"/>
      <c r="MDZ86" s="91"/>
      <c r="MEA86" s="91"/>
      <c r="MEB86" s="91"/>
      <c r="MEC86" s="91"/>
      <c r="MED86" s="91"/>
      <c r="MEE86" s="91"/>
      <c r="MEF86" s="91"/>
      <c r="MEG86" s="91"/>
      <c r="MEH86" s="91"/>
      <c r="MEI86" s="91"/>
      <c r="MEJ86" s="91"/>
      <c r="MEK86" s="91"/>
      <c r="MEL86" s="91"/>
      <c r="MEM86" s="91"/>
      <c r="MEN86" s="91"/>
      <c r="MEO86" s="91"/>
      <c r="MEP86" s="91"/>
      <c r="MEQ86" s="91"/>
      <c r="MER86" s="91"/>
      <c r="MES86" s="91"/>
      <c r="MET86" s="91"/>
      <c r="MEU86" s="91"/>
      <c r="MEV86" s="91"/>
      <c r="MEW86" s="91"/>
      <c r="MEX86" s="91"/>
      <c r="MEY86" s="91"/>
      <c r="MEZ86" s="91"/>
      <c r="MFA86" s="91"/>
      <c r="MFB86" s="91"/>
      <c r="MFC86" s="91"/>
      <c r="MFD86" s="91"/>
      <c r="MFE86" s="91"/>
      <c r="MFF86" s="91"/>
      <c r="MFG86" s="91"/>
      <c r="MFH86" s="91"/>
      <c r="MFI86" s="91"/>
      <c r="MFJ86" s="91"/>
      <c r="MFK86" s="91"/>
      <c r="MFL86" s="91"/>
      <c r="MFM86" s="91"/>
      <c r="MFN86" s="91"/>
      <c r="MFO86" s="91"/>
      <c r="MFP86" s="91"/>
      <c r="MFQ86" s="91"/>
      <c r="MFR86" s="91"/>
      <c r="MFS86" s="91"/>
      <c r="MFT86" s="91"/>
      <c r="MFU86" s="91"/>
      <c r="MFV86" s="91"/>
      <c r="MFW86" s="91"/>
      <c r="MFX86" s="91"/>
      <c r="MFY86" s="91"/>
      <c r="MFZ86" s="91"/>
      <c r="MGA86" s="91"/>
      <c r="MGB86" s="91"/>
      <c r="MGC86" s="91"/>
      <c r="MGD86" s="91"/>
      <c r="MGE86" s="91"/>
      <c r="MGF86" s="91"/>
      <c r="MGG86" s="91"/>
      <c r="MGH86" s="91"/>
      <c r="MGI86" s="91"/>
      <c r="MGJ86" s="91"/>
      <c r="MGK86" s="91"/>
      <c r="MGL86" s="91"/>
      <c r="MGM86" s="91"/>
      <c r="MGN86" s="91"/>
      <c r="MGO86" s="91"/>
      <c r="MGP86" s="91"/>
      <c r="MGQ86" s="91"/>
      <c r="MGR86" s="91"/>
      <c r="MGS86" s="91"/>
      <c r="MGT86" s="91"/>
      <c r="MGU86" s="91"/>
      <c r="MGV86" s="91"/>
      <c r="MGW86" s="91"/>
      <c r="MGX86" s="91"/>
      <c r="MGY86" s="91"/>
      <c r="MGZ86" s="91"/>
      <c r="MHA86" s="91"/>
      <c r="MHB86" s="91"/>
      <c r="MHC86" s="91"/>
      <c r="MHD86" s="91"/>
      <c r="MHE86" s="91"/>
      <c r="MHF86" s="91"/>
      <c r="MHG86" s="91"/>
      <c r="MHH86" s="91"/>
      <c r="MHI86" s="91"/>
      <c r="MHJ86" s="91"/>
      <c r="MHK86" s="91"/>
      <c r="MHL86" s="91"/>
      <c r="MHM86" s="91"/>
      <c r="MHN86" s="91"/>
      <c r="MHO86" s="91"/>
      <c r="MHP86" s="91"/>
      <c r="MHQ86" s="91"/>
      <c r="MHR86" s="91"/>
      <c r="MHS86" s="91"/>
      <c r="MHT86" s="91"/>
      <c r="MHU86" s="91"/>
      <c r="MHV86" s="91"/>
      <c r="MHW86" s="91"/>
      <c r="MHX86" s="91"/>
      <c r="MHY86" s="91"/>
      <c r="MHZ86" s="91"/>
      <c r="MIA86" s="91"/>
      <c r="MIB86" s="91"/>
      <c r="MIC86" s="91"/>
      <c r="MID86" s="91"/>
      <c r="MIE86" s="91"/>
      <c r="MIF86" s="91"/>
      <c r="MIG86" s="91"/>
      <c r="MIH86" s="91"/>
      <c r="MII86" s="91"/>
      <c r="MIJ86" s="91"/>
      <c r="MIK86" s="91"/>
      <c r="MIL86" s="91"/>
      <c r="MIM86" s="91"/>
      <c r="MIN86" s="91"/>
      <c r="MIO86" s="91"/>
      <c r="MIP86" s="91"/>
      <c r="MIQ86" s="91"/>
      <c r="MIR86" s="91"/>
      <c r="MIS86" s="91"/>
      <c r="MIT86" s="91"/>
      <c r="MIU86" s="91"/>
      <c r="MIV86" s="91"/>
      <c r="MIW86" s="91"/>
      <c r="MIX86" s="91"/>
      <c r="MIY86" s="91"/>
      <c r="MIZ86" s="91"/>
      <c r="MJA86" s="91"/>
      <c r="MJB86" s="91"/>
      <c r="MJC86" s="91"/>
      <c r="MJD86" s="91"/>
      <c r="MJE86" s="91"/>
      <c r="MJF86" s="91"/>
      <c r="MJG86" s="91"/>
      <c r="MJH86" s="91"/>
      <c r="MJI86" s="91"/>
      <c r="MJJ86" s="91"/>
      <c r="MJK86" s="91"/>
      <c r="MJL86" s="91"/>
      <c r="MJM86" s="91"/>
      <c r="MJN86" s="91"/>
      <c r="MJO86" s="91"/>
      <c r="MJP86" s="91"/>
      <c r="MJQ86" s="91"/>
      <c r="MJR86" s="91"/>
      <c r="MJS86" s="91"/>
      <c r="MJT86" s="91"/>
      <c r="MJU86" s="91"/>
      <c r="MJV86" s="91"/>
      <c r="MJW86" s="91"/>
      <c r="MJX86" s="91"/>
      <c r="MJY86" s="91"/>
      <c r="MJZ86" s="91"/>
      <c r="MKA86" s="91"/>
      <c r="MKB86" s="91"/>
      <c r="MKC86" s="91"/>
      <c r="MKD86" s="91"/>
      <c r="MKE86" s="91"/>
      <c r="MKF86" s="91"/>
      <c r="MKG86" s="91"/>
      <c r="MKH86" s="91"/>
      <c r="MKI86" s="91"/>
      <c r="MKJ86" s="91"/>
      <c r="MKK86" s="91"/>
      <c r="MKL86" s="91"/>
      <c r="MKM86" s="91"/>
      <c r="MKN86" s="91"/>
      <c r="MKO86" s="91"/>
      <c r="MKP86" s="91"/>
      <c r="MKQ86" s="91"/>
      <c r="MKR86" s="91"/>
      <c r="MKS86" s="91"/>
      <c r="MKT86" s="91"/>
      <c r="MKU86" s="91"/>
      <c r="MKV86" s="91"/>
      <c r="MKW86" s="91"/>
      <c r="MKX86" s="91"/>
      <c r="MKY86" s="91"/>
      <c r="MKZ86" s="91"/>
      <c r="MLA86" s="91"/>
      <c r="MLB86" s="91"/>
      <c r="MLC86" s="91"/>
      <c r="MLD86" s="91"/>
      <c r="MLE86" s="91"/>
      <c r="MLF86" s="91"/>
      <c r="MLG86" s="91"/>
      <c r="MLH86" s="91"/>
      <c r="MLI86" s="91"/>
      <c r="MLJ86" s="91"/>
      <c r="MLK86" s="91"/>
      <c r="MLL86" s="91"/>
      <c r="MLM86" s="91"/>
      <c r="MLN86" s="91"/>
      <c r="MLO86" s="91"/>
      <c r="MLP86" s="91"/>
      <c r="MLQ86" s="91"/>
      <c r="MLR86" s="91"/>
      <c r="MLS86" s="91"/>
      <c r="MLT86" s="91"/>
      <c r="MLU86" s="91"/>
      <c r="MLV86" s="91"/>
      <c r="MLW86" s="91"/>
      <c r="MLX86" s="91"/>
      <c r="MLY86" s="91"/>
      <c r="MLZ86" s="91"/>
      <c r="MMA86" s="91"/>
      <c r="MMB86" s="91"/>
      <c r="MMC86" s="91"/>
      <c r="MMD86" s="91"/>
      <c r="MME86" s="91"/>
      <c r="MMF86" s="91"/>
      <c r="MMG86" s="91"/>
      <c r="MMH86" s="91"/>
      <c r="MMI86" s="91"/>
      <c r="MMJ86" s="91"/>
      <c r="MMK86" s="91"/>
      <c r="MML86" s="91"/>
      <c r="MMM86" s="91"/>
      <c r="MMN86" s="91"/>
      <c r="MMO86" s="91"/>
      <c r="MMP86" s="91"/>
      <c r="MMQ86" s="91"/>
      <c r="MMR86" s="91"/>
      <c r="MMS86" s="91"/>
      <c r="MMT86" s="91"/>
      <c r="MMU86" s="91"/>
      <c r="MMV86" s="91"/>
      <c r="MMW86" s="91"/>
      <c r="MMX86" s="91"/>
      <c r="MMY86" s="91"/>
      <c r="MMZ86" s="91"/>
      <c r="MNA86" s="91"/>
      <c r="MNB86" s="91"/>
      <c r="MNC86" s="91"/>
      <c r="MND86" s="91"/>
      <c r="MNE86" s="91"/>
      <c r="MNF86" s="91"/>
      <c r="MNG86" s="91"/>
      <c r="MNH86" s="91"/>
      <c r="MNI86" s="91"/>
      <c r="MNJ86" s="91"/>
      <c r="MNK86" s="91"/>
      <c r="MNL86" s="91"/>
      <c r="MNM86" s="91"/>
      <c r="MNN86" s="91"/>
      <c r="MNO86" s="91"/>
      <c r="MNP86" s="91"/>
      <c r="MNQ86" s="91"/>
      <c r="MNR86" s="91"/>
      <c r="MNS86" s="91"/>
      <c r="MNT86" s="91"/>
      <c r="MNU86" s="91"/>
      <c r="MNV86" s="91"/>
      <c r="MNW86" s="91"/>
      <c r="MNX86" s="91"/>
      <c r="MNY86" s="91"/>
      <c r="MNZ86" s="91"/>
      <c r="MOA86" s="91"/>
      <c r="MOB86" s="91"/>
      <c r="MOC86" s="91"/>
      <c r="MOD86" s="91"/>
      <c r="MOE86" s="91"/>
      <c r="MOF86" s="91"/>
      <c r="MOG86" s="91"/>
      <c r="MOH86" s="91"/>
      <c r="MOI86" s="91"/>
      <c r="MOJ86" s="91"/>
      <c r="MOK86" s="91"/>
      <c r="MOL86" s="91"/>
      <c r="MOM86" s="91"/>
      <c r="MON86" s="91"/>
      <c r="MOO86" s="91"/>
      <c r="MOP86" s="91"/>
      <c r="MOQ86" s="91"/>
      <c r="MOR86" s="91"/>
      <c r="MOS86" s="91"/>
      <c r="MOT86" s="91"/>
      <c r="MOU86" s="91"/>
      <c r="MOV86" s="91"/>
      <c r="MOW86" s="91"/>
      <c r="MOX86" s="91"/>
      <c r="MOY86" s="91"/>
      <c r="MOZ86" s="91"/>
      <c r="MPA86" s="91"/>
      <c r="MPB86" s="91"/>
      <c r="MPC86" s="91"/>
      <c r="MPD86" s="91"/>
      <c r="MPE86" s="91"/>
      <c r="MPF86" s="91"/>
      <c r="MPG86" s="91"/>
      <c r="MPH86" s="91"/>
      <c r="MPI86" s="91"/>
      <c r="MPJ86" s="91"/>
      <c r="MPK86" s="91"/>
      <c r="MPL86" s="91"/>
      <c r="MPM86" s="91"/>
      <c r="MPN86" s="91"/>
      <c r="MPO86" s="91"/>
      <c r="MPP86" s="91"/>
      <c r="MPQ86" s="91"/>
      <c r="MPR86" s="91"/>
      <c r="MPS86" s="91"/>
      <c r="MPT86" s="91"/>
      <c r="MPU86" s="91"/>
      <c r="MPV86" s="91"/>
      <c r="MPW86" s="91"/>
      <c r="MPX86" s="91"/>
      <c r="MPY86" s="91"/>
      <c r="MPZ86" s="91"/>
      <c r="MQA86" s="91"/>
      <c r="MQB86" s="91"/>
      <c r="MQC86" s="91"/>
      <c r="MQD86" s="91"/>
      <c r="MQE86" s="91"/>
      <c r="MQF86" s="91"/>
      <c r="MQG86" s="91"/>
      <c r="MQH86" s="91"/>
      <c r="MQI86" s="91"/>
      <c r="MQJ86" s="91"/>
      <c r="MQK86" s="91"/>
      <c r="MQL86" s="91"/>
      <c r="MQM86" s="91"/>
      <c r="MQN86" s="91"/>
      <c r="MQO86" s="91"/>
      <c r="MQP86" s="91"/>
      <c r="MQQ86" s="91"/>
      <c r="MQR86" s="91"/>
      <c r="MQS86" s="91"/>
      <c r="MQT86" s="91"/>
      <c r="MQU86" s="91"/>
      <c r="MQV86" s="91"/>
      <c r="MQW86" s="91"/>
      <c r="MQX86" s="91"/>
      <c r="MQY86" s="91"/>
      <c r="MQZ86" s="91"/>
      <c r="MRA86" s="91"/>
      <c r="MRB86" s="91"/>
      <c r="MRC86" s="91"/>
      <c r="MRD86" s="91"/>
      <c r="MRE86" s="91"/>
      <c r="MRF86" s="91"/>
      <c r="MRG86" s="91"/>
      <c r="MRH86" s="91"/>
      <c r="MRI86" s="91"/>
      <c r="MRJ86" s="91"/>
      <c r="MRK86" s="91"/>
      <c r="MRL86" s="91"/>
      <c r="MRM86" s="91"/>
      <c r="MRN86" s="91"/>
      <c r="MRO86" s="91"/>
      <c r="MRP86" s="91"/>
      <c r="MRQ86" s="91"/>
      <c r="MRR86" s="91"/>
      <c r="MRS86" s="91"/>
      <c r="MRT86" s="91"/>
      <c r="MRU86" s="91"/>
      <c r="MRV86" s="91"/>
      <c r="MRW86" s="91"/>
      <c r="MRX86" s="91"/>
      <c r="MRY86" s="91"/>
      <c r="MRZ86" s="91"/>
      <c r="MSA86" s="91"/>
      <c r="MSB86" s="91"/>
      <c r="MSC86" s="91"/>
      <c r="MSD86" s="91"/>
      <c r="MSE86" s="91"/>
      <c r="MSF86" s="91"/>
      <c r="MSG86" s="91"/>
      <c r="MSH86" s="91"/>
      <c r="MSI86" s="91"/>
      <c r="MSJ86" s="91"/>
      <c r="MSK86" s="91"/>
      <c r="MSL86" s="91"/>
      <c r="MSM86" s="91"/>
      <c r="MSN86" s="91"/>
      <c r="MSO86" s="91"/>
      <c r="MSP86" s="91"/>
      <c r="MSQ86" s="91"/>
      <c r="MSR86" s="91"/>
      <c r="MSS86" s="91"/>
      <c r="MST86" s="91"/>
      <c r="MSU86" s="91"/>
      <c r="MSV86" s="91"/>
      <c r="MSW86" s="91"/>
      <c r="MSX86" s="91"/>
      <c r="MSY86" s="91"/>
      <c r="MSZ86" s="91"/>
      <c r="MTA86" s="91"/>
      <c r="MTB86" s="91"/>
      <c r="MTC86" s="91"/>
      <c r="MTD86" s="91"/>
      <c r="MTE86" s="91"/>
      <c r="MTF86" s="91"/>
      <c r="MTG86" s="91"/>
      <c r="MTH86" s="91"/>
      <c r="MTI86" s="91"/>
      <c r="MTJ86" s="91"/>
      <c r="MTK86" s="91"/>
      <c r="MTL86" s="91"/>
      <c r="MTM86" s="91"/>
      <c r="MTN86" s="91"/>
      <c r="MTO86" s="91"/>
      <c r="MTP86" s="91"/>
      <c r="MTQ86" s="91"/>
      <c r="MTR86" s="91"/>
      <c r="MTS86" s="91"/>
      <c r="MTT86" s="91"/>
      <c r="MTU86" s="91"/>
      <c r="MTV86" s="91"/>
      <c r="MTW86" s="91"/>
      <c r="MTX86" s="91"/>
      <c r="MTY86" s="91"/>
      <c r="MTZ86" s="91"/>
      <c r="MUA86" s="91"/>
      <c r="MUB86" s="91"/>
      <c r="MUC86" s="91"/>
      <c r="MUD86" s="91"/>
      <c r="MUE86" s="91"/>
      <c r="MUF86" s="91"/>
      <c r="MUG86" s="91"/>
      <c r="MUH86" s="91"/>
      <c r="MUI86" s="91"/>
      <c r="MUJ86" s="91"/>
      <c r="MUK86" s="91"/>
      <c r="MUL86" s="91"/>
      <c r="MUM86" s="91"/>
      <c r="MUN86" s="91"/>
      <c r="MUO86" s="91"/>
      <c r="MUP86" s="91"/>
      <c r="MUQ86" s="91"/>
      <c r="MUR86" s="91"/>
      <c r="MUS86" s="91"/>
      <c r="MUT86" s="91"/>
      <c r="MUU86" s="91"/>
      <c r="MUV86" s="91"/>
      <c r="MUW86" s="91"/>
      <c r="MUX86" s="91"/>
      <c r="MUY86" s="91"/>
      <c r="MUZ86" s="91"/>
      <c r="MVA86" s="91"/>
      <c r="MVB86" s="91"/>
      <c r="MVC86" s="91"/>
      <c r="MVD86" s="91"/>
      <c r="MVE86" s="91"/>
      <c r="MVF86" s="91"/>
      <c r="MVG86" s="91"/>
      <c r="MVH86" s="91"/>
      <c r="MVI86" s="91"/>
      <c r="MVJ86" s="91"/>
      <c r="MVK86" s="91"/>
      <c r="MVL86" s="91"/>
      <c r="MVM86" s="91"/>
      <c r="MVN86" s="91"/>
      <c r="MVO86" s="91"/>
      <c r="MVP86" s="91"/>
      <c r="MVQ86" s="91"/>
      <c r="MVR86" s="91"/>
      <c r="MVS86" s="91"/>
      <c r="MVT86" s="91"/>
      <c r="MVU86" s="91"/>
      <c r="MVV86" s="91"/>
      <c r="MVW86" s="91"/>
      <c r="MVX86" s="91"/>
      <c r="MVY86" s="91"/>
      <c r="MVZ86" s="91"/>
      <c r="MWA86" s="91"/>
      <c r="MWB86" s="91"/>
      <c r="MWC86" s="91"/>
      <c r="MWD86" s="91"/>
      <c r="MWE86" s="91"/>
      <c r="MWF86" s="91"/>
      <c r="MWG86" s="91"/>
      <c r="MWH86" s="91"/>
      <c r="MWI86" s="91"/>
      <c r="MWJ86" s="91"/>
      <c r="MWK86" s="91"/>
      <c r="MWL86" s="91"/>
      <c r="MWM86" s="91"/>
      <c r="MWN86" s="91"/>
      <c r="MWO86" s="91"/>
      <c r="MWP86" s="91"/>
      <c r="MWQ86" s="91"/>
      <c r="MWR86" s="91"/>
      <c r="MWS86" s="91"/>
      <c r="MWT86" s="91"/>
      <c r="MWU86" s="91"/>
      <c r="MWV86" s="91"/>
      <c r="MWW86" s="91"/>
      <c r="MWX86" s="91"/>
      <c r="MWY86" s="91"/>
      <c r="MWZ86" s="91"/>
      <c r="MXA86" s="91"/>
      <c r="MXB86" s="91"/>
      <c r="MXC86" s="91"/>
      <c r="MXD86" s="91"/>
      <c r="MXE86" s="91"/>
      <c r="MXF86" s="91"/>
      <c r="MXG86" s="91"/>
      <c r="MXH86" s="91"/>
      <c r="MXI86" s="91"/>
      <c r="MXJ86" s="91"/>
      <c r="MXK86" s="91"/>
      <c r="MXL86" s="91"/>
      <c r="MXM86" s="91"/>
      <c r="MXN86" s="91"/>
      <c r="MXO86" s="91"/>
      <c r="MXP86" s="91"/>
      <c r="MXQ86" s="91"/>
      <c r="MXR86" s="91"/>
      <c r="MXS86" s="91"/>
      <c r="MXT86" s="91"/>
      <c r="MXU86" s="91"/>
      <c r="MXV86" s="91"/>
      <c r="MXW86" s="91"/>
      <c r="MXX86" s="91"/>
      <c r="MXY86" s="91"/>
      <c r="MXZ86" s="91"/>
      <c r="MYA86" s="91"/>
      <c r="MYB86" s="91"/>
      <c r="MYC86" s="91"/>
      <c r="MYD86" s="91"/>
      <c r="MYE86" s="91"/>
      <c r="MYF86" s="91"/>
      <c r="MYG86" s="91"/>
      <c r="MYH86" s="91"/>
      <c r="MYI86" s="91"/>
      <c r="MYJ86" s="91"/>
      <c r="MYK86" s="91"/>
      <c r="MYL86" s="91"/>
      <c r="MYM86" s="91"/>
      <c r="MYN86" s="91"/>
      <c r="MYO86" s="91"/>
      <c r="MYP86" s="91"/>
      <c r="MYQ86" s="91"/>
      <c r="MYR86" s="91"/>
      <c r="MYS86" s="91"/>
      <c r="MYT86" s="91"/>
      <c r="MYU86" s="91"/>
      <c r="MYV86" s="91"/>
      <c r="MYW86" s="91"/>
      <c r="MYX86" s="91"/>
      <c r="MYY86" s="91"/>
      <c r="MYZ86" s="91"/>
      <c r="MZA86" s="91"/>
      <c r="MZB86" s="91"/>
      <c r="MZC86" s="91"/>
      <c r="MZD86" s="91"/>
      <c r="MZE86" s="91"/>
      <c r="MZF86" s="91"/>
      <c r="MZG86" s="91"/>
      <c r="MZH86" s="91"/>
      <c r="MZI86" s="91"/>
      <c r="MZJ86" s="91"/>
      <c r="MZK86" s="91"/>
      <c r="MZL86" s="91"/>
      <c r="MZM86" s="91"/>
      <c r="MZN86" s="91"/>
      <c r="MZO86" s="91"/>
      <c r="MZP86" s="91"/>
      <c r="MZQ86" s="91"/>
      <c r="MZR86" s="91"/>
      <c r="MZS86" s="91"/>
      <c r="MZT86" s="91"/>
      <c r="MZU86" s="91"/>
      <c r="MZV86" s="91"/>
      <c r="MZW86" s="91"/>
      <c r="MZX86" s="91"/>
      <c r="MZY86" s="91"/>
      <c r="MZZ86" s="91"/>
      <c r="NAA86" s="91"/>
      <c r="NAB86" s="91"/>
      <c r="NAC86" s="91"/>
      <c r="NAD86" s="91"/>
      <c r="NAE86" s="91"/>
      <c r="NAF86" s="91"/>
      <c r="NAG86" s="91"/>
      <c r="NAH86" s="91"/>
      <c r="NAI86" s="91"/>
      <c r="NAJ86" s="91"/>
      <c r="NAK86" s="91"/>
      <c r="NAL86" s="91"/>
      <c r="NAM86" s="91"/>
      <c r="NAN86" s="91"/>
      <c r="NAO86" s="91"/>
      <c r="NAP86" s="91"/>
      <c r="NAQ86" s="91"/>
      <c r="NAR86" s="91"/>
      <c r="NAS86" s="91"/>
      <c r="NAT86" s="91"/>
      <c r="NAU86" s="91"/>
      <c r="NAV86" s="91"/>
      <c r="NAW86" s="91"/>
      <c r="NAX86" s="91"/>
      <c r="NAY86" s="91"/>
      <c r="NAZ86" s="91"/>
      <c r="NBA86" s="91"/>
      <c r="NBB86" s="91"/>
      <c r="NBC86" s="91"/>
      <c r="NBD86" s="91"/>
      <c r="NBE86" s="91"/>
      <c r="NBF86" s="91"/>
      <c r="NBG86" s="91"/>
      <c r="NBH86" s="91"/>
      <c r="NBI86" s="91"/>
      <c r="NBJ86" s="91"/>
      <c r="NBK86" s="91"/>
      <c r="NBL86" s="91"/>
      <c r="NBM86" s="91"/>
      <c r="NBN86" s="91"/>
      <c r="NBO86" s="91"/>
      <c r="NBP86" s="91"/>
      <c r="NBQ86" s="91"/>
      <c r="NBR86" s="91"/>
      <c r="NBS86" s="91"/>
      <c r="NBT86" s="91"/>
      <c r="NBU86" s="91"/>
      <c r="NBV86" s="91"/>
      <c r="NBW86" s="91"/>
      <c r="NBX86" s="91"/>
      <c r="NBY86" s="91"/>
      <c r="NBZ86" s="91"/>
      <c r="NCA86" s="91"/>
      <c r="NCB86" s="91"/>
      <c r="NCC86" s="91"/>
      <c r="NCD86" s="91"/>
      <c r="NCE86" s="91"/>
      <c r="NCF86" s="91"/>
      <c r="NCG86" s="91"/>
      <c r="NCH86" s="91"/>
      <c r="NCI86" s="91"/>
      <c r="NCJ86" s="91"/>
      <c r="NCK86" s="91"/>
      <c r="NCL86" s="91"/>
      <c r="NCM86" s="91"/>
      <c r="NCN86" s="91"/>
      <c r="NCO86" s="91"/>
      <c r="NCP86" s="91"/>
      <c r="NCQ86" s="91"/>
      <c r="NCR86" s="91"/>
      <c r="NCS86" s="91"/>
      <c r="NCT86" s="91"/>
      <c r="NCU86" s="91"/>
      <c r="NCV86" s="91"/>
      <c r="NCW86" s="91"/>
      <c r="NCX86" s="91"/>
      <c r="NCY86" s="91"/>
      <c r="NCZ86" s="91"/>
      <c r="NDA86" s="91"/>
      <c r="NDB86" s="91"/>
      <c r="NDC86" s="91"/>
      <c r="NDD86" s="91"/>
      <c r="NDE86" s="91"/>
      <c r="NDF86" s="91"/>
      <c r="NDG86" s="91"/>
      <c r="NDH86" s="91"/>
      <c r="NDI86" s="91"/>
      <c r="NDJ86" s="91"/>
      <c r="NDK86" s="91"/>
      <c r="NDL86" s="91"/>
      <c r="NDM86" s="91"/>
      <c r="NDN86" s="91"/>
      <c r="NDO86" s="91"/>
      <c r="NDP86" s="91"/>
      <c r="NDQ86" s="91"/>
      <c r="NDR86" s="91"/>
      <c r="NDS86" s="91"/>
      <c r="NDT86" s="91"/>
      <c r="NDU86" s="91"/>
      <c r="NDV86" s="91"/>
      <c r="NDW86" s="91"/>
      <c r="NDX86" s="91"/>
      <c r="NDY86" s="91"/>
      <c r="NDZ86" s="91"/>
      <c r="NEA86" s="91"/>
      <c r="NEB86" s="91"/>
      <c r="NEC86" s="91"/>
      <c r="NED86" s="91"/>
      <c r="NEE86" s="91"/>
      <c r="NEF86" s="91"/>
      <c r="NEG86" s="91"/>
      <c r="NEH86" s="91"/>
      <c r="NEI86" s="91"/>
      <c r="NEJ86" s="91"/>
      <c r="NEK86" s="91"/>
      <c r="NEL86" s="91"/>
      <c r="NEM86" s="91"/>
      <c r="NEN86" s="91"/>
      <c r="NEO86" s="91"/>
      <c r="NEP86" s="91"/>
      <c r="NEQ86" s="91"/>
      <c r="NER86" s="91"/>
      <c r="NES86" s="91"/>
      <c r="NET86" s="91"/>
      <c r="NEU86" s="91"/>
      <c r="NEV86" s="91"/>
      <c r="NEW86" s="91"/>
      <c r="NEX86" s="91"/>
      <c r="NEY86" s="91"/>
      <c r="NEZ86" s="91"/>
      <c r="NFA86" s="91"/>
      <c r="NFB86" s="91"/>
      <c r="NFC86" s="91"/>
      <c r="NFD86" s="91"/>
      <c r="NFE86" s="91"/>
      <c r="NFF86" s="91"/>
      <c r="NFG86" s="91"/>
      <c r="NFH86" s="91"/>
      <c r="NFI86" s="91"/>
      <c r="NFJ86" s="91"/>
      <c r="NFK86" s="91"/>
      <c r="NFL86" s="91"/>
      <c r="NFM86" s="91"/>
      <c r="NFN86" s="91"/>
      <c r="NFO86" s="91"/>
      <c r="NFP86" s="91"/>
      <c r="NFQ86" s="91"/>
      <c r="NFR86" s="91"/>
      <c r="NFS86" s="91"/>
      <c r="NFT86" s="91"/>
      <c r="NFU86" s="91"/>
      <c r="NFV86" s="91"/>
      <c r="NFW86" s="91"/>
      <c r="NFX86" s="91"/>
      <c r="NFY86" s="91"/>
      <c r="NFZ86" s="91"/>
      <c r="NGA86" s="91"/>
      <c r="NGB86" s="91"/>
      <c r="NGC86" s="91"/>
      <c r="NGD86" s="91"/>
      <c r="NGE86" s="91"/>
      <c r="NGF86" s="91"/>
      <c r="NGG86" s="91"/>
      <c r="NGH86" s="91"/>
      <c r="NGI86" s="91"/>
      <c r="NGJ86" s="91"/>
      <c r="NGK86" s="91"/>
      <c r="NGL86" s="91"/>
      <c r="NGM86" s="91"/>
      <c r="NGN86" s="91"/>
      <c r="NGO86" s="91"/>
      <c r="NGP86" s="91"/>
      <c r="NGQ86" s="91"/>
      <c r="NGR86" s="91"/>
      <c r="NGS86" s="91"/>
      <c r="NGT86" s="91"/>
      <c r="NGU86" s="91"/>
      <c r="NGV86" s="91"/>
      <c r="NGW86" s="91"/>
      <c r="NGX86" s="91"/>
      <c r="NGY86" s="91"/>
      <c r="NGZ86" s="91"/>
      <c r="NHA86" s="91"/>
      <c r="NHB86" s="91"/>
      <c r="NHC86" s="91"/>
      <c r="NHD86" s="91"/>
      <c r="NHE86" s="91"/>
      <c r="NHF86" s="91"/>
      <c r="NHG86" s="91"/>
      <c r="NHH86" s="91"/>
      <c r="NHI86" s="91"/>
      <c r="NHJ86" s="91"/>
      <c r="NHK86" s="91"/>
      <c r="NHL86" s="91"/>
      <c r="NHM86" s="91"/>
      <c r="NHN86" s="91"/>
      <c r="NHO86" s="91"/>
      <c r="NHP86" s="91"/>
      <c r="NHQ86" s="91"/>
      <c r="NHR86" s="91"/>
      <c r="NHS86" s="91"/>
      <c r="NHT86" s="91"/>
      <c r="NHU86" s="91"/>
      <c r="NHV86" s="91"/>
      <c r="NHW86" s="91"/>
      <c r="NHX86" s="91"/>
      <c r="NHY86" s="91"/>
      <c r="NHZ86" s="91"/>
      <c r="NIA86" s="91"/>
      <c r="NIB86" s="91"/>
      <c r="NIC86" s="91"/>
      <c r="NID86" s="91"/>
      <c r="NIE86" s="91"/>
      <c r="NIF86" s="91"/>
      <c r="NIG86" s="91"/>
      <c r="NIH86" s="91"/>
      <c r="NII86" s="91"/>
      <c r="NIJ86" s="91"/>
      <c r="NIK86" s="91"/>
      <c r="NIL86" s="91"/>
      <c r="NIM86" s="91"/>
      <c r="NIN86" s="91"/>
      <c r="NIO86" s="91"/>
      <c r="NIP86" s="91"/>
      <c r="NIQ86" s="91"/>
      <c r="NIR86" s="91"/>
      <c r="NIS86" s="91"/>
      <c r="NIT86" s="91"/>
      <c r="NIU86" s="91"/>
      <c r="NIV86" s="91"/>
      <c r="NIW86" s="91"/>
      <c r="NIX86" s="91"/>
      <c r="NIY86" s="91"/>
      <c r="NIZ86" s="91"/>
      <c r="NJA86" s="91"/>
      <c r="NJB86" s="91"/>
      <c r="NJC86" s="91"/>
      <c r="NJD86" s="91"/>
      <c r="NJE86" s="91"/>
      <c r="NJF86" s="91"/>
      <c r="NJG86" s="91"/>
      <c r="NJH86" s="91"/>
      <c r="NJI86" s="91"/>
      <c r="NJJ86" s="91"/>
      <c r="NJK86" s="91"/>
      <c r="NJL86" s="91"/>
      <c r="NJM86" s="91"/>
      <c r="NJN86" s="91"/>
      <c r="NJO86" s="91"/>
      <c r="NJP86" s="91"/>
      <c r="NJQ86" s="91"/>
      <c r="NJR86" s="91"/>
      <c r="NJS86" s="91"/>
      <c r="NJT86" s="91"/>
      <c r="NJU86" s="91"/>
      <c r="NJV86" s="91"/>
      <c r="NJW86" s="91"/>
      <c r="NJX86" s="91"/>
      <c r="NJY86" s="91"/>
      <c r="NJZ86" s="91"/>
      <c r="NKA86" s="91"/>
      <c r="NKB86" s="91"/>
      <c r="NKC86" s="91"/>
      <c r="NKD86" s="91"/>
      <c r="NKE86" s="91"/>
      <c r="NKF86" s="91"/>
      <c r="NKG86" s="91"/>
      <c r="NKH86" s="91"/>
      <c r="NKI86" s="91"/>
      <c r="NKJ86" s="91"/>
      <c r="NKK86" s="91"/>
      <c r="NKL86" s="91"/>
      <c r="NKM86" s="91"/>
      <c r="NKN86" s="91"/>
      <c r="NKO86" s="91"/>
      <c r="NKP86" s="91"/>
      <c r="NKQ86" s="91"/>
      <c r="NKR86" s="91"/>
      <c r="NKS86" s="91"/>
      <c r="NKT86" s="91"/>
      <c r="NKU86" s="91"/>
      <c r="NKV86" s="91"/>
      <c r="NKW86" s="91"/>
      <c r="NKX86" s="91"/>
      <c r="NKY86" s="91"/>
      <c r="NKZ86" s="91"/>
      <c r="NLA86" s="91"/>
      <c r="NLB86" s="91"/>
      <c r="NLC86" s="91"/>
      <c r="NLD86" s="91"/>
      <c r="NLE86" s="91"/>
      <c r="NLF86" s="91"/>
      <c r="NLG86" s="91"/>
      <c r="NLH86" s="91"/>
      <c r="NLI86" s="91"/>
      <c r="NLJ86" s="91"/>
      <c r="NLK86" s="91"/>
      <c r="NLL86" s="91"/>
      <c r="NLM86" s="91"/>
      <c r="NLN86" s="91"/>
      <c r="NLO86" s="91"/>
      <c r="NLP86" s="91"/>
      <c r="NLQ86" s="91"/>
      <c r="NLR86" s="91"/>
      <c r="NLS86" s="91"/>
      <c r="NLT86" s="91"/>
      <c r="NLU86" s="91"/>
      <c r="NLV86" s="91"/>
      <c r="NLW86" s="91"/>
      <c r="NLX86" s="91"/>
      <c r="NLY86" s="91"/>
      <c r="NLZ86" s="91"/>
      <c r="NMA86" s="91"/>
      <c r="NMB86" s="91"/>
      <c r="NMC86" s="91"/>
      <c r="NMD86" s="91"/>
      <c r="NME86" s="91"/>
      <c r="NMF86" s="91"/>
      <c r="NMG86" s="91"/>
      <c r="NMH86" s="91"/>
      <c r="NMI86" s="91"/>
      <c r="NMJ86" s="91"/>
      <c r="NMK86" s="91"/>
      <c r="NML86" s="91"/>
      <c r="NMM86" s="91"/>
      <c r="NMN86" s="91"/>
      <c r="NMO86" s="91"/>
      <c r="NMP86" s="91"/>
      <c r="NMQ86" s="91"/>
      <c r="NMR86" s="91"/>
      <c r="NMS86" s="91"/>
      <c r="NMT86" s="91"/>
      <c r="NMU86" s="91"/>
      <c r="NMV86" s="91"/>
      <c r="NMW86" s="91"/>
      <c r="NMX86" s="91"/>
      <c r="NMY86" s="91"/>
      <c r="NMZ86" s="91"/>
      <c r="NNA86" s="91"/>
      <c r="NNB86" s="91"/>
      <c r="NNC86" s="91"/>
      <c r="NND86" s="91"/>
      <c r="NNE86" s="91"/>
      <c r="NNF86" s="91"/>
      <c r="NNG86" s="91"/>
      <c r="NNH86" s="91"/>
      <c r="NNI86" s="91"/>
      <c r="NNJ86" s="91"/>
      <c r="NNK86" s="91"/>
      <c r="NNL86" s="91"/>
      <c r="NNM86" s="91"/>
      <c r="NNN86" s="91"/>
      <c r="NNO86" s="91"/>
      <c r="NNP86" s="91"/>
      <c r="NNQ86" s="91"/>
      <c r="NNR86" s="91"/>
      <c r="NNS86" s="91"/>
      <c r="NNT86" s="91"/>
      <c r="NNU86" s="91"/>
      <c r="NNV86" s="91"/>
      <c r="NNW86" s="91"/>
      <c r="NNX86" s="91"/>
      <c r="NNY86" s="91"/>
      <c r="NNZ86" s="91"/>
      <c r="NOA86" s="91"/>
      <c r="NOB86" s="91"/>
      <c r="NOC86" s="91"/>
      <c r="NOD86" s="91"/>
      <c r="NOE86" s="91"/>
      <c r="NOF86" s="91"/>
      <c r="NOG86" s="91"/>
      <c r="NOH86" s="91"/>
      <c r="NOI86" s="91"/>
      <c r="NOJ86" s="91"/>
      <c r="NOK86" s="91"/>
      <c r="NOL86" s="91"/>
      <c r="NOM86" s="91"/>
      <c r="NON86" s="91"/>
      <c r="NOO86" s="91"/>
      <c r="NOP86" s="91"/>
      <c r="NOQ86" s="91"/>
      <c r="NOR86" s="91"/>
      <c r="NOS86" s="91"/>
      <c r="NOT86" s="91"/>
      <c r="NOU86" s="91"/>
      <c r="NOV86" s="91"/>
      <c r="NOW86" s="91"/>
      <c r="NOX86" s="91"/>
      <c r="NOY86" s="91"/>
      <c r="NOZ86" s="91"/>
      <c r="NPA86" s="91"/>
      <c r="NPB86" s="91"/>
      <c r="NPC86" s="91"/>
      <c r="NPD86" s="91"/>
      <c r="NPE86" s="91"/>
      <c r="NPF86" s="91"/>
      <c r="NPG86" s="91"/>
      <c r="NPH86" s="91"/>
      <c r="NPI86" s="91"/>
      <c r="NPJ86" s="91"/>
      <c r="NPK86" s="91"/>
      <c r="NPL86" s="91"/>
      <c r="NPM86" s="91"/>
      <c r="NPN86" s="91"/>
      <c r="NPO86" s="91"/>
      <c r="NPP86" s="91"/>
      <c r="NPQ86" s="91"/>
      <c r="NPR86" s="91"/>
      <c r="NPS86" s="91"/>
      <c r="NPT86" s="91"/>
      <c r="NPU86" s="91"/>
      <c r="NPV86" s="91"/>
      <c r="NPW86" s="91"/>
      <c r="NPX86" s="91"/>
      <c r="NPY86" s="91"/>
      <c r="NPZ86" s="91"/>
      <c r="NQA86" s="91"/>
      <c r="NQB86" s="91"/>
      <c r="NQC86" s="91"/>
      <c r="NQD86" s="91"/>
      <c r="NQE86" s="91"/>
      <c r="NQF86" s="91"/>
      <c r="NQG86" s="91"/>
      <c r="NQH86" s="91"/>
      <c r="NQI86" s="91"/>
      <c r="NQJ86" s="91"/>
      <c r="NQK86" s="91"/>
      <c r="NQL86" s="91"/>
      <c r="NQM86" s="91"/>
      <c r="NQN86" s="91"/>
      <c r="NQO86" s="91"/>
      <c r="NQP86" s="91"/>
      <c r="NQQ86" s="91"/>
      <c r="NQR86" s="91"/>
      <c r="NQS86" s="91"/>
      <c r="NQT86" s="91"/>
      <c r="NQU86" s="91"/>
      <c r="NQV86" s="91"/>
      <c r="NQW86" s="91"/>
      <c r="NQX86" s="91"/>
      <c r="NQY86" s="91"/>
      <c r="NQZ86" s="91"/>
      <c r="NRA86" s="91"/>
      <c r="NRB86" s="91"/>
      <c r="NRC86" s="91"/>
      <c r="NRD86" s="91"/>
      <c r="NRE86" s="91"/>
      <c r="NRF86" s="91"/>
      <c r="NRG86" s="91"/>
      <c r="NRH86" s="91"/>
      <c r="NRI86" s="91"/>
      <c r="NRJ86" s="91"/>
      <c r="NRK86" s="91"/>
      <c r="NRL86" s="91"/>
      <c r="NRM86" s="91"/>
      <c r="NRN86" s="91"/>
      <c r="NRO86" s="91"/>
      <c r="NRP86" s="91"/>
      <c r="NRQ86" s="91"/>
      <c r="NRR86" s="91"/>
      <c r="NRS86" s="91"/>
      <c r="NRT86" s="91"/>
      <c r="NRU86" s="91"/>
      <c r="NRV86" s="91"/>
      <c r="NRW86" s="91"/>
      <c r="NRX86" s="91"/>
      <c r="NRY86" s="91"/>
      <c r="NRZ86" s="91"/>
      <c r="NSA86" s="91"/>
      <c r="NSB86" s="91"/>
      <c r="NSC86" s="91"/>
      <c r="NSD86" s="91"/>
      <c r="NSE86" s="91"/>
      <c r="NSF86" s="91"/>
      <c r="NSG86" s="91"/>
      <c r="NSH86" s="91"/>
      <c r="NSI86" s="91"/>
      <c r="NSJ86" s="91"/>
      <c r="NSK86" s="91"/>
      <c r="NSL86" s="91"/>
      <c r="NSM86" s="91"/>
      <c r="NSN86" s="91"/>
      <c r="NSO86" s="91"/>
      <c r="NSP86" s="91"/>
      <c r="NSQ86" s="91"/>
      <c r="NSR86" s="91"/>
      <c r="NSS86" s="91"/>
      <c r="NST86" s="91"/>
      <c r="NSU86" s="91"/>
      <c r="NSV86" s="91"/>
      <c r="NSW86" s="91"/>
      <c r="NSX86" s="91"/>
      <c r="NSY86" s="91"/>
      <c r="NSZ86" s="91"/>
      <c r="NTA86" s="91"/>
      <c r="NTB86" s="91"/>
      <c r="NTC86" s="91"/>
      <c r="NTD86" s="91"/>
      <c r="NTE86" s="91"/>
      <c r="NTF86" s="91"/>
      <c r="NTG86" s="91"/>
      <c r="NTH86" s="91"/>
      <c r="NTI86" s="91"/>
      <c r="NTJ86" s="91"/>
      <c r="NTK86" s="91"/>
      <c r="NTL86" s="91"/>
      <c r="NTM86" s="91"/>
      <c r="NTN86" s="91"/>
      <c r="NTO86" s="91"/>
      <c r="NTP86" s="91"/>
      <c r="NTQ86" s="91"/>
      <c r="NTR86" s="91"/>
      <c r="NTS86" s="91"/>
      <c r="NTT86" s="91"/>
      <c r="NTU86" s="91"/>
      <c r="NTV86" s="91"/>
      <c r="NTW86" s="91"/>
      <c r="NTX86" s="91"/>
      <c r="NTY86" s="91"/>
      <c r="NTZ86" s="91"/>
      <c r="NUA86" s="91"/>
      <c r="NUB86" s="91"/>
      <c r="NUC86" s="91"/>
      <c r="NUD86" s="91"/>
      <c r="NUE86" s="91"/>
      <c r="NUF86" s="91"/>
      <c r="NUG86" s="91"/>
      <c r="NUH86" s="91"/>
      <c r="NUI86" s="91"/>
      <c r="NUJ86" s="91"/>
      <c r="NUK86" s="91"/>
      <c r="NUL86" s="91"/>
      <c r="NUM86" s="91"/>
      <c r="NUN86" s="91"/>
      <c r="NUO86" s="91"/>
      <c r="NUP86" s="91"/>
      <c r="NUQ86" s="91"/>
      <c r="NUR86" s="91"/>
      <c r="NUS86" s="91"/>
      <c r="NUT86" s="91"/>
      <c r="NUU86" s="91"/>
      <c r="NUV86" s="91"/>
      <c r="NUW86" s="91"/>
      <c r="NUX86" s="91"/>
      <c r="NUY86" s="91"/>
      <c r="NUZ86" s="91"/>
      <c r="NVA86" s="91"/>
      <c r="NVB86" s="91"/>
      <c r="NVC86" s="91"/>
      <c r="NVD86" s="91"/>
      <c r="NVE86" s="91"/>
      <c r="NVF86" s="91"/>
      <c r="NVG86" s="91"/>
      <c r="NVH86" s="91"/>
      <c r="NVI86" s="91"/>
      <c r="NVJ86" s="91"/>
      <c r="NVK86" s="91"/>
      <c r="NVL86" s="91"/>
      <c r="NVM86" s="91"/>
      <c r="NVN86" s="91"/>
      <c r="NVO86" s="91"/>
      <c r="NVP86" s="91"/>
      <c r="NVQ86" s="91"/>
      <c r="NVR86" s="91"/>
      <c r="NVS86" s="91"/>
      <c r="NVT86" s="91"/>
      <c r="NVU86" s="91"/>
      <c r="NVV86" s="91"/>
      <c r="NVW86" s="91"/>
      <c r="NVX86" s="91"/>
      <c r="NVY86" s="91"/>
      <c r="NVZ86" s="91"/>
      <c r="NWA86" s="91"/>
      <c r="NWB86" s="91"/>
      <c r="NWC86" s="91"/>
      <c r="NWD86" s="91"/>
      <c r="NWE86" s="91"/>
      <c r="NWF86" s="91"/>
      <c r="NWG86" s="91"/>
      <c r="NWH86" s="91"/>
      <c r="NWI86" s="91"/>
      <c r="NWJ86" s="91"/>
      <c r="NWK86" s="91"/>
      <c r="NWL86" s="91"/>
      <c r="NWM86" s="91"/>
      <c r="NWN86" s="91"/>
      <c r="NWO86" s="91"/>
      <c r="NWP86" s="91"/>
      <c r="NWQ86" s="91"/>
      <c r="NWR86" s="91"/>
      <c r="NWS86" s="91"/>
      <c r="NWT86" s="91"/>
      <c r="NWU86" s="91"/>
      <c r="NWV86" s="91"/>
      <c r="NWW86" s="91"/>
      <c r="NWX86" s="91"/>
      <c r="NWY86" s="91"/>
      <c r="NWZ86" s="91"/>
      <c r="NXA86" s="91"/>
      <c r="NXB86" s="91"/>
      <c r="NXC86" s="91"/>
      <c r="NXD86" s="91"/>
      <c r="NXE86" s="91"/>
      <c r="NXF86" s="91"/>
      <c r="NXG86" s="91"/>
      <c r="NXH86" s="91"/>
      <c r="NXI86" s="91"/>
      <c r="NXJ86" s="91"/>
      <c r="NXK86" s="91"/>
      <c r="NXL86" s="91"/>
      <c r="NXM86" s="91"/>
      <c r="NXN86" s="91"/>
      <c r="NXO86" s="91"/>
      <c r="NXP86" s="91"/>
      <c r="NXQ86" s="91"/>
      <c r="NXR86" s="91"/>
      <c r="NXS86" s="91"/>
      <c r="NXT86" s="91"/>
      <c r="NXU86" s="91"/>
      <c r="NXV86" s="91"/>
      <c r="NXW86" s="91"/>
      <c r="NXX86" s="91"/>
      <c r="NXY86" s="91"/>
      <c r="NXZ86" s="91"/>
      <c r="NYA86" s="91"/>
      <c r="NYB86" s="91"/>
      <c r="NYC86" s="91"/>
      <c r="NYD86" s="91"/>
      <c r="NYE86" s="91"/>
      <c r="NYF86" s="91"/>
      <c r="NYG86" s="91"/>
      <c r="NYH86" s="91"/>
      <c r="NYI86" s="91"/>
      <c r="NYJ86" s="91"/>
      <c r="NYK86" s="91"/>
      <c r="NYL86" s="91"/>
      <c r="NYM86" s="91"/>
      <c r="NYN86" s="91"/>
      <c r="NYO86" s="91"/>
      <c r="NYP86" s="91"/>
      <c r="NYQ86" s="91"/>
      <c r="NYR86" s="91"/>
      <c r="NYS86" s="91"/>
      <c r="NYT86" s="91"/>
      <c r="NYU86" s="91"/>
      <c r="NYV86" s="91"/>
      <c r="NYW86" s="91"/>
      <c r="NYX86" s="91"/>
      <c r="NYY86" s="91"/>
      <c r="NYZ86" s="91"/>
      <c r="NZA86" s="91"/>
      <c r="NZB86" s="91"/>
      <c r="NZC86" s="91"/>
      <c r="NZD86" s="91"/>
      <c r="NZE86" s="91"/>
      <c r="NZF86" s="91"/>
      <c r="NZG86" s="91"/>
      <c r="NZH86" s="91"/>
      <c r="NZI86" s="91"/>
      <c r="NZJ86" s="91"/>
      <c r="NZK86" s="91"/>
      <c r="NZL86" s="91"/>
      <c r="NZM86" s="91"/>
      <c r="NZN86" s="91"/>
      <c r="NZO86" s="91"/>
      <c r="NZP86" s="91"/>
      <c r="NZQ86" s="91"/>
      <c r="NZR86" s="91"/>
      <c r="NZS86" s="91"/>
      <c r="NZT86" s="91"/>
      <c r="NZU86" s="91"/>
      <c r="NZV86" s="91"/>
      <c r="NZW86" s="91"/>
      <c r="NZX86" s="91"/>
      <c r="NZY86" s="91"/>
      <c r="NZZ86" s="91"/>
      <c r="OAA86" s="91"/>
      <c r="OAB86" s="91"/>
      <c r="OAC86" s="91"/>
      <c r="OAD86" s="91"/>
      <c r="OAE86" s="91"/>
      <c r="OAF86" s="91"/>
      <c r="OAG86" s="91"/>
      <c r="OAH86" s="91"/>
      <c r="OAI86" s="91"/>
      <c r="OAJ86" s="91"/>
      <c r="OAK86" s="91"/>
      <c r="OAL86" s="91"/>
      <c r="OAM86" s="91"/>
      <c r="OAN86" s="91"/>
      <c r="OAO86" s="91"/>
      <c r="OAP86" s="91"/>
      <c r="OAQ86" s="91"/>
      <c r="OAR86" s="91"/>
      <c r="OAS86" s="91"/>
      <c r="OAT86" s="91"/>
      <c r="OAU86" s="91"/>
      <c r="OAV86" s="91"/>
      <c r="OAW86" s="91"/>
      <c r="OAX86" s="91"/>
      <c r="OAY86" s="91"/>
      <c r="OAZ86" s="91"/>
      <c r="OBA86" s="91"/>
      <c r="OBB86" s="91"/>
      <c r="OBC86" s="91"/>
      <c r="OBD86" s="91"/>
      <c r="OBE86" s="91"/>
      <c r="OBF86" s="91"/>
      <c r="OBG86" s="91"/>
      <c r="OBH86" s="91"/>
      <c r="OBI86" s="91"/>
      <c r="OBJ86" s="91"/>
      <c r="OBK86" s="91"/>
      <c r="OBL86" s="91"/>
      <c r="OBM86" s="91"/>
      <c r="OBN86" s="91"/>
      <c r="OBO86" s="91"/>
      <c r="OBP86" s="91"/>
      <c r="OBQ86" s="91"/>
      <c r="OBR86" s="91"/>
      <c r="OBS86" s="91"/>
      <c r="OBT86" s="91"/>
      <c r="OBU86" s="91"/>
      <c r="OBV86" s="91"/>
      <c r="OBW86" s="91"/>
      <c r="OBX86" s="91"/>
      <c r="OBY86" s="91"/>
      <c r="OBZ86" s="91"/>
      <c r="OCA86" s="91"/>
      <c r="OCB86" s="91"/>
      <c r="OCC86" s="91"/>
      <c r="OCD86" s="91"/>
      <c r="OCE86" s="91"/>
      <c r="OCF86" s="91"/>
      <c r="OCG86" s="91"/>
      <c r="OCH86" s="91"/>
      <c r="OCI86" s="91"/>
      <c r="OCJ86" s="91"/>
      <c r="OCK86" s="91"/>
      <c r="OCL86" s="91"/>
      <c r="OCM86" s="91"/>
      <c r="OCN86" s="91"/>
      <c r="OCO86" s="91"/>
      <c r="OCP86" s="91"/>
      <c r="OCQ86" s="91"/>
      <c r="OCR86" s="91"/>
      <c r="OCS86" s="91"/>
      <c r="OCT86" s="91"/>
      <c r="OCU86" s="91"/>
      <c r="OCV86" s="91"/>
      <c r="OCW86" s="91"/>
      <c r="OCX86" s="91"/>
      <c r="OCY86" s="91"/>
      <c r="OCZ86" s="91"/>
      <c r="ODA86" s="91"/>
      <c r="ODB86" s="91"/>
      <c r="ODC86" s="91"/>
      <c r="ODD86" s="91"/>
      <c r="ODE86" s="91"/>
      <c r="ODF86" s="91"/>
      <c r="ODG86" s="91"/>
      <c r="ODH86" s="91"/>
      <c r="ODI86" s="91"/>
      <c r="ODJ86" s="91"/>
      <c r="ODK86" s="91"/>
      <c r="ODL86" s="91"/>
      <c r="ODM86" s="91"/>
      <c r="ODN86" s="91"/>
      <c r="ODO86" s="91"/>
      <c r="ODP86" s="91"/>
      <c r="ODQ86" s="91"/>
      <c r="ODR86" s="91"/>
      <c r="ODS86" s="91"/>
      <c r="ODT86" s="91"/>
      <c r="ODU86" s="91"/>
      <c r="ODV86" s="91"/>
      <c r="ODW86" s="91"/>
      <c r="ODX86" s="91"/>
      <c r="ODY86" s="91"/>
      <c r="ODZ86" s="91"/>
      <c r="OEA86" s="91"/>
      <c r="OEB86" s="91"/>
      <c r="OEC86" s="91"/>
      <c r="OED86" s="91"/>
      <c r="OEE86" s="91"/>
      <c r="OEF86" s="91"/>
      <c r="OEG86" s="91"/>
      <c r="OEH86" s="91"/>
      <c r="OEI86" s="91"/>
      <c r="OEJ86" s="91"/>
      <c r="OEK86" s="91"/>
      <c r="OEL86" s="91"/>
      <c r="OEM86" s="91"/>
      <c r="OEN86" s="91"/>
      <c r="OEO86" s="91"/>
      <c r="OEP86" s="91"/>
      <c r="OEQ86" s="91"/>
      <c r="OER86" s="91"/>
      <c r="OES86" s="91"/>
      <c r="OET86" s="91"/>
      <c r="OEU86" s="91"/>
      <c r="OEV86" s="91"/>
      <c r="OEW86" s="91"/>
      <c r="OEX86" s="91"/>
      <c r="OEY86" s="91"/>
      <c r="OEZ86" s="91"/>
      <c r="OFA86" s="91"/>
      <c r="OFB86" s="91"/>
      <c r="OFC86" s="91"/>
      <c r="OFD86" s="91"/>
      <c r="OFE86" s="91"/>
      <c r="OFF86" s="91"/>
      <c r="OFG86" s="91"/>
      <c r="OFH86" s="91"/>
      <c r="OFI86" s="91"/>
      <c r="OFJ86" s="91"/>
      <c r="OFK86" s="91"/>
      <c r="OFL86" s="91"/>
      <c r="OFM86" s="91"/>
      <c r="OFN86" s="91"/>
      <c r="OFO86" s="91"/>
      <c r="OFP86" s="91"/>
      <c r="OFQ86" s="91"/>
      <c r="OFR86" s="91"/>
      <c r="OFS86" s="91"/>
      <c r="OFT86" s="91"/>
      <c r="OFU86" s="91"/>
      <c r="OFV86" s="91"/>
      <c r="OFW86" s="91"/>
      <c r="OFX86" s="91"/>
      <c r="OFY86" s="91"/>
      <c r="OFZ86" s="91"/>
      <c r="OGA86" s="91"/>
      <c r="OGB86" s="91"/>
      <c r="OGC86" s="91"/>
      <c r="OGD86" s="91"/>
      <c r="OGE86" s="91"/>
      <c r="OGF86" s="91"/>
      <c r="OGG86" s="91"/>
      <c r="OGH86" s="91"/>
      <c r="OGI86" s="91"/>
      <c r="OGJ86" s="91"/>
      <c r="OGK86" s="91"/>
      <c r="OGL86" s="91"/>
      <c r="OGM86" s="91"/>
      <c r="OGN86" s="91"/>
      <c r="OGO86" s="91"/>
      <c r="OGP86" s="91"/>
      <c r="OGQ86" s="91"/>
      <c r="OGR86" s="91"/>
      <c r="OGS86" s="91"/>
      <c r="OGT86" s="91"/>
      <c r="OGU86" s="91"/>
      <c r="OGV86" s="91"/>
      <c r="OGW86" s="91"/>
      <c r="OGX86" s="91"/>
      <c r="OGY86" s="91"/>
      <c r="OGZ86" s="91"/>
      <c r="OHA86" s="91"/>
      <c r="OHB86" s="91"/>
      <c r="OHC86" s="91"/>
      <c r="OHD86" s="91"/>
      <c r="OHE86" s="91"/>
      <c r="OHF86" s="91"/>
      <c r="OHG86" s="91"/>
      <c r="OHH86" s="91"/>
      <c r="OHI86" s="91"/>
      <c r="OHJ86" s="91"/>
      <c r="OHK86" s="91"/>
      <c r="OHL86" s="91"/>
      <c r="OHM86" s="91"/>
      <c r="OHN86" s="91"/>
      <c r="OHO86" s="91"/>
      <c r="OHP86" s="91"/>
      <c r="OHQ86" s="91"/>
      <c r="OHR86" s="91"/>
      <c r="OHS86" s="91"/>
      <c r="OHT86" s="91"/>
      <c r="OHU86" s="91"/>
      <c r="OHV86" s="91"/>
      <c r="OHW86" s="91"/>
      <c r="OHX86" s="91"/>
      <c r="OHY86" s="91"/>
      <c r="OHZ86" s="91"/>
      <c r="OIA86" s="91"/>
      <c r="OIB86" s="91"/>
      <c r="OIC86" s="91"/>
      <c r="OID86" s="91"/>
      <c r="OIE86" s="91"/>
      <c r="OIF86" s="91"/>
      <c r="OIG86" s="91"/>
      <c r="OIH86" s="91"/>
      <c r="OII86" s="91"/>
      <c r="OIJ86" s="91"/>
      <c r="OIK86" s="91"/>
      <c r="OIL86" s="91"/>
      <c r="OIM86" s="91"/>
      <c r="OIN86" s="91"/>
      <c r="OIO86" s="91"/>
      <c r="OIP86" s="91"/>
      <c r="OIQ86" s="91"/>
      <c r="OIR86" s="91"/>
      <c r="OIS86" s="91"/>
      <c r="OIT86" s="91"/>
      <c r="OIU86" s="91"/>
      <c r="OIV86" s="91"/>
      <c r="OIW86" s="91"/>
      <c r="OIX86" s="91"/>
      <c r="OIY86" s="91"/>
      <c r="OIZ86" s="91"/>
      <c r="OJA86" s="91"/>
      <c r="OJB86" s="91"/>
      <c r="OJC86" s="91"/>
      <c r="OJD86" s="91"/>
      <c r="OJE86" s="91"/>
      <c r="OJF86" s="91"/>
      <c r="OJG86" s="91"/>
      <c r="OJH86" s="91"/>
      <c r="OJI86" s="91"/>
      <c r="OJJ86" s="91"/>
      <c r="OJK86" s="91"/>
      <c r="OJL86" s="91"/>
      <c r="OJM86" s="91"/>
      <c r="OJN86" s="91"/>
      <c r="OJO86" s="91"/>
      <c r="OJP86" s="91"/>
      <c r="OJQ86" s="91"/>
      <c r="OJR86" s="91"/>
      <c r="OJS86" s="91"/>
      <c r="OJT86" s="91"/>
      <c r="OJU86" s="91"/>
      <c r="OJV86" s="91"/>
      <c r="OJW86" s="91"/>
      <c r="OJX86" s="91"/>
      <c r="OJY86" s="91"/>
      <c r="OJZ86" s="91"/>
      <c r="OKA86" s="91"/>
      <c r="OKB86" s="91"/>
      <c r="OKC86" s="91"/>
      <c r="OKD86" s="91"/>
      <c r="OKE86" s="91"/>
      <c r="OKF86" s="91"/>
      <c r="OKG86" s="91"/>
      <c r="OKH86" s="91"/>
      <c r="OKI86" s="91"/>
      <c r="OKJ86" s="91"/>
      <c r="OKK86" s="91"/>
      <c r="OKL86" s="91"/>
      <c r="OKM86" s="91"/>
      <c r="OKN86" s="91"/>
      <c r="OKO86" s="91"/>
      <c r="OKP86" s="91"/>
      <c r="OKQ86" s="91"/>
      <c r="OKR86" s="91"/>
      <c r="OKS86" s="91"/>
      <c r="OKT86" s="91"/>
      <c r="OKU86" s="91"/>
      <c r="OKV86" s="91"/>
      <c r="OKW86" s="91"/>
      <c r="OKX86" s="91"/>
      <c r="OKY86" s="91"/>
      <c r="OKZ86" s="91"/>
      <c r="OLA86" s="91"/>
      <c r="OLB86" s="91"/>
      <c r="OLC86" s="91"/>
      <c r="OLD86" s="91"/>
      <c r="OLE86" s="91"/>
      <c r="OLF86" s="91"/>
      <c r="OLG86" s="91"/>
      <c r="OLH86" s="91"/>
      <c r="OLI86" s="91"/>
      <c r="OLJ86" s="91"/>
      <c r="OLK86" s="91"/>
      <c r="OLL86" s="91"/>
      <c r="OLM86" s="91"/>
      <c r="OLN86" s="91"/>
      <c r="OLO86" s="91"/>
      <c r="OLP86" s="91"/>
      <c r="OLQ86" s="91"/>
      <c r="OLR86" s="91"/>
      <c r="OLS86" s="91"/>
      <c r="OLT86" s="91"/>
      <c r="OLU86" s="91"/>
      <c r="OLV86" s="91"/>
      <c r="OLW86" s="91"/>
      <c r="OLX86" s="91"/>
      <c r="OLY86" s="91"/>
      <c r="OLZ86" s="91"/>
      <c r="OMA86" s="91"/>
      <c r="OMB86" s="91"/>
      <c r="OMC86" s="91"/>
      <c r="OMD86" s="91"/>
      <c r="OME86" s="91"/>
      <c r="OMF86" s="91"/>
      <c r="OMG86" s="91"/>
      <c r="OMH86" s="91"/>
      <c r="OMI86" s="91"/>
      <c r="OMJ86" s="91"/>
      <c r="OMK86" s="91"/>
      <c r="OML86" s="91"/>
      <c r="OMM86" s="91"/>
      <c r="OMN86" s="91"/>
      <c r="OMO86" s="91"/>
      <c r="OMP86" s="91"/>
      <c r="OMQ86" s="91"/>
      <c r="OMR86" s="91"/>
      <c r="OMS86" s="91"/>
      <c r="OMT86" s="91"/>
      <c r="OMU86" s="91"/>
      <c r="OMV86" s="91"/>
      <c r="OMW86" s="91"/>
      <c r="OMX86" s="91"/>
      <c r="OMY86" s="91"/>
      <c r="OMZ86" s="91"/>
      <c r="ONA86" s="91"/>
      <c r="ONB86" s="91"/>
      <c r="ONC86" s="91"/>
      <c r="OND86" s="91"/>
      <c r="ONE86" s="91"/>
      <c r="ONF86" s="91"/>
      <c r="ONG86" s="91"/>
      <c r="ONH86" s="91"/>
      <c r="ONI86" s="91"/>
      <c r="ONJ86" s="91"/>
      <c r="ONK86" s="91"/>
      <c r="ONL86" s="91"/>
      <c r="ONM86" s="91"/>
      <c r="ONN86" s="91"/>
      <c r="ONO86" s="91"/>
      <c r="ONP86" s="91"/>
      <c r="ONQ86" s="91"/>
      <c r="ONR86" s="91"/>
      <c r="ONS86" s="91"/>
      <c r="ONT86" s="91"/>
      <c r="ONU86" s="91"/>
      <c r="ONV86" s="91"/>
      <c r="ONW86" s="91"/>
      <c r="ONX86" s="91"/>
      <c r="ONY86" s="91"/>
      <c r="ONZ86" s="91"/>
      <c r="OOA86" s="91"/>
      <c r="OOB86" s="91"/>
      <c r="OOC86" s="91"/>
      <c r="OOD86" s="91"/>
      <c r="OOE86" s="91"/>
      <c r="OOF86" s="91"/>
      <c r="OOG86" s="91"/>
      <c r="OOH86" s="91"/>
      <c r="OOI86" s="91"/>
      <c r="OOJ86" s="91"/>
      <c r="OOK86" s="91"/>
      <c r="OOL86" s="91"/>
      <c r="OOM86" s="91"/>
      <c r="OON86" s="91"/>
      <c r="OOO86" s="91"/>
      <c r="OOP86" s="91"/>
      <c r="OOQ86" s="91"/>
      <c r="OOR86" s="91"/>
      <c r="OOS86" s="91"/>
      <c r="OOT86" s="91"/>
      <c r="OOU86" s="91"/>
      <c r="OOV86" s="91"/>
      <c r="OOW86" s="91"/>
      <c r="OOX86" s="91"/>
      <c r="OOY86" s="91"/>
      <c r="OOZ86" s="91"/>
      <c r="OPA86" s="91"/>
      <c r="OPB86" s="91"/>
      <c r="OPC86" s="91"/>
      <c r="OPD86" s="91"/>
      <c r="OPE86" s="91"/>
      <c r="OPF86" s="91"/>
      <c r="OPG86" s="91"/>
      <c r="OPH86" s="91"/>
      <c r="OPI86" s="91"/>
      <c r="OPJ86" s="91"/>
      <c r="OPK86" s="91"/>
      <c r="OPL86" s="91"/>
      <c r="OPM86" s="91"/>
      <c r="OPN86" s="91"/>
      <c r="OPO86" s="91"/>
      <c r="OPP86" s="91"/>
      <c r="OPQ86" s="91"/>
      <c r="OPR86" s="91"/>
      <c r="OPS86" s="91"/>
      <c r="OPT86" s="91"/>
      <c r="OPU86" s="91"/>
      <c r="OPV86" s="91"/>
      <c r="OPW86" s="91"/>
      <c r="OPX86" s="91"/>
      <c r="OPY86" s="91"/>
      <c r="OPZ86" s="91"/>
      <c r="OQA86" s="91"/>
      <c r="OQB86" s="91"/>
      <c r="OQC86" s="91"/>
      <c r="OQD86" s="91"/>
      <c r="OQE86" s="91"/>
      <c r="OQF86" s="91"/>
      <c r="OQG86" s="91"/>
      <c r="OQH86" s="91"/>
      <c r="OQI86" s="91"/>
      <c r="OQJ86" s="91"/>
      <c r="OQK86" s="91"/>
      <c r="OQL86" s="91"/>
      <c r="OQM86" s="91"/>
      <c r="OQN86" s="91"/>
      <c r="OQO86" s="91"/>
      <c r="OQP86" s="91"/>
      <c r="OQQ86" s="91"/>
      <c r="OQR86" s="91"/>
      <c r="OQS86" s="91"/>
      <c r="OQT86" s="91"/>
      <c r="OQU86" s="91"/>
      <c r="OQV86" s="91"/>
      <c r="OQW86" s="91"/>
      <c r="OQX86" s="91"/>
      <c r="OQY86" s="91"/>
      <c r="OQZ86" s="91"/>
      <c r="ORA86" s="91"/>
      <c r="ORB86" s="91"/>
      <c r="ORC86" s="91"/>
      <c r="ORD86" s="91"/>
      <c r="ORE86" s="91"/>
      <c r="ORF86" s="91"/>
      <c r="ORG86" s="91"/>
      <c r="ORH86" s="91"/>
      <c r="ORI86" s="91"/>
      <c r="ORJ86" s="91"/>
      <c r="ORK86" s="91"/>
      <c r="ORL86" s="91"/>
      <c r="ORM86" s="91"/>
      <c r="ORN86" s="91"/>
      <c r="ORO86" s="91"/>
      <c r="ORP86" s="91"/>
      <c r="ORQ86" s="91"/>
      <c r="ORR86" s="91"/>
      <c r="ORS86" s="91"/>
      <c r="ORT86" s="91"/>
      <c r="ORU86" s="91"/>
      <c r="ORV86" s="91"/>
      <c r="ORW86" s="91"/>
      <c r="ORX86" s="91"/>
      <c r="ORY86" s="91"/>
      <c r="ORZ86" s="91"/>
      <c r="OSA86" s="91"/>
      <c r="OSB86" s="91"/>
      <c r="OSC86" s="91"/>
      <c r="OSD86" s="91"/>
      <c r="OSE86" s="91"/>
      <c r="OSF86" s="91"/>
      <c r="OSG86" s="91"/>
      <c r="OSH86" s="91"/>
      <c r="OSI86" s="91"/>
      <c r="OSJ86" s="91"/>
      <c r="OSK86" s="91"/>
      <c r="OSL86" s="91"/>
      <c r="OSM86" s="91"/>
      <c r="OSN86" s="91"/>
      <c r="OSO86" s="91"/>
      <c r="OSP86" s="91"/>
      <c r="OSQ86" s="91"/>
      <c r="OSR86" s="91"/>
      <c r="OSS86" s="91"/>
      <c r="OST86" s="91"/>
      <c r="OSU86" s="91"/>
      <c r="OSV86" s="91"/>
      <c r="OSW86" s="91"/>
      <c r="OSX86" s="91"/>
      <c r="OSY86" s="91"/>
      <c r="OSZ86" s="91"/>
      <c r="OTA86" s="91"/>
      <c r="OTB86" s="91"/>
      <c r="OTC86" s="91"/>
      <c r="OTD86" s="91"/>
      <c r="OTE86" s="91"/>
      <c r="OTF86" s="91"/>
      <c r="OTG86" s="91"/>
      <c r="OTH86" s="91"/>
      <c r="OTI86" s="91"/>
      <c r="OTJ86" s="91"/>
      <c r="OTK86" s="91"/>
      <c r="OTL86" s="91"/>
      <c r="OTM86" s="91"/>
      <c r="OTN86" s="91"/>
      <c r="OTO86" s="91"/>
      <c r="OTP86" s="91"/>
      <c r="OTQ86" s="91"/>
      <c r="OTR86" s="91"/>
      <c r="OTS86" s="91"/>
      <c r="OTT86" s="91"/>
      <c r="OTU86" s="91"/>
      <c r="OTV86" s="91"/>
      <c r="OTW86" s="91"/>
      <c r="OTX86" s="91"/>
      <c r="OTY86" s="91"/>
      <c r="OTZ86" s="91"/>
      <c r="OUA86" s="91"/>
      <c r="OUB86" s="91"/>
      <c r="OUC86" s="91"/>
      <c r="OUD86" s="91"/>
      <c r="OUE86" s="91"/>
      <c r="OUF86" s="91"/>
      <c r="OUG86" s="91"/>
      <c r="OUH86" s="91"/>
      <c r="OUI86" s="91"/>
      <c r="OUJ86" s="91"/>
      <c r="OUK86" s="91"/>
      <c r="OUL86" s="91"/>
      <c r="OUM86" s="91"/>
      <c r="OUN86" s="91"/>
      <c r="OUO86" s="91"/>
      <c r="OUP86" s="91"/>
      <c r="OUQ86" s="91"/>
      <c r="OUR86" s="91"/>
      <c r="OUS86" s="91"/>
      <c r="OUT86" s="91"/>
      <c r="OUU86" s="91"/>
      <c r="OUV86" s="91"/>
      <c r="OUW86" s="91"/>
      <c r="OUX86" s="91"/>
      <c r="OUY86" s="91"/>
      <c r="OUZ86" s="91"/>
      <c r="OVA86" s="91"/>
      <c r="OVB86" s="91"/>
      <c r="OVC86" s="91"/>
      <c r="OVD86" s="91"/>
      <c r="OVE86" s="91"/>
      <c r="OVF86" s="91"/>
      <c r="OVG86" s="91"/>
      <c r="OVH86" s="91"/>
      <c r="OVI86" s="91"/>
      <c r="OVJ86" s="91"/>
      <c r="OVK86" s="91"/>
      <c r="OVL86" s="91"/>
      <c r="OVM86" s="91"/>
      <c r="OVN86" s="91"/>
      <c r="OVO86" s="91"/>
      <c r="OVP86" s="91"/>
      <c r="OVQ86" s="91"/>
      <c r="OVR86" s="91"/>
      <c r="OVS86" s="91"/>
      <c r="OVT86" s="91"/>
      <c r="OVU86" s="91"/>
      <c r="OVV86" s="91"/>
      <c r="OVW86" s="91"/>
      <c r="OVX86" s="91"/>
      <c r="OVY86" s="91"/>
      <c r="OVZ86" s="91"/>
      <c r="OWA86" s="91"/>
      <c r="OWB86" s="91"/>
      <c r="OWC86" s="91"/>
      <c r="OWD86" s="91"/>
      <c r="OWE86" s="91"/>
      <c r="OWF86" s="91"/>
      <c r="OWG86" s="91"/>
      <c r="OWH86" s="91"/>
      <c r="OWI86" s="91"/>
      <c r="OWJ86" s="91"/>
      <c r="OWK86" s="91"/>
      <c r="OWL86" s="91"/>
      <c r="OWM86" s="91"/>
      <c r="OWN86" s="91"/>
      <c r="OWO86" s="91"/>
      <c r="OWP86" s="91"/>
      <c r="OWQ86" s="91"/>
      <c r="OWR86" s="91"/>
      <c r="OWS86" s="91"/>
      <c r="OWT86" s="91"/>
      <c r="OWU86" s="91"/>
      <c r="OWV86" s="91"/>
      <c r="OWW86" s="91"/>
      <c r="OWX86" s="91"/>
      <c r="OWY86" s="91"/>
      <c r="OWZ86" s="91"/>
      <c r="OXA86" s="91"/>
      <c r="OXB86" s="91"/>
      <c r="OXC86" s="91"/>
      <c r="OXD86" s="91"/>
      <c r="OXE86" s="91"/>
      <c r="OXF86" s="91"/>
      <c r="OXG86" s="91"/>
      <c r="OXH86" s="91"/>
      <c r="OXI86" s="91"/>
      <c r="OXJ86" s="91"/>
      <c r="OXK86" s="91"/>
      <c r="OXL86" s="91"/>
      <c r="OXM86" s="91"/>
      <c r="OXN86" s="91"/>
      <c r="OXO86" s="91"/>
      <c r="OXP86" s="91"/>
      <c r="OXQ86" s="91"/>
      <c r="OXR86" s="91"/>
      <c r="OXS86" s="91"/>
      <c r="OXT86" s="91"/>
      <c r="OXU86" s="91"/>
      <c r="OXV86" s="91"/>
      <c r="OXW86" s="91"/>
      <c r="OXX86" s="91"/>
      <c r="OXY86" s="91"/>
      <c r="OXZ86" s="91"/>
      <c r="OYA86" s="91"/>
      <c r="OYB86" s="91"/>
      <c r="OYC86" s="91"/>
      <c r="OYD86" s="91"/>
      <c r="OYE86" s="91"/>
      <c r="OYF86" s="91"/>
      <c r="OYG86" s="91"/>
      <c r="OYH86" s="91"/>
      <c r="OYI86" s="91"/>
      <c r="OYJ86" s="91"/>
      <c r="OYK86" s="91"/>
      <c r="OYL86" s="91"/>
      <c r="OYM86" s="91"/>
      <c r="OYN86" s="91"/>
      <c r="OYO86" s="91"/>
      <c r="OYP86" s="91"/>
      <c r="OYQ86" s="91"/>
      <c r="OYR86" s="91"/>
      <c r="OYS86" s="91"/>
      <c r="OYT86" s="91"/>
      <c r="OYU86" s="91"/>
      <c r="OYV86" s="91"/>
      <c r="OYW86" s="91"/>
      <c r="OYX86" s="91"/>
      <c r="OYY86" s="91"/>
      <c r="OYZ86" s="91"/>
      <c r="OZA86" s="91"/>
      <c r="OZB86" s="91"/>
      <c r="OZC86" s="91"/>
      <c r="OZD86" s="91"/>
      <c r="OZE86" s="91"/>
      <c r="OZF86" s="91"/>
      <c r="OZG86" s="91"/>
      <c r="OZH86" s="91"/>
      <c r="OZI86" s="91"/>
      <c r="OZJ86" s="91"/>
      <c r="OZK86" s="91"/>
      <c r="OZL86" s="91"/>
      <c r="OZM86" s="91"/>
      <c r="OZN86" s="91"/>
      <c r="OZO86" s="91"/>
      <c r="OZP86" s="91"/>
      <c r="OZQ86" s="91"/>
      <c r="OZR86" s="91"/>
      <c r="OZS86" s="91"/>
      <c r="OZT86" s="91"/>
      <c r="OZU86" s="91"/>
      <c r="OZV86" s="91"/>
      <c r="OZW86" s="91"/>
      <c r="OZX86" s="91"/>
      <c r="OZY86" s="91"/>
      <c r="OZZ86" s="91"/>
      <c r="PAA86" s="91"/>
      <c r="PAB86" s="91"/>
      <c r="PAC86" s="91"/>
      <c r="PAD86" s="91"/>
      <c r="PAE86" s="91"/>
      <c r="PAF86" s="91"/>
      <c r="PAG86" s="91"/>
      <c r="PAH86" s="91"/>
      <c r="PAI86" s="91"/>
      <c r="PAJ86" s="91"/>
      <c r="PAK86" s="91"/>
      <c r="PAL86" s="91"/>
      <c r="PAM86" s="91"/>
      <c r="PAN86" s="91"/>
      <c r="PAO86" s="91"/>
      <c r="PAP86" s="91"/>
      <c r="PAQ86" s="91"/>
      <c r="PAR86" s="91"/>
      <c r="PAS86" s="91"/>
      <c r="PAT86" s="91"/>
      <c r="PAU86" s="91"/>
      <c r="PAV86" s="91"/>
      <c r="PAW86" s="91"/>
      <c r="PAX86" s="91"/>
      <c r="PAY86" s="91"/>
      <c r="PAZ86" s="91"/>
      <c r="PBA86" s="91"/>
      <c r="PBB86" s="91"/>
      <c r="PBC86" s="91"/>
      <c r="PBD86" s="91"/>
      <c r="PBE86" s="91"/>
      <c r="PBF86" s="91"/>
      <c r="PBG86" s="91"/>
      <c r="PBH86" s="91"/>
      <c r="PBI86" s="91"/>
      <c r="PBJ86" s="91"/>
      <c r="PBK86" s="91"/>
      <c r="PBL86" s="91"/>
      <c r="PBM86" s="91"/>
      <c r="PBN86" s="91"/>
      <c r="PBO86" s="91"/>
      <c r="PBP86" s="91"/>
      <c r="PBQ86" s="91"/>
      <c r="PBR86" s="91"/>
      <c r="PBS86" s="91"/>
      <c r="PBT86" s="91"/>
      <c r="PBU86" s="91"/>
      <c r="PBV86" s="91"/>
      <c r="PBW86" s="91"/>
      <c r="PBX86" s="91"/>
      <c r="PBY86" s="91"/>
      <c r="PBZ86" s="91"/>
      <c r="PCA86" s="91"/>
      <c r="PCB86" s="91"/>
      <c r="PCC86" s="91"/>
      <c r="PCD86" s="91"/>
      <c r="PCE86" s="91"/>
      <c r="PCF86" s="91"/>
      <c r="PCG86" s="91"/>
      <c r="PCH86" s="91"/>
      <c r="PCI86" s="91"/>
      <c r="PCJ86" s="91"/>
      <c r="PCK86" s="91"/>
      <c r="PCL86" s="91"/>
      <c r="PCM86" s="91"/>
      <c r="PCN86" s="91"/>
      <c r="PCO86" s="91"/>
      <c r="PCP86" s="91"/>
      <c r="PCQ86" s="91"/>
      <c r="PCR86" s="91"/>
      <c r="PCS86" s="91"/>
      <c r="PCT86" s="91"/>
      <c r="PCU86" s="91"/>
      <c r="PCV86" s="91"/>
      <c r="PCW86" s="91"/>
      <c r="PCX86" s="91"/>
      <c r="PCY86" s="91"/>
      <c r="PCZ86" s="91"/>
      <c r="PDA86" s="91"/>
      <c r="PDB86" s="91"/>
      <c r="PDC86" s="91"/>
      <c r="PDD86" s="91"/>
      <c r="PDE86" s="91"/>
      <c r="PDF86" s="91"/>
      <c r="PDG86" s="91"/>
      <c r="PDH86" s="91"/>
      <c r="PDI86" s="91"/>
      <c r="PDJ86" s="91"/>
      <c r="PDK86" s="91"/>
      <c r="PDL86" s="91"/>
      <c r="PDM86" s="91"/>
      <c r="PDN86" s="91"/>
      <c r="PDO86" s="91"/>
      <c r="PDP86" s="91"/>
      <c r="PDQ86" s="91"/>
      <c r="PDR86" s="91"/>
      <c r="PDS86" s="91"/>
      <c r="PDT86" s="91"/>
      <c r="PDU86" s="91"/>
      <c r="PDV86" s="91"/>
      <c r="PDW86" s="91"/>
      <c r="PDX86" s="91"/>
      <c r="PDY86" s="91"/>
      <c r="PDZ86" s="91"/>
      <c r="PEA86" s="91"/>
      <c r="PEB86" s="91"/>
      <c r="PEC86" s="91"/>
      <c r="PED86" s="91"/>
      <c r="PEE86" s="91"/>
      <c r="PEF86" s="91"/>
      <c r="PEG86" s="91"/>
      <c r="PEH86" s="91"/>
      <c r="PEI86" s="91"/>
      <c r="PEJ86" s="91"/>
      <c r="PEK86" s="91"/>
      <c r="PEL86" s="91"/>
      <c r="PEM86" s="91"/>
      <c r="PEN86" s="91"/>
      <c r="PEO86" s="91"/>
      <c r="PEP86" s="91"/>
      <c r="PEQ86" s="91"/>
      <c r="PER86" s="91"/>
      <c r="PES86" s="91"/>
      <c r="PET86" s="91"/>
      <c r="PEU86" s="91"/>
      <c r="PEV86" s="91"/>
      <c r="PEW86" s="91"/>
      <c r="PEX86" s="91"/>
      <c r="PEY86" s="91"/>
      <c r="PEZ86" s="91"/>
      <c r="PFA86" s="91"/>
      <c r="PFB86" s="91"/>
      <c r="PFC86" s="91"/>
      <c r="PFD86" s="91"/>
      <c r="PFE86" s="91"/>
      <c r="PFF86" s="91"/>
      <c r="PFG86" s="91"/>
      <c r="PFH86" s="91"/>
      <c r="PFI86" s="91"/>
      <c r="PFJ86" s="91"/>
      <c r="PFK86" s="91"/>
      <c r="PFL86" s="91"/>
      <c r="PFM86" s="91"/>
      <c r="PFN86" s="91"/>
      <c r="PFO86" s="91"/>
      <c r="PFP86" s="91"/>
      <c r="PFQ86" s="91"/>
      <c r="PFR86" s="91"/>
      <c r="PFS86" s="91"/>
      <c r="PFT86" s="91"/>
      <c r="PFU86" s="91"/>
      <c r="PFV86" s="91"/>
      <c r="PFW86" s="91"/>
      <c r="PFX86" s="91"/>
      <c r="PFY86" s="91"/>
      <c r="PFZ86" s="91"/>
      <c r="PGA86" s="91"/>
      <c r="PGB86" s="91"/>
      <c r="PGC86" s="91"/>
      <c r="PGD86" s="91"/>
      <c r="PGE86" s="91"/>
      <c r="PGF86" s="91"/>
      <c r="PGG86" s="91"/>
      <c r="PGH86" s="91"/>
      <c r="PGI86" s="91"/>
      <c r="PGJ86" s="91"/>
      <c r="PGK86" s="91"/>
      <c r="PGL86" s="91"/>
      <c r="PGM86" s="91"/>
      <c r="PGN86" s="91"/>
      <c r="PGO86" s="91"/>
      <c r="PGP86" s="91"/>
      <c r="PGQ86" s="91"/>
      <c r="PGR86" s="91"/>
      <c r="PGS86" s="91"/>
      <c r="PGT86" s="91"/>
      <c r="PGU86" s="91"/>
      <c r="PGV86" s="91"/>
      <c r="PGW86" s="91"/>
      <c r="PGX86" s="91"/>
      <c r="PGY86" s="91"/>
      <c r="PGZ86" s="91"/>
      <c r="PHA86" s="91"/>
      <c r="PHB86" s="91"/>
      <c r="PHC86" s="91"/>
      <c r="PHD86" s="91"/>
      <c r="PHE86" s="91"/>
      <c r="PHF86" s="91"/>
      <c r="PHG86" s="91"/>
      <c r="PHH86" s="91"/>
      <c r="PHI86" s="91"/>
      <c r="PHJ86" s="91"/>
      <c r="PHK86" s="91"/>
      <c r="PHL86" s="91"/>
      <c r="PHM86" s="91"/>
      <c r="PHN86" s="91"/>
      <c r="PHO86" s="91"/>
      <c r="PHP86" s="91"/>
      <c r="PHQ86" s="91"/>
      <c r="PHR86" s="91"/>
      <c r="PHS86" s="91"/>
      <c r="PHT86" s="91"/>
      <c r="PHU86" s="91"/>
      <c r="PHV86" s="91"/>
      <c r="PHW86" s="91"/>
      <c r="PHX86" s="91"/>
      <c r="PHY86" s="91"/>
      <c r="PHZ86" s="91"/>
      <c r="PIA86" s="91"/>
      <c r="PIB86" s="91"/>
      <c r="PIC86" s="91"/>
      <c r="PID86" s="91"/>
      <c r="PIE86" s="91"/>
      <c r="PIF86" s="91"/>
      <c r="PIG86" s="91"/>
      <c r="PIH86" s="91"/>
      <c r="PII86" s="91"/>
      <c r="PIJ86" s="91"/>
      <c r="PIK86" s="91"/>
      <c r="PIL86" s="91"/>
      <c r="PIM86" s="91"/>
      <c r="PIN86" s="91"/>
      <c r="PIO86" s="91"/>
      <c r="PIP86" s="91"/>
      <c r="PIQ86" s="91"/>
      <c r="PIR86" s="91"/>
      <c r="PIS86" s="91"/>
      <c r="PIT86" s="91"/>
      <c r="PIU86" s="91"/>
      <c r="PIV86" s="91"/>
      <c r="PIW86" s="91"/>
      <c r="PIX86" s="91"/>
      <c r="PIY86" s="91"/>
      <c r="PIZ86" s="91"/>
      <c r="PJA86" s="91"/>
      <c r="PJB86" s="91"/>
      <c r="PJC86" s="91"/>
      <c r="PJD86" s="91"/>
      <c r="PJE86" s="91"/>
      <c r="PJF86" s="91"/>
      <c r="PJG86" s="91"/>
      <c r="PJH86" s="91"/>
      <c r="PJI86" s="91"/>
      <c r="PJJ86" s="91"/>
      <c r="PJK86" s="91"/>
      <c r="PJL86" s="91"/>
      <c r="PJM86" s="91"/>
      <c r="PJN86" s="91"/>
      <c r="PJO86" s="91"/>
      <c r="PJP86" s="91"/>
      <c r="PJQ86" s="91"/>
      <c r="PJR86" s="91"/>
      <c r="PJS86" s="91"/>
      <c r="PJT86" s="91"/>
      <c r="PJU86" s="91"/>
      <c r="PJV86" s="91"/>
      <c r="PJW86" s="91"/>
      <c r="PJX86" s="91"/>
      <c r="PJY86" s="91"/>
      <c r="PJZ86" s="91"/>
      <c r="PKA86" s="91"/>
      <c r="PKB86" s="91"/>
      <c r="PKC86" s="91"/>
      <c r="PKD86" s="91"/>
      <c r="PKE86" s="91"/>
      <c r="PKF86" s="91"/>
      <c r="PKG86" s="91"/>
      <c r="PKH86" s="91"/>
      <c r="PKI86" s="91"/>
      <c r="PKJ86" s="91"/>
      <c r="PKK86" s="91"/>
      <c r="PKL86" s="91"/>
      <c r="PKM86" s="91"/>
      <c r="PKN86" s="91"/>
      <c r="PKO86" s="91"/>
      <c r="PKP86" s="91"/>
      <c r="PKQ86" s="91"/>
      <c r="PKR86" s="91"/>
      <c r="PKS86" s="91"/>
      <c r="PKT86" s="91"/>
      <c r="PKU86" s="91"/>
      <c r="PKV86" s="91"/>
      <c r="PKW86" s="91"/>
      <c r="PKX86" s="91"/>
      <c r="PKY86" s="91"/>
      <c r="PKZ86" s="91"/>
      <c r="PLA86" s="91"/>
      <c r="PLB86" s="91"/>
      <c r="PLC86" s="91"/>
      <c r="PLD86" s="91"/>
      <c r="PLE86" s="91"/>
      <c r="PLF86" s="91"/>
      <c r="PLG86" s="91"/>
      <c r="PLH86" s="91"/>
      <c r="PLI86" s="91"/>
      <c r="PLJ86" s="91"/>
      <c r="PLK86" s="91"/>
      <c r="PLL86" s="91"/>
      <c r="PLM86" s="91"/>
      <c r="PLN86" s="91"/>
      <c r="PLO86" s="91"/>
      <c r="PLP86" s="91"/>
      <c r="PLQ86" s="91"/>
      <c r="PLR86" s="91"/>
      <c r="PLS86" s="91"/>
      <c r="PLT86" s="91"/>
      <c r="PLU86" s="91"/>
      <c r="PLV86" s="91"/>
      <c r="PLW86" s="91"/>
      <c r="PLX86" s="91"/>
      <c r="PLY86" s="91"/>
      <c r="PLZ86" s="91"/>
      <c r="PMA86" s="91"/>
      <c r="PMB86" s="91"/>
      <c r="PMC86" s="91"/>
      <c r="PMD86" s="91"/>
      <c r="PME86" s="91"/>
      <c r="PMF86" s="91"/>
      <c r="PMG86" s="91"/>
      <c r="PMH86" s="91"/>
      <c r="PMI86" s="91"/>
      <c r="PMJ86" s="91"/>
      <c r="PMK86" s="91"/>
      <c r="PML86" s="91"/>
      <c r="PMM86" s="91"/>
      <c r="PMN86" s="91"/>
      <c r="PMO86" s="91"/>
      <c r="PMP86" s="91"/>
      <c r="PMQ86" s="91"/>
      <c r="PMR86" s="91"/>
      <c r="PMS86" s="91"/>
      <c r="PMT86" s="91"/>
      <c r="PMU86" s="91"/>
      <c r="PMV86" s="91"/>
      <c r="PMW86" s="91"/>
      <c r="PMX86" s="91"/>
      <c r="PMY86" s="91"/>
      <c r="PMZ86" s="91"/>
      <c r="PNA86" s="91"/>
      <c r="PNB86" s="91"/>
      <c r="PNC86" s="91"/>
      <c r="PND86" s="91"/>
      <c r="PNE86" s="91"/>
      <c r="PNF86" s="91"/>
      <c r="PNG86" s="91"/>
      <c r="PNH86" s="91"/>
      <c r="PNI86" s="91"/>
      <c r="PNJ86" s="91"/>
      <c r="PNK86" s="91"/>
      <c r="PNL86" s="91"/>
      <c r="PNM86" s="91"/>
      <c r="PNN86" s="91"/>
      <c r="PNO86" s="91"/>
      <c r="PNP86" s="91"/>
      <c r="PNQ86" s="91"/>
      <c r="PNR86" s="91"/>
      <c r="PNS86" s="91"/>
      <c r="PNT86" s="91"/>
      <c r="PNU86" s="91"/>
      <c r="PNV86" s="91"/>
      <c r="PNW86" s="91"/>
      <c r="PNX86" s="91"/>
      <c r="PNY86" s="91"/>
      <c r="PNZ86" s="91"/>
      <c r="POA86" s="91"/>
      <c r="POB86" s="91"/>
      <c r="POC86" s="91"/>
      <c r="POD86" s="91"/>
      <c r="POE86" s="91"/>
      <c r="POF86" s="91"/>
      <c r="POG86" s="91"/>
      <c r="POH86" s="91"/>
      <c r="POI86" s="91"/>
      <c r="POJ86" s="91"/>
      <c r="POK86" s="91"/>
      <c r="POL86" s="91"/>
      <c r="POM86" s="91"/>
      <c r="PON86" s="91"/>
      <c r="POO86" s="91"/>
      <c r="POP86" s="91"/>
      <c r="POQ86" s="91"/>
      <c r="POR86" s="91"/>
      <c r="POS86" s="91"/>
      <c r="POT86" s="91"/>
      <c r="POU86" s="91"/>
      <c r="POV86" s="91"/>
      <c r="POW86" s="91"/>
      <c r="POX86" s="91"/>
      <c r="POY86" s="91"/>
      <c r="POZ86" s="91"/>
      <c r="PPA86" s="91"/>
      <c r="PPB86" s="91"/>
      <c r="PPC86" s="91"/>
      <c r="PPD86" s="91"/>
      <c r="PPE86" s="91"/>
      <c r="PPF86" s="91"/>
      <c r="PPG86" s="91"/>
      <c r="PPH86" s="91"/>
      <c r="PPI86" s="91"/>
      <c r="PPJ86" s="91"/>
      <c r="PPK86" s="91"/>
      <c r="PPL86" s="91"/>
      <c r="PPM86" s="91"/>
      <c r="PPN86" s="91"/>
      <c r="PPO86" s="91"/>
      <c r="PPP86" s="91"/>
      <c r="PPQ86" s="91"/>
      <c r="PPR86" s="91"/>
      <c r="PPS86" s="91"/>
      <c r="PPT86" s="91"/>
      <c r="PPU86" s="91"/>
      <c r="PPV86" s="91"/>
      <c r="PPW86" s="91"/>
      <c r="PPX86" s="91"/>
      <c r="PPY86" s="91"/>
      <c r="PPZ86" s="91"/>
      <c r="PQA86" s="91"/>
      <c r="PQB86" s="91"/>
      <c r="PQC86" s="91"/>
      <c r="PQD86" s="91"/>
      <c r="PQE86" s="91"/>
      <c r="PQF86" s="91"/>
      <c r="PQG86" s="91"/>
      <c r="PQH86" s="91"/>
      <c r="PQI86" s="91"/>
      <c r="PQJ86" s="91"/>
      <c r="PQK86" s="91"/>
      <c r="PQL86" s="91"/>
      <c r="PQM86" s="91"/>
      <c r="PQN86" s="91"/>
      <c r="PQO86" s="91"/>
      <c r="PQP86" s="91"/>
      <c r="PQQ86" s="91"/>
      <c r="PQR86" s="91"/>
      <c r="PQS86" s="91"/>
      <c r="PQT86" s="91"/>
      <c r="PQU86" s="91"/>
      <c r="PQV86" s="91"/>
      <c r="PQW86" s="91"/>
      <c r="PQX86" s="91"/>
      <c r="PQY86" s="91"/>
      <c r="PQZ86" s="91"/>
      <c r="PRA86" s="91"/>
      <c r="PRB86" s="91"/>
      <c r="PRC86" s="91"/>
      <c r="PRD86" s="91"/>
      <c r="PRE86" s="91"/>
      <c r="PRF86" s="91"/>
      <c r="PRG86" s="91"/>
      <c r="PRH86" s="91"/>
      <c r="PRI86" s="91"/>
      <c r="PRJ86" s="91"/>
      <c r="PRK86" s="91"/>
      <c r="PRL86" s="91"/>
      <c r="PRM86" s="91"/>
      <c r="PRN86" s="91"/>
      <c r="PRO86" s="91"/>
      <c r="PRP86" s="91"/>
      <c r="PRQ86" s="91"/>
      <c r="PRR86" s="91"/>
      <c r="PRS86" s="91"/>
      <c r="PRT86" s="91"/>
      <c r="PRU86" s="91"/>
      <c r="PRV86" s="91"/>
      <c r="PRW86" s="91"/>
      <c r="PRX86" s="91"/>
      <c r="PRY86" s="91"/>
      <c r="PRZ86" s="91"/>
      <c r="PSA86" s="91"/>
      <c r="PSB86" s="91"/>
      <c r="PSC86" s="91"/>
      <c r="PSD86" s="91"/>
      <c r="PSE86" s="91"/>
      <c r="PSF86" s="91"/>
      <c r="PSG86" s="91"/>
      <c r="PSH86" s="91"/>
      <c r="PSI86" s="91"/>
      <c r="PSJ86" s="91"/>
      <c r="PSK86" s="91"/>
      <c r="PSL86" s="91"/>
      <c r="PSM86" s="91"/>
      <c r="PSN86" s="91"/>
      <c r="PSO86" s="91"/>
      <c r="PSP86" s="91"/>
      <c r="PSQ86" s="91"/>
      <c r="PSR86" s="91"/>
      <c r="PSS86" s="91"/>
      <c r="PST86" s="91"/>
      <c r="PSU86" s="91"/>
      <c r="PSV86" s="91"/>
      <c r="PSW86" s="91"/>
      <c r="PSX86" s="91"/>
      <c r="PSY86" s="91"/>
      <c r="PSZ86" s="91"/>
      <c r="PTA86" s="91"/>
      <c r="PTB86" s="91"/>
      <c r="PTC86" s="91"/>
      <c r="PTD86" s="91"/>
      <c r="PTE86" s="91"/>
      <c r="PTF86" s="91"/>
      <c r="PTG86" s="91"/>
      <c r="PTH86" s="91"/>
      <c r="PTI86" s="91"/>
      <c r="PTJ86" s="91"/>
      <c r="PTK86" s="91"/>
      <c r="PTL86" s="91"/>
      <c r="PTM86" s="91"/>
      <c r="PTN86" s="91"/>
      <c r="PTO86" s="91"/>
      <c r="PTP86" s="91"/>
      <c r="PTQ86" s="91"/>
      <c r="PTR86" s="91"/>
      <c r="PTS86" s="91"/>
      <c r="PTT86" s="91"/>
      <c r="PTU86" s="91"/>
      <c r="PTV86" s="91"/>
      <c r="PTW86" s="91"/>
      <c r="PTX86" s="91"/>
      <c r="PTY86" s="91"/>
      <c r="PTZ86" s="91"/>
      <c r="PUA86" s="91"/>
      <c r="PUB86" s="91"/>
      <c r="PUC86" s="91"/>
      <c r="PUD86" s="91"/>
      <c r="PUE86" s="91"/>
      <c r="PUF86" s="91"/>
      <c r="PUG86" s="91"/>
      <c r="PUH86" s="91"/>
      <c r="PUI86" s="91"/>
      <c r="PUJ86" s="91"/>
      <c r="PUK86" s="91"/>
      <c r="PUL86" s="91"/>
      <c r="PUM86" s="91"/>
      <c r="PUN86" s="91"/>
      <c r="PUO86" s="91"/>
      <c r="PUP86" s="91"/>
      <c r="PUQ86" s="91"/>
      <c r="PUR86" s="91"/>
      <c r="PUS86" s="91"/>
      <c r="PUT86" s="91"/>
      <c r="PUU86" s="91"/>
      <c r="PUV86" s="91"/>
      <c r="PUW86" s="91"/>
      <c r="PUX86" s="91"/>
      <c r="PUY86" s="91"/>
      <c r="PUZ86" s="91"/>
      <c r="PVA86" s="91"/>
      <c r="PVB86" s="91"/>
      <c r="PVC86" s="91"/>
      <c r="PVD86" s="91"/>
      <c r="PVE86" s="91"/>
      <c r="PVF86" s="91"/>
      <c r="PVG86" s="91"/>
      <c r="PVH86" s="91"/>
      <c r="PVI86" s="91"/>
      <c r="PVJ86" s="91"/>
      <c r="PVK86" s="91"/>
      <c r="PVL86" s="91"/>
      <c r="PVM86" s="91"/>
      <c r="PVN86" s="91"/>
      <c r="PVO86" s="91"/>
      <c r="PVP86" s="91"/>
      <c r="PVQ86" s="91"/>
      <c r="PVR86" s="91"/>
      <c r="PVS86" s="91"/>
      <c r="PVT86" s="91"/>
      <c r="PVU86" s="91"/>
      <c r="PVV86" s="91"/>
      <c r="PVW86" s="91"/>
      <c r="PVX86" s="91"/>
      <c r="PVY86" s="91"/>
      <c r="PVZ86" s="91"/>
      <c r="PWA86" s="91"/>
      <c r="PWB86" s="91"/>
      <c r="PWC86" s="91"/>
      <c r="PWD86" s="91"/>
      <c r="PWE86" s="91"/>
      <c r="PWF86" s="91"/>
      <c r="PWG86" s="91"/>
      <c r="PWH86" s="91"/>
      <c r="PWI86" s="91"/>
      <c r="PWJ86" s="91"/>
      <c r="PWK86" s="91"/>
      <c r="PWL86" s="91"/>
      <c r="PWM86" s="91"/>
      <c r="PWN86" s="91"/>
      <c r="PWO86" s="91"/>
      <c r="PWP86" s="91"/>
      <c r="PWQ86" s="91"/>
      <c r="PWR86" s="91"/>
      <c r="PWS86" s="91"/>
      <c r="PWT86" s="91"/>
      <c r="PWU86" s="91"/>
      <c r="PWV86" s="91"/>
      <c r="PWW86" s="91"/>
      <c r="PWX86" s="91"/>
      <c r="PWY86" s="91"/>
      <c r="PWZ86" s="91"/>
      <c r="PXA86" s="91"/>
      <c r="PXB86" s="91"/>
      <c r="PXC86" s="91"/>
      <c r="PXD86" s="91"/>
      <c r="PXE86" s="91"/>
      <c r="PXF86" s="91"/>
      <c r="PXG86" s="91"/>
      <c r="PXH86" s="91"/>
      <c r="PXI86" s="91"/>
      <c r="PXJ86" s="91"/>
      <c r="PXK86" s="91"/>
      <c r="PXL86" s="91"/>
      <c r="PXM86" s="91"/>
      <c r="PXN86" s="91"/>
      <c r="PXO86" s="91"/>
      <c r="PXP86" s="91"/>
      <c r="PXQ86" s="91"/>
      <c r="PXR86" s="91"/>
      <c r="PXS86" s="91"/>
      <c r="PXT86" s="91"/>
      <c r="PXU86" s="91"/>
      <c r="PXV86" s="91"/>
      <c r="PXW86" s="91"/>
      <c r="PXX86" s="91"/>
      <c r="PXY86" s="91"/>
      <c r="PXZ86" s="91"/>
      <c r="PYA86" s="91"/>
      <c r="PYB86" s="91"/>
      <c r="PYC86" s="91"/>
      <c r="PYD86" s="91"/>
      <c r="PYE86" s="91"/>
      <c r="PYF86" s="91"/>
      <c r="PYG86" s="91"/>
      <c r="PYH86" s="91"/>
      <c r="PYI86" s="91"/>
      <c r="PYJ86" s="91"/>
      <c r="PYK86" s="91"/>
      <c r="PYL86" s="91"/>
      <c r="PYM86" s="91"/>
      <c r="PYN86" s="91"/>
      <c r="PYO86" s="91"/>
      <c r="PYP86" s="91"/>
      <c r="PYQ86" s="91"/>
      <c r="PYR86" s="91"/>
      <c r="PYS86" s="91"/>
      <c r="PYT86" s="91"/>
      <c r="PYU86" s="91"/>
      <c r="PYV86" s="91"/>
      <c r="PYW86" s="91"/>
      <c r="PYX86" s="91"/>
      <c r="PYY86" s="91"/>
      <c r="PYZ86" s="91"/>
      <c r="PZA86" s="91"/>
      <c r="PZB86" s="91"/>
      <c r="PZC86" s="91"/>
      <c r="PZD86" s="91"/>
      <c r="PZE86" s="91"/>
      <c r="PZF86" s="91"/>
      <c r="PZG86" s="91"/>
      <c r="PZH86" s="91"/>
      <c r="PZI86" s="91"/>
      <c r="PZJ86" s="91"/>
      <c r="PZK86" s="91"/>
      <c r="PZL86" s="91"/>
      <c r="PZM86" s="91"/>
      <c r="PZN86" s="91"/>
      <c r="PZO86" s="91"/>
      <c r="PZP86" s="91"/>
      <c r="PZQ86" s="91"/>
      <c r="PZR86" s="91"/>
      <c r="PZS86" s="91"/>
      <c r="PZT86" s="91"/>
      <c r="PZU86" s="91"/>
      <c r="PZV86" s="91"/>
      <c r="PZW86" s="91"/>
      <c r="PZX86" s="91"/>
      <c r="PZY86" s="91"/>
      <c r="PZZ86" s="91"/>
      <c r="QAA86" s="91"/>
      <c r="QAB86" s="91"/>
      <c r="QAC86" s="91"/>
      <c r="QAD86" s="91"/>
      <c r="QAE86" s="91"/>
      <c r="QAF86" s="91"/>
      <c r="QAG86" s="91"/>
      <c r="QAH86" s="91"/>
      <c r="QAI86" s="91"/>
      <c r="QAJ86" s="91"/>
      <c r="QAK86" s="91"/>
      <c r="QAL86" s="91"/>
      <c r="QAM86" s="91"/>
      <c r="QAN86" s="91"/>
      <c r="QAO86" s="91"/>
      <c r="QAP86" s="91"/>
      <c r="QAQ86" s="91"/>
      <c r="QAR86" s="91"/>
      <c r="QAS86" s="91"/>
      <c r="QAT86" s="91"/>
      <c r="QAU86" s="91"/>
      <c r="QAV86" s="91"/>
      <c r="QAW86" s="91"/>
      <c r="QAX86" s="91"/>
      <c r="QAY86" s="91"/>
      <c r="QAZ86" s="91"/>
      <c r="QBA86" s="91"/>
      <c r="QBB86" s="91"/>
      <c r="QBC86" s="91"/>
      <c r="QBD86" s="91"/>
      <c r="QBE86" s="91"/>
      <c r="QBF86" s="91"/>
      <c r="QBG86" s="91"/>
      <c r="QBH86" s="91"/>
      <c r="QBI86" s="91"/>
      <c r="QBJ86" s="91"/>
      <c r="QBK86" s="91"/>
      <c r="QBL86" s="91"/>
      <c r="QBM86" s="91"/>
      <c r="QBN86" s="91"/>
      <c r="QBO86" s="91"/>
      <c r="QBP86" s="91"/>
      <c r="QBQ86" s="91"/>
      <c r="QBR86" s="91"/>
      <c r="QBS86" s="91"/>
      <c r="QBT86" s="91"/>
      <c r="QBU86" s="91"/>
      <c r="QBV86" s="91"/>
      <c r="QBW86" s="91"/>
      <c r="QBX86" s="91"/>
      <c r="QBY86" s="91"/>
      <c r="QBZ86" s="91"/>
      <c r="QCA86" s="91"/>
      <c r="QCB86" s="91"/>
      <c r="QCC86" s="91"/>
      <c r="QCD86" s="91"/>
      <c r="QCE86" s="91"/>
      <c r="QCF86" s="91"/>
      <c r="QCG86" s="91"/>
      <c r="QCH86" s="91"/>
      <c r="QCI86" s="91"/>
      <c r="QCJ86" s="91"/>
      <c r="QCK86" s="91"/>
      <c r="QCL86" s="91"/>
      <c r="QCM86" s="91"/>
      <c r="QCN86" s="91"/>
      <c r="QCO86" s="91"/>
      <c r="QCP86" s="91"/>
      <c r="QCQ86" s="91"/>
      <c r="QCR86" s="91"/>
      <c r="QCS86" s="91"/>
      <c r="QCT86" s="91"/>
      <c r="QCU86" s="91"/>
      <c r="QCV86" s="91"/>
      <c r="QCW86" s="91"/>
      <c r="QCX86" s="91"/>
      <c r="QCY86" s="91"/>
      <c r="QCZ86" s="91"/>
      <c r="QDA86" s="91"/>
      <c r="QDB86" s="91"/>
      <c r="QDC86" s="91"/>
      <c r="QDD86" s="91"/>
      <c r="QDE86" s="91"/>
      <c r="QDF86" s="91"/>
      <c r="QDG86" s="91"/>
      <c r="QDH86" s="91"/>
      <c r="QDI86" s="91"/>
      <c r="QDJ86" s="91"/>
      <c r="QDK86" s="91"/>
      <c r="QDL86" s="91"/>
      <c r="QDM86" s="91"/>
      <c r="QDN86" s="91"/>
      <c r="QDO86" s="91"/>
      <c r="QDP86" s="91"/>
      <c r="QDQ86" s="91"/>
      <c r="QDR86" s="91"/>
      <c r="QDS86" s="91"/>
      <c r="QDT86" s="91"/>
      <c r="QDU86" s="91"/>
      <c r="QDV86" s="91"/>
      <c r="QDW86" s="91"/>
      <c r="QDX86" s="91"/>
      <c r="QDY86" s="91"/>
      <c r="QDZ86" s="91"/>
      <c r="QEA86" s="91"/>
      <c r="QEB86" s="91"/>
      <c r="QEC86" s="91"/>
      <c r="QED86" s="91"/>
      <c r="QEE86" s="91"/>
      <c r="QEF86" s="91"/>
      <c r="QEG86" s="91"/>
      <c r="QEH86" s="91"/>
      <c r="QEI86" s="91"/>
      <c r="QEJ86" s="91"/>
      <c r="QEK86" s="91"/>
      <c r="QEL86" s="91"/>
      <c r="QEM86" s="91"/>
      <c r="QEN86" s="91"/>
      <c r="QEO86" s="91"/>
      <c r="QEP86" s="91"/>
      <c r="QEQ86" s="91"/>
      <c r="QER86" s="91"/>
      <c r="QES86" s="91"/>
      <c r="QET86" s="91"/>
      <c r="QEU86" s="91"/>
      <c r="QEV86" s="91"/>
      <c r="QEW86" s="91"/>
      <c r="QEX86" s="91"/>
      <c r="QEY86" s="91"/>
      <c r="QEZ86" s="91"/>
      <c r="QFA86" s="91"/>
      <c r="QFB86" s="91"/>
      <c r="QFC86" s="91"/>
      <c r="QFD86" s="91"/>
      <c r="QFE86" s="91"/>
      <c r="QFF86" s="91"/>
      <c r="QFG86" s="91"/>
      <c r="QFH86" s="91"/>
      <c r="QFI86" s="91"/>
      <c r="QFJ86" s="91"/>
      <c r="QFK86" s="91"/>
      <c r="QFL86" s="91"/>
      <c r="QFM86" s="91"/>
      <c r="QFN86" s="91"/>
      <c r="QFO86" s="91"/>
      <c r="QFP86" s="91"/>
      <c r="QFQ86" s="91"/>
      <c r="QFR86" s="91"/>
      <c r="QFS86" s="91"/>
      <c r="QFT86" s="91"/>
      <c r="QFU86" s="91"/>
      <c r="QFV86" s="91"/>
      <c r="QFW86" s="91"/>
      <c r="QFX86" s="91"/>
      <c r="QFY86" s="91"/>
      <c r="QFZ86" s="91"/>
      <c r="QGA86" s="91"/>
      <c r="QGB86" s="91"/>
      <c r="QGC86" s="91"/>
      <c r="QGD86" s="91"/>
      <c r="QGE86" s="91"/>
      <c r="QGF86" s="91"/>
      <c r="QGG86" s="91"/>
      <c r="QGH86" s="91"/>
      <c r="QGI86" s="91"/>
      <c r="QGJ86" s="91"/>
      <c r="QGK86" s="91"/>
      <c r="QGL86" s="91"/>
      <c r="QGM86" s="91"/>
      <c r="QGN86" s="91"/>
      <c r="QGO86" s="91"/>
      <c r="QGP86" s="91"/>
      <c r="QGQ86" s="91"/>
      <c r="QGR86" s="91"/>
      <c r="QGS86" s="91"/>
      <c r="QGT86" s="91"/>
      <c r="QGU86" s="91"/>
      <c r="QGV86" s="91"/>
      <c r="QGW86" s="91"/>
      <c r="QGX86" s="91"/>
      <c r="QGY86" s="91"/>
      <c r="QGZ86" s="91"/>
      <c r="QHA86" s="91"/>
      <c r="QHB86" s="91"/>
      <c r="QHC86" s="91"/>
      <c r="QHD86" s="91"/>
      <c r="QHE86" s="91"/>
      <c r="QHF86" s="91"/>
      <c r="QHG86" s="91"/>
      <c r="QHH86" s="91"/>
      <c r="QHI86" s="91"/>
      <c r="QHJ86" s="91"/>
      <c r="QHK86" s="91"/>
      <c r="QHL86" s="91"/>
      <c r="QHM86" s="91"/>
      <c r="QHN86" s="91"/>
      <c r="QHO86" s="91"/>
      <c r="QHP86" s="91"/>
      <c r="QHQ86" s="91"/>
      <c r="QHR86" s="91"/>
      <c r="QHS86" s="91"/>
      <c r="QHT86" s="91"/>
      <c r="QHU86" s="91"/>
      <c r="QHV86" s="91"/>
      <c r="QHW86" s="91"/>
      <c r="QHX86" s="91"/>
      <c r="QHY86" s="91"/>
      <c r="QHZ86" s="91"/>
      <c r="QIA86" s="91"/>
      <c r="QIB86" s="91"/>
      <c r="QIC86" s="91"/>
      <c r="QID86" s="91"/>
      <c r="QIE86" s="91"/>
      <c r="QIF86" s="91"/>
      <c r="QIG86" s="91"/>
      <c r="QIH86" s="91"/>
      <c r="QII86" s="91"/>
      <c r="QIJ86" s="91"/>
      <c r="QIK86" s="91"/>
      <c r="QIL86" s="91"/>
      <c r="QIM86" s="91"/>
      <c r="QIN86" s="91"/>
      <c r="QIO86" s="91"/>
      <c r="QIP86" s="91"/>
      <c r="QIQ86" s="91"/>
      <c r="QIR86" s="91"/>
      <c r="QIS86" s="91"/>
      <c r="QIT86" s="91"/>
      <c r="QIU86" s="91"/>
      <c r="QIV86" s="91"/>
      <c r="QIW86" s="91"/>
      <c r="QIX86" s="91"/>
      <c r="QIY86" s="91"/>
      <c r="QIZ86" s="91"/>
      <c r="QJA86" s="91"/>
      <c r="QJB86" s="91"/>
      <c r="QJC86" s="91"/>
      <c r="QJD86" s="91"/>
      <c r="QJE86" s="91"/>
      <c r="QJF86" s="91"/>
      <c r="QJG86" s="91"/>
      <c r="QJH86" s="91"/>
      <c r="QJI86" s="91"/>
      <c r="QJJ86" s="91"/>
      <c r="QJK86" s="91"/>
      <c r="QJL86" s="91"/>
      <c r="QJM86" s="91"/>
      <c r="QJN86" s="91"/>
      <c r="QJO86" s="91"/>
      <c r="QJP86" s="91"/>
      <c r="QJQ86" s="91"/>
      <c r="QJR86" s="91"/>
      <c r="QJS86" s="91"/>
      <c r="QJT86" s="91"/>
      <c r="QJU86" s="91"/>
      <c r="QJV86" s="91"/>
      <c r="QJW86" s="91"/>
      <c r="QJX86" s="91"/>
      <c r="QJY86" s="91"/>
      <c r="QJZ86" s="91"/>
      <c r="QKA86" s="91"/>
      <c r="QKB86" s="91"/>
      <c r="QKC86" s="91"/>
      <c r="QKD86" s="91"/>
      <c r="QKE86" s="91"/>
      <c r="QKF86" s="91"/>
      <c r="QKG86" s="91"/>
      <c r="QKH86" s="91"/>
      <c r="QKI86" s="91"/>
      <c r="QKJ86" s="91"/>
      <c r="QKK86" s="91"/>
      <c r="QKL86" s="91"/>
      <c r="QKM86" s="91"/>
      <c r="QKN86" s="91"/>
      <c r="QKO86" s="91"/>
      <c r="QKP86" s="91"/>
      <c r="QKQ86" s="91"/>
      <c r="QKR86" s="91"/>
      <c r="QKS86" s="91"/>
      <c r="QKT86" s="91"/>
      <c r="QKU86" s="91"/>
      <c r="QKV86" s="91"/>
      <c r="QKW86" s="91"/>
      <c r="QKX86" s="91"/>
      <c r="QKY86" s="91"/>
      <c r="QKZ86" s="91"/>
      <c r="QLA86" s="91"/>
      <c r="QLB86" s="91"/>
      <c r="QLC86" s="91"/>
      <c r="QLD86" s="91"/>
      <c r="QLE86" s="91"/>
      <c r="QLF86" s="91"/>
      <c r="QLG86" s="91"/>
      <c r="QLH86" s="91"/>
      <c r="QLI86" s="91"/>
      <c r="QLJ86" s="91"/>
      <c r="QLK86" s="91"/>
      <c r="QLL86" s="91"/>
      <c r="QLM86" s="91"/>
      <c r="QLN86" s="91"/>
      <c r="QLO86" s="91"/>
      <c r="QLP86" s="91"/>
      <c r="QLQ86" s="91"/>
      <c r="QLR86" s="91"/>
      <c r="QLS86" s="91"/>
      <c r="QLT86" s="91"/>
      <c r="QLU86" s="91"/>
      <c r="QLV86" s="91"/>
      <c r="QLW86" s="91"/>
      <c r="QLX86" s="91"/>
      <c r="QLY86" s="91"/>
      <c r="QLZ86" s="91"/>
      <c r="QMA86" s="91"/>
      <c r="QMB86" s="91"/>
      <c r="QMC86" s="91"/>
      <c r="QMD86" s="91"/>
      <c r="QME86" s="91"/>
      <c r="QMF86" s="91"/>
      <c r="QMG86" s="91"/>
      <c r="QMH86" s="91"/>
      <c r="QMI86" s="91"/>
      <c r="QMJ86" s="91"/>
      <c r="QMK86" s="91"/>
      <c r="QML86" s="91"/>
      <c r="QMM86" s="91"/>
      <c r="QMN86" s="91"/>
      <c r="QMO86" s="91"/>
      <c r="QMP86" s="91"/>
      <c r="QMQ86" s="91"/>
      <c r="QMR86" s="91"/>
      <c r="QMS86" s="91"/>
      <c r="QMT86" s="91"/>
      <c r="QMU86" s="91"/>
      <c r="QMV86" s="91"/>
      <c r="QMW86" s="91"/>
      <c r="QMX86" s="91"/>
      <c r="QMY86" s="91"/>
      <c r="QMZ86" s="91"/>
      <c r="QNA86" s="91"/>
      <c r="QNB86" s="91"/>
      <c r="QNC86" s="91"/>
      <c r="QND86" s="91"/>
      <c r="QNE86" s="91"/>
      <c r="QNF86" s="91"/>
      <c r="QNG86" s="91"/>
      <c r="QNH86" s="91"/>
      <c r="QNI86" s="91"/>
      <c r="QNJ86" s="91"/>
      <c r="QNK86" s="91"/>
      <c r="QNL86" s="91"/>
      <c r="QNM86" s="91"/>
      <c r="QNN86" s="91"/>
      <c r="QNO86" s="91"/>
      <c r="QNP86" s="91"/>
      <c r="QNQ86" s="91"/>
      <c r="QNR86" s="91"/>
      <c r="QNS86" s="91"/>
      <c r="QNT86" s="91"/>
      <c r="QNU86" s="91"/>
      <c r="QNV86" s="91"/>
      <c r="QNW86" s="91"/>
      <c r="QNX86" s="91"/>
      <c r="QNY86" s="91"/>
      <c r="QNZ86" s="91"/>
      <c r="QOA86" s="91"/>
      <c r="QOB86" s="91"/>
      <c r="QOC86" s="91"/>
      <c r="QOD86" s="91"/>
      <c r="QOE86" s="91"/>
      <c r="QOF86" s="91"/>
      <c r="QOG86" s="91"/>
      <c r="QOH86" s="91"/>
      <c r="QOI86" s="91"/>
      <c r="QOJ86" s="91"/>
      <c r="QOK86" s="91"/>
      <c r="QOL86" s="91"/>
      <c r="QOM86" s="91"/>
      <c r="QON86" s="91"/>
      <c r="QOO86" s="91"/>
      <c r="QOP86" s="91"/>
      <c r="QOQ86" s="91"/>
      <c r="QOR86" s="91"/>
      <c r="QOS86" s="91"/>
      <c r="QOT86" s="91"/>
      <c r="QOU86" s="91"/>
      <c r="QOV86" s="91"/>
      <c r="QOW86" s="91"/>
      <c r="QOX86" s="91"/>
      <c r="QOY86" s="91"/>
      <c r="QOZ86" s="91"/>
      <c r="QPA86" s="91"/>
      <c r="QPB86" s="91"/>
      <c r="QPC86" s="91"/>
      <c r="QPD86" s="91"/>
      <c r="QPE86" s="91"/>
      <c r="QPF86" s="91"/>
      <c r="QPG86" s="91"/>
      <c r="QPH86" s="91"/>
      <c r="QPI86" s="91"/>
      <c r="QPJ86" s="91"/>
      <c r="QPK86" s="91"/>
      <c r="QPL86" s="91"/>
      <c r="QPM86" s="91"/>
      <c r="QPN86" s="91"/>
      <c r="QPO86" s="91"/>
      <c r="QPP86" s="91"/>
      <c r="QPQ86" s="91"/>
      <c r="QPR86" s="91"/>
      <c r="QPS86" s="91"/>
      <c r="QPT86" s="91"/>
      <c r="QPU86" s="91"/>
      <c r="QPV86" s="91"/>
      <c r="QPW86" s="91"/>
      <c r="QPX86" s="91"/>
      <c r="QPY86" s="91"/>
      <c r="QPZ86" s="91"/>
      <c r="QQA86" s="91"/>
      <c r="QQB86" s="91"/>
      <c r="QQC86" s="91"/>
      <c r="QQD86" s="91"/>
      <c r="QQE86" s="91"/>
      <c r="QQF86" s="91"/>
      <c r="QQG86" s="91"/>
      <c r="QQH86" s="91"/>
      <c r="QQI86" s="91"/>
      <c r="QQJ86" s="91"/>
      <c r="QQK86" s="91"/>
      <c r="QQL86" s="91"/>
      <c r="QQM86" s="91"/>
      <c r="QQN86" s="91"/>
      <c r="QQO86" s="91"/>
      <c r="QQP86" s="91"/>
      <c r="QQQ86" s="91"/>
      <c r="QQR86" s="91"/>
      <c r="QQS86" s="91"/>
      <c r="QQT86" s="91"/>
      <c r="QQU86" s="91"/>
      <c r="QQV86" s="91"/>
      <c r="QQW86" s="91"/>
      <c r="QQX86" s="91"/>
      <c r="QQY86" s="91"/>
      <c r="QQZ86" s="91"/>
      <c r="QRA86" s="91"/>
      <c r="QRB86" s="91"/>
      <c r="QRC86" s="91"/>
      <c r="QRD86" s="91"/>
      <c r="QRE86" s="91"/>
      <c r="QRF86" s="91"/>
      <c r="QRG86" s="91"/>
      <c r="QRH86" s="91"/>
      <c r="QRI86" s="91"/>
      <c r="QRJ86" s="91"/>
      <c r="QRK86" s="91"/>
      <c r="QRL86" s="91"/>
      <c r="QRM86" s="91"/>
      <c r="QRN86" s="91"/>
      <c r="QRO86" s="91"/>
      <c r="QRP86" s="91"/>
      <c r="QRQ86" s="91"/>
      <c r="QRR86" s="91"/>
      <c r="QRS86" s="91"/>
      <c r="QRT86" s="91"/>
      <c r="QRU86" s="91"/>
      <c r="QRV86" s="91"/>
      <c r="QRW86" s="91"/>
      <c r="QRX86" s="91"/>
      <c r="QRY86" s="91"/>
      <c r="QRZ86" s="91"/>
      <c r="QSA86" s="91"/>
      <c r="QSB86" s="91"/>
      <c r="QSC86" s="91"/>
      <c r="QSD86" s="91"/>
      <c r="QSE86" s="91"/>
      <c r="QSF86" s="91"/>
      <c r="QSG86" s="91"/>
      <c r="QSH86" s="91"/>
      <c r="QSI86" s="91"/>
      <c r="QSJ86" s="91"/>
      <c r="QSK86" s="91"/>
      <c r="QSL86" s="91"/>
      <c r="QSM86" s="91"/>
      <c r="QSN86" s="91"/>
      <c r="QSO86" s="91"/>
      <c r="QSP86" s="91"/>
      <c r="QSQ86" s="91"/>
      <c r="QSR86" s="91"/>
      <c r="QSS86" s="91"/>
      <c r="QST86" s="91"/>
      <c r="QSU86" s="91"/>
      <c r="QSV86" s="91"/>
      <c r="QSW86" s="91"/>
      <c r="QSX86" s="91"/>
      <c r="QSY86" s="91"/>
      <c r="QSZ86" s="91"/>
      <c r="QTA86" s="91"/>
      <c r="QTB86" s="91"/>
      <c r="QTC86" s="91"/>
      <c r="QTD86" s="91"/>
      <c r="QTE86" s="91"/>
      <c r="QTF86" s="91"/>
      <c r="QTG86" s="91"/>
      <c r="QTH86" s="91"/>
      <c r="QTI86" s="91"/>
      <c r="QTJ86" s="91"/>
      <c r="QTK86" s="91"/>
      <c r="QTL86" s="91"/>
      <c r="QTM86" s="91"/>
      <c r="QTN86" s="91"/>
      <c r="QTO86" s="91"/>
      <c r="QTP86" s="91"/>
      <c r="QTQ86" s="91"/>
      <c r="QTR86" s="91"/>
      <c r="QTS86" s="91"/>
      <c r="QTT86" s="91"/>
      <c r="QTU86" s="91"/>
      <c r="QTV86" s="91"/>
      <c r="QTW86" s="91"/>
      <c r="QTX86" s="91"/>
      <c r="QTY86" s="91"/>
      <c r="QTZ86" s="91"/>
      <c r="QUA86" s="91"/>
      <c r="QUB86" s="91"/>
      <c r="QUC86" s="91"/>
      <c r="QUD86" s="91"/>
      <c r="QUE86" s="91"/>
      <c r="QUF86" s="91"/>
      <c r="QUG86" s="91"/>
      <c r="QUH86" s="91"/>
      <c r="QUI86" s="91"/>
      <c r="QUJ86" s="91"/>
      <c r="QUK86" s="91"/>
      <c r="QUL86" s="91"/>
      <c r="QUM86" s="91"/>
      <c r="QUN86" s="91"/>
      <c r="QUO86" s="91"/>
      <c r="QUP86" s="91"/>
      <c r="QUQ86" s="91"/>
      <c r="QUR86" s="91"/>
      <c r="QUS86" s="91"/>
      <c r="QUT86" s="91"/>
      <c r="QUU86" s="91"/>
      <c r="QUV86" s="91"/>
      <c r="QUW86" s="91"/>
      <c r="QUX86" s="91"/>
      <c r="QUY86" s="91"/>
      <c r="QUZ86" s="91"/>
      <c r="QVA86" s="91"/>
      <c r="QVB86" s="91"/>
      <c r="QVC86" s="91"/>
      <c r="QVD86" s="91"/>
      <c r="QVE86" s="91"/>
      <c r="QVF86" s="91"/>
      <c r="QVG86" s="91"/>
      <c r="QVH86" s="91"/>
      <c r="QVI86" s="91"/>
      <c r="QVJ86" s="91"/>
      <c r="QVK86" s="91"/>
      <c r="QVL86" s="91"/>
      <c r="QVM86" s="91"/>
      <c r="QVN86" s="91"/>
      <c r="QVO86" s="91"/>
      <c r="QVP86" s="91"/>
      <c r="QVQ86" s="91"/>
      <c r="QVR86" s="91"/>
      <c r="QVS86" s="91"/>
      <c r="QVT86" s="91"/>
      <c r="QVU86" s="91"/>
      <c r="QVV86" s="91"/>
      <c r="QVW86" s="91"/>
      <c r="QVX86" s="91"/>
      <c r="QVY86" s="91"/>
      <c r="QVZ86" s="91"/>
      <c r="QWA86" s="91"/>
      <c r="QWB86" s="91"/>
      <c r="QWC86" s="91"/>
      <c r="QWD86" s="91"/>
      <c r="QWE86" s="91"/>
      <c r="QWF86" s="91"/>
      <c r="QWG86" s="91"/>
      <c r="QWH86" s="91"/>
      <c r="QWI86" s="91"/>
      <c r="QWJ86" s="91"/>
      <c r="QWK86" s="91"/>
      <c r="QWL86" s="91"/>
      <c r="QWM86" s="91"/>
      <c r="QWN86" s="91"/>
      <c r="QWO86" s="91"/>
      <c r="QWP86" s="91"/>
      <c r="QWQ86" s="91"/>
      <c r="QWR86" s="91"/>
      <c r="QWS86" s="91"/>
      <c r="QWT86" s="91"/>
      <c r="QWU86" s="91"/>
      <c r="QWV86" s="91"/>
      <c r="QWW86" s="91"/>
      <c r="QWX86" s="91"/>
      <c r="QWY86" s="91"/>
      <c r="QWZ86" s="91"/>
      <c r="QXA86" s="91"/>
      <c r="QXB86" s="91"/>
      <c r="QXC86" s="91"/>
      <c r="QXD86" s="91"/>
      <c r="QXE86" s="91"/>
      <c r="QXF86" s="91"/>
      <c r="QXG86" s="91"/>
      <c r="QXH86" s="91"/>
      <c r="QXI86" s="91"/>
      <c r="QXJ86" s="91"/>
      <c r="QXK86" s="91"/>
      <c r="QXL86" s="91"/>
      <c r="QXM86" s="91"/>
      <c r="QXN86" s="91"/>
      <c r="QXO86" s="91"/>
      <c r="QXP86" s="91"/>
      <c r="QXQ86" s="91"/>
      <c r="QXR86" s="91"/>
      <c r="QXS86" s="91"/>
      <c r="QXT86" s="91"/>
      <c r="QXU86" s="91"/>
      <c r="QXV86" s="91"/>
      <c r="QXW86" s="91"/>
      <c r="QXX86" s="91"/>
      <c r="QXY86" s="91"/>
      <c r="QXZ86" s="91"/>
      <c r="QYA86" s="91"/>
      <c r="QYB86" s="91"/>
      <c r="QYC86" s="91"/>
      <c r="QYD86" s="91"/>
      <c r="QYE86" s="91"/>
      <c r="QYF86" s="91"/>
      <c r="QYG86" s="91"/>
      <c r="QYH86" s="91"/>
      <c r="QYI86" s="91"/>
      <c r="QYJ86" s="91"/>
      <c r="QYK86" s="91"/>
      <c r="QYL86" s="91"/>
      <c r="QYM86" s="91"/>
      <c r="QYN86" s="91"/>
      <c r="QYO86" s="91"/>
      <c r="QYP86" s="91"/>
      <c r="QYQ86" s="91"/>
      <c r="QYR86" s="91"/>
      <c r="QYS86" s="91"/>
      <c r="QYT86" s="91"/>
      <c r="QYU86" s="91"/>
      <c r="QYV86" s="91"/>
      <c r="QYW86" s="91"/>
      <c r="QYX86" s="91"/>
      <c r="QYY86" s="91"/>
      <c r="QYZ86" s="91"/>
      <c r="QZA86" s="91"/>
      <c r="QZB86" s="91"/>
      <c r="QZC86" s="91"/>
      <c r="QZD86" s="91"/>
      <c r="QZE86" s="91"/>
      <c r="QZF86" s="91"/>
      <c r="QZG86" s="91"/>
      <c r="QZH86" s="91"/>
      <c r="QZI86" s="91"/>
      <c r="QZJ86" s="91"/>
      <c r="QZK86" s="91"/>
      <c r="QZL86" s="91"/>
      <c r="QZM86" s="91"/>
      <c r="QZN86" s="91"/>
      <c r="QZO86" s="91"/>
      <c r="QZP86" s="91"/>
      <c r="QZQ86" s="91"/>
      <c r="QZR86" s="91"/>
      <c r="QZS86" s="91"/>
      <c r="QZT86" s="91"/>
      <c r="QZU86" s="91"/>
      <c r="QZV86" s="91"/>
      <c r="QZW86" s="91"/>
      <c r="QZX86" s="91"/>
      <c r="QZY86" s="91"/>
      <c r="QZZ86" s="91"/>
      <c r="RAA86" s="91"/>
      <c r="RAB86" s="91"/>
      <c r="RAC86" s="91"/>
      <c r="RAD86" s="91"/>
      <c r="RAE86" s="91"/>
      <c r="RAF86" s="91"/>
      <c r="RAG86" s="91"/>
      <c r="RAH86" s="91"/>
      <c r="RAI86" s="91"/>
      <c r="RAJ86" s="91"/>
      <c r="RAK86" s="91"/>
      <c r="RAL86" s="91"/>
      <c r="RAM86" s="91"/>
      <c r="RAN86" s="91"/>
      <c r="RAO86" s="91"/>
      <c r="RAP86" s="91"/>
      <c r="RAQ86" s="91"/>
      <c r="RAR86" s="91"/>
      <c r="RAS86" s="91"/>
      <c r="RAT86" s="91"/>
      <c r="RAU86" s="91"/>
      <c r="RAV86" s="91"/>
      <c r="RAW86" s="91"/>
      <c r="RAX86" s="91"/>
      <c r="RAY86" s="91"/>
      <c r="RAZ86" s="91"/>
      <c r="RBA86" s="91"/>
      <c r="RBB86" s="91"/>
      <c r="RBC86" s="91"/>
      <c r="RBD86" s="91"/>
      <c r="RBE86" s="91"/>
      <c r="RBF86" s="91"/>
      <c r="RBG86" s="91"/>
      <c r="RBH86" s="91"/>
      <c r="RBI86" s="91"/>
      <c r="RBJ86" s="91"/>
      <c r="RBK86" s="91"/>
      <c r="RBL86" s="91"/>
      <c r="RBM86" s="91"/>
      <c r="RBN86" s="91"/>
      <c r="RBO86" s="91"/>
      <c r="RBP86" s="91"/>
      <c r="RBQ86" s="91"/>
      <c r="RBR86" s="91"/>
      <c r="RBS86" s="91"/>
      <c r="RBT86" s="91"/>
      <c r="RBU86" s="91"/>
      <c r="RBV86" s="91"/>
      <c r="RBW86" s="91"/>
      <c r="RBX86" s="91"/>
      <c r="RBY86" s="91"/>
      <c r="RBZ86" s="91"/>
      <c r="RCA86" s="91"/>
      <c r="RCB86" s="91"/>
      <c r="RCC86" s="91"/>
      <c r="RCD86" s="91"/>
      <c r="RCE86" s="91"/>
      <c r="RCF86" s="91"/>
      <c r="RCG86" s="91"/>
      <c r="RCH86" s="91"/>
      <c r="RCI86" s="91"/>
      <c r="RCJ86" s="91"/>
      <c r="RCK86" s="91"/>
      <c r="RCL86" s="91"/>
      <c r="RCM86" s="91"/>
      <c r="RCN86" s="91"/>
      <c r="RCO86" s="91"/>
      <c r="RCP86" s="91"/>
      <c r="RCQ86" s="91"/>
      <c r="RCR86" s="91"/>
      <c r="RCS86" s="91"/>
      <c r="RCT86" s="91"/>
      <c r="RCU86" s="91"/>
      <c r="RCV86" s="91"/>
      <c r="RCW86" s="91"/>
      <c r="RCX86" s="91"/>
      <c r="RCY86" s="91"/>
      <c r="RCZ86" s="91"/>
      <c r="RDA86" s="91"/>
      <c r="RDB86" s="91"/>
      <c r="RDC86" s="91"/>
      <c r="RDD86" s="91"/>
      <c r="RDE86" s="91"/>
      <c r="RDF86" s="91"/>
      <c r="RDG86" s="91"/>
      <c r="RDH86" s="91"/>
      <c r="RDI86" s="91"/>
      <c r="RDJ86" s="91"/>
      <c r="RDK86" s="91"/>
      <c r="RDL86" s="91"/>
      <c r="RDM86" s="91"/>
      <c r="RDN86" s="91"/>
      <c r="RDO86" s="91"/>
      <c r="RDP86" s="91"/>
      <c r="RDQ86" s="91"/>
      <c r="RDR86" s="91"/>
      <c r="RDS86" s="91"/>
      <c r="RDT86" s="91"/>
      <c r="RDU86" s="91"/>
      <c r="RDV86" s="91"/>
      <c r="RDW86" s="91"/>
      <c r="RDX86" s="91"/>
      <c r="RDY86" s="91"/>
      <c r="RDZ86" s="91"/>
      <c r="REA86" s="91"/>
      <c r="REB86" s="91"/>
      <c r="REC86" s="91"/>
      <c r="RED86" s="91"/>
      <c r="REE86" s="91"/>
      <c r="REF86" s="91"/>
      <c r="REG86" s="91"/>
      <c r="REH86" s="91"/>
      <c r="REI86" s="91"/>
      <c r="REJ86" s="91"/>
      <c r="REK86" s="91"/>
      <c r="REL86" s="91"/>
      <c r="REM86" s="91"/>
      <c r="REN86" s="91"/>
      <c r="REO86" s="91"/>
      <c r="REP86" s="91"/>
      <c r="REQ86" s="91"/>
      <c r="RER86" s="91"/>
      <c r="RES86" s="91"/>
      <c r="RET86" s="91"/>
      <c r="REU86" s="91"/>
      <c r="REV86" s="91"/>
      <c r="REW86" s="91"/>
      <c r="REX86" s="91"/>
      <c r="REY86" s="91"/>
      <c r="REZ86" s="91"/>
      <c r="RFA86" s="91"/>
      <c r="RFB86" s="91"/>
      <c r="RFC86" s="91"/>
      <c r="RFD86" s="91"/>
      <c r="RFE86" s="91"/>
      <c r="RFF86" s="91"/>
      <c r="RFG86" s="91"/>
      <c r="RFH86" s="91"/>
      <c r="RFI86" s="91"/>
      <c r="RFJ86" s="91"/>
      <c r="RFK86" s="91"/>
      <c r="RFL86" s="91"/>
      <c r="RFM86" s="91"/>
      <c r="RFN86" s="91"/>
      <c r="RFO86" s="91"/>
      <c r="RFP86" s="91"/>
      <c r="RFQ86" s="91"/>
      <c r="RFR86" s="91"/>
      <c r="RFS86" s="91"/>
      <c r="RFT86" s="91"/>
      <c r="RFU86" s="91"/>
      <c r="RFV86" s="91"/>
      <c r="RFW86" s="91"/>
      <c r="RFX86" s="91"/>
      <c r="RFY86" s="91"/>
      <c r="RFZ86" s="91"/>
      <c r="RGA86" s="91"/>
      <c r="RGB86" s="91"/>
      <c r="RGC86" s="91"/>
      <c r="RGD86" s="91"/>
      <c r="RGE86" s="91"/>
      <c r="RGF86" s="91"/>
      <c r="RGG86" s="91"/>
      <c r="RGH86" s="91"/>
      <c r="RGI86" s="91"/>
      <c r="RGJ86" s="91"/>
      <c r="RGK86" s="91"/>
      <c r="RGL86" s="91"/>
      <c r="RGM86" s="91"/>
      <c r="RGN86" s="91"/>
      <c r="RGO86" s="91"/>
      <c r="RGP86" s="91"/>
      <c r="RGQ86" s="91"/>
      <c r="RGR86" s="91"/>
      <c r="RGS86" s="91"/>
      <c r="RGT86" s="91"/>
      <c r="RGU86" s="91"/>
      <c r="RGV86" s="91"/>
      <c r="RGW86" s="91"/>
      <c r="RGX86" s="91"/>
      <c r="RGY86" s="91"/>
      <c r="RGZ86" s="91"/>
      <c r="RHA86" s="91"/>
      <c r="RHB86" s="91"/>
      <c r="RHC86" s="91"/>
      <c r="RHD86" s="91"/>
      <c r="RHE86" s="91"/>
      <c r="RHF86" s="91"/>
      <c r="RHG86" s="91"/>
      <c r="RHH86" s="91"/>
      <c r="RHI86" s="91"/>
      <c r="RHJ86" s="91"/>
      <c r="RHK86" s="91"/>
      <c r="RHL86" s="91"/>
      <c r="RHM86" s="91"/>
      <c r="RHN86" s="91"/>
      <c r="RHO86" s="91"/>
      <c r="RHP86" s="91"/>
      <c r="RHQ86" s="91"/>
      <c r="RHR86" s="91"/>
      <c r="RHS86" s="91"/>
      <c r="RHT86" s="91"/>
      <c r="RHU86" s="91"/>
      <c r="RHV86" s="91"/>
      <c r="RHW86" s="91"/>
      <c r="RHX86" s="91"/>
      <c r="RHY86" s="91"/>
      <c r="RHZ86" s="91"/>
      <c r="RIA86" s="91"/>
      <c r="RIB86" s="91"/>
      <c r="RIC86" s="91"/>
      <c r="RID86" s="91"/>
      <c r="RIE86" s="91"/>
      <c r="RIF86" s="91"/>
      <c r="RIG86" s="91"/>
      <c r="RIH86" s="91"/>
      <c r="RII86" s="91"/>
      <c r="RIJ86" s="91"/>
      <c r="RIK86" s="91"/>
      <c r="RIL86" s="91"/>
      <c r="RIM86" s="91"/>
      <c r="RIN86" s="91"/>
      <c r="RIO86" s="91"/>
      <c r="RIP86" s="91"/>
      <c r="RIQ86" s="91"/>
      <c r="RIR86" s="91"/>
      <c r="RIS86" s="91"/>
      <c r="RIT86" s="91"/>
      <c r="RIU86" s="91"/>
      <c r="RIV86" s="91"/>
      <c r="RIW86" s="91"/>
      <c r="RIX86" s="91"/>
      <c r="RIY86" s="91"/>
      <c r="RIZ86" s="91"/>
      <c r="RJA86" s="91"/>
      <c r="RJB86" s="91"/>
      <c r="RJC86" s="91"/>
      <c r="RJD86" s="91"/>
      <c r="RJE86" s="91"/>
      <c r="RJF86" s="91"/>
      <c r="RJG86" s="91"/>
      <c r="RJH86" s="91"/>
      <c r="RJI86" s="91"/>
      <c r="RJJ86" s="91"/>
      <c r="RJK86" s="91"/>
      <c r="RJL86" s="91"/>
      <c r="RJM86" s="91"/>
      <c r="RJN86" s="91"/>
      <c r="RJO86" s="91"/>
      <c r="RJP86" s="91"/>
      <c r="RJQ86" s="91"/>
      <c r="RJR86" s="91"/>
      <c r="RJS86" s="91"/>
      <c r="RJT86" s="91"/>
      <c r="RJU86" s="91"/>
      <c r="RJV86" s="91"/>
      <c r="RJW86" s="91"/>
      <c r="RJX86" s="91"/>
      <c r="RJY86" s="91"/>
      <c r="RJZ86" s="91"/>
      <c r="RKA86" s="91"/>
      <c r="RKB86" s="91"/>
      <c r="RKC86" s="91"/>
      <c r="RKD86" s="91"/>
      <c r="RKE86" s="91"/>
      <c r="RKF86" s="91"/>
      <c r="RKG86" s="91"/>
      <c r="RKH86" s="91"/>
      <c r="RKI86" s="91"/>
      <c r="RKJ86" s="91"/>
      <c r="RKK86" s="91"/>
      <c r="RKL86" s="91"/>
      <c r="RKM86" s="91"/>
      <c r="RKN86" s="91"/>
      <c r="RKO86" s="91"/>
      <c r="RKP86" s="91"/>
      <c r="RKQ86" s="91"/>
      <c r="RKR86" s="91"/>
      <c r="RKS86" s="91"/>
      <c r="RKT86" s="91"/>
      <c r="RKU86" s="91"/>
      <c r="RKV86" s="91"/>
      <c r="RKW86" s="91"/>
      <c r="RKX86" s="91"/>
      <c r="RKY86" s="91"/>
      <c r="RKZ86" s="91"/>
      <c r="RLA86" s="91"/>
      <c r="RLB86" s="91"/>
      <c r="RLC86" s="91"/>
      <c r="RLD86" s="91"/>
      <c r="RLE86" s="91"/>
      <c r="RLF86" s="91"/>
      <c r="RLG86" s="91"/>
      <c r="RLH86" s="91"/>
      <c r="RLI86" s="91"/>
      <c r="RLJ86" s="91"/>
      <c r="RLK86" s="91"/>
      <c r="RLL86" s="91"/>
      <c r="RLM86" s="91"/>
      <c r="RLN86" s="91"/>
      <c r="RLO86" s="91"/>
      <c r="RLP86" s="91"/>
      <c r="RLQ86" s="91"/>
      <c r="RLR86" s="91"/>
      <c r="RLS86" s="91"/>
      <c r="RLT86" s="91"/>
      <c r="RLU86" s="91"/>
      <c r="RLV86" s="91"/>
      <c r="RLW86" s="91"/>
      <c r="RLX86" s="91"/>
      <c r="RLY86" s="91"/>
      <c r="RLZ86" s="91"/>
      <c r="RMA86" s="91"/>
      <c r="RMB86" s="91"/>
      <c r="RMC86" s="91"/>
      <c r="RMD86" s="91"/>
      <c r="RME86" s="91"/>
      <c r="RMF86" s="91"/>
      <c r="RMG86" s="91"/>
      <c r="RMH86" s="91"/>
      <c r="RMI86" s="91"/>
      <c r="RMJ86" s="91"/>
      <c r="RMK86" s="91"/>
      <c r="RML86" s="91"/>
      <c r="RMM86" s="91"/>
      <c r="RMN86" s="91"/>
      <c r="RMO86" s="91"/>
      <c r="RMP86" s="91"/>
      <c r="RMQ86" s="91"/>
      <c r="RMR86" s="91"/>
      <c r="RMS86" s="91"/>
      <c r="RMT86" s="91"/>
      <c r="RMU86" s="91"/>
      <c r="RMV86" s="91"/>
      <c r="RMW86" s="91"/>
      <c r="RMX86" s="91"/>
      <c r="RMY86" s="91"/>
      <c r="RMZ86" s="91"/>
      <c r="RNA86" s="91"/>
      <c r="RNB86" s="91"/>
      <c r="RNC86" s="91"/>
      <c r="RND86" s="91"/>
      <c r="RNE86" s="91"/>
      <c r="RNF86" s="91"/>
      <c r="RNG86" s="91"/>
      <c r="RNH86" s="91"/>
      <c r="RNI86" s="91"/>
      <c r="RNJ86" s="91"/>
      <c r="RNK86" s="91"/>
      <c r="RNL86" s="91"/>
      <c r="RNM86" s="91"/>
      <c r="RNN86" s="91"/>
      <c r="RNO86" s="91"/>
      <c r="RNP86" s="91"/>
      <c r="RNQ86" s="91"/>
      <c r="RNR86" s="91"/>
      <c r="RNS86" s="91"/>
      <c r="RNT86" s="91"/>
      <c r="RNU86" s="91"/>
      <c r="RNV86" s="91"/>
      <c r="RNW86" s="91"/>
      <c r="RNX86" s="91"/>
      <c r="RNY86" s="91"/>
      <c r="RNZ86" s="91"/>
      <c r="ROA86" s="91"/>
      <c r="ROB86" s="91"/>
      <c r="ROC86" s="91"/>
      <c r="ROD86" s="91"/>
      <c r="ROE86" s="91"/>
      <c r="ROF86" s="91"/>
      <c r="ROG86" s="91"/>
      <c r="ROH86" s="91"/>
      <c r="ROI86" s="91"/>
      <c r="ROJ86" s="91"/>
      <c r="ROK86" s="91"/>
      <c r="ROL86" s="91"/>
      <c r="ROM86" s="91"/>
      <c r="RON86" s="91"/>
      <c r="ROO86" s="91"/>
      <c r="ROP86" s="91"/>
      <c r="ROQ86" s="91"/>
      <c r="ROR86" s="91"/>
      <c r="ROS86" s="91"/>
      <c r="ROT86" s="91"/>
      <c r="ROU86" s="91"/>
      <c r="ROV86" s="91"/>
      <c r="ROW86" s="91"/>
      <c r="ROX86" s="91"/>
      <c r="ROY86" s="91"/>
      <c r="ROZ86" s="91"/>
      <c r="RPA86" s="91"/>
      <c r="RPB86" s="91"/>
      <c r="RPC86" s="91"/>
      <c r="RPD86" s="91"/>
      <c r="RPE86" s="91"/>
      <c r="RPF86" s="91"/>
      <c r="RPG86" s="91"/>
      <c r="RPH86" s="91"/>
      <c r="RPI86" s="91"/>
      <c r="RPJ86" s="91"/>
      <c r="RPK86" s="91"/>
      <c r="RPL86" s="91"/>
      <c r="RPM86" s="91"/>
      <c r="RPN86" s="91"/>
      <c r="RPO86" s="91"/>
      <c r="RPP86" s="91"/>
      <c r="RPQ86" s="91"/>
      <c r="RPR86" s="91"/>
      <c r="RPS86" s="91"/>
      <c r="RPT86" s="91"/>
      <c r="RPU86" s="91"/>
      <c r="RPV86" s="91"/>
      <c r="RPW86" s="91"/>
      <c r="RPX86" s="91"/>
      <c r="RPY86" s="91"/>
      <c r="RPZ86" s="91"/>
      <c r="RQA86" s="91"/>
      <c r="RQB86" s="91"/>
      <c r="RQC86" s="91"/>
      <c r="RQD86" s="91"/>
      <c r="RQE86" s="91"/>
      <c r="RQF86" s="91"/>
      <c r="RQG86" s="91"/>
      <c r="RQH86" s="91"/>
      <c r="RQI86" s="91"/>
      <c r="RQJ86" s="91"/>
      <c r="RQK86" s="91"/>
      <c r="RQL86" s="91"/>
      <c r="RQM86" s="91"/>
      <c r="RQN86" s="91"/>
      <c r="RQO86" s="91"/>
      <c r="RQP86" s="91"/>
      <c r="RQQ86" s="91"/>
      <c r="RQR86" s="91"/>
      <c r="RQS86" s="91"/>
      <c r="RQT86" s="91"/>
      <c r="RQU86" s="91"/>
      <c r="RQV86" s="91"/>
      <c r="RQW86" s="91"/>
      <c r="RQX86" s="91"/>
      <c r="RQY86" s="91"/>
      <c r="RQZ86" s="91"/>
      <c r="RRA86" s="91"/>
      <c r="RRB86" s="91"/>
      <c r="RRC86" s="91"/>
      <c r="RRD86" s="91"/>
      <c r="RRE86" s="91"/>
      <c r="RRF86" s="91"/>
      <c r="RRG86" s="91"/>
      <c r="RRH86" s="91"/>
      <c r="RRI86" s="91"/>
      <c r="RRJ86" s="91"/>
      <c r="RRK86" s="91"/>
      <c r="RRL86" s="91"/>
      <c r="RRM86" s="91"/>
      <c r="RRN86" s="91"/>
      <c r="RRO86" s="91"/>
      <c r="RRP86" s="91"/>
      <c r="RRQ86" s="91"/>
      <c r="RRR86" s="91"/>
      <c r="RRS86" s="91"/>
      <c r="RRT86" s="91"/>
      <c r="RRU86" s="91"/>
      <c r="RRV86" s="91"/>
      <c r="RRW86" s="91"/>
      <c r="RRX86" s="91"/>
      <c r="RRY86" s="91"/>
      <c r="RRZ86" s="91"/>
      <c r="RSA86" s="91"/>
      <c r="RSB86" s="91"/>
      <c r="RSC86" s="91"/>
      <c r="RSD86" s="91"/>
      <c r="RSE86" s="91"/>
      <c r="RSF86" s="91"/>
      <c r="RSG86" s="91"/>
      <c r="RSH86" s="91"/>
      <c r="RSI86" s="91"/>
      <c r="RSJ86" s="91"/>
      <c r="RSK86" s="91"/>
      <c r="RSL86" s="91"/>
      <c r="RSM86" s="91"/>
      <c r="RSN86" s="91"/>
      <c r="RSO86" s="91"/>
      <c r="RSP86" s="91"/>
      <c r="RSQ86" s="91"/>
      <c r="RSR86" s="91"/>
      <c r="RSS86" s="91"/>
      <c r="RST86" s="91"/>
      <c r="RSU86" s="91"/>
      <c r="RSV86" s="91"/>
      <c r="RSW86" s="91"/>
      <c r="RSX86" s="91"/>
      <c r="RSY86" s="91"/>
      <c r="RSZ86" s="91"/>
      <c r="RTA86" s="91"/>
      <c r="RTB86" s="91"/>
      <c r="RTC86" s="91"/>
      <c r="RTD86" s="91"/>
      <c r="RTE86" s="91"/>
      <c r="RTF86" s="91"/>
      <c r="RTG86" s="91"/>
      <c r="RTH86" s="91"/>
      <c r="RTI86" s="91"/>
      <c r="RTJ86" s="91"/>
      <c r="RTK86" s="91"/>
      <c r="RTL86" s="91"/>
      <c r="RTM86" s="91"/>
      <c r="RTN86" s="91"/>
      <c r="RTO86" s="91"/>
      <c r="RTP86" s="91"/>
      <c r="RTQ86" s="91"/>
      <c r="RTR86" s="91"/>
      <c r="RTS86" s="91"/>
      <c r="RTT86" s="91"/>
      <c r="RTU86" s="91"/>
      <c r="RTV86" s="91"/>
      <c r="RTW86" s="91"/>
      <c r="RTX86" s="91"/>
      <c r="RTY86" s="91"/>
      <c r="RTZ86" s="91"/>
      <c r="RUA86" s="91"/>
      <c r="RUB86" s="91"/>
      <c r="RUC86" s="91"/>
      <c r="RUD86" s="91"/>
      <c r="RUE86" s="91"/>
      <c r="RUF86" s="91"/>
      <c r="RUG86" s="91"/>
      <c r="RUH86" s="91"/>
      <c r="RUI86" s="91"/>
      <c r="RUJ86" s="91"/>
      <c r="RUK86" s="91"/>
      <c r="RUL86" s="91"/>
      <c r="RUM86" s="91"/>
      <c r="RUN86" s="91"/>
      <c r="RUO86" s="91"/>
      <c r="RUP86" s="91"/>
      <c r="RUQ86" s="91"/>
      <c r="RUR86" s="91"/>
      <c r="RUS86" s="91"/>
      <c r="RUT86" s="91"/>
      <c r="RUU86" s="91"/>
      <c r="RUV86" s="91"/>
      <c r="RUW86" s="91"/>
      <c r="RUX86" s="91"/>
      <c r="RUY86" s="91"/>
      <c r="RUZ86" s="91"/>
      <c r="RVA86" s="91"/>
      <c r="RVB86" s="91"/>
      <c r="RVC86" s="91"/>
      <c r="RVD86" s="91"/>
      <c r="RVE86" s="91"/>
      <c r="RVF86" s="91"/>
      <c r="RVG86" s="91"/>
      <c r="RVH86" s="91"/>
      <c r="RVI86" s="91"/>
      <c r="RVJ86" s="91"/>
      <c r="RVK86" s="91"/>
      <c r="RVL86" s="91"/>
      <c r="RVM86" s="91"/>
      <c r="RVN86" s="91"/>
      <c r="RVO86" s="91"/>
      <c r="RVP86" s="91"/>
      <c r="RVQ86" s="91"/>
      <c r="RVR86" s="91"/>
      <c r="RVS86" s="91"/>
      <c r="RVT86" s="91"/>
      <c r="RVU86" s="91"/>
      <c r="RVV86" s="91"/>
      <c r="RVW86" s="91"/>
      <c r="RVX86" s="91"/>
      <c r="RVY86" s="91"/>
      <c r="RVZ86" s="91"/>
      <c r="RWA86" s="91"/>
      <c r="RWB86" s="91"/>
      <c r="RWC86" s="91"/>
      <c r="RWD86" s="91"/>
      <c r="RWE86" s="91"/>
      <c r="RWF86" s="91"/>
      <c r="RWG86" s="91"/>
      <c r="RWH86" s="91"/>
      <c r="RWI86" s="91"/>
      <c r="RWJ86" s="91"/>
      <c r="RWK86" s="91"/>
      <c r="RWL86" s="91"/>
      <c r="RWM86" s="91"/>
      <c r="RWN86" s="91"/>
      <c r="RWO86" s="91"/>
      <c r="RWP86" s="91"/>
      <c r="RWQ86" s="91"/>
      <c r="RWR86" s="91"/>
      <c r="RWS86" s="91"/>
      <c r="RWT86" s="91"/>
      <c r="RWU86" s="91"/>
      <c r="RWV86" s="91"/>
      <c r="RWW86" s="91"/>
      <c r="RWX86" s="91"/>
      <c r="RWY86" s="91"/>
      <c r="RWZ86" s="91"/>
      <c r="RXA86" s="91"/>
      <c r="RXB86" s="91"/>
      <c r="RXC86" s="91"/>
      <c r="RXD86" s="91"/>
      <c r="RXE86" s="91"/>
      <c r="RXF86" s="91"/>
      <c r="RXG86" s="91"/>
      <c r="RXH86" s="91"/>
      <c r="RXI86" s="91"/>
      <c r="RXJ86" s="91"/>
      <c r="RXK86" s="91"/>
      <c r="RXL86" s="91"/>
      <c r="RXM86" s="91"/>
      <c r="RXN86" s="91"/>
      <c r="RXO86" s="91"/>
      <c r="RXP86" s="91"/>
      <c r="RXQ86" s="91"/>
      <c r="RXR86" s="91"/>
      <c r="RXS86" s="91"/>
      <c r="RXT86" s="91"/>
      <c r="RXU86" s="91"/>
      <c r="RXV86" s="91"/>
      <c r="RXW86" s="91"/>
      <c r="RXX86" s="91"/>
      <c r="RXY86" s="91"/>
      <c r="RXZ86" s="91"/>
      <c r="RYA86" s="91"/>
      <c r="RYB86" s="91"/>
      <c r="RYC86" s="91"/>
      <c r="RYD86" s="91"/>
      <c r="RYE86" s="91"/>
      <c r="RYF86" s="91"/>
      <c r="RYG86" s="91"/>
      <c r="RYH86" s="91"/>
      <c r="RYI86" s="91"/>
      <c r="RYJ86" s="91"/>
      <c r="RYK86" s="91"/>
      <c r="RYL86" s="91"/>
      <c r="RYM86" s="91"/>
      <c r="RYN86" s="91"/>
      <c r="RYO86" s="91"/>
      <c r="RYP86" s="91"/>
      <c r="RYQ86" s="91"/>
      <c r="RYR86" s="91"/>
      <c r="RYS86" s="91"/>
      <c r="RYT86" s="91"/>
      <c r="RYU86" s="91"/>
      <c r="RYV86" s="91"/>
      <c r="RYW86" s="91"/>
      <c r="RYX86" s="91"/>
      <c r="RYY86" s="91"/>
      <c r="RYZ86" s="91"/>
      <c r="RZA86" s="91"/>
      <c r="RZB86" s="91"/>
      <c r="RZC86" s="91"/>
      <c r="RZD86" s="91"/>
      <c r="RZE86" s="91"/>
      <c r="RZF86" s="91"/>
      <c r="RZG86" s="91"/>
      <c r="RZH86" s="91"/>
      <c r="RZI86" s="91"/>
      <c r="RZJ86" s="91"/>
      <c r="RZK86" s="91"/>
      <c r="RZL86" s="91"/>
      <c r="RZM86" s="91"/>
      <c r="RZN86" s="91"/>
      <c r="RZO86" s="91"/>
      <c r="RZP86" s="91"/>
      <c r="RZQ86" s="91"/>
      <c r="RZR86" s="91"/>
      <c r="RZS86" s="91"/>
      <c r="RZT86" s="91"/>
      <c r="RZU86" s="91"/>
      <c r="RZV86" s="91"/>
      <c r="RZW86" s="91"/>
      <c r="RZX86" s="91"/>
      <c r="RZY86" s="91"/>
      <c r="RZZ86" s="91"/>
      <c r="SAA86" s="91"/>
      <c r="SAB86" s="91"/>
      <c r="SAC86" s="91"/>
      <c r="SAD86" s="91"/>
      <c r="SAE86" s="91"/>
      <c r="SAF86" s="91"/>
      <c r="SAG86" s="91"/>
      <c r="SAH86" s="91"/>
      <c r="SAI86" s="91"/>
      <c r="SAJ86" s="91"/>
      <c r="SAK86" s="91"/>
      <c r="SAL86" s="91"/>
      <c r="SAM86" s="91"/>
      <c r="SAN86" s="91"/>
      <c r="SAO86" s="91"/>
      <c r="SAP86" s="91"/>
      <c r="SAQ86" s="91"/>
      <c r="SAR86" s="91"/>
      <c r="SAS86" s="91"/>
      <c r="SAT86" s="91"/>
      <c r="SAU86" s="91"/>
      <c r="SAV86" s="91"/>
      <c r="SAW86" s="91"/>
      <c r="SAX86" s="91"/>
      <c r="SAY86" s="91"/>
      <c r="SAZ86" s="91"/>
      <c r="SBA86" s="91"/>
      <c r="SBB86" s="91"/>
      <c r="SBC86" s="91"/>
      <c r="SBD86" s="91"/>
      <c r="SBE86" s="91"/>
      <c r="SBF86" s="91"/>
      <c r="SBG86" s="91"/>
      <c r="SBH86" s="91"/>
      <c r="SBI86" s="91"/>
      <c r="SBJ86" s="91"/>
      <c r="SBK86" s="91"/>
      <c r="SBL86" s="91"/>
      <c r="SBM86" s="91"/>
      <c r="SBN86" s="91"/>
      <c r="SBO86" s="91"/>
      <c r="SBP86" s="91"/>
      <c r="SBQ86" s="91"/>
      <c r="SBR86" s="91"/>
      <c r="SBS86" s="91"/>
      <c r="SBT86" s="91"/>
      <c r="SBU86" s="91"/>
      <c r="SBV86" s="91"/>
      <c r="SBW86" s="91"/>
      <c r="SBX86" s="91"/>
      <c r="SBY86" s="91"/>
      <c r="SBZ86" s="91"/>
      <c r="SCA86" s="91"/>
      <c r="SCB86" s="91"/>
      <c r="SCC86" s="91"/>
      <c r="SCD86" s="91"/>
      <c r="SCE86" s="91"/>
      <c r="SCF86" s="91"/>
      <c r="SCG86" s="91"/>
      <c r="SCH86" s="91"/>
      <c r="SCI86" s="91"/>
      <c r="SCJ86" s="91"/>
      <c r="SCK86" s="91"/>
      <c r="SCL86" s="91"/>
      <c r="SCM86" s="91"/>
      <c r="SCN86" s="91"/>
      <c r="SCO86" s="91"/>
      <c r="SCP86" s="91"/>
      <c r="SCQ86" s="91"/>
      <c r="SCR86" s="91"/>
      <c r="SCS86" s="91"/>
      <c r="SCT86" s="91"/>
      <c r="SCU86" s="91"/>
      <c r="SCV86" s="91"/>
      <c r="SCW86" s="91"/>
      <c r="SCX86" s="91"/>
      <c r="SCY86" s="91"/>
      <c r="SCZ86" s="91"/>
      <c r="SDA86" s="91"/>
      <c r="SDB86" s="91"/>
      <c r="SDC86" s="91"/>
      <c r="SDD86" s="91"/>
      <c r="SDE86" s="91"/>
      <c r="SDF86" s="91"/>
      <c r="SDG86" s="91"/>
      <c r="SDH86" s="91"/>
      <c r="SDI86" s="91"/>
      <c r="SDJ86" s="91"/>
      <c r="SDK86" s="91"/>
      <c r="SDL86" s="91"/>
      <c r="SDM86" s="91"/>
      <c r="SDN86" s="91"/>
      <c r="SDO86" s="91"/>
      <c r="SDP86" s="91"/>
      <c r="SDQ86" s="91"/>
      <c r="SDR86" s="91"/>
      <c r="SDS86" s="91"/>
      <c r="SDT86" s="91"/>
      <c r="SDU86" s="91"/>
      <c r="SDV86" s="91"/>
      <c r="SDW86" s="91"/>
      <c r="SDX86" s="91"/>
      <c r="SDY86" s="91"/>
      <c r="SDZ86" s="91"/>
      <c r="SEA86" s="91"/>
      <c r="SEB86" s="91"/>
      <c r="SEC86" s="91"/>
      <c r="SED86" s="91"/>
      <c r="SEE86" s="91"/>
      <c r="SEF86" s="91"/>
      <c r="SEG86" s="91"/>
      <c r="SEH86" s="91"/>
      <c r="SEI86" s="91"/>
      <c r="SEJ86" s="91"/>
      <c r="SEK86" s="91"/>
      <c r="SEL86" s="91"/>
      <c r="SEM86" s="91"/>
      <c r="SEN86" s="91"/>
      <c r="SEO86" s="91"/>
      <c r="SEP86" s="91"/>
      <c r="SEQ86" s="91"/>
      <c r="SER86" s="91"/>
      <c r="SES86" s="91"/>
      <c r="SET86" s="91"/>
      <c r="SEU86" s="91"/>
      <c r="SEV86" s="91"/>
      <c r="SEW86" s="91"/>
      <c r="SEX86" s="91"/>
      <c r="SEY86" s="91"/>
      <c r="SEZ86" s="91"/>
      <c r="SFA86" s="91"/>
      <c r="SFB86" s="91"/>
      <c r="SFC86" s="91"/>
      <c r="SFD86" s="91"/>
      <c r="SFE86" s="91"/>
      <c r="SFF86" s="91"/>
      <c r="SFG86" s="91"/>
      <c r="SFH86" s="91"/>
      <c r="SFI86" s="91"/>
      <c r="SFJ86" s="91"/>
      <c r="SFK86" s="91"/>
      <c r="SFL86" s="91"/>
      <c r="SFM86" s="91"/>
      <c r="SFN86" s="91"/>
      <c r="SFO86" s="91"/>
      <c r="SFP86" s="91"/>
      <c r="SFQ86" s="91"/>
      <c r="SFR86" s="91"/>
      <c r="SFS86" s="91"/>
      <c r="SFT86" s="91"/>
      <c r="SFU86" s="91"/>
      <c r="SFV86" s="91"/>
      <c r="SFW86" s="91"/>
      <c r="SFX86" s="91"/>
      <c r="SFY86" s="91"/>
      <c r="SFZ86" s="91"/>
      <c r="SGA86" s="91"/>
      <c r="SGB86" s="91"/>
      <c r="SGC86" s="91"/>
      <c r="SGD86" s="91"/>
      <c r="SGE86" s="91"/>
      <c r="SGF86" s="91"/>
      <c r="SGG86" s="91"/>
      <c r="SGH86" s="91"/>
      <c r="SGI86" s="91"/>
      <c r="SGJ86" s="91"/>
      <c r="SGK86" s="91"/>
      <c r="SGL86" s="91"/>
      <c r="SGM86" s="91"/>
      <c r="SGN86" s="91"/>
      <c r="SGO86" s="91"/>
      <c r="SGP86" s="91"/>
      <c r="SGQ86" s="91"/>
      <c r="SGR86" s="91"/>
      <c r="SGS86" s="91"/>
      <c r="SGT86" s="91"/>
      <c r="SGU86" s="91"/>
      <c r="SGV86" s="91"/>
      <c r="SGW86" s="91"/>
      <c r="SGX86" s="91"/>
      <c r="SGY86" s="91"/>
      <c r="SGZ86" s="91"/>
      <c r="SHA86" s="91"/>
      <c r="SHB86" s="91"/>
      <c r="SHC86" s="91"/>
      <c r="SHD86" s="91"/>
      <c r="SHE86" s="91"/>
      <c r="SHF86" s="91"/>
      <c r="SHG86" s="91"/>
      <c r="SHH86" s="91"/>
      <c r="SHI86" s="91"/>
      <c r="SHJ86" s="91"/>
      <c r="SHK86" s="91"/>
      <c r="SHL86" s="91"/>
      <c r="SHM86" s="91"/>
      <c r="SHN86" s="91"/>
      <c r="SHO86" s="91"/>
      <c r="SHP86" s="91"/>
      <c r="SHQ86" s="91"/>
      <c r="SHR86" s="91"/>
      <c r="SHS86" s="91"/>
      <c r="SHT86" s="91"/>
      <c r="SHU86" s="91"/>
      <c r="SHV86" s="91"/>
      <c r="SHW86" s="91"/>
      <c r="SHX86" s="91"/>
      <c r="SHY86" s="91"/>
      <c r="SHZ86" s="91"/>
      <c r="SIA86" s="91"/>
      <c r="SIB86" s="91"/>
      <c r="SIC86" s="91"/>
      <c r="SID86" s="91"/>
      <c r="SIE86" s="91"/>
      <c r="SIF86" s="91"/>
      <c r="SIG86" s="91"/>
      <c r="SIH86" s="91"/>
      <c r="SII86" s="91"/>
      <c r="SIJ86" s="91"/>
      <c r="SIK86" s="91"/>
      <c r="SIL86" s="91"/>
      <c r="SIM86" s="91"/>
      <c r="SIN86" s="91"/>
      <c r="SIO86" s="91"/>
      <c r="SIP86" s="91"/>
      <c r="SIQ86" s="91"/>
      <c r="SIR86" s="91"/>
      <c r="SIS86" s="91"/>
      <c r="SIT86" s="91"/>
      <c r="SIU86" s="91"/>
      <c r="SIV86" s="91"/>
      <c r="SIW86" s="91"/>
      <c r="SIX86" s="91"/>
      <c r="SIY86" s="91"/>
      <c r="SIZ86" s="91"/>
      <c r="SJA86" s="91"/>
      <c r="SJB86" s="91"/>
      <c r="SJC86" s="91"/>
      <c r="SJD86" s="91"/>
      <c r="SJE86" s="91"/>
      <c r="SJF86" s="91"/>
      <c r="SJG86" s="91"/>
      <c r="SJH86" s="91"/>
      <c r="SJI86" s="91"/>
      <c r="SJJ86" s="91"/>
      <c r="SJK86" s="91"/>
      <c r="SJL86" s="91"/>
      <c r="SJM86" s="91"/>
      <c r="SJN86" s="91"/>
      <c r="SJO86" s="91"/>
      <c r="SJP86" s="91"/>
      <c r="SJQ86" s="91"/>
      <c r="SJR86" s="91"/>
      <c r="SJS86" s="91"/>
      <c r="SJT86" s="91"/>
      <c r="SJU86" s="91"/>
      <c r="SJV86" s="91"/>
      <c r="SJW86" s="91"/>
      <c r="SJX86" s="91"/>
      <c r="SJY86" s="91"/>
      <c r="SJZ86" s="91"/>
      <c r="SKA86" s="91"/>
      <c r="SKB86" s="91"/>
      <c r="SKC86" s="91"/>
      <c r="SKD86" s="91"/>
      <c r="SKE86" s="91"/>
      <c r="SKF86" s="91"/>
      <c r="SKG86" s="91"/>
      <c r="SKH86" s="91"/>
      <c r="SKI86" s="91"/>
      <c r="SKJ86" s="91"/>
      <c r="SKK86" s="91"/>
      <c r="SKL86" s="91"/>
      <c r="SKM86" s="91"/>
      <c r="SKN86" s="91"/>
      <c r="SKO86" s="91"/>
      <c r="SKP86" s="91"/>
      <c r="SKQ86" s="91"/>
      <c r="SKR86" s="91"/>
      <c r="SKS86" s="91"/>
      <c r="SKT86" s="91"/>
      <c r="SKU86" s="91"/>
      <c r="SKV86" s="91"/>
      <c r="SKW86" s="91"/>
      <c r="SKX86" s="91"/>
      <c r="SKY86" s="91"/>
      <c r="SKZ86" s="91"/>
      <c r="SLA86" s="91"/>
      <c r="SLB86" s="91"/>
      <c r="SLC86" s="91"/>
      <c r="SLD86" s="91"/>
      <c r="SLE86" s="91"/>
      <c r="SLF86" s="91"/>
      <c r="SLG86" s="91"/>
      <c r="SLH86" s="91"/>
      <c r="SLI86" s="91"/>
      <c r="SLJ86" s="91"/>
      <c r="SLK86" s="91"/>
      <c r="SLL86" s="91"/>
      <c r="SLM86" s="91"/>
      <c r="SLN86" s="91"/>
      <c r="SLO86" s="91"/>
      <c r="SLP86" s="91"/>
      <c r="SLQ86" s="91"/>
      <c r="SLR86" s="91"/>
      <c r="SLS86" s="91"/>
      <c r="SLT86" s="91"/>
      <c r="SLU86" s="91"/>
      <c r="SLV86" s="91"/>
      <c r="SLW86" s="91"/>
      <c r="SLX86" s="91"/>
      <c r="SLY86" s="91"/>
      <c r="SLZ86" s="91"/>
      <c r="SMA86" s="91"/>
      <c r="SMB86" s="91"/>
      <c r="SMC86" s="91"/>
      <c r="SMD86" s="91"/>
      <c r="SME86" s="91"/>
      <c r="SMF86" s="91"/>
      <c r="SMG86" s="91"/>
      <c r="SMH86" s="91"/>
      <c r="SMI86" s="91"/>
      <c r="SMJ86" s="91"/>
      <c r="SMK86" s="91"/>
      <c r="SML86" s="91"/>
      <c r="SMM86" s="91"/>
      <c r="SMN86" s="91"/>
      <c r="SMO86" s="91"/>
      <c r="SMP86" s="91"/>
      <c r="SMQ86" s="91"/>
      <c r="SMR86" s="91"/>
      <c r="SMS86" s="91"/>
      <c r="SMT86" s="91"/>
      <c r="SMU86" s="91"/>
      <c r="SMV86" s="91"/>
      <c r="SMW86" s="91"/>
      <c r="SMX86" s="91"/>
      <c r="SMY86" s="91"/>
      <c r="SMZ86" s="91"/>
      <c r="SNA86" s="91"/>
      <c r="SNB86" s="91"/>
      <c r="SNC86" s="91"/>
      <c r="SND86" s="91"/>
      <c r="SNE86" s="91"/>
      <c r="SNF86" s="91"/>
      <c r="SNG86" s="91"/>
      <c r="SNH86" s="91"/>
      <c r="SNI86" s="91"/>
      <c r="SNJ86" s="91"/>
      <c r="SNK86" s="91"/>
      <c r="SNL86" s="91"/>
      <c r="SNM86" s="91"/>
      <c r="SNN86" s="91"/>
      <c r="SNO86" s="91"/>
      <c r="SNP86" s="91"/>
      <c r="SNQ86" s="91"/>
      <c r="SNR86" s="91"/>
      <c r="SNS86" s="91"/>
      <c r="SNT86" s="91"/>
      <c r="SNU86" s="91"/>
      <c r="SNV86" s="91"/>
      <c r="SNW86" s="91"/>
      <c r="SNX86" s="91"/>
      <c r="SNY86" s="91"/>
      <c r="SNZ86" s="91"/>
      <c r="SOA86" s="91"/>
      <c r="SOB86" s="91"/>
      <c r="SOC86" s="91"/>
      <c r="SOD86" s="91"/>
      <c r="SOE86" s="91"/>
      <c r="SOF86" s="91"/>
      <c r="SOG86" s="91"/>
      <c r="SOH86" s="91"/>
      <c r="SOI86" s="91"/>
      <c r="SOJ86" s="91"/>
      <c r="SOK86" s="91"/>
      <c r="SOL86" s="91"/>
      <c r="SOM86" s="91"/>
      <c r="SON86" s="91"/>
      <c r="SOO86" s="91"/>
      <c r="SOP86" s="91"/>
      <c r="SOQ86" s="91"/>
      <c r="SOR86" s="91"/>
      <c r="SOS86" s="91"/>
      <c r="SOT86" s="91"/>
      <c r="SOU86" s="91"/>
      <c r="SOV86" s="91"/>
      <c r="SOW86" s="91"/>
      <c r="SOX86" s="91"/>
      <c r="SOY86" s="91"/>
      <c r="SOZ86" s="91"/>
      <c r="SPA86" s="91"/>
      <c r="SPB86" s="91"/>
      <c r="SPC86" s="91"/>
      <c r="SPD86" s="91"/>
      <c r="SPE86" s="91"/>
      <c r="SPF86" s="91"/>
      <c r="SPG86" s="91"/>
      <c r="SPH86" s="91"/>
      <c r="SPI86" s="91"/>
      <c r="SPJ86" s="91"/>
      <c r="SPK86" s="91"/>
      <c r="SPL86" s="91"/>
      <c r="SPM86" s="91"/>
      <c r="SPN86" s="91"/>
      <c r="SPO86" s="91"/>
      <c r="SPP86" s="91"/>
      <c r="SPQ86" s="91"/>
      <c r="SPR86" s="91"/>
      <c r="SPS86" s="91"/>
      <c r="SPT86" s="91"/>
      <c r="SPU86" s="91"/>
      <c r="SPV86" s="91"/>
      <c r="SPW86" s="91"/>
      <c r="SPX86" s="91"/>
      <c r="SPY86" s="91"/>
      <c r="SPZ86" s="91"/>
      <c r="SQA86" s="91"/>
      <c r="SQB86" s="91"/>
      <c r="SQC86" s="91"/>
      <c r="SQD86" s="91"/>
      <c r="SQE86" s="91"/>
      <c r="SQF86" s="91"/>
      <c r="SQG86" s="91"/>
      <c r="SQH86" s="91"/>
      <c r="SQI86" s="91"/>
      <c r="SQJ86" s="91"/>
      <c r="SQK86" s="91"/>
      <c r="SQL86" s="91"/>
      <c r="SQM86" s="91"/>
      <c r="SQN86" s="91"/>
      <c r="SQO86" s="91"/>
      <c r="SQP86" s="91"/>
      <c r="SQQ86" s="91"/>
      <c r="SQR86" s="91"/>
      <c r="SQS86" s="91"/>
      <c r="SQT86" s="91"/>
      <c r="SQU86" s="91"/>
      <c r="SQV86" s="91"/>
      <c r="SQW86" s="91"/>
      <c r="SQX86" s="91"/>
      <c r="SQY86" s="91"/>
      <c r="SQZ86" s="91"/>
      <c r="SRA86" s="91"/>
      <c r="SRB86" s="91"/>
      <c r="SRC86" s="91"/>
      <c r="SRD86" s="91"/>
      <c r="SRE86" s="91"/>
      <c r="SRF86" s="91"/>
      <c r="SRG86" s="91"/>
      <c r="SRH86" s="91"/>
      <c r="SRI86" s="91"/>
      <c r="SRJ86" s="91"/>
      <c r="SRK86" s="91"/>
      <c r="SRL86" s="91"/>
      <c r="SRM86" s="91"/>
      <c r="SRN86" s="91"/>
      <c r="SRO86" s="91"/>
      <c r="SRP86" s="91"/>
      <c r="SRQ86" s="91"/>
      <c r="SRR86" s="91"/>
      <c r="SRS86" s="91"/>
      <c r="SRT86" s="91"/>
      <c r="SRU86" s="91"/>
      <c r="SRV86" s="91"/>
      <c r="SRW86" s="91"/>
      <c r="SRX86" s="91"/>
      <c r="SRY86" s="91"/>
      <c r="SRZ86" s="91"/>
      <c r="SSA86" s="91"/>
      <c r="SSB86" s="91"/>
      <c r="SSC86" s="91"/>
      <c r="SSD86" s="91"/>
      <c r="SSE86" s="91"/>
      <c r="SSF86" s="91"/>
      <c r="SSG86" s="91"/>
      <c r="SSH86" s="91"/>
      <c r="SSI86" s="91"/>
      <c r="SSJ86" s="91"/>
      <c r="SSK86" s="91"/>
      <c r="SSL86" s="91"/>
      <c r="SSM86" s="91"/>
      <c r="SSN86" s="91"/>
      <c r="SSO86" s="91"/>
      <c r="SSP86" s="91"/>
      <c r="SSQ86" s="91"/>
      <c r="SSR86" s="91"/>
      <c r="SSS86" s="91"/>
      <c r="SST86" s="91"/>
      <c r="SSU86" s="91"/>
      <c r="SSV86" s="91"/>
      <c r="SSW86" s="91"/>
      <c r="SSX86" s="91"/>
      <c r="SSY86" s="91"/>
      <c r="SSZ86" s="91"/>
      <c r="STA86" s="91"/>
      <c r="STB86" s="91"/>
      <c r="STC86" s="91"/>
      <c r="STD86" s="91"/>
      <c r="STE86" s="91"/>
      <c r="STF86" s="91"/>
      <c r="STG86" s="91"/>
      <c r="STH86" s="91"/>
      <c r="STI86" s="91"/>
      <c r="STJ86" s="91"/>
      <c r="STK86" s="91"/>
      <c r="STL86" s="91"/>
      <c r="STM86" s="91"/>
      <c r="STN86" s="91"/>
      <c r="STO86" s="91"/>
      <c r="STP86" s="91"/>
      <c r="STQ86" s="91"/>
      <c r="STR86" s="91"/>
      <c r="STS86" s="91"/>
      <c r="STT86" s="91"/>
      <c r="STU86" s="91"/>
      <c r="STV86" s="91"/>
      <c r="STW86" s="91"/>
      <c r="STX86" s="91"/>
      <c r="STY86" s="91"/>
      <c r="STZ86" s="91"/>
      <c r="SUA86" s="91"/>
      <c r="SUB86" s="91"/>
      <c r="SUC86" s="91"/>
      <c r="SUD86" s="91"/>
      <c r="SUE86" s="91"/>
      <c r="SUF86" s="91"/>
      <c r="SUG86" s="91"/>
      <c r="SUH86" s="91"/>
      <c r="SUI86" s="91"/>
      <c r="SUJ86" s="91"/>
      <c r="SUK86" s="91"/>
      <c r="SUL86" s="91"/>
      <c r="SUM86" s="91"/>
      <c r="SUN86" s="91"/>
      <c r="SUO86" s="91"/>
      <c r="SUP86" s="91"/>
      <c r="SUQ86" s="91"/>
      <c r="SUR86" s="91"/>
      <c r="SUS86" s="91"/>
      <c r="SUT86" s="91"/>
      <c r="SUU86" s="91"/>
      <c r="SUV86" s="91"/>
      <c r="SUW86" s="91"/>
      <c r="SUX86" s="91"/>
      <c r="SUY86" s="91"/>
      <c r="SUZ86" s="91"/>
      <c r="SVA86" s="91"/>
      <c r="SVB86" s="91"/>
      <c r="SVC86" s="91"/>
      <c r="SVD86" s="91"/>
      <c r="SVE86" s="91"/>
      <c r="SVF86" s="91"/>
      <c r="SVG86" s="91"/>
      <c r="SVH86" s="91"/>
      <c r="SVI86" s="91"/>
      <c r="SVJ86" s="91"/>
      <c r="SVK86" s="91"/>
      <c r="SVL86" s="91"/>
      <c r="SVM86" s="91"/>
      <c r="SVN86" s="91"/>
      <c r="SVO86" s="91"/>
      <c r="SVP86" s="91"/>
      <c r="SVQ86" s="91"/>
      <c r="SVR86" s="91"/>
      <c r="SVS86" s="91"/>
      <c r="SVT86" s="91"/>
      <c r="SVU86" s="91"/>
      <c r="SVV86" s="91"/>
      <c r="SVW86" s="91"/>
      <c r="SVX86" s="91"/>
      <c r="SVY86" s="91"/>
      <c r="SVZ86" s="91"/>
      <c r="SWA86" s="91"/>
      <c r="SWB86" s="91"/>
      <c r="SWC86" s="91"/>
      <c r="SWD86" s="91"/>
      <c r="SWE86" s="91"/>
      <c r="SWF86" s="91"/>
      <c r="SWG86" s="91"/>
      <c r="SWH86" s="91"/>
      <c r="SWI86" s="91"/>
      <c r="SWJ86" s="91"/>
      <c r="SWK86" s="91"/>
      <c r="SWL86" s="91"/>
      <c r="SWM86" s="91"/>
      <c r="SWN86" s="91"/>
      <c r="SWO86" s="91"/>
      <c r="SWP86" s="91"/>
      <c r="SWQ86" s="91"/>
      <c r="SWR86" s="91"/>
      <c r="SWS86" s="91"/>
      <c r="SWT86" s="91"/>
      <c r="SWU86" s="91"/>
      <c r="SWV86" s="91"/>
      <c r="SWW86" s="91"/>
      <c r="SWX86" s="91"/>
      <c r="SWY86" s="91"/>
      <c r="SWZ86" s="91"/>
      <c r="SXA86" s="91"/>
      <c r="SXB86" s="91"/>
      <c r="SXC86" s="91"/>
      <c r="SXD86" s="91"/>
      <c r="SXE86" s="91"/>
      <c r="SXF86" s="91"/>
      <c r="SXG86" s="91"/>
      <c r="SXH86" s="91"/>
      <c r="SXI86" s="91"/>
      <c r="SXJ86" s="91"/>
      <c r="SXK86" s="91"/>
      <c r="SXL86" s="91"/>
      <c r="SXM86" s="91"/>
      <c r="SXN86" s="91"/>
      <c r="SXO86" s="91"/>
      <c r="SXP86" s="91"/>
      <c r="SXQ86" s="91"/>
      <c r="SXR86" s="91"/>
      <c r="SXS86" s="91"/>
      <c r="SXT86" s="91"/>
      <c r="SXU86" s="91"/>
      <c r="SXV86" s="91"/>
      <c r="SXW86" s="91"/>
      <c r="SXX86" s="91"/>
      <c r="SXY86" s="91"/>
      <c r="SXZ86" s="91"/>
      <c r="SYA86" s="91"/>
      <c r="SYB86" s="91"/>
      <c r="SYC86" s="91"/>
      <c r="SYD86" s="91"/>
      <c r="SYE86" s="91"/>
      <c r="SYF86" s="91"/>
      <c r="SYG86" s="91"/>
      <c r="SYH86" s="91"/>
      <c r="SYI86" s="91"/>
      <c r="SYJ86" s="91"/>
      <c r="SYK86" s="91"/>
      <c r="SYL86" s="91"/>
      <c r="SYM86" s="91"/>
      <c r="SYN86" s="91"/>
      <c r="SYO86" s="91"/>
      <c r="SYP86" s="91"/>
      <c r="SYQ86" s="91"/>
      <c r="SYR86" s="91"/>
      <c r="SYS86" s="91"/>
      <c r="SYT86" s="91"/>
      <c r="SYU86" s="91"/>
      <c r="SYV86" s="91"/>
      <c r="SYW86" s="91"/>
      <c r="SYX86" s="91"/>
      <c r="SYY86" s="91"/>
      <c r="SYZ86" s="91"/>
      <c r="SZA86" s="91"/>
      <c r="SZB86" s="91"/>
      <c r="SZC86" s="91"/>
      <c r="SZD86" s="91"/>
      <c r="SZE86" s="91"/>
      <c r="SZF86" s="91"/>
      <c r="SZG86" s="91"/>
      <c r="SZH86" s="91"/>
      <c r="SZI86" s="91"/>
      <c r="SZJ86" s="91"/>
      <c r="SZK86" s="91"/>
      <c r="SZL86" s="91"/>
      <c r="SZM86" s="91"/>
      <c r="SZN86" s="91"/>
      <c r="SZO86" s="91"/>
      <c r="SZP86" s="91"/>
      <c r="SZQ86" s="91"/>
      <c r="SZR86" s="91"/>
      <c r="SZS86" s="91"/>
      <c r="SZT86" s="91"/>
      <c r="SZU86" s="91"/>
      <c r="SZV86" s="91"/>
      <c r="SZW86" s="91"/>
      <c r="SZX86" s="91"/>
      <c r="SZY86" s="91"/>
      <c r="SZZ86" s="91"/>
      <c r="TAA86" s="91"/>
      <c r="TAB86" s="91"/>
      <c r="TAC86" s="91"/>
      <c r="TAD86" s="91"/>
      <c r="TAE86" s="91"/>
      <c r="TAF86" s="91"/>
      <c r="TAG86" s="91"/>
      <c r="TAH86" s="91"/>
      <c r="TAI86" s="91"/>
      <c r="TAJ86" s="91"/>
      <c r="TAK86" s="91"/>
      <c r="TAL86" s="91"/>
      <c r="TAM86" s="91"/>
      <c r="TAN86" s="91"/>
      <c r="TAO86" s="91"/>
      <c r="TAP86" s="91"/>
      <c r="TAQ86" s="91"/>
      <c r="TAR86" s="91"/>
      <c r="TAS86" s="91"/>
      <c r="TAT86" s="91"/>
      <c r="TAU86" s="91"/>
      <c r="TAV86" s="91"/>
      <c r="TAW86" s="91"/>
      <c r="TAX86" s="91"/>
      <c r="TAY86" s="91"/>
      <c r="TAZ86" s="91"/>
      <c r="TBA86" s="91"/>
      <c r="TBB86" s="91"/>
      <c r="TBC86" s="91"/>
      <c r="TBD86" s="91"/>
      <c r="TBE86" s="91"/>
      <c r="TBF86" s="91"/>
      <c r="TBG86" s="91"/>
      <c r="TBH86" s="91"/>
      <c r="TBI86" s="91"/>
      <c r="TBJ86" s="91"/>
      <c r="TBK86" s="91"/>
      <c r="TBL86" s="91"/>
      <c r="TBM86" s="91"/>
      <c r="TBN86" s="91"/>
      <c r="TBO86" s="91"/>
      <c r="TBP86" s="91"/>
      <c r="TBQ86" s="91"/>
      <c r="TBR86" s="91"/>
      <c r="TBS86" s="91"/>
      <c r="TBT86" s="91"/>
      <c r="TBU86" s="91"/>
      <c r="TBV86" s="91"/>
      <c r="TBW86" s="91"/>
      <c r="TBX86" s="91"/>
      <c r="TBY86" s="91"/>
      <c r="TBZ86" s="91"/>
      <c r="TCA86" s="91"/>
      <c r="TCB86" s="91"/>
      <c r="TCC86" s="91"/>
      <c r="TCD86" s="91"/>
      <c r="TCE86" s="91"/>
      <c r="TCF86" s="91"/>
      <c r="TCG86" s="91"/>
      <c r="TCH86" s="91"/>
      <c r="TCI86" s="91"/>
      <c r="TCJ86" s="91"/>
      <c r="TCK86" s="91"/>
      <c r="TCL86" s="91"/>
      <c r="TCM86" s="91"/>
      <c r="TCN86" s="91"/>
      <c r="TCO86" s="91"/>
      <c r="TCP86" s="91"/>
      <c r="TCQ86" s="91"/>
      <c r="TCR86" s="91"/>
      <c r="TCS86" s="91"/>
      <c r="TCT86" s="91"/>
      <c r="TCU86" s="91"/>
      <c r="TCV86" s="91"/>
      <c r="TCW86" s="91"/>
      <c r="TCX86" s="91"/>
      <c r="TCY86" s="91"/>
      <c r="TCZ86" s="91"/>
      <c r="TDA86" s="91"/>
      <c r="TDB86" s="91"/>
      <c r="TDC86" s="91"/>
      <c r="TDD86" s="91"/>
      <c r="TDE86" s="91"/>
      <c r="TDF86" s="91"/>
      <c r="TDG86" s="91"/>
      <c r="TDH86" s="91"/>
      <c r="TDI86" s="91"/>
      <c r="TDJ86" s="91"/>
      <c r="TDK86" s="91"/>
      <c r="TDL86" s="91"/>
      <c r="TDM86" s="91"/>
      <c r="TDN86" s="91"/>
      <c r="TDO86" s="91"/>
      <c r="TDP86" s="91"/>
      <c r="TDQ86" s="91"/>
      <c r="TDR86" s="91"/>
      <c r="TDS86" s="91"/>
      <c r="TDT86" s="91"/>
      <c r="TDU86" s="91"/>
      <c r="TDV86" s="91"/>
      <c r="TDW86" s="91"/>
      <c r="TDX86" s="91"/>
      <c r="TDY86" s="91"/>
      <c r="TDZ86" s="91"/>
      <c r="TEA86" s="91"/>
      <c r="TEB86" s="91"/>
      <c r="TEC86" s="91"/>
      <c r="TED86" s="91"/>
      <c r="TEE86" s="91"/>
      <c r="TEF86" s="91"/>
      <c r="TEG86" s="91"/>
      <c r="TEH86" s="91"/>
      <c r="TEI86" s="91"/>
      <c r="TEJ86" s="91"/>
      <c r="TEK86" s="91"/>
      <c r="TEL86" s="91"/>
      <c r="TEM86" s="91"/>
      <c r="TEN86" s="91"/>
      <c r="TEO86" s="91"/>
      <c r="TEP86" s="91"/>
      <c r="TEQ86" s="91"/>
      <c r="TER86" s="91"/>
      <c r="TES86" s="91"/>
      <c r="TET86" s="91"/>
      <c r="TEU86" s="91"/>
      <c r="TEV86" s="91"/>
      <c r="TEW86" s="91"/>
      <c r="TEX86" s="91"/>
      <c r="TEY86" s="91"/>
      <c r="TEZ86" s="91"/>
      <c r="TFA86" s="91"/>
      <c r="TFB86" s="91"/>
      <c r="TFC86" s="91"/>
      <c r="TFD86" s="91"/>
      <c r="TFE86" s="91"/>
      <c r="TFF86" s="91"/>
      <c r="TFG86" s="91"/>
      <c r="TFH86" s="91"/>
      <c r="TFI86" s="91"/>
      <c r="TFJ86" s="91"/>
      <c r="TFK86" s="91"/>
      <c r="TFL86" s="91"/>
      <c r="TFM86" s="91"/>
      <c r="TFN86" s="91"/>
      <c r="TFO86" s="91"/>
      <c r="TFP86" s="91"/>
      <c r="TFQ86" s="91"/>
      <c r="TFR86" s="91"/>
      <c r="TFS86" s="91"/>
      <c r="TFT86" s="91"/>
      <c r="TFU86" s="91"/>
      <c r="TFV86" s="91"/>
      <c r="TFW86" s="91"/>
      <c r="TFX86" s="91"/>
      <c r="TFY86" s="91"/>
      <c r="TFZ86" s="91"/>
      <c r="TGA86" s="91"/>
      <c r="TGB86" s="91"/>
      <c r="TGC86" s="91"/>
      <c r="TGD86" s="91"/>
      <c r="TGE86" s="91"/>
      <c r="TGF86" s="91"/>
      <c r="TGG86" s="91"/>
      <c r="TGH86" s="91"/>
      <c r="TGI86" s="91"/>
      <c r="TGJ86" s="91"/>
      <c r="TGK86" s="91"/>
      <c r="TGL86" s="91"/>
      <c r="TGM86" s="91"/>
      <c r="TGN86" s="91"/>
      <c r="TGO86" s="91"/>
      <c r="TGP86" s="91"/>
      <c r="TGQ86" s="91"/>
      <c r="TGR86" s="91"/>
      <c r="TGS86" s="91"/>
      <c r="TGT86" s="91"/>
      <c r="TGU86" s="91"/>
      <c r="TGV86" s="91"/>
      <c r="TGW86" s="91"/>
      <c r="TGX86" s="91"/>
      <c r="TGY86" s="91"/>
      <c r="TGZ86" s="91"/>
      <c r="THA86" s="91"/>
      <c r="THB86" s="91"/>
      <c r="THC86" s="91"/>
      <c r="THD86" s="91"/>
      <c r="THE86" s="91"/>
      <c r="THF86" s="91"/>
      <c r="THG86" s="91"/>
      <c r="THH86" s="91"/>
      <c r="THI86" s="91"/>
      <c r="THJ86" s="91"/>
      <c r="THK86" s="91"/>
      <c r="THL86" s="91"/>
      <c r="THM86" s="91"/>
      <c r="THN86" s="91"/>
      <c r="THO86" s="91"/>
      <c r="THP86" s="91"/>
      <c r="THQ86" s="91"/>
      <c r="THR86" s="91"/>
      <c r="THS86" s="91"/>
      <c r="THT86" s="91"/>
      <c r="THU86" s="91"/>
      <c r="THV86" s="91"/>
      <c r="THW86" s="91"/>
      <c r="THX86" s="91"/>
      <c r="THY86" s="91"/>
      <c r="THZ86" s="91"/>
      <c r="TIA86" s="91"/>
      <c r="TIB86" s="91"/>
      <c r="TIC86" s="91"/>
      <c r="TID86" s="91"/>
      <c r="TIE86" s="91"/>
      <c r="TIF86" s="91"/>
      <c r="TIG86" s="91"/>
      <c r="TIH86" s="91"/>
      <c r="TII86" s="91"/>
      <c r="TIJ86" s="91"/>
      <c r="TIK86" s="91"/>
      <c r="TIL86" s="91"/>
      <c r="TIM86" s="91"/>
      <c r="TIN86" s="91"/>
      <c r="TIO86" s="91"/>
      <c r="TIP86" s="91"/>
      <c r="TIQ86" s="91"/>
      <c r="TIR86" s="91"/>
      <c r="TIS86" s="91"/>
      <c r="TIT86" s="91"/>
      <c r="TIU86" s="91"/>
      <c r="TIV86" s="91"/>
      <c r="TIW86" s="91"/>
      <c r="TIX86" s="91"/>
      <c r="TIY86" s="91"/>
      <c r="TIZ86" s="91"/>
      <c r="TJA86" s="91"/>
      <c r="TJB86" s="91"/>
      <c r="TJC86" s="91"/>
      <c r="TJD86" s="91"/>
      <c r="TJE86" s="91"/>
      <c r="TJF86" s="91"/>
      <c r="TJG86" s="91"/>
      <c r="TJH86" s="91"/>
      <c r="TJI86" s="91"/>
      <c r="TJJ86" s="91"/>
      <c r="TJK86" s="91"/>
      <c r="TJL86" s="91"/>
      <c r="TJM86" s="91"/>
      <c r="TJN86" s="91"/>
      <c r="TJO86" s="91"/>
      <c r="TJP86" s="91"/>
      <c r="TJQ86" s="91"/>
      <c r="TJR86" s="91"/>
      <c r="TJS86" s="91"/>
      <c r="TJT86" s="91"/>
      <c r="TJU86" s="91"/>
      <c r="TJV86" s="91"/>
      <c r="TJW86" s="91"/>
      <c r="TJX86" s="91"/>
      <c r="TJY86" s="91"/>
      <c r="TJZ86" s="91"/>
      <c r="TKA86" s="91"/>
      <c r="TKB86" s="91"/>
      <c r="TKC86" s="91"/>
      <c r="TKD86" s="91"/>
      <c r="TKE86" s="91"/>
      <c r="TKF86" s="91"/>
      <c r="TKG86" s="91"/>
      <c r="TKH86" s="91"/>
      <c r="TKI86" s="91"/>
      <c r="TKJ86" s="91"/>
      <c r="TKK86" s="91"/>
      <c r="TKL86" s="91"/>
      <c r="TKM86" s="91"/>
      <c r="TKN86" s="91"/>
      <c r="TKO86" s="91"/>
      <c r="TKP86" s="91"/>
      <c r="TKQ86" s="91"/>
      <c r="TKR86" s="91"/>
      <c r="TKS86" s="91"/>
      <c r="TKT86" s="91"/>
      <c r="TKU86" s="91"/>
      <c r="TKV86" s="91"/>
      <c r="TKW86" s="91"/>
      <c r="TKX86" s="91"/>
      <c r="TKY86" s="91"/>
      <c r="TKZ86" s="91"/>
      <c r="TLA86" s="91"/>
      <c r="TLB86" s="91"/>
      <c r="TLC86" s="91"/>
      <c r="TLD86" s="91"/>
      <c r="TLE86" s="91"/>
      <c r="TLF86" s="91"/>
      <c r="TLG86" s="91"/>
      <c r="TLH86" s="91"/>
      <c r="TLI86" s="91"/>
      <c r="TLJ86" s="91"/>
      <c r="TLK86" s="91"/>
      <c r="TLL86" s="91"/>
      <c r="TLM86" s="91"/>
      <c r="TLN86" s="91"/>
      <c r="TLO86" s="91"/>
      <c r="TLP86" s="91"/>
      <c r="TLQ86" s="91"/>
      <c r="TLR86" s="91"/>
      <c r="TLS86" s="91"/>
      <c r="TLT86" s="91"/>
      <c r="TLU86" s="91"/>
      <c r="TLV86" s="91"/>
      <c r="TLW86" s="91"/>
      <c r="TLX86" s="91"/>
      <c r="TLY86" s="91"/>
      <c r="TLZ86" s="91"/>
      <c r="TMA86" s="91"/>
      <c r="TMB86" s="91"/>
      <c r="TMC86" s="91"/>
      <c r="TMD86" s="91"/>
      <c r="TME86" s="91"/>
      <c r="TMF86" s="91"/>
      <c r="TMG86" s="91"/>
      <c r="TMH86" s="91"/>
      <c r="TMI86" s="91"/>
      <c r="TMJ86" s="91"/>
      <c r="TMK86" s="91"/>
      <c r="TML86" s="91"/>
      <c r="TMM86" s="91"/>
      <c r="TMN86" s="91"/>
      <c r="TMO86" s="91"/>
      <c r="TMP86" s="91"/>
      <c r="TMQ86" s="91"/>
      <c r="TMR86" s="91"/>
      <c r="TMS86" s="91"/>
      <c r="TMT86" s="91"/>
      <c r="TMU86" s="91"/>
      <c r="TMV86" s="91"/>
      <c r="TMW86" s="91"/>
      <c r="TMX86" s="91"/>
      <c r="TMY86" s="91"/>
      <c r="TMZ86" s="91"/>
      <c r="TNA86" s="91"/>
      <c r="TNB86" s="91"/>
      <c r="TNC86" s="91"/>
      <c r="TND86" s="91"/>
      <c r="TNE86" s="91"/>
      <c r="TNF86" s="91"/>
      <c r="TNG86" s="91"/>
      <c r="TNH86" s="91"/>
      <c r="TNI86" s="91"/>
      <c r="TNJ86" s="91"/>
      <c r="TNK86" s="91"/>
      <c r="TNL86" s="91"/>
      <c r="TNM86" s="91"/>
      <c r="TNN86" s="91"/>
      <c r="TNO86" s="91"/>
      <c r="TNP86" s="91"/>
      <c r="TNQ86" s="91"/>
      <c r="TNR86" s="91"/>
      <c r="TNS86" s="91"/>
      <c r="TNT86" s="91"/>
      <c r="TNU86" s="91"/>
      <c r="TNV86" s="91"/>
      <c r="TNW86" s="91"/>
      <c r="TNX86" s="91"/>
      <c r="TNY86" s="91"/>
      <c r="TNZ86" s="91"/>
      <c r="TOA86" s="91"/>
      <c r="TOB86" s="91"/>
      <c r="TOC86" s="91"/>
      <c r="TOD86" s="91"/>
      <c r="TOE86" s="91"/>
      <c r="TOF86" s="91"/>
      <c r="TOG86" s="91"/>
      <c r="TOH86" s="91"/>
      <c r="TOI86" s="91"/>
      <c r="TOJ86" s="91"/>
      <c r="TOK86" s="91"/>
      <c r="TOL86" s="91"/>
      <c r="TOM86" s="91"/>
      <c r="TON86" s="91"/>
      <c r="TOO86" s="91"/>
      <c r="TOP86" s="91"/>
      <c r="TOQ86" s="91"/>
      <c r="TOR86" s="91"/>
      <c r="TOS86" s="91"/>
      <c r="TOT86" s="91"/>
      <c r="TOU86" s="91"/>
      <c r="TOV86" s="91"/>
      <c r="TOW86" s="91"/>
      <c r="TOX86" s="91"/>
      <c r="TOY86" s="91"/>
      <c r="TOZ86" s="91"/>
      <c r="TPA86" s="91"/>
      <c r="TPB86" s="91"/>
      <c r="TPC86" s="91"/>
      <c r="TPD86" s="91"/>
      <c r="TPE86" s="91"/>
      <c r="TPF86" s="91"/>
      <c r="TPG86" s="91"/>
      <c r="TPH86" s="91"/>
      <c r="TPI86" s="91"/>
      <c r="TPJ86" s="91"/>
      <c r="TPK86" s="91"/>
      <c r="TPL86" s="91"/>
      <c r="TPM86" s="91"/>
      <c r="TPN86" s="91"/>
      <c r="TPO86" s="91"/>
      <c r="TPP86" s="91"/>
      <c r="TPQ86" s="91"/>
      <c r="TPR86" s="91"/>
      <c r="TPS86" s="91"/>
      <c r="TPT86" s="91"/>
      <c r="TPU86" s="91"/>
      <c r="TPV86" s="91"/>
      <c r="TPW86" s="91"/>
      <c r="TPX86" s="91"/>
      <c r="TPY86" s="91"/>
      <c r="TPZ86" s="91"/>
      <c r="TQA86" s="91"/>
      <c r="TQB86" s="91"/>
      <c r="TQC86" s="91"/>
      <c r="TQD86" s="91"/>
      <c r="TQE86" s="91"/>
      <c r="TQF86" s="91"/>
      <c r="TQG86" s="91"/>
      <c r="TQH86" s="91"/>
      <c r="TQI86" s="91"/>
      <c r="TQJ86" s="91"/>
      <c r="TQK86" s="91"/>
      <c r="TQL86" s="91"/>
      <c r="TQM86" s="91"/>
      <c r="TQN86" s="91"/>
      <c r="TQO86" s="91"/>
      <c r="TQP86" s="91"/>
      <c r="TQQ86" s="91"/>
      <c r="TQR86" s="91"/>
      <c r="TQS86" s="91"/>
      <c r="TQT86" s="91"/>
      <c r="TQU86" s="91"/>
      <c r="TQV86" s="91"/>
      <c r="TQW86" s="91"/>
      <c r="TQX86" s="91"/>
      <c r="TQY86" s="91"/>
      <c r="TQZ86" s="91"/>
      <c r="TRA86" s="91"/>
      <c r="TRB86" s="91"/>
      <c r="TRC86" s="91"/>
      <c r="TRD86" s="91"/>
      <c r="TRE86" s="91"/>
      <c r="TRF86" s="91"/>
      <c r="TRG86" s="91"/>
      <c r="TRH86" s="91"/>
      <c r="TRI86" s="91"/>
      <c r="TRJ86" s="91"/>
      <c r="TRK86" s="91"/>
      <c r="TRL86" s="91"/>
      <c r="TRM86" s="91"/>
      <c r="TRN86" s="91"/>
      <c r="TRO86" s="91"/>
      <c r="TRP86" s="91"/>
      <c r="TRQ86" s="91"/>
      <c r="TRR86" s="91"/>
      <c r="TRS86" s="91"/>
      <c r="TRT86" s="91"/>
      <c r="TRU86" s="91"/>
      <c r="TRV86" s="91"/>
      <c r="TRW86" s="91"/>
      <c r="TRX86" s="91"/>
      <c r="TRY86" s="91"/>
      <c r="TRZ86" s="91"/>
      <c r="TSA86" s="91"/>
      <c r="TSB86" s="91"/>
      <c r="TSC86" s="91"/>
      <c r="TSD86" s="91"/>
      <c r="TSE86" s="91"/>
      <c r="TSF86" s="91"/>
      <c r="TSG86" s="91"/>
      <c r="TSH86" s="91"/>
      <c r="TSI86" s="91"/>
      <c r="TSJ86" s="91"/>
      <c r="TSK86" s="91"/>
      <c r="TSL86" s="91"/>
      <c r="TSM86" s="91"/>
      <c r="TSN86" s="91"/>
      <c r="TSO86" s="91"/>
      <c r="TSP86" s="91"/>
      <c r="TSQ86" s="91"/>
      <c r="TSR86" s="91"/>
      <c r="TSS86" s="91"/>
      <c r="TST86" s="91"/>
      <c r="TSU86" s="91"/>
      <c r="TSV86" s="91"/>
      <c r="TSW86" s="91"/>
      <c r="TSX86" s="91"/>
      <c r="TSY86" s="91"/>
      <c r="TSZ86" s="91"/>
      <c r="TTA86" s="91"/>
      <c r="TTB86" s="91"/>
      <c r="TTC86" s="91"/>
      <c r="TTD86" s="91"/>
      <c r="TTE86" s="91"/>
      <c r="TTF86" s="91"/>
      <c r="TTG86" s="91"/>
      <c r="TTH86" s="91"/>
      <c r="TTI86" s="91"/>
      <c r="TTJ86" s="91"/>
      <c r="TTK86" s="91"/>
      <c r="TTL86" s="91"/>
      <c r="TTM86" s="91"/>
      <c r="TTN86" s="91"/>
      <c r="TTO86" s="91"/>
      <c r="TTP86" s="91"/>
      <c r="TTQ86" s="91"/>
      <c r="TTR86" s="91"/>
      <c r="TTS86" s="91"/>
      <c r="TTT86" s="91"/>
      <c r="TTU86" s="91"/>
      <c r="TTV86" s="91"/>
      <c r="TTW86" s="91"/>
      <c r="TTX86" s="91"/>
      <c r="TTY86" s="91"/>
      <c r="TTZ86" s="91"/>
      <c r="TUA86" s="91"/>
      <c r="TUB86" s="91"/>
      <c r="TUC86" s="91"/>
      <c r="TUD86" s="91"/>
      <c r="TUE86" s="91"/>
      <c r="TUF86" s="91"/>
      <c r="TUG86" s="91"/>
      <c r="TUH86" s="91"/>
      <c r="TUI86" s="91"/>
      <c r="TUJ86" s="91"/>
      <c r="TUK86" s="91"/>
      <c r="TUL86" s="91"/>
      <c r="TUM86" s="91"/>
      <c r="TUN86" s="91"/>
      <c r="TUO86" s="91"/>
      <c r="TUP86" s="91"/>
      <c r="TUQ86" s="91"/>
      <c r="TUR86" s="91"/>
      <c r="TUS86" s="91"/>
      <c r="TUT86" s="91"/>
      <c r="TUU86" s="91"/>
      <c r="TUV86" s="91"/>
      <c r="TUW86" s="91"/>
      <c r="TUX86" s="91"/>
      <c r="TUY86" s="91"/>
      <c r="TUZ86" s="91"/>
      <c r="TVA86" s="91"/>
      <c r="TVB86" s="91"/>
      <c r="TVC86" s="91"/>
      <c r="TVD86" s="91"/>
      <c r="TVE86" s="91"/>
      <c r="TVF86" s="91"/>
      <c r="TVG86" s="91"/>
      <c r="TVH86" s="91"/>
      <c r="TVI86" s="91"/>
      <c r="TVJ86" s="91"/>
      <c r="TVK86" s="91"/>
      <c r="TVL86" s="91"/>
      <c r="TVM86" s="91"/>
      <c r="TVN86" s="91"/>
      <c r="TVO86" s="91"/>
      <c r="TVP86" s="91"/>
      <c r="TVQ86" s="91"/>
      <c r="TVR86" s="91"/>
      <c r="TVS86" s="91"/>
      <c r="TVT86" s="91"/>
      <c r="TVU86" s="91"/>
      <c r="TVV86" s="91"/>
      <c r="TVW86" s="91"/>
      <c r="TVX86" s="91"/>
      <c r="TVY86" s="91"/>
      <c r="TVZ86" s="91"/>
      <c r="TWA86" s="91"/>
      <c r="TWB86" s="91"/>
      <c r="TWC86" s="91"/>
      <c r="TWD86" s="91"/>
      <c r="TWE86" s="91"/>
      <c r="TWF86" s="91"/>
      <c r="TWG86" s="91"/>
      <c r="TWH86" s="91"/>
      <c r="TWI86" s="91"/>
      <c r="TWJ86" s="91"/>
      <c r="TWK86" s="91"/>
      <c r="TWL86" s="91"/>
      <c r="TWM86" s="91"/>
      <c r="TWN86" s="91"/>
      <c r="TWO86" s="91"/>
      <c r="TWP86" s="91"/>
      <c r="TWQ86" s="91"/>
      <c r="TWR86" s="91"/>
      <c r="TWS86" s="91"/>
      <c r="TWT86" s="91"/>
      <c r="TWU86" s="91"/>
      <c r="TWV86" s="91"/>
      <c r="TWW86" s="91"/>
      <c r="TWX86" s="91"/>
      <c r="TWY86" s="91"/>
      <c r="TWZ86" s="91"/>
      <c r="TXA86" s="91"/>
      <c r="TXB86" s="91"/>
      <c r="TXC86" s="91"/>
      <c r="TXD86" s="91"/>
      <c r="TXE86" s="91"/>
      <c r="TXF86" s="91"/>
      <c r="TXG86" s="91"/>
      <c r="TXH86" s="91"/>
      <c r="TXI86" s="91"/>
      <c r="TXJ86" s="91"/>
      <c r="TXK86" s="91"/>
      <c r="TXL86" s="91"/>
      <c r="TXM86" s="91"/>
      <c r="TXN86" s="91"/>
      <c r="TXO86" s="91"/>
      <c r="TXP86" s="91"/>
      <c r="TXQ86" s="91"/>
      <c r="TXR86" s="91"/>
      <c r="TXS86" s="91"/>
      <c r="TXT86" s="91"/>
      <c r="TXU86" s="91"/>
      <c r="TXV86" s="91"/>
      <c r="TXW86" s="91"/>
      <c r="TXX86" s="91"/>
      <c r="TXY86" s="91"/>
      <c r="TXZ86" s="91"/>
      <c r="TYA86" s="91"/>
      <c r="TYB86" s="91"/>
      <c r="TYC86" s="91"/>
      <c r="TYD86" s="91"/>
      <c r="TYE86" s="91"/>
      <c r="TYF86" s="91"/>
      <c r="TYG86" s="91"/>
      <c r="TYH86" s="91"/>
      <c r="TYI86" s="91"/>
      <c r="TYJ86" s="91"/>
      <c r="TYK86" s="91"/>
      <c r="TYL86" s="91"/>
      <c r="TYM86" s="91"/>
      <c r="TYN86" s="91"/>
      <c r="TYO86" s="91"/>
      <c r="TYP86" s="91"/>
      <c r="TYQ86" s="91"/>
      <c r="TYR86" s="91"/>
      <c r="TYS86" s="91"/>
      <c r="TYT86" s="91"/>
      <c r="TYU86" s="91"/>
      <c r="TYV86" s="91"/>
      <c r="TYW86" s="91"/>
      <c r="TYX86" s="91"/>
      <c r="TYY86" s="91"/>
      <c r="TYZ86" s="91"/>
      <c r="TZA86" s="91"/>
      <c r="TZB86" s="91"/>
      <c r="TZC86" s="91"/>
      <c r="TZD86" s="91"/>
      <c r="TZE86" s="91"/>
      <c r="TZF86" s="91"/>
      <c r="TZG86" s="91"/>
      <c r="TZH86" s="91"/>
      <c r="TZI86" s="91"/>
      <c r="TZJ86" s="91"/>
      <c r="TZK86" s="91"/>
      <c r="TZL86" s="91"/>
      <c r="TZM86" s="91"/>
      <c r="TZN86" s="91"/>
      <c r="TZO86" s="91"/>
      <c r="TZP86" s="91"/>
      <c r="TZQ86" s="91"/>
      <c r="TZR86" s="91"/>
      <c r="TZS86" s="91"/>
      <c r="TZT86" s="91"/>
      <c r="TZU86" s="91"/>
      <c r="TZV86" s="91"/>
      <c r="TZW86" s="91"/>
      <c r="TZX86" s="91"/>
      <c r="TZY86" s="91"/>
      <c r="TZZ86" s="91"/>
      <c r="UAA86" s="91"/>
      <c r="UAB86" s="91"/>
      <c r="UAC86" s="91"/>
      <c r="UAD86" s="91"/>
      <c r="UAE86" s="91"/>
      <c r="UAF86" s="91"/>
      <c r="UAG86" s="91"/>
      <c r="UAH86" s="91"/>
      <c r="UAI86" s="91"/>
      <c r="UAJ86" s="91"/>
      <c r="UAK86" s="91"/>
      <c r="UAL86" s="91"/>
      <c r="UAM86" s="91"/>
      <c r="UAN86" s="91"/>
      <c r="UAO86" s="91"/>
      <c r="UAP86" s="91"/>
      <c r="UAQ86" s="91"/>
      <c r="UAR86" s="91"/>
      <c r="UAS86" s="91"/>
      <c r="UAT86" s="91"/>
      <c r="UAU86" s="91"/>
      <c r="UAV86" s="91"/>
      <c r="UAW86" s="91"/>
      <c r="UAX86" s="91"/>
      <c r="UAY86" s="91"/>
      <c r="UAZ86" s="91"/>
      <c r="UBA86" s="91"/>
      <c r="UBB86" s="91"/>
      <c r="UBC86" s="91"/>
      <c r="UBD86" s="91"/>
      <c r="UBE86" s="91"/>
      <c r="UBF86" s="91"/>
      <c r="UBG86" s="91"/>
      <c r="UBH86" s="91"/>
      <c r="UBI86" s="91"/>
      <c r="UBJ86" s="91"/>
      <c r="UBK86" s="91"/>
      <c r="UBL86" s="91"/>
      <c r="UBM86" s="91"/>
      <c r="UBN86" s="91"/>
      <c r="UBO86" s="91"/>
      <c r="UBP86" s="91"/>
      <c r="UBQ86" s="91"/>
      <c r="UBR86" s="91"/>
      <c r="UBS86" s="91"/>
      <c r="UBT86" s="91"/>
      <c r="UBU86" s="91"/>
      <c r="UBV86" s="91"/>
      <c r="UBW86" s="91"/>
      <c r="UBX86" s="91"/>
      <c r="UBY86" s="91"/>
      <c r="UBZ86" s="91"/>
      <c r="UCA86" s="91"/>
      <c r="UCB86" s="91"/>
      <c r="UCC86" s="91"/>
      <c r="UCD86" s="91"/>
      <c r="UCE86" s="91"/>
      <c r="UCF86" s="91"/>
      <c r="UCG86" s="91"/>
      <c r="UCH86" s="91"/>
      <c r="UCI86" s="91"/>
      <c r="UCJ86" s="91"/>
      <c r="UCK86" s="91"/>
      <c r="UCL86" s="91"/>
      <c r="UCM86" s="91"/>
      <c r="UCN86" s="91"/>
      <c r="UCO86" s="91"/>
      <c r="UCP86" s="91"/>
      <c r="UCQ86" s="91"/>
      <c r="UCR86" s="91"/>
      <c r="UCS86" s="91"/>
      <c r="UCT86" s="91"/>
      <c r="UCU86" s="91"/>
      <c r="UCV86" s="91"/>
      <c r="UCW86" s="91"/>
      <c r="UCX86" s="91"/>
      <c r="UCY86" s="91"/>
      <c r="UCZ86" s="91"/>
      <c r="UDA86" s="91"/>
      <c r="UDB86" s="91"/>
      <c r="UDC86" s="91"/>
      <c r="UDD86" s="91"/>
      <c r="UDE86" s="91"/>
      <c r="UDF86" s="91"/>
      <c r="UDG86" s="91"/>
      <c r="UDH86" s="91"/>
      <c r="UDI86" s="91"/>
      <c r="UDJ86" s="91"/>
      <c r="UDK86" s="91"/>
      <c r="UDL86" s="91"/>
      <c r="UDM86" s="91"/>
      <c r="UDN86" s="91"/>
      <c r="UDO86" s="91"/>
      <c r="UDP86" s="91"/>
      <c r="UDQ86" s="91"/>
      <c r="UDR86" s="91"/>
      <c r="UDS86" s="91"/>
      <c r="UDT86" s="91"/>
      <c r="UDU86" s="91"/>
      <c r="UDV86" s="91"/>
      <c r="UDW86" s="91"/>
      <c r="UDX86" s="91"/>
      <c r="UDY86" s="91"/>
      <c r="UDZ86" s="91"/>
      <c r="UEA86" s="91"/>
      <c r="UEB86" s="91"/>
      <c r="UEC86" s="91"/>
      <c r="UED86" s="91"/>
      <c r="UEE86" s="91"/>
      <c r="UEF86" s="91"/>
      <c r="UEG86" s="91"/>
      <c r="UEH86" s="91"/>
      <c r="UEI86" s="91"/>
      <c r="UEJ86" s="91"/>
      <c r="UEK86" s="91"/>
      <c r="UEL86" s="91"/>
      <c r="UEM86" s="91"/>
      <c r="UEN86" s="91"/>
      <c r="UEO86" s="91"/>
      <c r="UEP86" s="91"/>
      <c r="UEQ86" s="91"/>
      <c r="UER86" s="91"/>
      <c r="UES86" s="91"/>
      <c r="UET86" s="91"/>
      <c r="UEU86" s="91"/>
      <c r="UEV86" s="91"/>
      <c r="UEW86" s="91"/>
      <c r="UEX86" s="91"/>
      <c r="UEY86" s="91"/>
      <c r="UEZ86" s="91"/>
      <c r="UFA86" s="91"/>
      <c r="UFB86" s="91"/>
      <c r="UFC86" s="91"/>
      <c r="UFD86" s="91"/>
      <c r="UFE86" s="91"/>
      <c r="UFF86" s="91"/>
      <c r="UFG86" s="91"/>
      <c r="UFH86" s="91"/>
      <c r="UFI86" s="91"/>
      <c r="UFJ86" s="91"/>
      <c r="UFK86" s="91"/>
      <c r="UFL86" s="91"/>
      <c r="UFM86" s="91"/>
      <c r="UFN86" s="91"/>
      <c r="UFO86" s="91"/>
      <c r="UFP86" s="91"/>
      <c r="UFQ86" s="91"/>
      <c r="UFR86" s="91"/>
      <c r="UFS86" s="91"/>
      <c r="UFT86" s="91"/>
      <c r="UFU86" s="91"/>
      <c r="UFV86" s="91"/>
      <c r="UFW86" s="91"/>
      <c r="UFX86" s="91"/>
      <c r="UFY86" s="91"/>
      <c r="UFZ86" s="91"/>
      <c r="UGA86" s="91"/>
      <c r="UGB86" s="91"/>
      <c r="UGC86" s="91"/>
      <c r="UGD86" s="91"/>
      <c r="UGE86" s="91"/>
      <c r="UGF86" s="91"/>
      <c r="UGG86" s="91"/>
      <c r="UGH86" s="91"/>
      <c r="UGI86" s="91"/>
      <c r="UGJ86" s="91"/>
      <c r="UGK86" s="91"/>
      <c r="UGL86" s="91"/>
      <c r="UGM86" s="91"/>
      <c r="UGN86" s="91"/>
      <c r="UGO86" s="91"/>
      <c r="UGP86" s="91"/>
      <c r="UGQ86" s="91"/>
      <c r="UGR86" s="91"/>
      <c r="UGS86" s="91"/>
      <c r="UGT86" s="91"/>
      <c r="UGU86" s="91"/>
      <c r="UGV86" s="91"/>
      <c r="UGW86" s="91"/>
      <c r="UGX86" s="91"/>
      <c r="UGY86" s="91"/>
      <c r="UGZ86" s="91"/>
      <c r="UHA86" s="91"/>
      <c r="UHB86" s="91"/>
      <c r="UHC86" s="91"/>
      <c r="UHD86" s="91"/>
      <c r="UHE86" s="91"/>
      <c r="UHF86" s="91"/>
      <c r="UHG86" s="91"/>
      <c r="UHH86" s="91"/>
      <c r="UHI86" s="91"/>
      <c r="UHJ86" s="91"/>
      <c r="UHK86" s="91"/>
      <c r="UHL86" s="91"/>
      <c r="UHM86" s="91"/>
      <c r="UHN86" s="91"/>
      <c r="UHO86" s="91"/>
      <c r="UHP86" s="91"/>
      <c r="UHQ86" s="91"/>
      <c r="UHR86" s="91"/>
      <c r="UHS86" s="91"/>
      <c r="UHT86" s="91"/>
      <c r="UHU86" s="91"/>
      <c r="UHV86" s="91"/>
      <c r="UHW86" s="91"/>
      <c r="UHX86" s="91"/>
      <c r="UHY86" s="91"/>
      <c r="UHZ86" s="91"/>
      <c r="UIA86" s="91"/>
      <c r="UIB86" s="91"/>
      <c r="UIC86" s="91"/>
      <c r="UID86" s="91"/>
      <c r="UIE86" s="91"/>
      <c r="UIF86" s="91"/>
      <c r="UIG86" s="91"/>
      <c r="UIH86" s="91"/>
      <c r="UII86" s="91"/>
      <c r="UIJ86" s="91"/>
      <c r="UIK86" s="91"/>
      <c r="UIL86" s="91"/>
      <c r="UIM86" s="91"/>
      <c r="UIN86" s="91"/>
      <c r="UIO86" s="91"/>
      <c r="UIP86" s="91"/>
      <c r="UIQ86" s="91"/>
      <c r="UIR86" s="91"/>
      <c r="UIS86" s="91"/>
      <c r="UIT86" s="91"/>
      <c r="UIU86" s="91"/>
      <c r="UIV86" s="91"/>
      <c r="UIW86" s="91"/>
      <c r="UIX86" s="91"/>
      <c r="UIY86" s="91"/>
      <c r="UIZ86" s="91"/>
      <c r="UJA86" s="91"/>
      <c r="UJB86" s="91"/>
      <c r="UJC86" s="91"/>
      <c r="UJD86" s="91"/>
      <c r="UJE86" s="91"/>
      <c r="UJF86" s="91"/>
      <c r="UJG86" s="91"/>
      <c r="UJH86" s="91"/>
      <c r="UJI86" s="91"/>
      <c r="UJJ86" s="91"/>
      <c r="UJK86" s="91"/>
      <c r="UJL86" s="91"/>
      <c r="UJM86" s="91"/>
      <c r="UJN86" s="91"/>
      <c r="UJO86" s="91"/>
      <c r="UJP86" s="91"/>
      <c r="UJQ86" s="91"/>
      <c r="UJR86" s="91"/>
      <c r="UJS86" s="91"/>
      <c r="UJT86" s="91"/>
      <c r="UJU86" s="91"/>
      <c r="UJV86" s="91"/>
      <c r="UJW86" s="91"/>
      <c r="UJX86" s="91"/>
      <c r="UJY86" s="91"/>
      <c r="UJZ86" s="91"/>
      <c r="UKA86" s="91"/>
      <c r="UKB86" s="91"/>
      <c r="UKC86" s="91"/>
      <c r="UKD86" s="91"/>
      <c r="UKE86" s="91"/>
      <c r="UKF86" s="91"/>
      <c r="UKG86" s="91"/>
      <c r="UKH86" s="91"/>
      <c r="UKI86" s="91"/>
      <c r="UKJ86" s="91"/>
      <c r="UKK86" s="91"/>
      <c r="UKL86" s="91"/>
      <c r="UKM86" s="91"/>
      <c r="UKN86" s="91"/>
      <c r="UKO86" s="91"/>
      <c r="UKP86" s="91"/>
      <c r="UKQ86" s="91"/>
      <c r="UKR86" s="91"/>
      <c r="UKS86" s="91"/>
      <c r="UKT86" s="91"/>
      <c r="UKU86" s="91"/>
      <c r="UKV86" s="91"/>
      <c r="UKW86" s="91"/>
      <c r="UKX86" s="91"/>
      <c r="UKY86" s="91"/>
      <c r="UKZ86" s="91"/>
      <c r="ULA86" s="91"/>
      <c r="ULB86" s="91"/>
      <c r="ULC86" s="91"/>
      <c r="ULD86" s="91"/>
      <c r="ULE86" s="91"/>
      <c r="ULF86" s="91"/>
      <c r="ULG86" s="91"/>
      <c r="ULH86" s="91"/>
      <c r="ULI86" s="91"/>
      <c r="ULJ86" s="91"/>
      <c r="ULK86" s="91"/>
      <c r="ULL86" s="91"/>
      <c r="ULM86" s="91"/>
      <c r="ULN86" s="91"/>
      <c r="ULO86" s="91"/>
      <c r="ULP86" s="91"/>
      <c r="ULQ86" s="91"/>
      <c r="ULR86" s="91"/>
      <c r="ULS86" s="91"/>
      <c r="ULT86" s="91"/>
      <c r="ULU86" s="91"/>
      <c r="ULV86" s="91"/>
      <c r="ULW86" s="91"/>
      <c r="ULX86" s="91"/>
      <c r="ULY86" s="91"/>
      <c r="ULZ86" s="91"/>
      <c r="UMA86" s="91"/>
      <c r="UMB86" s="91"/>
      <c r="UMC86" s="91"/>
      <c r="UMD86" s="91"/>
      <c r="UME86" s="91"/>
      <c r="UMF86" s="91"/>
      <c r="UMG86" s="91"/>
      <c r="UMH86" s="91"/>
      <c r="UMI86" s="91"/>
      <c r="UMJ86" s="91"/>
      <c r="UMK86" s="91"/>
      <c r="UML86" s="91"/>
      <c r="UMM86" s="91"/>
      <c r="UMN86" s="91"/>
      <c r="UMO86" s="91"/>
      <c r="UMP86" s="91"/>
      <c r="UMQ86" s="91"/>
      <c r="UMR86" s="91"/>
      <c r="UMS86" s="91"/>
      <c r="UMT86" s="91"/>
      <c r="UMU86" s="91"/>
      <c r="UMV86" s="91"/>
      <c r="UMW86" s="91"/>
      <c r="UMX86" s="91"/>
      <c r="UMY86" s="91"/>
      <c r="UMZ86" s="91"/>
      <c r="UNA86" s="91"/>
      <c r="UNB86" s="91"/>
      <c r="UNC86" s="91"/>
      <c r="UND86" s="91"/>
      <c r="UNE86" s="91"/>
      <c r="UNF86" s="91"/>
      <c r="UNG86" s="91"/>
      <c r="UNH86" s="91"/>
      <c r="UNI86" s="91"/>
      <c r="UNJ86" s="91"/>
      <c r="UNK86" s="91"/>
      <c r="UNL86" s="91"/>
      <c r="UNM86" s="91"/>
      <c r="UNN86" s="91"/>
      <c r="UNO86" s="91"/>
      <c r="UNP86" s="91"/>
      <c r="UNQ86" s="91"/>
      <c r="UNR86" s="91"/>
      <c r="UNS86" s="91"/>
      <c r="UNT86" s="91"/>
      <c r="UNU86" s="91"/>
      <c r="UNV86" s="91"/>
      <c r="UNW86" s="91"/>
      <c r="UNX86" s="91"/>
      <c r="UNY86" s="91"/>
      <c r="UNZ86" s="91"/>
      <c r="UOA86" s="91"/>
      <c r="UOB86" s="91"/>
      <c r="UOC86" s="91"/>
      <c r="UOD86" s="91"/>
      <c r="UOE86" s="91"/>
      <c r="UOF86" s="91"/>
      <c r="UOG86" s="91"/>
      <c r="UOH86" s="91"/>
      <c r="UOI86" s="91"/>
      <c r="UOJ86" s="91"/>
      <c r="UOK86" s="91"/>
      <c r="UOL86" s="91"/>
      <c r="UOM86" s="91"/>
      <c r="UON86" s="91"/>
      <c r="UOO86" s="91"/>
      <c r="UOP86" s="91"/>
      <c r="UOQ86" s="91"/>
      <c r="UOR86" s="91"/>
      <c r="UOS86" s="91"/>
      <c r="UOT86" s="91"/>
      <c r="UOU86" s="91"/>
      <c r="UOV86" s="91"/>
      <c r="UOW86" s="91"/>
      <c r="UOX86" s="91"/>
      <c r="UOY86" s="91"/>
      <c r="UOZ86" s="91"/>
      <c r="UPA86" s="91"/>
      <c r="UPB86" s="91"/>
      <c r="UPC86" s="91"/>
      <c r="UPD86" s="91"/>
      <c r="UPE86" s="91"/>
      <c r="UPF86" s="91"/>
      <c r="UPG86" s="91"/>
      <c r="UPH86" s="91"/>
      <c r="UPI86" s="91"/>
      <c r="UPJ86" s="91"/>
      <c r="UPK86" s="91"/>
      <c r="UPL86" s="91"/>
      <c r="UPM86" s="91"/>
      <c r="UPN86" s="91"/>
      <c r="UPO86" s="91"/>
      <c r="UPP86" s="91"/>
      <c r="UPQ86" s="91"/>
      <c r="UPR86" s="91"/>
      <c r="UPS86" s="91"/>
      <c r="UPT86" s="91"/>
      <c r="UPU86" s="91"/>
      <c r="UPV86" s="91"/>
      <c r="UPW86" s="91"/>
      <c r="UPX86" s="91"/>
      <c r="UPY86" s="91"/>
      <c r="UPZ86" s="91"/>
      <c r="UQA86" s="91"/>
      <c r="UQB86" s="91"/>
      <c r="UQC86" s="91"/>
      <c r="UQD86" s="91"/>
      <c r="UQE86" s="91"/>
      <c r="UQF86" s="91"/>
      <c r="UQG86" s="91"/>
      <c r="UQH86" s="91"/>
      <c r="UQI86" s="91"/>
      <c r="UQJ86" s="91"/>
      <c r="UQK86" s="91"/>
      <c r="UQL86" s="91"/>
      <c r="UQM86" s="91"/>
      <c r="UQN86" s="91"/>
      <c r="UQO86" s="91"/>
      <c r="UQP86" s="91"/>
      <c r="UQQ86" s="91"/>
      <c r="UQR86" s="91"/>
      <c r="UQS86" s="91"/>
      <c r="UQT86" s="91"/>
      <c r="UQU86" s="91"/>
      <c r="UQV86" s="91"/>
      <c r="UQW86" s="91"/>
      <c r="UQX86" s="91"/>
      <c r="UQY86" s="91"/>
      <c r="UQZ86" s="91"/>
      <c r="URA86" s="91"/>
      <c r="URB86" s="91"/>
      <c r="URC86" s="91"/>
      <c r="URD86" s="91"/>
      <c r="URE86" s="91"/>
      <c r="URF86" s="91"/>
      <c r="URG86" s="91"/>
      <c r="URH86" s="91"/>
      <c r="URI86" s="91"/>
      <c r="URJ86" s="91"/>
      <c r="URK86" s="91"/>
      <c r="URL86" s="91"/>
      <c r="URM86" s="91"/>
      <c r="URN86" s="91"/>
      <c r="URO86" s="91"/>
      <c r="URP86" s="91"/>
      <c r="URQ86" s="91"/>
      <c r="URR86" s="91"/>
      <c r="URS86" s="91"/>
      <c r="URT86" s="91"/>
      <c r="URU86" s="91"/>
      <c r="URV86" s="91"/>
      <c r="URW86" s="91"/>
      <c r="URX86" s="91"/>
      <c r="URY86" s="91"/>
      <c r="URZ86" s="91"/>
      <c r="USA86" s="91"/>
      <c r="USB86" s="91"/>
      <c r="USC86" s="91"/>
      <c r="USD86" s="91"/>
      <c r="USE86" s="91"/>
      <c r="USF86" s="91"/>
      <c r="USG86" s="91"/>
      <c r="USH86" s="91"/>
      <c r="USI86" s="91"/>
      <c r="USJ86" s="91"/>
      <c r="USK86" s="91"/>
      <c r="USL86" s="91"/>
      <c r="USM86" s="91"/>
      <c r="USN86" s="91"/>
      <c r="USO86" s="91"/>
      <c r="USP86" s="91"/>
      <c r="USQ86" s="91"/>
      <c r="USR86" s="91"/>
      <c r="USS86" s="91"/>
      <c r="UST86" s="91"/>
      <c r="USU86" s="91"/>
      <c r="USV86" s="91"/>
      <c r="USW86" s="91"/>
      <c r="USX86" s="91"/>
      <c r="USY86" s="91"/>
      <c r="USZ86" s="91"/>
      <c r="UTA86" s="91"/>
      <c r="UTB86" s="91"/>
      <c r="UTC86" s="91"/>
      <c r="UTD86" s="91"/>
      <c r="UTE86" s="91"/>
      <c r="UTF86" s="91"/>
      <c r="UTG86" s="91"/>
      <c r="UTH86" s="91"/>
      <c r="UTI86" s="91"/>
      <c r="UTJ86" s="91"/>
      <c r="UTK86" s="91"/>
      <c r="UTL86" s="91"/>
      <c r="UTM86" s="91"/>
      <c r="UTN86" s="91"/>
      <c r="UTO86" s="91"/>
      <c r="UTP86" s="91"/>
      <c r="UTQ86" s="91"/>
      <c r="UTR86" s="91"/>
      <c r="UTS86" s="91"/>
      <c r="UTT86" s="91"/>
      <c r="UTU86" s="91"/>
      <c r="UTV86" s="91"/>
      <c r="UTW86" s="91"/>
      <c r="UTX86" s="91"/>
      <c r="UTY86" s="91"/>
      <c r="UTZ86" s="91"/>
      <c r="UUA86" s="91"/>
      <c r="UUB86" s="91"/>
      <c r="UUC86" s="91"/>
      <c r="UUD86" s="91"/>
      <c r="UUE86" s="91"/>
      <c r="UUF86" s="91"/>
      <c r="UUG86" s="91"/>
      <c r="UUH86" s="91"/>
      <c r="UUI86" s="91"/>
      <c r="UUJ86" s="91"/>
      <c r="UUK86" s="91"/>
      <c r="UUL86" s="91"/>
      <c r="UUM86" s="91"/>
      <c r="UUN86" s="91"/>
      <c r="UUO86" s="91"/>
      <c r="UUP86" s="91"/>
      <c r="UUQ86" s="91"/>
      <c r="UUR86" s="91"/>
      <c r="UUS86" s="91"/>
      <c r="UUT86" s="91"/>
      <c r="UUU86" s="91"/>
      <c r="UUV86" s="91"/>
      <c r="UUW86" s="91"/>
      <c r="UUX86" s="91"/>
      <c r="UUY86" s="91"/>
      <c r="UUZ86" s="91"/>
      <c r="UVA86" s="91"/>
      <c r="UVB86" s="91"/>
      <c r="UVC86" s="91"/>
      <c r="UVD86" s="91"/>
      <c r="UVE86" s="91"/>
      <c r="UVF86" s="91"/>
      <c r="UVG86" s="91"/>
      <c r="UVH86" s="91"/>
      <c r="UVI86" s="91"/>
      <c r="UVJ86" s="91"/>
      <c r="UVK86" s="91"/>
      <c r="UVL86" s="91"/>
      <c r="UVM86" s="91"/>
      <c r="UVN86" s="91"/>
      <c r="UVO86" s="91"/>
      <c r="UVP86" s="91"/>
      <c r="UVQ86" s="91"/>
      <c r="UVR86" s="91"/>
      <c r="UVS86" s="91"/>
      <c r="UVT86" s="91"/>
      <c r="UVU86" s="91"/>
      <c r="UVV86" s="91"/>
      <c r="UVW86" s="91"/>
      <c r="UVX86" s="91"/>
      <c r="UVY86" s="91"/>
      <c r="UVZ86" s="91"/>
      <c r="UWA86" s="91"/>
      <c r="UWB86" s="91"/>
      <c r="UWC86" s="91"/>
      <c r="UWD86" s="91"/>
      <c r="UWE86" s="91"/>
      <c r="UWF86" s="91"/>
      <c r="UWG86" s="91"/>
      <c r="UWH86" s="91"/>
      <c r="UWI86" s="91"/>
      <c r="UWJ86" s="91"/>
      <c r="UWK86" s="91"/>
      <c r="UWL86" s="91"/>
      <c r="UWM86" s="91"/>
      <c r="UWN86" s="91"/>
      <c r="UWO86" s="91"/>
      <c r="UWP86" s="91"/>
      <c r="UWQ86" s="91"/>
      <c r="UWR86" s="91"/>
      <c r="UWS86" s="91"/>
      <c r="UWT86" s="91"/>
      <c r="UWU86" s="91"/>
      <c r="UWV86" s="91"/>
      <c r="UWW86" s="91"/>
      <c r="UWX86" s="91"/>
      <c r="UWY86" s="91"/>
      <c r="UWZ86" s="91"/>
      <c r="UXA86" s="91"/>
      <c r="UXB86" s="91"/>
      <c r="UXC86" s="91"/>
      <c r="UXD86" s="91"/>
      <c r="UXE86" s="91"/>
      <c r="UXF86" s="91"/>
      <c r="UXG86" s="91"/>
      <c r="UXH86" s="91"/>
      <c r="UXI86" s="91"/>
      <c r="UXJ86" s="91"/>
      <c r="UXK86" s="91"/>
      <c r="UXL86" s="91"/>
      <c r="UXM86" s="91"/>
      <c r="UXN86" s="91"/>
      <c r="UXO86" s="91"/>
      <c r="UXP86" s="91"/>
      <c r="UXQ86" s="91"/>
      <c r="UXR86" s="91"/>
      <c r="UXS86" s="91"/>
      <c r="UXT86" s="91"/>
      <c r="UXU86" s="91"/>
      <c r="UXV86" s="91"/>
      <c r="UXW86" s="91"/>
      <c r="UXX86" s="91"/>
      <c r="UXY86" s="91"/>
      <c r="UXZ86" s="91"/>
      <c r="UYA86" s="91"/>
      <c r="UYB86" s="91"/>
      <c r="UYC86" s="91"/>
      <c r="UYD86" s="91"/>
      <c r="UYE86" s="91"/>
      <c r="UYF86" s="91"/>
      <c r="UYG86" s="91"/>
      <c r="UYH86" s="91"/>
      <c r="UYI86" s="91"/>
      <c r="UYJ86" s="91"/>
      <c r="UYK86" s="91"/>
      <c r="UYL86" s="91"/>
      <c r="UYM86" s="91"/>
      <c r="UYN86" s="91"/>
      <c r="UYO86" s="91"/>
      <c r="UYP86" s="91"/>
      <c r="UYQ86" s="91"/>
      <c r="UYR86" s="91"/>
      <c r="UYS86" s="91"/>
      <c r="UYT86" s="91"/>
      <c r="UYU86" s="91"/>
      <c r="UYV86" s="91"/>
      <c r="UYW86" s="91"/>
      <c r="UYX86" s="91"/>
      <c r="UYY86" s="91"/>
      <c r="UYZ86" s="91"/>
      <c r="UZA86" s="91"/>
      <c r="UZB86" s="91"/>
      <c r="UZC86" s="91"/>
      <c r="UZD86" s="91"/>
      <c r="UZE86" s="91"/>
      <c r="UZF86" s="91"/>
      <c r="UZG86" s="91"/>
      <c r="UZH86" s="91"/>
      <c r="UZI86" s="91"/>
      <c r="UZJ86" s="91"/>
      <c r="UZK86" s="91"/>
      <c r="UZL86" s="91"/>
      <c r="UZM86" s="91"/>
      <c r="UZN86" s="91"/>
      <c r="UZO86" s="91"/>
      <c r="UZP86" s="91"/>
      <c r="UZQ86" s="91"/>
      <c r="UZR86" s="91"/>
      <c r="UZS86" s="91"/>
      <c r="UZT86" s="91"/>
      <c r="UZU86" s="91"/>
      <c r="UZV86" s="91"/>
      <c r="UZW86" s="91"/>
      <c r="UZX86" s="91"/>
      <c r="UZY86" s="91"/>
      <c r="UZZ86" s="91"/>
      <c r="VAA86" s="91"/>
      <c r="VAB86" s="91"/>
      <c r="VAC86" s="91"/>
      <c r="VAD86" s="91"/>
      <c r="VAE86" s="91"/>
      <c r="VAF86" s="91"/>
      <c r="VAG86" s="91"/>
      <c r="VAH86" s="91"/>
      <c r="VAI86" s="91"/>
      <c r="VAJ86" s="91"/>
      <c r="VAK86" s="91"/>
      <c r="VAL86" s="91"/>
      <c r="VAM86" s="91"/>
      <c r="VAN86" s="91"/>
      <c r="VAO86" s="91"/>
      <c r="VAP86" s="91"/>
      <c r="VAQ86" s="91"/>
      <c r="VAR86" s="91"/>
      <c r="VAS86" s="91"/>
      <c r="VAT86" s="91"/>
      <c r="VAU86" s="91"/>
      <c r="VAV86" s="91"/>
      <c r="VAW86" s="91"/>
      <c r="VAX86" s="91"/>
      <c r="VAY86" s="91"/>
      <c r="VAZ86" s="91"/>
      <c r="VBA86" s="91"/>
      <c r="VBB86" s="91"/>
      <c r="VBC86" s="91"/>
      <c r="VBD86" s="91"/>
      <c r="VBE86" s="91"/>
      <c r="VBF86" s="91"/>
      <c r="VBG86" s="91"/>
      <c r="VBH86" s="91"/>
      <c r="VBI86" s="91"/>
      <c r="VBJ86" s="91"/>
      <c r="VBK86" s="91"/>
      <c r="VBL86" s="91"/>
      <c r="VBM86" s="91"/>
      <c r="VBN86" s="91"/>
      <c r="VBO86" s="91"/>
      <c r="VBP86" s="91"/>
      <c r="VBQ86" s="91"/>
      <c r="VBR86" s="91"/>
      <c r="VBS86" s="91"/>
      <c r="VBT86" s="91"/>
      <c r="VBU86" s="91"/>
      <c r="VBV86" s="91"/>
      <c r="VBW86" s="91"/>
      <c r="VBX86" s="91"/>
      <c r="VBY86" s="91"/>
      <c r="VBZ86" s="91"/>
      <c r="VCA86" s="91"/>
      <c r="VCB86" s="91"/>
      <c r="VCC86" s="91"/>
      <c r="VCD86" s="91"/>
      <c r="VCE86" s="91"/>
      <c r="VCF86" s="91"/>
      <c r="VCG86" s="91"/>
      <c r="VCH86" s="91"/>
      <c r="VCI86" s="91"/>
      <c r="VCJ86" s="91"/>
      <c r="VCK86" s="91"/>
      <c r="VCL86" s="91"/>
      <c r="VCM86" s="91"/>
      <c r="VCN86" s="91"/>
      <c r="VCO86" s="91"/>
      <c r="VCP86" s="91"/>
      <c r="VCQ86" s="91"/>
      <c r="VCR86" s="91"/>
      <c r="VCS86" s="91"/>
      <c r="VCT86" s="91"/>
      <c r="VCU86" s="91"/>
      <c r="VCV86" s="91"/>
      <c r="VCW86" s="91"/>
      <c r="VCX86" s="91"/>
      <c r="VCY86" s="91"/>
      <c r="VCZ86" s="91"/>
      <c r="VDA86" s="91"/>
      <c r="VDB86" s="91"/>
      <c r="VDC86" s="91"/>
      <c r="VDD86" s="91"/>
      <c r="VDE86" s="91"/>
      <c r="VDF86" s="91"/>
      <c r="VDG86" s="91"/>
      <c r="VDH86" s="91"/>
      <c r="VDI86" s="91"/>
      <c r="VDJ86" s="91"/>
      <c r="VDK86" s="91"/>
      <c r="VDL86" s="91"/>
      <c r="VDM86" s="91"/>
      <c r="VDN86" s="91"/>
      <c r="VDO86" s="91"/>
      <c r="VDP86" s="91"/>
      <c r="VDQ86" s="91"/>
      <c r="VDR86" s="91"/>
      <c r="VDS86" s="91"/>
      <c r="VDT86" s="91"/>
      <c r="VDU86" s="91"/>
      <c r="VDV86" s="91"/>
      <c r="VDW86" s="91"/>
      <c r="VDX86" s="91"/>
      <c r="VDY86" s="91"/>
      <c r="VDZ86" s="91"/>
      <c r="VEA86" s="91"/>
      <c r="VEB86" s="91"/>
      <c r="VEC86" s="91"/>
      <c r="VED86" s="91"/>
      <c r="VEE86" s="91"/>
      <c r="VEF86" s="91"/>
      <c r="VEG86" s="91"/>
      <c r="VEH86" s="91"/>
      <c r="VEI86" s="91"/>
      <c r="VEJ86" s="91"/>
      <c r="VEK86" s="91"/>
      <c r="VEL86" s="91"/>
      <c r="VEM86" s="91"/>
      <c r="VEN86" s="91"/>
      <c r="VEO86" s="91"/>
      <c r="VEP86" s="91"/>
      <c r="VEQ86" s="91"/>
      <c r="VER86" s="91"/>
      <c r="VES86" s="91"/>
      <c r="VET86" s="91"/>
      <c r="VEU86" s="91"/>
      <c r="VEV86" s="91"/>
      <c r="VEW86" s="91"/>
      <c r="VEX86" s="91"/>
      <c r="VEY86" s="91"/>
      <c r="VEZ86" s="91"/>
      <c r="VFA86" s="91"/>
      <c r="VFB86" s="91"/>
      <c r="VFC86" s="91"/>
      <c r="VFD86" s="91"/>
      <c r="VFE86" s="91"/>
      <c r="VFF86" s="91"/>
      <c r="VFG86" s="91"/>
      <c r="VFH86" s="91"/>
      <c r="VFI86" s="91"/>
      <c r="VFJ86" s="91"/>
      <c r="VFK86" s="91"/>
      <c r="VFL86" s="91"/>
      <c r="VFM86" s="91"/>
      <c r="VFN86" s="91"/>
      <c r="VFO86" s="91"/>
      <c r="VFP86" s="91"/>
      <c r="VFQ86" s="91"/>
      <c r="VFR86" s="91"/>
      <c r="VFS86" s="91"/>
      <c r="VFT86" s="91"/>
      <c r="VFU86" s="91"/>
      <c r="VFV86" s="91"/>
      <c r="VFW86" s="91"/>
      <c r="VFX86" s="91"/>
      <c r="VFY86" s="91"/>
      <c r="VFZ86" s="91"/>
      <c r="VGA86" s="91"/>
      <c r="VGB86" s="91"/>
      <c r="VGC86" s="91"/>
      <c r="VGD86" s="91"/>
      <c r="VGE86" s="91"/>
      <c r="VGF86" s="91"/>
      <c r="VGG86" s="91"/>
      <c r="VGH86" s="91"/>
      <c r="VGI86" s="91"/>
      <c r="VGJ86" s="91"/>
      <c r="VGK86" s="91"/>
      <c r="VGL86" s="91"/>
      <c r="VGM86" s="91"/>
      <c r="VGN86" s="91"/>
      <c r="VGO86" s="91"/>
      <c r="VGP86" s="91"/>
      <c r="VGQ86" s="91"/>
      <c r="VGR86" s="91"/>
      <c r="VGS86" s="91"/>
      <c r="VGT86" s="91"/>
      <c r="VGU86" s="91"/>
      <c r="VGV86" s="91"/>
      <c r="VGW86" s="91"/>
      <c r="VGX86" s="91"/>
      <c r="VGY86" s="91"/>
      <c r="VGZ86" s="91"/>
      <c r="VHA86" s="91"/>
      <c r="VHB86" s="91"/>
      <c r="VHC86" s="91"/>
      <c r="VHD86" s="91"/>
      <c r="VHE86" s="91"/>
      <c r="VHF86" s="91"/>
      <c r="VHG86" s="91"/>
      <c r="VHH86" s="91"/>
      <c r="VHI86" s="91"/>
      <c r="VHJ86" s="91"/>
      <c r="VHK86" s="91"/>
      <c r="VHL86" s="91"/>
      <c r="VHM86" s="91"/>
      <c r="VHN86" s="91"/>
      <c r="VHO86" s="91"/>
      <c r="VHP86" s="91"/>
      <c r="VHQ86" s="91"/>
      <c r="VHR86" s="91"/>
      <c r="VHS86" s="91"/>
      <c r="VHT86" s="91"/>
      <c r="VHU86" s="91"/>
      <c r="VHV86" s="91"/>
      <c r="VHW86" s="91"/>
      <c r="VHX86" s="91"/>
      <c r="VHY86" s="91"/>
      <c r="VHZ86" s="91"/>
      <c r="VIA86" s="91"/>
      <c r="VIB86" s="91"/>
      <c r="VIC86" s="91"/>
      <c r="VID86" s="91"/>
      <c r="VIE86" s="91"/>
      <c r="VIF86" s="91"/>
      <c r="VIG86" s="91"/>
      <c r="VIH86" s="91"/>
      <c r="VII86" s="91"/>
      <c r="VIJ86" s="91"/>
      <c r="VIK86" s="91"/>
      <c r="VIL86" s="91"/>
      <c r="VIM86" s="91"/>
      <c r="VIN86" s="91"/>
      <c r="VIO86" s="91"/>
      <c r="VIP86" s="91"/>
      <c r="VIQ86" s="91"/>
      <c r="VIR86" s="91"/>
      <c r="VIS86" s="91"/>
      <c r="VIT86" s="91"/>
      <c r="VIU86" s="91"/>
      <c r="VIV86" s="91"/>
      <c r="VIW86" s="91"/>
      <c r="VIX86" s="91"/>
      <c r="VIY86" s="91"/>
      <c r="VIZ86" s="91"/>
      <c r="VJA86" s="91"/>
      <c r="VJB86" s="91"/>
      <c r="VJC86" s="91"/>
      <c r="VJD86" s="91"/>
      <c r="VJE86" s="91"/>
      <c r="VJF86" s="91"/>
      <c r="VJG86" s="91"/>
      <c r="VJH86" s="91"/>
      <c r="VJI86" s="91"/>
      <c r="VJJ86" s="91"/>
      <c r="VJK86" s="91"/>
      <c r="VJL86" s="91"/>
      <c r="VJM86" s="91"/>
      <c r="VJN86" s="91"/>
      <c r="VJO86" s="91"/>
      <c r="VJP86" s="91"/>
      <c r="VJQ86" s="91"/>
      <c r="VJR86" s="91"/>
      <c r="VJS86" s="91"/>
      <c r="VJT86" s="91"/>
      <c r="VJU86" s="91"/>
      <c r="VJV86" s="91"/>
      <c r="VJW86" s="91"/>
      <c r="VJX86" s="91"/>
      <c r="VJY86" s="91"/>
      <c r="VJZ86" s="91"/>
      <c r="VKA86" s="91"/>
      <c r="VKB86" s="91"/>
      <c r="VKC86" s="91"/>
      <c r="VKD86" s="91"/>
      <c r="VKE86" s="91"/>
      <c r="VKF86" s="91"/>
      <c r="VKG86" s="91"/>
      <c r="VKH86" s="91"/>
      <c r="VKI86" s="91"/>
      <c r="VKJ86" s="91"/>
      <c r="VKK86" s="91"/>
      <c r="VKL86" s="91"/>
      <c r="VKM86" s="91"/>
      <c r="VKN86" s="91"/>
      <c r="VKO86" s="91"/>
      <c r="VKP86" s="91"/>
      <c r="VKQ86" s="91"/>
      <c r="VKR86" s="91"/>
      <c r="VKS86" s="91"/>
      <c r="VKT86" s="91"/>
      <c r="VKU86" s="91"/>
      <c r="VKV86" s="91"/>
      <c r="VKW86" s="91"/>
      <c r="VKX86" s="91"/>
      <c r="VKY86" s="91"/>
      <c r="VKZ86" s="91"/>
      <c r="VLA86" s="91"/>
      <c r="VLB86" s="91"/>
      <c r="VLC86" s="91"/>
      <c r="VLD86" s="91"/>
      <c r="VLE86" s="91"/>
      <c r="VLF86" s="91"/>
      <c r="VLG86" s="91"/>
      <c r="VLH86" s="91"/>
      <c r="VLI86" s="91"/>
      <c r="VLJ86" s="91"/>
      <c r="VLK86" s="91"/>
      <c r="VLL86" s="91"/>
      <c r="VLM86" s="91"/>
      <c r="VLN86" s="91"/>
      <c r="VLO86" s="91"/>
      <c r="VLP86" s="91"/>
      <c r="VLQ86" s="91"/>
      <c r="VLR86" s="91"/>
      <c r="VLS86" s="91"/>
      <c r="VLT86" s="91"/>
      <c r="VLU86" s="91"/>
      <c r="VLV86" s="91"/>
      <c r="VLW86" s="91"/>
      <c r="VLX86" s="91"/>
      <c r="VLY86" s="91"/>
      <c r="VLZ86" s="91"/>
      <c r="VMA86" s="91"/>
      <c r="VMB86" s="91"/>
      <c r="VMC86" s="91"/>
      <c r="VMD86" s="91"/>
      <c r="VME86" s="91"/>
      <c r="VMF86" s="91"/>
      <c r="VMG86" s="91"/>
      <c r="VMH86" s="91"/>
      <c r="VMI86" s="91"/>
      <c r="VMJ86" s="91"/>
      <c r="VMK86" s="91"/>
      <c r="VML86" s="91"/>
      <c r="VMM86" s="91"/>
      <c r="VMN86" s="91"/>
      <c r="VMO86" s="91"/>
      <c r="VMP86" s="91"/>
      <c r="VMQ86" s="91"/>
      <c r="VMR86" s="91"/>
      <c r="VMS86" s="91"/>
      <c r="VMT86" s="91"/>
      <c r="VMU86" s="91"/>
      <c r="VMV86" s="91"/>
      <c r="VMW86" s="91"/>
      <c r="VMX86" s="91"/>
      <c r="VMY86" s="91"/>
      <c r="VMZ86" s="91"/>
      <c r="VNA86" s="91"/>
      <c r="VNB86" s="91"/>
      <c r="VNC86" s="91"/>
      <c r="VND86" s="91"/>
      <c r="VNE86" s="91"/>
      <c r="VNF86" s="91"/>
      <c r="VNG86" s="91"/>
      <c r="VNH86" s="91"/>
      <c r="VNI86" s="91"/>
      <c r="VNJ86" s="91"/>
      <c r="VNK86" s="91"/>
      <c r="VNL86" s="91"/>
      <c r="VNM86" s="91"/>
      <c r="VNN86" s="91"/>
      <c r="VNO86" s="91"/>
      <c r="VNP86" s="91"/>
      <c r="VNQ86" s="91"/>
      <c r="VNR86" s="91"/>
      <c r="VNS86" s="91"/>
      <c r="VNT86" s="91"/>
      <c r="VNU86" s="91"/>
      <c r="VNV86" s="91"/>
      <c r="VNW86" s="91"/>
      <c r="VNX86" s="91"/>
      <c r="VNY86" s="91"/>
      <c r="VNZ86" s="91"/>
      <c r="VOA86" s="91"/>
      <c r="VOB86" s="91"/>
      <c r="VOC86" s="91"/>
      <c r="VOD86" s="91"/>
      <c r="VOE86" s="91"/>
      <c r="VOF86" s="91"/>
      <c r="VOG86" s="91"/>
      <c r="VOH86" s="91"/>
      <c r="VOI86" s="91"/>
      <c r="VOJ86" s="91"/>
      <c r="VOK86" s="91"/>
      <c r="VOL86" s="91"/>
      <c r="VOM86" s="91"/>
      <c r="VON86" s="91"/>
      <c r="VOO86" s="91"/>
      <c r="VOP86" s="91"/>
      <c r="VOQ86" s="91"/>
      <c r="VOR86" s="91"/>
      <c r="VOS86" s="91"/>
      <c r="VOT86" s="91"/>
      <c r="VOU86" s="91"/>
      <c r="VOV86" s="91"/>
      <c r="VOW86" s="91"/>
      <c r="VOX86" s="91"/>
      <c r="VOY86" s="91"/>
      <c r="VOZ86" s="91"/>
      <c r="VPA86" s="91"/>
      <c r="VPB86" s="91"/>
      <c r="VPC86" s="91"/>
      <c r="VPD86" s="91"/>
      <c r="VPE86" s="91"/>
      <c r="VPF86" s="91"/>
      <c r="VPG86" s="91"/>
      <c r="VPH86" s="91"/>
      <c r="VPI86" s="91"/>
      <c r="VPJ86" s="91"/>
      <c r="VPK86" s="91"/>
      <c r="VPL86" s="91"/>
      <c r="VPM86" s="91"/>
      <c r="VPN86" s="91"/>
      <c r="VPO86" s="91"/>
      <c r="VPP86" s="91"/>
      <c r="VPQ86" s="91"/>
      <c r="VPR86" s="91"/>
      <c r="VPS86" s="91"/>
      <c r="VPT86" s="91"/>
      <c r="VPU86" s="91"/>
      <c r="VPV86" s="91"/>
      <c r="VPW86" s="91"/>
      <c r="VPX86" s="91"/>
      <c r="VPY86" s="91"/>
      <c r="VPZ86" s="91"/>
      <c r="VQA86" s="91"/>
      <c r="VQB86" s="91"/>
      <c r="VQC86" s="91"/>
      <c r="VQD86" s="91"/>
      <c r="VQE86" s="91"/>
      <c r="VQF86" s="91"/>
      <c r="VQG86" s="91"/>
      <c r="VQH86" s="91"/>
      <c r="VQI86" s="91"/>
      <c r="VQJ86" s="91"/>
      <c r="VQK86" s="91"/>
      <c r="VQL86" s="91"/>
      <c r="VQM86" s="91"/>
      <c r="VQN86" s="91"/>
      <c r="VQO86" s="91"/>
      <c r="VQP86" s="91"/>
      <c r="VQQ86" s="91"/>
      <c r="VQR86" s="91"/>
      <c r="VQS86" s="91"/>
      <c r="VQT86" s="91"/>
      <c r="VQU86" s="91"/>
      <c r="VQV86" s="91"/>
      <c r="VQW86" s="91"/>
      <c r="VQX86" s="91"/>
      <c r="VQY86" s="91"/>
      <c r="VQZ86" s="91"/>
      <c r="VRA86" s="91"/>
      <c r="VRB86" s="91"/>
      <c r="VRC86" s="91"/>
      <c r="VRD86" s="91"/>
      <c r="VRE86" s="91"/>
      <c r="VRF86" s="91"/>
      <c r="VRG86" s="91"/>
      <c r="VRH86" s="91"/>
      <c r="VRI86" s="91"/>
      <c r="VRJ86" s="91"/>
      <c r="VRK86" s="91"/>
      <c r="VRL86" s="91"/>
      <c r="VRM86" s="91"/>
      <c r="VRN86" s="91"/>
      <c r="VRO86" s="91"/>
      <c r="VRP86" s="91"/>
      <c r="VRQ86" s="91"/>
      <c r="VRR86" s="91"/>
      <c r="VRS86" s="91"/>
      <c r="VRT86" s="91"/>
      <c r="VRU86" s="91"/>
      <c r="VRV86" s="91"/>
      <c r="VRW86" s="91"/>
      <c r="VRX86" s="91"/>
      <c r="VRY86" s="91"/>
      <c r="VRZ86" s="91"/>
      <c r="VSA86" s="91"/>
      <c r="VSB86" s="91"/>
      <c r="VSC86" s="91"/>
      <c r="VSD86" s="91"/>
      <c r="VSE86" s="91"/>
      <c r="VSF86" s="91"/>
      <c r="VSG86" s="91"/>
      <c r="VSH86" s="91"/>
      <c r="VSI86" s="91"/>
      <c r="VSJ86" s="91"/>
      <c r="VSK86" s="91"/>
      <c r="VSL86" s="91"/>
      <c r="VSM86" s="91"/>
      <c r="VSN86" s="91"/>
      <c r="VSO86" s="91"/>
      <c r="VSP86" s="91"/>
      <c r="VSQ86" s="91"/>
      <c r="VSR86" s="91"/>
      <c r="VSS86" s="91"/>
      <c r="VST86" s="91"/>
      <c r="VSU86" s="91"/>
      <c r="VSV86" s="91"/>
      <c r="VSW86" s="91"/>
      <c r="VSX86" s="91"/>
      <c r="VSY86" s="91"/>
      <c r="VSZ86" s="91"/>
      <c r="VTA86" s="91"/>
      <c r="VTB86" s="91"/>
      <c r="VTC86" s="91"/>
      <c r="VTD86" s="91"/>
      <c r="VTE86" s="91"/>
      <c r="VTF86" s="91"/>
      <c r="VTG86" s="91"/>
      <c r="VTH86" s="91"/>
      <c r="VTI86" s="91"/>
      <c r="VTJ86" s="91"/>
      <c r="VTK86" s="91"/>
      <c r="VTL86" s="91"/>
      <c r="VTM86" s="91"/>
      <c r="VTN86" s="91"/>
      <c r="VTO86" s="91"/>
      <c r="VTP86" s="91"/>
      <c r="VTQ86" s="91"/>
      <c r="VTR86" s="91"/>
      <c r="VTS86" s="91"/>
      <c r="VTT86" s="91"/>
      <c r="VTU86" s="91"/>
      <c r="VTV86" s="91"/>
      <c r="VTW86" s="91"/>
      <c r="VTX86" s="91"/>
      <c r="VTY86" s="91"/>
      <c r="VTZ86" s="91"/>
      <c r="VUA86" s="91"/>
      <c r="VUB86" s="91"/>
      <c r="VUC86" s="91"/>
      <c r="VUD86" s="91"/>
      <c r="VUE86" s="91"/>
      <c r="VUF86" s="91"/>
      <c r="VUG86" s="91"/>
      <c r="VUH86" s="91"/>
      <c r="VUI86" s="91"/>
      <c r="VUJ86" s="91"/>
      <c r="VUK86" s="91"/>
      <c r="VUL86" s="91"/>
      <c r="VUM86" s="91"/>
      <c r="VUN86" s="91"/>
      <c r="VUO86" s="91"/>
      <c r="VUP86" s="91"/>
      <c r="VUQ86" s="91"/>
      <c r="VUR86" s="91"/>
      <c r="VUS86" s="91"/>
      <c r="VUT86" s="91"/>
      <c r="VUU86" s="91"/>
      <c r="VUV86" s="91"/>
      <c r="VUW86" s="91"/>
      <c r="VUX86" s="91"/>
      <c r="VUY86" s="91"/>
      <c r="VUZ86" s="91"/>
      <c r="VVA86" s="91"/>
      <c r="VVB86" s="91"/>
      <c r="VVC86" s="91"/>
      <c r="VVD86" s="91"/>
      <c r="VVE86" s="91"/>
      <c r="VVF86" s="91"/>
      <c r="VVG86" s="91"/>
      <c r="VVH86" s="91"/>
      <c r="VVI86" s="91"/>
      <c r="VVJ86" s="91"/>
      <c r="VVK86" s="91"/>
      <c r="VVL86" s="91"/>
      <c r="VVM86" s="91"/>
      <c r="VVN86" s="91"/>
      <c r="VVO86" s="91"/>
      <c r="VVP86" s="91"/>
      <c r="VVQ86" s="91"/>
      <c r="VVR86" s="91"/>
      <c r="VVS86" s="91"/>
      <c r="VVT86" s="91"/>
      <c r="VVU86" s="91"/>
      <c r="VVV86" s="91"/>
      <c r="VVW86" s="91"/>
      <c r="VVX86" s="91"/>
      <c r="VVY86" s="91"/>
      <c r="VVZ86" s="91"/>
      <c r="VWA86" s="91"/>
      <c r="VWB86" s="91"/>
      <c r="VWC86" s="91"/>
      <c r="VWD86" s="91"/>
      <c r="VWE86" s="91"/>
      <c r="VWF86" s="91"/>
      <c r="VWG86" s="91"/>
      <c r="VWH86" s="91"/>
      <c r="VWI86" s="91"/>
      <c r="VWJ86" s="91"/>
      <c r="VWK86" s="91"/>
      <c r="VWL86" s="91"/>
      <c r="VWM86" s="91"/>
      <c r="VWN86" s="91"/>
      <c r="VWO86" s="91"/>
      <c r="VWP86" s="91"/>
      <c r="VWQ86" s="91"/>
      <c r="VWR86" s="91"/>
      <c r="VWS86" s="91"/>
      <c r="VWT86" s="91"/>
      <c r="VWU86" s="91"/>
      <c r="VWV86" s="91"/>
      <c r="VWW86" s="91"/>
      <c r="VWX86" s="91"/>
      <c r="VWY86" s="91"/>
      <c r="VWZ86" s="91"/>
      <c r="VXA86" s="91"/>
      <c r="VXB86" s="91"/>
      <c r="VXC86" s="91"/>
      <c r="VXD86" s="91"/>
      <c r="VXE86" s="91"/>
      <c r="VXF86" s="91"/>
      <c r="VXG86" s="91"/>
      <c r="VXH86" s="91"/>
      <c r="VXI86" s="91"/>
      <c r="VXJ86" s="91"/>
      <c r="VXK86" s="91"/>
      <c r="VXL86" s="91"/>
      <c r="VXM86" s="91"/>
      <c r="VXN86" s="91"/>
      <c r="VXO86" s="91"/>
      <c r="VXP86" s="91"/>
      <c r="VXQ86" s="91"/>
      <c r="VXR86" s="91"/>
      <c r="VXS86" s="91"/>
      <c r="VXT86" s="91"/>
      <c r="VXU86" s="91"/>
      <c r="VXV86" s="91"/>
      <c r="VXW86" s="91"/>
      <c r="VXX86" s="91"/>
      <c r="VXY86" s="91"/>
      <c r="VXZ86" s="91"/>
      <c r="VYA86" s="91"/>
      <c r="VYB86" s="91"/>
      <c r="VYC86" s="91"/>
      <c r="VYD86" s="91"/>
      <c r="VYE86" s="91"/>
      <c r="VYF86" s="91"/>
      <c r="VYG86" s="91"/>
      <c r="VYH86" s="91"/>
      <c r="VYI86" s="91"/>
      <c r="VYJ86" s="91"/>
      <c r="VYK86" s="91"/>
      <c r="VYL86" s="91"/>
      <c r="VYM86" s="91"/>
      <c r="VYN86" s="91"/>
      <c r="VYO86" s="91"/>
      <c r="VYP86" s="91"/>
      <c r="VYQ86" s="91"/>
      <c r="VYR86" s="91"/>
      <c r="VYS86" s="91"/>
      <c r="VYT86" s="91"/>
      <c r="VYU86" s="91"/>
      <c r="VYV86" s="91"/>
      <c r="VYW86" s="91"/>
      <c r="VYX86" s="91"/>
      <c r="VYY86" s="91"/>
      <c r="VYZ86" s="91"/>
      <c r="VZA86" s="91"/>
      <c r="VZB86" s="91"/>
      <c r="VZC86" s="91"/>
      <c r="VZD86" s="91"/>
      <c r="VZE86" s="91"/>
      <c r="VZF86" s="91"/>
      <c r="VZG86" s="91"/>
      <c r="VZH86" s="91"/>
      <c r="VZI86" s="91"/>
      <c r="VZJ86" s="91"/>
      <c r="VZK86" s="91"/>
      <c r="VZL86" s="91"/>
      <c r="VZM86" s="91"/>
      <c r="VZN86" s="91"/>
      <c r="VZO86" s="91"/>
      <c r="VZP86" s="91"/>
      <c r="VZQ86" s="91"/>
      <c r="VZR86" s="91"/>
      <c r="VZS86" s="91"/>
      <c r="VZT86" s="91"/>
      <c r="VZU86" s="91"/>
      <c r="VZV86" s="91"/>
      <c r="VZW86" s="91"/>
      <c r="VZX86" s="91"/>
      <c r="VZY86" s="91"/>
      <c r="VZZ86" s="91"/>
      <c r="WAA86" s="91"/>
      <c r="WAB86" s="91"/>
      <c r="WAC86" s="91"/>
      <c r="WAD86" s="91"/>
      <c r="WAE86" s="91"/>
      <c r="WAF86" s="91"/>
      <c r="WAG86" s="91"/>
      <c r="WAH86" s="91"/>
      <c r="WAI86" s="91"/>
      <c r="WAJ86" s="91"/>
      <c r="WAK86" s="91"/>
      <c r="WAL86" s="91"/>
      <c r="WAM86" s="91"/>
      <c r="WAN86" s="91"/>
      <c r="WAO86" s="91"/>
      <c r="WAP86" s="91"/>
      <c r="WAQ86" s="91"/>
      <c r="WAR86" s="91"/>
      <c r="WAS86" s="91"/>
      <c r="WAT86" s="91"/>
      <c r="WAU86" s="91"/>
      <c r="WAV86" s="91"/>
      <c r="WAW86" s="91"/>
      <c r="WAX86" s="91"/>
      <c r="WAY86" s="91"/>
      <c r="WAZ86" s="91"/>
      <c r="WBA86" s="91"/>
      <c r="WBB86" s="91"/>
      <c r="WBC86" s="91"/>
      <c r="WBD86" s="91"/>
      <c r="WBE86" s="91"/>
      <c r="WBF86" s="91"/>
      <c r="WBG86" s="91"/>
      <c r="WBH86" s="91"/>
      <c r="WBI86" s="91"/>
      <c r="WBJ86" s="91"/>
      <c r="WBK86" s="91"/>
      <c r="WBL86" s="91"/>
      <c r="WBM86" s="91"/>
      <c r="WBN86" s="91"/>
      <c r="WBO86" s="91"/>
      <c r="WBP86" s="91"/>
      <c r="WBQ86" s="91"/>
      <c r="WBR86" s="91"/>
      <c r="WBS86" s="91"/>
      <c r="WBT86" s="91"/>
      <c r="WBU86" s="91"/>
      <c r="WBV86" s="91"/>
      <c r="WBW86" s="91"/>
      <c r="WBX86" s="91"/>
      <c r="WBY86" s="91"/>
      <c r="WBZ86" s="91"/>
      <c r="WCA86" s="91"/>
      <c r="WCB86" s="91"/>
      <c r="WCC86" s="91"/>
      <c r="WCD86" s="91"/>
      <c r="WCE86" s="91"/>
      <c r="WCF86" s="91"/>
      <c r="WCG86" s="91"/>
      <c r="WCH86" s="91"/>
      <c r="WCI86" s="91"/>
      <c r="WCJ86" s="91"/>
      <c r="WCK86" s="91"/>
      <c r="WCL86" s="91"/>
      <c r="WCM86" s="91"/>
      <c r="WCN86" s="91"/>
      <c r="WCO86" s="91"/>
      <c r="WCP86" s="91"/>
      <c r="WCQ86" s="91"/>
      <c r="WCR86" s="91"/>
      <c r="WCS86" s="91"/>
      <c r="WCT86" s="91"/>
      <c r="WCU86" s="91"/>
      <c r="WCV86" s="91"/>
      <c r="WCW86" s="91"/>
      <c r="WCX86" s="91"/>
      <c r="WCY86" s="91"/>
      <c r="WCZ86" s="91"/>
      <c r="WDA86" s="91"/>
      <c r="WDB86" s="91"/>
      <c r="WDC86" s="91"/>
      <c r="WDD86" s="91"/>
      <c r="WDE86" s="91"/>
      <c r="WDF86" s="91"/>
      <c r="WDG86" s="91"/>
      <c r="WDH86" s="91"/>
      <c r="WDI86" s="91"/>
      <c r="WDJ86" s="91"/>
      <c r="WDK86" s="91"/>
      <c r="WDL86" s="91"/>
      <c r="WDM86" s="91"/>
      <c r="WDN86" s="91"/>
      <c r="WDO86" s="91"/>
      <c r="WDP86" s="91"/>
      <c r="WDQ86" s="91"/>
      <c r="WDR86" s="91"/>
      <c r="WDS86" s="91"/>
      <c r="WDT86" s="91"/>
      <c r="WDU86" s="91"/>
      <c r="WDV86" s="91"/>
      <c r="WDW86" s="91"/>
      <c r="WDX86" s="91"/>
      <c r="WDY86" s="91"/>
      <c r="WDZ86" s="91"/>
      <c r="WEA86" s="91"/>
      <c r="WEB86" s="91"/>
      <c r="WEC86" s="91"/>
      <c r="WED86" s="91"/>
      <c r="WEE86" s="91"/>
      <c r="WEF86" s="91"/>
      <c r="WEG86" s="91"/>
      <c r="WEH86" s="91"/>
      <c r="WEI86" s="91"/>
      <c r="WEJ86" s="91"/>
      <c r="WEK86" s="91"/>
      <c r="WEL86" s="91"/>
      <c r="WEM86" s="91"/>
      <c r="WEN86" s="91"/>
      <c r="WEO86" s="91"/>
      <c r="WEP86" s="91"/>
      <c r="WEQ86" s="91"/>
      <c r="WER86" s="91"/>
      <c r="WES86" s="91"/>
      <c r="WET86" s="91"/>
      <c r="WEU86" s="91"/>
      <c r="WEV86" s="91"/>
      <c r="WEW86" s="91"/>
      <c r="WEX86" s="91"/>
      <c r="WEY86" s="91"/>
      <c r="WEZ86" s="91"/>
      <c r="WFA86" s="91"/>
      <c r="WFB86" s="91"/>
      <c r="WFC86" s="91"/>
      <c r="WFD86" s="91"/>
      <c r="WFE86" s="91"/>
      <c r="WFF86" s="91"/>
      <c r="WFG86" s="91"/>
      <c r="WFH86" s="91"/>
      <c r="WFI86" s="91"/>
      <c r="WFJ86" s="91"/>
      <c r="WFK86" s="91"/>
      <c r="WFL86" s="91"/>
      <c r="WFM86" s="91"/>
      <c r="WFN86" s="91"/>
      <c r="WFO86" s="91"/>
      <c r="WFP86" s="91"/>
      <c r="WFQ86" s="91"/>
      <c r="WFR86" s="91"/>
      <c r="WFS86" s="91"/>
      <c r="WFT86" s="91"/>
      <c r="WFU86" s="91"/>
      <c r="WFV86" s="91"/>
      <c r="WFW86" s="91"/>
      <c r="WFX86" s="91"/>
      <c r="WFY86" s="91"/>
      <c r="WFZ86" s="91"/>
      <c r="WGA86" s="91"/>
      <c r="WGB86" s="91"/>
      <c r="WGC86" s="91"/>
      <c r="WGD86" s="91"/>
      <c r="WGE86" s="91"/>
      <c r="WGF86" s="91"/>
      <c r="WGG86" s="91"/>
      <c r="WGH86" s="91"/>
      <c r="WGI86" s="91"/>
      <c r="WGJ86" s="91"/>
      <c r="WGK86" s="91"/>
      <c r="WGL86" s="91"/>
      <c r="WGM86" s="91"/>
      <c r="WGN86" s="91"/>
      <c r="WGO86" s="91"/>
      <c r="WGP86" s="91"/>
      <c r="WGQ86" s="91"/>
      <c r="WGR86" s="91"/>
      <c r="WGS86" s="91"/>
      <c r="WGT86" s="91"/>
      <c r="WGU86" s="91"/>
      <c r="WGV86" s="91"/>
      <c r="WGW86" s="91"/>
      <c r="WGX86" s="91"/>
      <c r="WGY86" s="91"/>
      <c r="WGZ86" s="91"/>
      <c r="WHA86" s="91"/>
      <c r="WHB86" s="91"/>
      <c r="WHC86" s="91"/>
      <c r="WHD86" s="91"/>
      <c r="WHE86" s="91"/>
      <c r="WHF86" s="91"/>
      <c r="WHG86" s="91"/>
      <c r="WHH86" s="91"/>
      <c r="WHI86" s="91"/>
      <c r="WHJ86" s="91"/>
      <c r="WHK86" s="91"/>
      <c r="WHL86" s="91"/>
      <c r="WHM86" s="91"/>
      <c r="WHN86" s="91"/>
      <c r="WHO86" s="91"/>
      <c r="WHP86" s="91"/>
      <c r="WHQ86" s="91"/>
      <c r="WHR86" s="91"/>
      <c r="WHS86" s="91"/>
      <c r="WHT86" s="91"/>
      <c r="WHU86" s="91"/>
      <c r="WHV86" s="91"/>
      <c r="WHW86" s="91"/>
      <c r="WHX86" s="91"/>
      <c r="WHY86" s="91"/>
      <c r="WHZ86" s="91"/>
      <c r="WIA86" s="91"/>
      <c r="WIB86" s="91"/>
      <c r="WIC86" s="91"/>
      <c r="WID86" s="91"/>
      <c r="WIE86" s="91"/>
      <c r="WIF86" s="91"/>
      <c r="WIG86" s="91"/>
      <c r="WIH86" s="91"/>
      <c r="WII86" s="91"/>
      <c r="WIJ86" s="91"/>
      <c r="WIK86" s="91"/>
      <c r="WIL86" s="91"/>
      <c r="WIM86" s="91"/>
      <c r="WIN86" s="91"/>
      <c r="WIO86" s="91"/>
      <c r="WIP86" s="91"/>
      <c r="WIQ86" s="91"/>
      <c r="WIR86" s="91"/>
      <c r="WIS86" s="91"/>
      <c r="WIT86" s="91"/>
      <c r="WIU86" s="91"/>
      <c r="WIV86" s="91"/>
      <c r="WIW86" s="91"/>
      <c r="WIX86" s="91"/>
      <c r="WIY86" s="91"/>
      <c r="WIZ86" s="91"/>
      <c r="WJA86" s="91"/>
      <c r="WJB86" s="91"/>
      <c r="WJC86" s="91"/>
      <c r="WJD86" s="91"/>
      <c r="WJE86" s="91"/>
      <c r="WJF86" s="91"/>
      <c r="WJG86" s="91"/>
      <c r="WJH86" s="91"/>
      <c r="WJI86" s="91"/>
      <c r="WJJ86" s="91"/>
      <c r="WJK86" s="91"/>
      <c r="WJL86" s="91"/>
      <c r="WJM86" s="91"/>
      <c r="WJN86" s="91"/>
      <c r="WJO86" s="91"/>
      <c r="WJP86" s="91"/>
      <c r="WJQ86" s="91"/>
      <c r="WJR86" s="91"/>
      <c r="WJS86" s="91"/>
      <c r="WJT86" s="91"/>
      <c r="WJU86" s="91"/>
      <c r="WJV86" s="91"/>
      <c r="WJW86" s="91"/>
      <c r="WJX86" s="91"/>
      <c r="WJY86" s="91"/>
      <c r="WJZ86" s="91"/>
      <c r="WKA86" s="91"/>
      <c r="WKB86" s="91"/>
      <c r="WKC86" s="91"/>
      <c r="WKD86" s="91"/>
      <c r="WKE86" s="91"/>
      <c r="WKF86" s="91"/>
      <c r="WKG86" s="91"/>
      <c r="WKH86" s="91"/>
      <c r="WKI86" s="91"/>
      <c r="WKJ86" s="91"/>
      <c r="WKK86" s="91"/>
      <c r="WKL86" s="91"/>
      <c r="WKM86" s="91"/>
      <c r="WKN86" s="91"/>
      <c r="WKO86" s="91"/>
      <c r="WKP86" s="91"/>
      <c r="WKQ86" s="91"/>
      <c r="WKR86" s="91"/>
      <c r="WKS86" s="91"/>
      <c r="WKT86" s="91"/>
      <c r="WKU86" s="91"/>
      <c r="WKV86" s="91"/>
      <c r="WKW86" s="91"/>
      <c r="WKX86" s="91"/>
      <c r="WKY86" s="91"/>
      <c r="WKZ86" s="91"/>
      <c r="WLA86" s="91"/>
      <c r="WLB86" s="91"/>
      <c r="WLC86" s="91"/>
      <c r="WLD86" s="91"/>
      <c r="WLE86" s="91"/>
      <c r="WLF86" s="91"/>
      <c r="WLG86" s="91"/>
      <c r="WLH86" s="91"/>
      <c r="WLI86" s="91"/>
      <c r="WLJ86" s="91"/>
      <c r="WLK86" s="91"/>
      <c r="WLL86" s="91"/>
      <c r="WLM86" s="91"/>
      <c r="WLN86" s="91"/>
      <c r="WLO86" s="91"/>
      <c r="WLP86" s="91"/>
      <c r="WLQ86" s="91"/>
      <c r="WLR86" s="91"/>
      <c r="WLS86" s="91"/>
      <c r="WLT86" s="91"/>
      <c r="WLU86" s="91"/>
      <c r="WLV86" s="91"/>
      <c r="WLW86" s="91"/>
      <c r="WLX86" s="91"/>
      <c r="WLY86" s="91"/>
      <c r="WLZ86" s="91"/>
      <c r="WMA86" s="91"/>
      <c r="WMB86" s="91"/>
      <c r="WMC86" s="91"/>
      <c r="WMD86" s="91"/>
      <c r="WME86" s="91"/>
      <c r="WMF86" s="91"/>
      <c r="WMG86" s="91"/>
      <c r="WMH86" s="91"/>
      <c r="WMI86" s="91"/>
      <c r="WMJ86" s="91"/>
      <c r="WMK86" s="91"/>
      <c r="WML86" s="91"/>
      <c r="WMM86" s="91"/>
      <c r="WMN86" s="91"/>
      <c r="WMO86" s="91"/>
      <c r="WMP86" s="91"/>
      <c r="WMQ86" s="91"/>
      <c r="WMR86" s="91"/>
      <c r="WMS86" s="91"/>
      <c r="WMT86" s="91"/>
      <c r="WMU86" s="91"/>
      <c r="WMV86" s="91"/>
      <c r="WMW86" s="91"/>
      <c r="WMX86" s="91"/>
      <c r="WMY86" s="91"/>
      <c r="WMZ86" s="91"/>
      <c r="WNA86" s="91"/>
      <c r="WNB86" s="91"/>
      <c r="WNC86" s="91"/>
      <c r="WND86" s="91"/>
      <c r="WNE86" s="91"/>
      <c r="WNF86" s="91"/>
      <c r="WNG86" s="91"/>
      <c r="WNH86" s="91"/>
      <c r="WNI86" s="91"/>
      <c r="WNJ86" s="91"/>
      <c r="WNK86" s="91"/>
      <c r="WNL86" s="91"/>
      <c r="WNM86" s="91"/>
      <c r="WNN86" s="91"/>
      <c r="WNO86" s="91"/>
      <c r="WNP86" s="91"/>
      <c r="WNQ86" s="91"/>
      <c r="WNR86" s="91"/>
      <c r="WNS86" s="91"/>
      <c r="WNT86" s="91"/>
      <c r="WNU86" s="91"/>
      <c r="WNV86" s="91"/>
      <c r="WNW86" s="91"/>
      <c r="WNX86" s="91"/>
      <c r="WNY86" s="91"/>
      <c r="WNZ86" s="91"/>
      <c r="WOA86" s="91"/>
      <c r="WOB86" s="91"/>
      <c r="WOC86" s="91"/>
      <c r="WOD86" s="91"/>
      <c r="WOE86" s="91"/>
      <c r="WOF86" s="91"/>
      <c r="WOG86" s="91"/>
      <c r="WOH86" s="91"/>
      <c r="WOI86" s="91"/>
      <c r="WOJ86" s="91"/>
      <c r="WOK86" s="91"/>
      <c r="WOL86" s="91"/>
      <c r="WOM86" s="91"/>
      <c r="WON86" s="91"/>
      <c r="WOO86" s="91"/>
      <c r="WOP86" s="91"/>
      <c r="WOQ86" s="91"/>
      <c r="WOR86" s="91"/>
      <c r="WOS86" s="91"/>
      <c r="WOT86" s="91"/>
      <c r="WOU86" s="91"/>
      <c r="WOV86" s="91"/>
      <c r="WOW86" s="91"/>
      <c r="WOX86" s="91"/>
      <c r="WOY86" s="91"/>
      <c r="WOZ86" s="91"/>
      <c r="WPA86" s="91"/>
      <c r="WPB86" s="91"/>
      <c r="WPC86" s="91"/>
      <c r="WPD86" s="91"/>
      <c r="WPE86" s="91"/>
      <c r="WPF86" s="91"/>
      <c r="WPG86" s="91"/>
      <c r="WPH86" s="91"/>
      <c r="WPI86" s="91"/>
      <c r="WPJ86" s="91"/>
      <c r="WPK86" s="91"/>
      <c r="WPL86" s="91"/>
      <c r="WPM86" s="91"/>
      <c r="WPN86" s="91"/>
      <c r="WPO86" s="91"/>
      <c r="WPP86" s="91"/>
      <c r="WPQ86" s="91"/>
      <c r="WPR86" s="91"/>
      <c r="WPS86" s="91"/>
      <c r="WPT86" s="91"/>
      <c r="WPU86" s="91"/>
      <c r="WPV86" s="91"/>
      <c r="WPW86" s="91"/>
      <c r="WPX86" s="91"/>
      <c r="WPY86" s="91"/>
      <c r="WPZ86" s="91"/>
      <c r="WQA86" s="91"/>
      <c r="WQB86" s="91"/>
      <c r="WQC86" s="91"/>
      <c r="WQD86" s="91"/>
      <c r="WQE86" s="91"/>
      <c r="WQF86" s="91"/>
      <c r="WQG86" s="91"/>
      <c r="WQH86" s="91"/>
      <c r="WQI86" s="91"/>
      <c r="WQJ86" s="91"/>
      <c r="WQK86" s="91"/>
      <c r="WQL86" s="91"/>
      <c r="WQM86" s="91"/>
      <c r="WQN86" s="91"/>
      <c r="WQO86" s="91"/>
      <c r="WQP86" s="91"/>
      <c r="WQQ86" s="91"/>
      <c r="WQR86" s="91"/>
      <c r="WQS86" s="91"/>
      <c r="WQT86" s="91"/>
      <c r="WQU86" s="91"/>
      <c r="WQV86" s="91"/>
      <c r="WQW86" s="91"/>
      <c r="WQX86" s="91"/>
      <c r="WQY86" s="91"/>
      <c r="WQZ86" s="91"/>
      <c r="WRA86" s="91"/>
      <c r="WRB86" s="91"/>
      <c r="WRC86" s="91"/>
      <c r="WRD86" s="91"/>
      <c r="WRE86" s="91"/>
      <c r="WRF86" s="91"/>
      <c r="WRG86" s="91"/>
      <c r="WRH86" s="91"/>
      <c r="WRI86" s="91"/>
      <c r="WRJ86" s="91"/>
      <c r="WRK86" s="91"/>
      <c r="WRL86" s="91"/>
      <c r="WRM86" s="91"/>
      <c r="WRN86" s="91"/>
      <c r="WRO86" s="91"/>
      <c r="WRP86" s="91"/>
      <c r="WRQ86" s="91"/>
      <c r="WRR86" s="91"/>
      <c r="WRS86" s="91"/>
      <c r="WRT86" s="91"/>
      <c r="WRU86" s="91"/>
      <c r="WRV86" s="91"/>
      <c r="WRW86" s="91"/>
      <c r="WRX86" s="91"/>
      <c r="WRY86" s="91"/>
      <c r="WRZ86" s="91"/>
      <c r="WSA86" s="91"/>
      <c r="WSB86" s="91"/>
      <c r="WSC86" s="91"/>
      <c r="WSD86" s="91"/>
      <c r="WSE86" s="91"/>
      <c r="WSF86" s="91"/>
      <c r="WSG86" s="91"/>
      <c r="WSH86" s="91"/>
      <c r="WSI86" s="91"/>
      <c r="WSJ86" s="91"/>
      <c r="WSK86" s="91"/>
      <c r="WSL86" s="91"/>
      <c r="WSM86" s="91"/>
      <c r="WSN86" s="91"/>
      <c r="WSO86" s="91"/>
      <c r="WSP86" s="91"/>
      <c r="WSQ86" s="91"/>
      <c r="WSR86" s="91"/>
      <c r="WSS86" s="91"/>
      <c r="WST86" s="91"/>
      <c r="WSU86" s="91"/>
      <c r="WSV86" s="91"/>
      <c r="WSW86" s="91"/>
      <c r="WSX86" s="91"/>
      <c r="WSY86" s="91"/>
      <c r="WSZ86" s="91"/>
      <c r="WTA86" s="91"/>
      <c r="WTB86" s="91"/>
      <c r="WTC86" s="91"/>
      <c r="WTD86" s="91"/>
      <c r="WTE86" s="91"/>
      <c r="WTF86" s="91"/>
      <c r="WTG86" s="91"/>
      <c r="WTH86" s="91"/>
      <c r="WTI86" s="91"/>
      <c r="WTJ86" s="91"/>
      <c r="WTK86" s="91"/>
      <c r="WTL86" s="91"/>
      <c r="WTM86" s="91"/>
      <c r="WTN86" s="91"/>
      <c r="WTO86" s="91"/>
      <c r="WTP86" s="91"/>
      <c r="WTQ86" s="91"/>
      <c r="WTR86" s="91"/>
      <c r="WTS86" s="91"/>
      <c r="WTT86" s="91"/>
      <c r="WTU86" s="91"/>
      <c r="WTV86" s="91"/>
      <c r="WTW86" s="91"/>
      <c r="WTX86" s="91"/>
      <c r="WTY86" s="91"/>
      <c r="WTZ86" s="91"/>
      <c r="WUA86" s="91"/>
      <c r="WUB86" s="91"/>
      <c r="WUC86" s="91"/>
      <c r="WUD86" s="91"/>
      <c r="WUE86" s="91"/>
      <c r="WUF86" s="91"/>
      <c r="WUG86" s="91"/>
      <c r="WUH86" s="91"/>
      <c r="WUI86" s="91"/>
      <c r="WUJ86" s="91"/>
      <c r="WUK86" s="91"/>
      <c r="WUL86" s="91"/>
      <c r="WUM86" s="91"/>
      <c r="WUN86" s="91"/>
      <c r="WUO86" s="91"/>
      <c r="WUP86" s="91"/>
      <c r="WUQ86" s="91"/>
      <c r="WUR86" s="91"/>
      <c r="WUS86" s="91"/>
      <c r="WUT86" s="91"/>
      <c r="WUU86" s="91"/>
      <c r="WUV86" s="91"/>
      <c r="WUW86" s="91"/>
      <c r="WUX86" s="91"/>
      <c r="WUY86" s="91"/>
      <c r="WUZ86" s="91"/>
      <c r="WVA86" s="91"/>
      <c r="WVB86" s="91"/>
      <c r="WVC86" s="91"/>
      <c r="WVD86" s="91"/>
      <c r="WVE86" s="91"/>
      <c r="WVF86" s="91"/>
      <c r="WVG86" s="91"/>
      <c r="WVH86" s="91"/>
      <c r="WVI86" s="91"/>
      <c r="WVJ86" s="91"/>
      <c r="WVK86" s="91"/>
      <c r="WVL86" s="91"/>
      <c r="WVM86" s="91"/>
      <c r="WVN86" s="91"/>
      <c r="WVO86" s="91"/>
      <c r="WVP86" s="91"/>
      <c r="WVQ86" s="91"/>
      <c r="WVR86" s="91"/>
      <c r="WVS86" s="91"/>
      <c r="WVT86" s="91"/>
      <c r="WVU86" s="91"/>
      <c r="WVV86" s="91"/>
      <c r="WVW86" s="91"/>
      <c r="WVX86" s="91"/>
      <c r="WVY86" s="91"/>
      <c r="WVZ86" s="91"/>
      <c r="WWA86" s="91"/>
      <c r="WWB86" s="91"/>
      <c r="WWC86" s="91"/>
      <c r="WWD86" s="91"/>
      <c r="WWE86" s="91"/>
      <c r="WWF86" s="91"/>
      <c r="WWG86" s="91"/>
      <c r="WWH86" s="91"/>
      <c r="WWI86" s="91"/>
      <c r="WWJ86" s="91"/>
      <c r="WWK86" s="91"/>
      <c r="WWL86" s="91"/>
      <c r="WWM86" s="91"/>
      <c r="WWN86" s="91"/>
      <c r="WWO86" s="91"/>
      <c r="WWP86" s="91"/>
      <c r="WWQ86" s="91"/>
      <c r="WWR86" s="91"/>
      <c r="WWS86" s="91"/>
      <c r="WWT86" s="91"/>
      <c r="WWU86" s="91"/>
      <c r="WWV86" s="91"/>
      <c r="WWW86" s="91"/>
      <c r="WWX86" s="91"/>
      <c r="WWY86" s="91"/>
      <c r="WWZ86" s="91"/>
      <c r="WXA86" s="91"/>
      <c r="WXB86" s="91"/>
      <c r="WXC86" s="91"/>
      <c r="WXD86" s="91"/>
      <c r="WXE86" s="91"/>
      <c r="WXF86" s="91"/>
      <c r="WXG86" s="91"/>
      <c r="WXH86" s="91"/>
      <c r="WXI86" s="91"/>
      <c r="WXJ86" s="91"/>
      <c r="WXK86" s="91"/>
      <c r="WXL86" s="91"/>
      <c r="WXM86" s="91"/>
      <c r="WXN86" s="91"/>
      <c r="WXO86" s="91"/>
      <c r="WXP86" s="91"/>
      <c r="WXQ86" s="91"/>
      <c r="WXR86" s="91"/>
      <c r="WXS86" s="91"/>
      <c r="WXT86" s="91"/>
      <c r="WXU86" s="91"/>
      <c r="WXV86" s="91"/>
      <c r="WXW86" s="91"/>
      <c r="WXX86" s="91"/>
      <c r="WXY86" s="91"/>
      <c r="WXZ86" s="91"/>
      <c r="WYA86" s="91"/>
      <c r="WYB86" s="91"/>
      <c r="WYC86" s="91"/>
      <c r="WYD86" s="91"/>
      <c r="WYE86" s="91"/>
      <c r="WYF86" s="91"/>
      <c r="WYG86" s="91"/>
      <c r="WYH86" s="91"/>
      <c r="WYI86" s="91"/>
      <c r="WYJ86" s="91"/>
      <c r="WYK86" s="91"/>
      <c r="WYL86" s="91"/>
      <c r="WYM86" s="91"/>
      <c r="WYN86" s="91"/>
      <c r="WYO86" s="91"/>
      <c r="WYP86" s="91"/>
      <c r="WYQ86" s="91"/>
      <c r="WYR86" s="91"/>
      <c r="WYS86" s="91"/>
      <c r="WYT86" s="91"/>
      <c r="WYU86" s="91"/>
      <c r="WYV86" s="91"/>
      <c r="WYW86" s="91"/>
      <c r="WYX86" s="91"/>
      <c r="WYY86" s="91"/>
      <c r="WYZ86" s="91"/>
      <c r="WZA86" s="91"/>
      <c r="WZB86" s="91"/>
      <c r="WZC86" s="91"/>
      <c r="WZD86" s="91"/>
      <c r="WZE86" s="91"/>
      <c r="WZF86" s="91"/>
      <c r="WZG86" s="91"/>
      <c r="WZH86" s="91"/>
      <c r="WZI86" s="91"/>
      <c r="WZJ86" s="91"/>
      <c r="WZK86" s="91"/>
      <c r="WZL86" s="91"/>
      <c r="WZM86" s="91"/>
      <c r="WZN86" s="91"/>
      <c r="WZO86" s="91"/>
      <c r="WZP86" s="91"/>
      <c r="WZQ86" s="91"/>
      <c r="WZR86" s="91"/>
      <c r="WZS86" s="91"/>
      <c r="WZT86" s="91"/>
      <c r="WZU86" s="91"/>
      <c r="WZV86" s="91"/>
      <c r="WZW86" s="91"/>
      <c r="WZX86" s="91"/>
      <c r="WZY86" s="91"/>
      <c r="WZZ86" s="91"/>
      <c r="XAA86" s="91"/>
      <c r="XAB86" s="91"/>
      <c r="XAC86" s="91"/>
      <c r="XAD86" s="91"/>
      <c r="XAE86" s="91"/>
      <c r="XAF86" s="91"/>
      <c r="XAG86" s="91"/>
      <c r="XAH86" s="91"/>
      <c r="XAI86" s="91"/>
      <c r="XAJ86" s="91"/>
      <c r="XAK86" s="91"/>
      <c r="XAL86" s="91"/>
      <c r="XAM86" s="91"/>
      <c r="XAN86" s="91"/>
      <c r="XAO86" s="91"/>
      <c r="XAP86" s="91"/>
      <c r="XAQ86" s="91"/>
      <c r="XAR86" s="91"/>
      <c r="XAS86" s="91"/>
      <c r="XAT86" s="91"/>
      <c r="XAU86" s="91"/>
      <c r="XAV86" s="91"/>
      <c r="XAW86" s="91"/>
      <c r="XAX86" s="91"/>
      <c r="XAY86" s="91"/>
      <c r="XAZ86" s="91"/>
      <c r="XBA86" s="91"/>
      <c r="XBB86" s="91"/>
      <c r="XBC86" s="91"/>
      <c r="XBD86" s="91"/>
      <c r="XBE86" s="91"/>
      <c r="XBF86" s="91"/>
      <c r="XBG86" s="91"/>
      <c r="XBH86" s="91"/>
      <c r="XBI86" s="91"/>
      <c r="XBJ86" s="91"/>
      <c r="XBK86" s="91"/>
      <c r="XBL86" s="91"/>
      <c r="XBM86" s="91"/>
      <c r="XBN86" s="91"/>
      <c r="XBO86" s="91"/>
      <c r="XBP86" s="91"/>
      <c r="XBQ86" s="91"/>
      <c r="XBR86" s="91"/>
      <c r="XBS86" s="91"/>
      <c r="XBT86" s="91"/>
      <c r="XBU86" s="91"/>
      <c r="XBV86" s="91"/>
      <c r="XBW86" s="91"/>
      <c r="XBX86" s="91"/>
      <c r="XBY86" s="91"/>
      <c r="XBZ86" s="91"/>
      <c r="XCA86" s="91"/>
      <c r="XCB86" s="91"/>
      <c r="XCC86" s="91"/>
      <c r="XCD86" s="91"/>
      <c r="XCE86" s="91"/>
      <c r="XCF86" s="91"/>
      <c r="XCG86" s="91"/>
      <c r="XCH86" s="91"/>
      <c r="XCI86" s="91"/>
      <c r="XCJ86" s="91"/>
      <c r="XCK86" s="91"/>
      <c r="XCL86" s="91"/>
      <c r="XCM86" s="91"/>
      <c r="XCN86" s="91"/>
      <c r="XCO86" s="91"/>
      <c r="XCP86" s="91"/>
      <c r="XCQ86" s="91"/>
      <c r="XCR86" s="91"/>
      <c r="XCS86" s="91"/>
      <c r="XCT86" s="91"/>
      <c r="XCU86" s="91"/>
      <c r="XCV86" s="91"/>
      <c r="XCW86" s="91"/>
      <c r="XCX86" s="91"/>
      <c r="XCY86" s="91"/>
      <c r="XCZ86" s="91"/>
      <c r="XDA86" s="91"/>
      <c r="XDB86" s="91"/>
      <c r="XDC86" s="91"/>
      <c r="XDD86" s="91"/>
      <c r="XDE86" s="91"/>
      <c r="XDF86" s="91"/>
      <c r="XDG86" s="91"/>
      <c r="XDH86" s="91"/>
      <c r="XDI86" s="91"/>
      <c r="XDJ86" s="91"/>
      <c r="XDK86" s="91"/>
      <c r="XDL86" s="91"/>
      <c r="XDM86" s="91"/>
      <c r="XDN86" s="91"/>
      <c r="XDO86" s="91"/>
      <c r="XDP86" s="91"/>
      <c r="XDQ86" s="91"/>
      <c r="XDR86" s="91"/>
      <c r="XDS86" s="91"/>
      <c r="XDT86" s="91"/>
      <c r="XDU86" s="91"/>
      <c r="XDV86" s="91"/>
      <c r="XDW86" s="91"/>
      <c r="XDX86" s="91"/>
      <c r="XDY86" s="91"/>
      <c r="XDZ86" s="91"/>
      <c r="XEA86" s="91"/>
      <c r="XEB86" s="91"/>
      <c r="XEC86" s="91"/>
      <c r="XED86" s="91"/>
      <c r="XEE86" s="91"/>
      <c r="XEF86" s="91"/>
      <c r="XEG86" s="91"/>
      <c r="XEH86" s="91"/>
      <c r="XEI86" s="91"/>
      <c r="XEJ86" s="91"/>
      <c r="XEK86" s="91"/>
      <c r="XEL86" s="91"/>
      <c r="XEM86" s="91"/>
      <c r="XEN86" s="91"/>
      <c r="XEO86" s="91"/>
      <c r="XEP86" s="91"/>
      <c r="XEQ86" s="91"/>
      <c r="XER86" s="91"/>
      <c r="XES86" s="91"/>
      <c r="XET86" s="91"/>
      <c r="XEU86" s="91"/>
      <c r="XEV86" s="91"/>
      <c r="XEW86" s="91"/>
      <c r="XEX86" s="91"/>
      <c r="XEY86" s="91"/>
      <c r="XEZ86" s="91"/>
      <c r="XFA86" s="91"/>
      <c r="XFB86" s="91"/>
      <c r="XFC86" s="91"/>
      <c r="XFD86" s="91"/>
    </row>
    <row r="87" s="104" customFormat="1" ht="20.1" hidden="1" customHeight="1" spans="1:18">
      <c r="A87" s="193" t="s">
        <v>2355</v>
      </c>
      <c r="B87" s="194" t="str">
        <f>"城建环保"&amp;SUBTOTAL(3,A87:A156)-2&amp;"个"</f>
        <v>城建环保2个</v>
      </c>
      <c r="C87" s="195"/>
      <c r="D87" s="196"/>
      <c r="E87" s="197"/>
      <c r="F87" s="198">
        <f>SUM(F88:F155)</f>
        <v>3438818</v>
      </c>
      <c r="G87" s="198">
        <f>SUM(G88:G155)</f>
        <v>1106100</v>
      </c>
      <c r="H87" s="199"/>
      <c r="I87" s="199"/>
      <c r="J87" s="199"/>
      <c r="K87" s="193"/>
      <c r="L87" s="193"/>
      <c r="M87" s="193"/>
      <c r="N87" s="193"/>
      <c r="O87" s="229"/>
      <c r="P87" s="229"/>
      <c r="Q87" s="261"/>
      <c r="R87" s="130"/>
    </row>
    <row r="88" s="105" customFormat="1" ht="60" hidden="1" customHeight="1" spans="1:17">
      <c r="A88" s="248">
        <v>1</v>
      </c>
      <c r="B88" s="182" t="s">
        <v>2356</v>
      </c>
      <c r="C88" s="179" t="s">
        <v>104</v>
      </c>
      <c r="D88" s="179" t="s">
        <v>28</v>
      </c>
      <c r="E88" s="180" t="s">
        <v>2357</v>
      </c>
      <c r="F88" s="179">
        <v>5000</v>
      </c>
      <c r="G88" s="179">
        <v>3000</v>
      </c>
      <c r="H88" s="191" t="s">
        <v>2358</v>
      </c>
      <c r="I88" s="191"/>
      <c r="J88" s="191"/>
      <c r="K88" s="179" t="s">
        <v>289</v>
      </c>
      <c r="L88" s="179" t="s">
        <v>33</v>
      </c>
      <c r="M88" s="179" t="s">
        <v>2359</v>
      </c>
      <c r="N88" s="179" t="s">
        <v>2360</v>
      </c>
      <c r="O88" s="220"/>
      <c r="P88" s="224"/>
      <c r="Q88" s="277">
        <v>2</v>
      </c>
    </row>
    <row r="89" s="106" customFormat="1" ht="63.95" hidden="1" customHeight="1" spans="1:17">
      <c r="A89" s="248">
        <v>2</v>
      </c>
      <c r="B89" s="182" t="s">
        <v>2361</v>
      </c>
      <c r="C89" s="179" t="s">
        <v>104</v>
      </c>
      <c r="D89" s="179" t="s">
        <v>28</v>
      </c>
      <c r="E89" s="211" t="s">
        <v>2362</v>
      </c>
      <c r="F89" s="186">
        <v>10000</v>
      </c>
      <c r="G89" s="187">
        <v>6000</v>
      </c>
      <c r="H89" s="191" t="s">
        <v>2363</v>
      </c>
      <c r="I89" s="191"/>
      <c r="J89" s="191"/>
      <c r="K89" s="179" t="s">
        <v>33</v>
      </c>
      <c r="L89" s="179" t="s">
        <v>178</v>
      </c>
      <c r="M89" s="179" t="s">
        <v>2359</v>
      </c>
      <c r="N89" s="179" t="s">
        <v>2360</v>
      </c>
      <c r="O89" s="248"/>
      <c r="P89" s="224"/>
      <c r="Q89" s="277">
        <v>1</v>
      </c>
    </row>
    <row r="90" s="106" customFormat="1" ht="67.5" hidden="1" spans="1:17">
      <c r="A90" s="248">
        <v>3</v>
      </c>
      <c r="B90" s="180" t="s">
        <v>2364</v>
      </c>
      <c r="C90" s="179" t="s">
        <v>104</v>
      </c>
      <c r="D90" s="179" t="s">
        <v>28</v>
      </c>
      <c r="E90" s="180" t="s">
        <v>2365</v>
      </c>
      <c r="F90" s="179">
        <v>3000</v>
      </c>
      <c r="G90" s="179">
        <v>3000</v>
      </c>
      <c r="H90" s="180" t="s">
        <v>2366</v>
      </c>
      <c r="I90" s="180"/>
      <c r="J90" s="180"/>
      <c r="K90" s="179" t="s">
        <v>289</v>
      </c>
      <c r="L90" s="179" t="s">
        <v>34</v>
      </c>
      <c r="M90" s="179" t="s">
        <v>2359</v>
      </c>
      <c r="N90" s="179" t="s">
        <v>2360</v>
      </c>
      <c r="O90" s="220"/>
      <c r="P90" s="224"/>
      <c r="Q90" s="278">
        <v>2</v>
      </c>
    </row>
    <row r="91" s="107" customFormat="1" ht="71.1" hidden="1" customHeight="1" spans="1:17">
      <c r="A91" s="248">
        <v>4</v>
      </c>
      <c r="B91" s="182" t="s">
        <v>2367</v>
      </c>
      <c r="C91" s="179" t="s">
        <v>104</v>
      </c>
      <c r="D91" s="179" t="s">
        <v>28</v>
      </c>
      <c r="E91" s="180" t="s">
        <v>2368</v>
      </c>
      <c r="F91" s="186">
        <v>800</v>
      </c>
      <c r="G91" s="179">
        <v>800</v>
      </c>
      <c r="H91" s="191" t="s">
        <v>2369</v>
      </c>
      <c r="I91" s="191"/>
      <c r="J91" s="191"/>
      <c r="K91" s="179" t="s">
        <v>122</v>
      </c>
      <c r="L91" s="179" t="s">
        <v>178</v>
      </c>
      <c r="M91" s="179" t="s">
        <v>2359</v>
      </c>
      <c r="N91" s="179" t="s">
        <v>2360</v>
      </c>
      <c r="O91" s="272"/>
      <c r="P91" s="273"/>
      <c r="Q91" s="277">
        <v>4</v>
      </c>
    </row>
    <row r="92" s="106" customFormat="1" ht="48" hidden="1" customHeight="1" spans="1:17">
      <c r="A92" s="248">
        <v>5</v>
      </c>
      <c r="B92" s="182" t="s">
        <v>210</v>
      </c>
      <c r="C92" s="179" t="s">
        <v>51</v>
      </c>
      <c r="D92" s="179" t="s">
        <v>28</v>
      </c>
      <c r="E92" s="182" t="s">
        <v>211</v>
      </c>
      <c r="F92" s="186">
        <v>15668</v>
      </c>
      <c r="G92" s="187">
        <v>6000</v>
      </c>
      <c r="H92" s="191" t="s">
        <v>2370</v>
      </c>
      <c r="I92" s="191"/>
      <c r="J92" s="191"/>
      <c r="K92" s="179" t="s">
        <v>92</v>
      </c>
      <c r="L92" s="179" t="s">
        <v>33</v>
      </c>
      <c r="M92" s="179" t="s">
        <v>2371</v>
      </c>
      <c r="N92" s="179" t="s">
        <v>215</v>
      </c>
      <c r="O92" s="248"/>
      <c r="P92" s="224"/>
      <c r="Q92" s="278">
        <v>1</v>
      </c>
    </row>
    <row r="93" s="106" customFormat="1" ht="71.1" hidden="1" customHeight="1" spans="1:17">
      <c r="A93" s="248">
        <v>6</v>
      </c>
      <c r="B93" s="182" t="s">
        <v>152</v>
      </c>
      <c r="C93" s="179" t="s">
        <v>27</v>
      </c>
      <c r="D93" s="179" t="s">
        <v>28</v>
      </c>
      <c r="E93" s="182" t="s">
        <v>2372</v>
      </c>
      <c r="F93" s="186">
        <v>160000</v>
      </c>
      <c r="G93" s="187">
        <v>13000</v>
      </c>
      <c r="H93" s="191" t="s">
        <v>2373</v>
      </c>
      <c r="I93" s="191"/>
      <c r="J93" s="191"/>
      <c r="K93" s="243" t="s">
        <v>33</v>
      </c>
      <c r="L93" s="179" t="s">
        <v>33</v>
      </c>
      <c r="M93" s="179" t="s">
        <v>2374</v>
      </c>
      <c r="N93" s="179" t="s">
        <v>2375</v>
      </c>
      <c r="O93" s="248"/>
      <c r="P93" s="224"/>
      <c r="Q93" s="278">
        <v>4</v>
      </c>
    </row>
    <row r="94" s="106" customFormat="1" ht="27.95" hidden="1" customHeight="1" spans="1:17">
      <c r="A94" s="248">
        <v>7</v>
      </c>
      <c r="B94" s="182" t="s">
        <v>2376</v>
      </c>
      <c r="C94" s="179" t="s">
        <v>51</v>
      </c>
      <c r="D94" s="179" t="s">
        <v>28</v>
      </c>
      <c r="E94" s="182" t="s">
        <v>2377</v>
      </c>
      <c r="F94" s="186">
        <v>100000</v>
      </c>
      <c r="G94" s="187">
        <v>60000</v>
      </c>
      <c r="H94" s="180" t="s">
        <v>2378</v>
      </c>
      <c r="I94" s="180"/>
      <c r="J94" s="180"/>
      <c r="K94" s="179" t="s">
        <v>33</v>
      </c>
      <c r="L94" s="181" t="s">
        <v>33</v>
      </c>
      <c r="M94" s="179" t="s">
        <v>2379</v>
      </c>
      <c r="N94" s="179" t="s">
        <v>194</v>
      </c>
      <c r="O94" s="248"/>
      <c r="P94" s="224"/>
      <c r="Q94" s="278">
        <v>1</v>
      </c>
    </row>
    <row r="95" s="106" customFormat="1" ht="78" hidden="1" customHeight="1" spans="1:17">
      <c r="A95" s="248">
        <v>8</v>
      </c>
      <c r="B95" s="182" t="s">
        <v>25</v>
      </c>
      <c r="C95" s="179" t="s">
        <v>27</v>
      </c>
      <c r="D95" s="179" t="s">
        <v>28</v>
      </c>
      <c r="E95" s="180" t="s">
        <v>2380</v>
      </c>
      <c r="F95" s="186">
        <v>350000</v>
      </c>
      <c r="G95" s="187">
        <v>10000</v>
      </c>
      <c r="H95" s="191" t="s">
        <v>2381</v>
      </c>
      <c r="I95" s="191"/>
      <c r="J95" s="191"/>
      <c r="K95" s="179" t="s">
        <v>33</v>
      </c>
      <c r="L95" s="179" t="s">
        <v>337</v>
      </c>
      <c r="M95" s="179" t="s">
        <v>2382</v>
      </c>
      <c r="N95" s="179" t="s">
        <v>2383</v>
      </c>
      <c r="O95" s="248"/>
      <c r="P95" s="224"/>
      <c r="Q95" s="278">
        <v>3</v>
      </c>
    </row>
    <row r="96" s="106" customFormat="1" ht="54" hidden="1" customHeight="1" spans="1:17">
      <c r="A96" s="248">
        <v>9</v>
      </c>
      <c r="B96" s="180" t="s">
        <v>2384</v>
      </c>
      <c r="C96" s="179" t="s">
        <v>27</v>
      </c>
      <c r="D96" s="179" t="s">
        <v>28</v>
      </c>
      <c r="E96" s="182" t="s">
        <v>175</v>
      </c>
      <c r="F96" s="186">
        <v>250000</v>
      </c>
      <c r="G96" s="187">
        <v>20000</v>
      </c>
      <c r="H96" s="180" t="s">
        <v>2385</v>
      </c>
      <c r="I96" s="180"/>
      <c r="J96" s="180"/>
      <c r="K96" s="179" t="s">
        <v>33</v>
      </c>
      <c r="L96" s="179" t="s">
        <v>33</v>
      </c>
      <c r="M96" s="179" t="s">
        <v>2382</v>
      </c>
      <c r="N96" s="179" t="s">
        <v>2383</v>
      </c>
      <c r="O96" s="248"/>
      <c r="P96" s="224"/>
      <c r="Q96" s="278">
        <v>4</v>
      </c>
    </row>
    <row r="97" s="106" customFormat="1" ht="57.95" hidden="1" customHeight="1" spans="1:17">
      <c r="A97" s="248">
        <v>10</v>
      </c>
      <c r="B97" s="182" t="s">
        <v>96</v>
      </c>
      <c r="C97" s="179" t="s">
        <v>27</v>
      </c>
      <c r="D97" s="179" t="s">
        <v>28</v>
      </c>
      <c r="E97" s="182" t="s">
        <v>2386</v>
      </c>
      <c r="F97" s="186">
        <v>50000</v>
      </c>
      <c r="G97" s="187">
        <v>20000</v>
      </c>
      <c r="H97" s="180" t="s">
        <v>2387</v>
      </c>
      <c r="I97" s="180"/>
      <c r="J97" s="180"/>
      <c r="K97" s="179" t="s">
        <v>33</v>
      </c>
      <c r="L97" s="179" t="s">
        <v>33</v>
      </c>
      <c r="M97" s="179" t="s">
        <v>2388</v>
      </c>
      <c r="N97" s="179" t="s">
        <v>101</v>
      </c>
      <c r="O97" s="248"/>
      <c r="P97" s="224"/>
      <c r="Q97" s="278">
        <v>4</v>
      </c>
    </row>
    <row r="98" s="106" customFormat="1" ht="80.1" hidden="1" customHeight="1" spans="1:17">
      <c r="A98" s="248">
        <v>11</v>
      </c>
      <c r="B98" s="182" t="s">
        <v>2389</v>
      </c>
      <c r="C98" s="179" t="s">
        <v>27</v>
      </c>
      <c r="D98" s="179" t="s">
        <v>28</v>
      </c>
      <c r="E98" s="182" t="s">
        <v>2390</v>
      </c>
      <c r="F98" s="186">
        <v>36600</v>
      </c>
      <c r="G98" s="187">
        <v>20000</v>
      </c>
      <c r="H98" s="180" t="s">
        <v>2391</v>
      </c>
      <c r="I98" s="180"/>
      <c r="J98" s="180"/>
      <c r="K98" s="179" t="s">
        <v>33</v>
      </c>
      <c r="L98" s="179" t="s">
        <v>33</v>
      </c>
      <c r="M98" s="179" t="s">
        <v>2388</v>
      </c>
      <c r="N98" s="179" t="s">
        <v>101</v>
      </c>
      <c r="O98" s="248"/>
      <c r="P98" s="224"/>
      <c r="Q98" s="278">
        <v>4</v>
      </c>
    </row>
    <row r="99" s="106" customFormat="1" ht="74.1" hidden="1" customHeight="1" spans="1:17">
      <c r="A99" s="248">
        <v>12</v>
      </c>
      <c r="B99" s="211" t="s">
        <v>102</v>
      </c>
      <c r="C99" s="179" t="s">
        <v>104</v>
      </c>
      <c r="D99" s="179" t="s">
        <v>28</v>
      </c>
      <c r="E99" s="211" t="s">
        <v>105</v>
      </c>
      <c r="F99" s="186">
        <v>10000</v>
      </c>
      <c r="G99" s="187">
        <v>1000</v>
      </c>
      <c r="H99" s="191" t="s">
        <v>2392</v>
      </c>
      <c r="I99" s="191"/>
      <c r="J99" s="191"/>
      <c r="K99" s="179" t="s">
        <v>33</v>
      </c>
      <c r="L99" s="179" t="s">
        <v>79</v>
      </c>
      <c r="M99" s="179" t="s">
        <v>2359</v>
      </c>
      <c r="N99" s="179" t="s">
        <v>2360</v>
      </c>
      <c r="O99" s="248"/>
      <c r="P99" s="224"/>
      <c r="Q99" s="278">
        <v>4</v>
      </c>
    </row>
    <row r="100" s="106" customFormat="1" ht="48" hidden="1" customHeight="1" spans="1:17">
      <c r="A100" s="248">
        <v>13</v>
      </c>
      <c r="B100" s="191" t="s">
        <v>236</v>
      </c>
      <c r="C100" s="179" t="s">
        <v>27</v>
      </c>
      <c r="D100" s="179" t="s">
        <v>28</v>
      </c>
      <c r="E100" s="191" t="s">
        <v>2393</v>
      </c>
      <c r="F100" s="187">
        <v>30000</v>
      </c>
      <c r="G100" s="179">
        <v>10000</v>
      </c>
      <c r="H100" s="180" t="s">
        <v>2394</v>
      </c>
      <c r="I100" s="180"/>
      <c r="J100" s="180"/>
      <c r="K100" s="179" t="s">
        <v>33</v>
      </c>
      <c r="L100" s="179" t="s">
        <v>178</v>
      </c>
      <c r="M100" s="179" t="s">
        <v>2395</v>
      </c>
      <c r="N100" s="179" t="s">
        <v>2396</v>
      </c>
      <c r="O100" s="248"/>
      <c r="P100" s="224"/>
      <c r="Q100" s="278">
        <v>4</v>
      </c>
    </row>
    <row r="101" s="106" customFormat="1" ht="75" hidden="1" customHeight="1" spans="1:17">
      <c r="A101" s="248">
        <v>14</v>
      </c>
      <c r="B101" s="182" t="s">
        <v>2397</v>
      </c>
      <c r="C101" s="179" t="s">
        <v>27</v>
      </c>
      <c r="D101" s="179" t="s">
        <v>28</v>
      </c>
      <c r="E101" s="182" t="s">
        <v>2398</v>
      </c>
      <c r="F101" s="186">
        <v>200000</v>
      </c>
      <c r="G101" s="187">
        <v>140000</v>
      </c>
      <c r="H101" s="191" t="s">
        <v>2399</v>
      </c>
      <c r="I101" s="191"/>
      <c r="J101" s="191"/>
      <c r="K101" s="179" t="s">
        <v>33</v>
      </c>
      <c r="L101" s="179" t="s">
        <v>34</v>
      </c>
      <c r="M101" s="179" t="s">
        <v>2400</v>
      </c>
      <c r="N101" s="179" t="s">
        <v>2401</v>
      </c>
      <c r="O101" s="248"/>
      <c r="P101" s="224"/>
      <c r="Q101" s="278">
        <v>4</v>
      </c>
    </row>
    <row r="102" s="106" customFormat="1" ht="60" hidden="1" customHeight="1" spans="1:17">
      <c r="A102" s="248">
        <v>15</v>
      </c>
      <c r="B102" s="182" t="s">
        <v>2402</v>
      </c>
      <c r="C102" s="179" t="s">
        <v>27</v>
      </c>
      <c r="D102" s="179" t="s">
        <v>28</v>
      </c>
      <c r="E102" s="182" t="s">
        <v>2403</v>
      </c>
      <c r="F102" s="186">
        <v>320000</v>
      </c>
      <c r="G102" s="187">
        <v>60000</v>
      </c>
      <c r="H102" s="180" t="s">
        <v>2404</v>
      </c>
      <c r="I102" s="180"/>
      <c r="J102" s="180"/>
      <c r="K102" s="243" t="s">
        <v>33</v>
      </c>
      <c r="L102" s="179" t="s">
        <v>33</v>
      </c>
      <c r="M102" s="179" t="s">
        <v>2400</v>
      </c>
      <c r="N102" s="179" t="s">
        <v>2401</v>
      </c>
      <c r="O102" s="248"/>
      <c r="P102" s="224"/>
      <c r="Q102" s="278">
        <v>4</v>
      </c>
    </row>
    <row r="103" s="106" customFormat="1" ht="62.1" hidden="1" customHeight="1" spans="1:17">
      <c r="A103" s="248">
        <v>16</v>
      </c>
      <c r="B103" s="182" t="s">
        <v>2405</v>
      </c>
      <c r="C103" s="179" t="s">
        <v>104</v>
      </c>
      <c r="D103" s="179" t="s">
        <v>28</v>
      </c>
      <c r="E103" s="182" t="s">
        <v>2406</v>
      </c>
      <c r="F103" s="186">
        <v>3500</v>
      </c>
      <c r="G103" s="187">
        <v>3500</v>
      </c>
      <c r="H103" s="191" t="s">
        <v>2407</v>
      </c>
      <c r="I103" s="191"/>
      <c r="J103" s="191"/>
      <c r="K103" s="179" t="s">
        <v>115</v>
      </c>
      <c r="L103" s="181" t="s">
        <v>122</v>
      </c>
      <c r="M103" s="179" t="s">
        <v>2408</v>
      </c>
      <c r="N103" s="179" t="s">
        <v>1152</v>
      </c>
      <c r="O103" s="248"/>
      <c r="P103" s="224"/>
      <c r="Q103" s="277">
        <v>4</v>
      </c>
    </row>
    <row r="104" s="106" customFormat="1" ht="44.1" hidden="1" customHeight="1" spans="1:17">
      <c r="A104" s="248">
        <v>17</v>
      </c>
      <c r="B104" s="182" t="s">
        <v>2409</v>
      </c>
      <c r="C104" s="179" t="s">
        <v>27</v>
      </c>
      <c r="D104" s="179" t="s">
        <v>28</v>
      </c>
      <c r="E104" s="182" t="s">
        <v>2410</v>
      </c>
      <c r="F104" s="186">
        <v>5000</v>
      </c>
      <c r="G104" s="187">
        <v>1000</v>
      </c>
      <c r="H104" s="191" t="s">
        <v>2411</v>
      </c>
      <c r="I104" s="191"/>
      <c r="J104" s="191"/>
      <c r="K104" s="179" t="s">
        <v>33</v>
      </c>
      <c r="L104" s="181" t="s">
        <v>122</v>
      </c>
      <c r="M104" s="179" t="s">
        <v>2412</v>
      </c>
      <c r="N104" s="179" t="s">
        <v>2413</v>
      </c>
      <c r="O104" s="248"/>
      <c r="P104" s="224"/>
      <c r="Q104" s="277">
        <v>1</v>
      </c>
    </row>
    <row r="105" s="106" customFormat="1" ht="68.1" hidden="1" customHeight="1" spans="1:17">
      <c r="A105" s="248">
        <v>18</v>
      </c>
      <c r="B105" s="182" t="s">
        <v>2414</v>
      </c>
      <c r="C105" s="179" t="s">
        <v>104</v>
      </c>
      <c r="D105" s="179" t="s">
        <v>28</v>
      </c>
      <c r="E105" s="182" t="s">
        <v>2415</v>
      </c>
      <c r="F105" s="184">
        <v>1350</v>
      </c>
      <c r="G105" s="187">
        <v>500</v>
      </c>
      <c r="H105" s="182" t="s">
        <v>2416</v>
      </c>
      <c r="I105" s="182"/>
      <c r="J105" s="182"/>
      <c r="K105" s="179" t="s">
        <v>33</v>
      </c>
      <c r="L105" s="181" t="s">
        <v>33</v>
      </c>
      <c r="M105" s="179" t="s">
        <v>2417</v>
      </c>
      <c r="N105" s="179" t="s">
        <v>2342</v>
      </c>
      <c r="O105" s="248"/>
      <c r="P105" s="224"/>
      <c r="Q105" s="277">
        <v>4</v>
      </c>
    </row>
    <row r="106" s="106" customFormat="1" ht="69" hidden="1" customHeight="1" spans="1:17">
      <c r="A106" s="248">
        <v>19</v>
      </c>
      <c r="B106" s="211" t="s">
        <v>2418</v>
      </c>
      <c r="C106" s="179" t="s">
        <v>27</v>
      </c>
      <c r="D106" s="179" t="s">
        <v>28</v>
      </c>
      <c r="E106" s="180" t="s">
        <v>2419</v>
      </c>
      <c r="F106" s="186">
        <v>300000</v>
      </c>
      <c r="G106" s="179">
        <v>45000</v>
      </c>
      <c r="H106" s="180" t="s">
        <v>2420</v>
      </c>
      <c r="I106" s="180"/>
      <c r="J106" s="180"/>
      <c r="K106" s="179" t="s">
        <v>33</v>
      </c>
      <c r="L106" s="179" t="s">
        <v>33</v>
      </c>
      <c r="M106" s="179" t="s">
        <v>2421</v>
      </c>
      <c r="N106" s="179" t="s">
        <v>2422</v>
      </c>
      <c r="O106" s="248"/>
      <c r="P106" s="224"/>
      <c r="Q106" s="278">
        <v>4</v>
      </c>
    </row>
    <row r="107" s="93" customFormat="1" ht="36" customHeight="1" spans="1:17">
      <c r="A107" s="5">
        <v>20</v>
      </c>
      <c r="B107" s="6" t="s">
        <v>2423</v>
      </c>
      <c r="C107" s="7" t="s">
        <v>104</v>
      </c>
      <c r="D107" s="8" t="s">
        <v>267</v>
      </c>
      <c r="E107" s="9" t="s">
        <v>2424</v>
      </c>
      <c r="F107" s="10">
        <v>2000</v>
      </c>
      <c r="G107" s="10">
        <v>2000</v>
      </c>
      <c r="H107" s="11" t="s">
        <v>2425</v>
      </c>
      <c r="I107" s="230"/>
      <c r="J107" s="230"/>
      <c r="K107" s="23" t="s">
        <v>79</v>
      </c>
      <c r="L107" s="23" t="s">
        <v>34</v>
      </c>
      <c r="M107" s="7" t="s">
        <v>2359</v>
      </c>
      <c r="N107" s="23" t="s">
        <v>2148</v>
      </c>
      <c r="O107" s="24" t="s">
        <v>2149</v>
      </c>
      <c r="P107" s="231"/>
      <c r="Q107" s="277">
        <v>4</v>
      </c>
    </row>
    <row r="108" s="108" customFormat="1" ht="59.1" customHeight="1" spans="1:17">
      <c r="A108" s="5">
        <v>21</v>
      </c>
      <c r="B108" s="18" t="s">
        <v>2426</v>
      </c>
      <c r="C108" s="7" t="s">
        <v>27</v>
      </c>
      <c r="D108" s="7" t="s">
        <v>267</v>
      </c>
      <c r="E108" s="16" t="s">
        <v>2427</v>
      </c>
      <c r="F108" s="17">
        <v>15000</v>
      </c>
      <c r="G108" s="17">
        <v>5000</v>
      </c>
      <c r="H108" s="13" t="s">
        <v>2428</v>
      </c>
      <c r="I108" s="274" t="s">
        <v>2429</v>
      </c>
      <c r="J108" s="274"/>
      <c r="K108" s="7" t="s">
        <v>33</v>
      </c>
      <c r="L108" s="7" t="s">
        <v>34</v>
      </c>
      <c r="M108" s="275" t="s">
        <v>2430</v>
      </c>
      <c r="N108" s="275" t="s">
        <v>2431</v>
      </c>
      <c r="O108" s="26" t="s">
        <v>2043</v>
      </c>
      <c r="P108" s="231"/>
      <c r="Q108" s="279">
        <v>4</v>
      </c>
    </row>
    <row r="109" s="84" customFormat="1" ht="36" customHeight="1" spans="1:17">
      <c r="A109" s="5">
        <v>22</v>
      </c>
      <c r="B109" s="6" t="s">
        <v>2432</v>
      </c>
      <c r="C109" s="12" t="s">
        <v>104</v>
      </c>
      <c r="D109" s="8" t="s">
        <v>267</v>
      </c>
      <c r="E109" s="9" t="s">
        <v>2433</v>
      </c>
      <c r="F109" s="10">
        <v>1000</v>
      </c>
      <c r="G109" s="10">
        <v>800</v>
      </c>
      <c r="H109" s="13" t="s">
        <v>2434</v>
      </c>
      <c r="I109" s="274" t="s">
        <v>2435</v>
      </c>
      <c r="J109" s="274"/>
      <c r="K109" s="23" t="s">
        <v>33</v>
      </c>
      <c r="L109" s="23" t="s">
        <v>289</v>
      </c>
      <c r="M109" s="25" t="s">
        <v>2002</v>
      </c>
      <c r="N109" s="23" t="s">
        <v>2165</v>
      </c>
      <c r="O109" s="26" t="s">
        <v>2043</v>
      </c>
      <c r="P109" s="231"/>
      <c r="Q109" s="277">
        <v>4</v>
      </c>
    </row>
    <row r="110" s="93" customFormat="1" ht="33.95" customHeight="1" spans="1:17">
      <c r="A110" s="5">
        <v>23</v>
      </c>
      <c r="B110" s="6" t="s">
        <v>2436</v>
      </c>
      <c r="C110" s="7" t="s">
        <v>104</v>
      </c>
      <c r="D110" s="8" t="s">
        <v>267</v>
      </c>
      <c r="E110" s="14" t="s">
        <v>2437</v>
      </c>
      <c r="F110" s="10">
        <v>1450</v>
      </c>
      <c r="G110" s="10">
        <v>1000</v>
      </c>
      <c r="H110" s="11" t="s">
        <v>2438</v>
      </c>
      <c r="I110" s="274" t="s">
        <v>2435</v>
      </c>
      <c r="J110" s="230"/>
      <c r="K110" s="23" t="s">
        <v>33</v>
      </c>
      <c r="L110" s="23" t="s">
        <v>988</v>
      </c>
      <c r="M110" s="23" t="s">
        <v>2439</v>
      </c>
      <c r="N110" s="23" t="s">
        <v>2440</v>
      </c>
      <c r="O110" s="26" t="s">
        <v>2043</v>
      </c>
      <c r="P110" s="231"/>
      <c r="Q110" s="277">
        <v>4</v>
      </c>
    </row>
    <row r="111" s="109" customFormat="1" ht="51" hidden="1" customHeight="1" spans="1:17">
      <c r="A111" s="248">
        <v>24</v>
      </c>
      <c r="B111" s="180" t="s">
        <v>2441</v>
      </c>
      <c r="C111" s="179" t="s">
        <v>104</v>
      </c>
      <c r="D111" s="179" t="s">
        <v>439</v>
      </c>
      <c r="E111" s="180" t="s">
        <v>2442</v>
      </c>
      <c r="F111" s="259">
        <v>1200</v>
      </c>
      <c r="G111" s="259">
        <v>1200</v>
      </c>
      <c r="H111" s="180" t="s">
        <v>2443</v>
      </c>
      <c r="I111" s="180"/>
      <c r="J111" s="180"/>
      <c r="K111" s="179" t="s">
        <v>122</v>
      </c>
      <c r="L111" s="179" t="s">
        <v>34</v>
      </c>
      <c r="M111" s="179" t="s">
        <v>2359</v>
      </c>
      <c r="N111" s="179" t="s">
        <v>2360</v>
      </c>
      <c r="O111" s="242" t="s">
        <v>1001</v>
      </c>
      <c r="P111" s="276"/>
      <c r="Q111" s="277">
        <v>1</v>
      </c>
    </row>
    <row r="112" s="109" customFormat="1" ht="48" hidden="1" customHeight="1" spans="1:17">
      <c r="A112" s="248">
        <v>25</v>
      </c>
      <c r="B112" s="180" t="s">
        <v>2444</v>
      </c>
      <c r="C112" s="179" t="s">
        <v>104</v>
      </c>
      <c r="D112" s="179" t="s">
        <v>439</v>
      </c>
      <c r="E112" s="180" t="s">
        <v>2445</v>
      </c>
      <c r="F112" s="259">
        <v>600</v>
      </c>
      <c r="G112" s="259">
        <v>600</v>
      </c>
      <c r="H112" s="180" t="s">
        <v>2446</v>
      </c>
      <c r="I112" s="180"/>
      <c r="J112" s="180"/>
      <c r="K112" s="179" t="s">
        <v>92</v>
      </c>
      <c r="L112" s="179" t="s">
        <v>34</v>
      </c>
      <c r="M112" s="179" t="s">
        <v>2359</v>
      </c>
      <c r="N112" s="179" t="s">
        <v>2360</v>
      </c>
      <c r="O112" s="242" t="s">
        <v>1001</v>
      </c>
      <c r="P112" s="276"/>
      <c r="Q112" s="277">
        <v>4</v>
      </c>
    </row>
    <row r="113" s="109" customFormat="1" ht="69.95" hidden="1" customHeight="1" spans="1:17">
      <c r="A113" s="248">
        <v>26</v>
      </c>
      <c r="B113" s="180" t="s">
        <v>2447</v>
      </c>
      <c r="C113" s="179" t="s">
        <v>27</v>
      </c>
      <c r="D113" s="179" t="s">
        <v>439</v>
      </c>
      <c r="E113" s="180" t="s">
        <v>2448</v>
      </c>
      <c r="F113" s="179">
        <v>250000</v>
      </c>
      <c r="G113" s="179">
        <v>200000</v>
      </c>
      <c r="H113" s="180" t="s">
        <v>2449</v>
      </c>
      <c r="I113" s="180"/>
      <c r="J113" s="180"/>
      <c r="K113" s="179" t="s">
        <v>79</v>
      </c>
      <c r="L113" s="179" t="s">
        <v>33</v>
      </c>
      <c r="M113" s="179" t="s">
        <v>2450</v>
      </c>
      <c r="N113" s="179" t="s">
        <v>530</v>
      </c>
      <c r="O113" s="242" t="s">
        <v>2451</v>
      </c>
      <c r="P113" s="21"/>
      <c r="Q113" s="277">
        <v>1</v>
      </c>
    </row>
    <row r="114" s="109" customFormat="1" ht="74.25" hidden="1" customHeight="1" spans="1:17">
      <c r="A114" s="248">
        <v>27</v>
      </c>
      <c r="B114" s="180" t="s">
        <v>2452</v>
      </c>
      <c r="C114" s="179" t="s">
        <v>27</v>
      </c>
      <c r="D114" s="179" t="s">
        <v>439</v>
      </c>
      <c r="E114" s="180" t="s">
        <v>2453</v>
      </c>
      <c r="F114" s="179">
        <v>30000</v>
      </c>
      <c r="G114" s="179">
        <v>15000</v>
      </c>
      <c r="H114" s="180" t="s">
        <v>2454</v>
      </c>
      <c r="I114" s="180"/>
      <c r="J114" s="180"/>
      <c r="K114" s="179" t="s">
        <v>79</v>
      </c>
      <c r="L114" s="179" t="s">
        <v>33</v>
      </c>
      <c r="M114" s="179" t="s">
        <v>2455</v>
      </c>
      <c r="N114" s="179" t="s">
        <v>2456</v>
      </c>
      <c r="O114" s="242" t="s">
        <v>2457</v>
      </c>
      <c r="P114" s="21"/>
      <c r="Q114" s="277">
        <v>1</v>
      </c>
    </row>
    <row r="115" s="109" customFormat="1" ht="76.5" hidden="1" customHeight="1" spans="1:17">
      <c r="A115" s="248">
        <v>28</v>
      </c>
      <c r="B115" s="180" t="s">
        <v>2458</v>
      </c>
      <c r="C115" s="179" t="s">
        <v>27</v>
      </c>
      <c r="D115" s="179" t="s">
        <v>439</v>
      </c>
      <c r="E115" s="180" t="s">
        <v>2459</v>
      </c>
      <c r="F115" s="179">
        <v>180000</v>
      </c>
      <c r="G115" s="179">
        <v>100000</v>
      </c>
      <c r="H115" s="180" t="s">
        <v>2449</v>
      </c>
      <c r="I115" s="180"/>
      <c r="J115" s="180"/>
      <c r="K115" s="179" t="s">
        <v>79</v>
      </c>
      <c r="L115" s="179" t="s">
        <v>33</v>
      </c>
      <c r="M115" s="179" t="s">
        <v>2450</v>
      </c>
      <c r="N115" s="179" t="s">
        <v>530</v>
      </c>
      <c r="O115" s="242" t="s">
        <v>1001</v>
      </c>
      <c r="P115" s="21"/>
      <c r="Q115" s="277">
        <v>1</v>
      </c>
    </row>
    <row r="116" s="109" customFormat="1" ht="50.1" hidden="1" customHeight="1" spans="1:17">
      <c r="A116" s="248">
        <v>29</v>
      </c>
      <c r="B116" s="180" t="s">
        <v>2460</v>
      </c>
      <c r="C116" s="179" t="s">
        <v>51</v>
      </c>
      <c r="D116" s="179" t="s">
        <v>439</v>
      </c>
      <c r="E116" s="180" t="s">
        <v>2461</v>
      </c>
      <c r="F116" s="179">
        <v>100000</v>
      </c>
      <c r="G116" s="179">
        <v>30000</v>
      </c>
      <c r="H116" s="180" t="s">
        <v>2462</v>
      </c>
      <c r="I116" s="180"/>
      <c r="J116" s="180"/>
      <c r="K116" s="179" t="s">
        <v>79</v>
      </c>
      <c r="L116" s="179" t="s">
        <v>33</v>
      </c>
      <c r="M116" s="179" t="s">
        <v>2379</v>
      </c>
      <c r="N116" s="179" t="s">
        <v>194</v>
      </c>
      <c r="O116" s="242" t="s">
        <v>1001</v>
      </c>
      <c r="P116" s="276"/>
      <c r="Q116" s="277">
        <v>1</v>
      </c>
    </row>
    <row r="117" s="109" customFormat="1" ht="69" hidden="1" customHeight="1" spans="1:17">
      <c r="A117" s="248">
        <v>30</v>
      </c>
      <c r="B117" s="180" t="s">
        <v>568</v>
      </c>
      <c r="C117" s="179" t="s">
        <v>51</v>
      </c>
      <c r="D117" s="179" t="s">
        <v>439</v>
      </c>
      <c r="E117" s="180" t="s">
        <v>2463</v>
      </c>
      <c r="F117" s="179">
        <v>30000</v>
      </c>
      <c r="G117" s="179">
        <v>10000</v>
      </c>
      <c r="H117" s="180" t="s">
        <v>2449</v>
      </c>
      <c r="I117" s="180"/>
      <c r="J117" s="180"/>
      <c r="K117" s="179" t="s">
        <v>79</v>
      </c>
      <c r="L117" s="179" t="s">
        <v>33</v>
      </c>
      <c r="M117" s="179" t="s">
        <v>2379</v>
      </c>
      <c r="N117" s="179" t="s">
        <v>194</v>
      </c>
      <c r="O117" s="242" t="s">
        <v>2451</v>
      </c>
      <c r="P117" s="276"/>
      <c r="Q117" s="277">
        <v>1</v>
      </c>
    </row>
    <row r="118" s="109" customFormat="1" ht="56.1" hidden="1" customHeight="1" spans="1:17">
      <c r="A118" s="248">
        <v>31</v>
      </c>
      <c r="B118" s="180" t="s">
        <v>2464</v>
      </c>
      <c r="C118" s="179" t="s">
        <v>51</v>
      </c>
      <c r="D118" s="179" t="s">
        <v>439</v>
      </c>
      <c r="E118" s="180" t="s">
        <v>2465</v>
      </c>
      <c r="F118" s="179">
        <v>30000</v>
      </c>
      <c r="G118" s="179">
        <v>30000</v>
      </c>
      <c r="H118" s="180" t="s">
        <v>2466</v>
      </c>
      <c r="I118" s="180"/>
      <c r="J118" s="180"/>
      <c r="K118" s="179" t="s">
        <v>79</v>
      </c>
      <c r="L118" s="179" t="s">
        <v>33</v>
      </c>
      <c r="M118" s="179" t="s">
        <v>2467</v>
      </c>
      <c r="N118" s="179" t="s">
        <v>2468</v>
      </c>
      <c r="O118" s="242" t="s">
        <v>2469</v>
      </c>
      <c r="P118" s="276"/>
      <c r="Q118" s="277">
        <v>1</v>
      </c>
    </row>
    <row r="119" s="109" customFormat="1" ht="78" hidden="1" customHeight="1" spans="1:17">
      <c r="A119" s="248">
        <v>32</v>
      </c>
      <c r="B119" s="180" t="s">
        <v>2470</v>
      </c>
      <c r="C119" s="179" t="s">
        <v>27</v>
      </c>
      <c r="D119" s="179" t="s">
        <v>439</v>
      </c>
      <c r="E119" s="180" t="s">
        <v>2471</v>
      </c>
      <c r="F119" s="259">
        <v>70000</v>
      </c>
      <c r="G119" s="259">
        <v>5000</v>
      </c>
      <c r="H119" s="180" t="s">
        <v>2472</v>
      </c>
      <c r="I119" s="180"/>
      <c r="J119" s="180"/>
      <c r="K119" s="179" t="s">
        <v>33</v>
      </c>
      <c r="L119" s="179" t="s">
        <v>34</v>
      </c>
      <c r="M119" s="179" t="s">
        <v>493</v>
      </c>
      <c r="N119" s="179" t="s">
        <v>2473</v>
      </c>
      <c r="O119" s="242" t="s">
        <v>2474</v>
      </c>
      <c r="P119" s="276"/>
      <c r="Q119" s="277">
        <v>4</v>
      </c>
    </row>
    <row r="120" s="109" customFormat="1" ht="66" hidden="1" customHeight="1" spans="1:17">
      <c r="A120" s="248">
        <v>33</v>
      </c>
      <c r="B120" s="180" t="s">
        <v>2475</v>
      </c>
      <c r="C120" s="179" t="s">
        <v>27</v>
      </c>
      <c r="D120" s="179" t="s">
        <v>439</v>
      </c>
      <c r="E120" s="180" t="s">
        <v>2476</v>
      </c>
      <c r="F120" s="259">
        <v>110000</v>
      </c>
      <c r="G120" s="259">
        <v>5000</v>
      </c>
      <c r="H120" s="269" t="s">
        <v>2477</v>
      </c>
      <c r="I120" s="269"/>
      <c r="J120" s="269"/>
      <c r="K120" s="179" t="s">
        <v>33</v>
      </c>
      <c r="L120" s="179" t="s">
        <v>34</v>
      </c>
      <c r="M120" s="179" t="s">
        <v>2478</v>
      </c>
      <c r="N120" s="179" t="s">
        <v>2479</v>
      </c>
      <c r="O120" s="242" t="s">
        <v>2480</v>
      </c>
      <c r="P120" s="276"/>
      <c r="Q120" s="277">
        <v>4</v>
      </c>
    </row>
    <row r="121" s="109" customFormat="1" ht="51" hidden="1" customHeight="1" spans="1:17">
      <c r="A121" s="248">
        <v>34</v>
      </c>
      <c r="B121" s="180" t="s">
        <v>2481</v>
      </c>
      <c r="C121" s="179" t="s">
        <v>27</v>
      </c>
      <c r="D121" s="179" t="s">
        <v>439</v>
      </c>
      <c r="E121" s="180" t="s">
        <v>2482</v>
      </c>
      <c r="F121" s="259">
        <v>210000</v>
      </c>
      <c r="G121" s="259">
        <v>50000</v>
      </c>
      <c r="H121" s="180" t="s">
        <v>2483</v>
      </c>
      <c r="I121" s="180"/>
      <c r="J121" s="180"/>
      <c r="K121" s="179" t="s">
        <v>33</v>
      </c>
      <c r="L121" s="179" t="s">
        <v>33</v>
      </c>
      <c r="M121" s="179" t="s">
        <v>2484</v>
      </c>
      <c r="N121" s="179" t="s">
        <v>2485</v>
      </c>
      <c r="O121" s="242" t="s">
        <v>2486</v>
      </c>
      <c r="P121" s="276"/>
      <c r="Q121" s="277">
        <v>4</v>
      </c>
    </row>
    <row r="122" s="109" customFormat="1" ht="53.1" hidden="1" customHeight="1" spans="1:17">
      <c r="A122" s="248">
        <v>35</v>
      </c>
      <c r="B122" s="180" t="s">
        <v>2487</v>
      </c>
      <c r="C122" s="179" t="s">
        <v>27</v>
      </c>
      <c r="D122" s="179" t="s">
        <v>439</v>
      </c>
      <c r="E122" s="180" t="s">
        <v>2488</v>
      </c>
      <c r="F122" s="179">
        <v>13210</v>
      </c>
      <c r="G122" s="179">
        <v>5000</v>
      </c>
      <c r="H122" s="180" t="s">
        <v>2489</v>
      </c>
      <c r="I122" s="180"/>
      <c r="J122" s="180"/>
      <c r="K122" s="179" t="s">
        <v>33</v>
      </c>
      <c r="L122" s="179" t="s">
        <v>33</v>
      </c>
      <c r="M122" s="179" t="s">
        <v>2379</v>
      </c>
      <c r="N122" s="179" t="s">
        <v>194</v>
      </c>
      <c r="O122" s="242" t="s">
        <v>2490</v>
      </c>
      <c r="P122" s="276"/>
      <c r="Q122" s="277">
        <v>1</v>
      </c>
    </row>
    <row r="123" s="109" customFormat="1" ht="63" hidden="1" customHeight="1" spans="1:17">
      <c r="A123" s="248">
        <v>36</v>
      </c>
      <c r="B123" s="180" t="s">
        <v>2491</v>
      </c>
      <c r="C123" s="179" t="s">
        <v>51</v>
      </c>
      <c r="D123" s="179" t="s">
        <v>439</v>
      </c>
      <c r="E123" s="189" t="s">
        <v>2492</v>
      </c>
      <c r="F123" s="179">
        <v>6750</v>
      </c>
      <c r="G123" s="179">
        <v>1000</v>
      </c>
      <c r="H123" s="180" t="s">
        <v>2493</v>
      </c>
      <c r="I123" s="180"/>
      <c r="J123" s="180"/>
      <c r="K123" s="179" t="s">
        <v>33</v>
      </c>
      <c r="L123" s="179" t="s">
        <v>79</v>
      </c>
      <c r="M123" s="179" t="s">
        <v>2379</v>
      </c>
      <c r="N123" s="179" t="s">
        <v>194</v>
      </c>
      <c r="O123" s="242" t="s">
        <v>1001</v>
      </c>
      <c r="P123" s="276"/>
      <c r="Q123" s="277">
        <v>1</v>
      </c>
    </row>
    <row r="124" s="109" customFormat="1" ht="51.95" hidden="1" customHeight="1" spans="1:17">
      <c r="A124" s="248">
        <v>37</v>
      </c>
      <c r="B124" s="180" t="s">
        <v>542</v>
      </c>
      <c r="C124" s="179" t="s">
        <v>104</v>
      </c>
      <c r="D124" s="179" t="s">
        <v>439</v>
      </c>
      <c r="E124" s="180" t="s">
        <v>543</v>
      </c>
      <c r="F124" s="179">
        <v>19500</v>
      </c>
      <c r="G124" s="179">
        <v>12000</v>
      </c>
      <c r="H124" s="180" t="s">
        <v>2494</v>
      </c>
      <c r="I124" s="180"/>
      <c r="J124" s="180"/>
      <c r="K124" s="179" t="s">
        <v>33</v>
      </c>
      <c r="L124" s="179" t="s">
        <v>33</v>
      </c>
      <c r="M124" s="179" t="s">
        <v>2289</v>
      </c>
      <c r="N124" s="179" t="s">
        <v>2495</v>
      </c>
      <c r="O124" s="242" t="s">
        <v>2273</v>
      </c>
      <c r="P124" s="276"/>
      <c r="Q124" s="277">
        <v>1</v>
      </c>
    </row>
    <row r="125" s="109" customFormat="1" ht="67.5" hidden="1" spans="1:17">
      <c r="A125" s="248">
        <v>38</v>
      </c>
      <c r="B125" s="182" t="s">
        <v>2496</v>
      </c>
      <c r="C125" s="179" t="s">
        <v>104</v>
      </c>
      <c r="D125" s="179" t="s">
        <v>439</v>
      </c>
      <c r="E125" s="180" t="s">
        <v>2497</v>
      </c>
      <c r="F125" s="179">
        <v>10000</v>
      </c>
      <c r="G125" s="179">
        <v>8000</v>
      </c>
      <c r="H125" s="180" t="s">
        <v>2498</v>
      </c>
      <c r="I125" s="180"/>
      <c r="J125" s="180"/>
      <c r="K125" s="179" t="s">
        <v>33</v>
      </c>
      <c r="L125" s="179" t="s">
        <v>289</v>
      </c>
      <c r="M125" s="179" t="s">
        <v>2359</v>
      </c>
      <c r="N125" s="179" t="s">
        <v>2360</v>
      </c>
      <c r="O125" s="242" t="s">
        <v>1001</v>
      </c>
      <c r="P125" s="276"/>
      <c r="Q125" s="277">
        <v>4</v>
      </c>
    </row>
    <row r="126" s="109" customFormat="1" ht="57.95" hidden="1" customHeight="1" spans="1:17">
      <c r="A126" s="248">
        <v>39</v>
      </c>
      <c r="B126" s="182" t="s">
        <v>2499</v>
      </c>
      <c r="C126" s="179" t="s">
        <v>104</v>
      </c>
      <c r="D126" s="179" t="s">
        <v>439</v>
      </c>
      <c r="E126" s="180" t="s">
        <v>2500</v>
      </c>
      <c r="F126" s="179">
        <v>22000</v>
      </c>
      <c r="G126" s="179">
        <v>15000</v>
      </c>
      <c r="H126" s="180" t="s">
        <v>2501</v>
      </c>
      <c r="I126" s="180"/>
      <c r="J126" s="180"/>
      <c r="K126" s="179" t="s">
        <v>33</v>
      </c>
      <c r="L126" s="259" t="s">
        <v>34</v>
      </c>
      <c r="M126" s="179" t="s">
        <v>2289</v>
      </c>
      <c r="N126" s="179" t="s">
        <v>2495</v>
      </c>
      <c r="O126" s="242" t="s">
        <v>1001</v>
      </c>
      <c r="P126" s="276"/>
      <c r="Q126" s="277">
        <v>1</v>
      </c>
    </row>
    <row r="127" s="85" customFormat="1" ht="63.95" hidden="1" customHeight="1" spans="1:18">
      <c r="A127" s="248">
        <v>40</v>
      </c>
      <c r="B127" s="180" t="s">
        <v>2502</v>
      </c>
      <c r="C127" s="201" t="s">
        <v>27</v>
      </c>
      <c r="D127" s="179" t="s">
        <v>642</v>
      </c>
      <c r="E127" s="180" t="s">
        <v>2503</v>
      </c>
      <c r="F127" s="209">
        <v>50000</v>
      </c>
      <c r="G127" s="184">
        <v>30000</v>
      </c>
      <c r="H127" s="180" t="s">
        <v>2504</v>
      </c>
      <c r="I127" s="180"/>
      <c r="J127" s="180"/>
      <c r="K127" s="179" t="s">
        <v>33</v>
      </c>
      <c r="L127" s="179" t="s">
        <v>33</v>
      </c>
      <c r="M127" s="179" t="s">
        <v>2505</v>
      </c>
      <c r="N127" s="179" t="s">
        <v>2506</v>
      </c>
      <c r="O127" s="219"/>
      <c r="P127" s="270"/>
      <c r="Q127" s="248">
        <v>4</v>
      </c>
      <c r="R127" s="254"/>
    </row>
    <row r="128" s="85" customFormat="1" ht="56.25" hidden="1" spans="1:18">
      <c r="A128" s="248">
        <v>41</v>
      </c>
      <c r="B128" s="180" t="s">
        <v>2507</v>
      </c>
      <c r="C128" s="179" t="s">
        <v>51</v>
      </c>
      <c r="D128" s="179" t="s">
        <v>642</v>
      </c>
      <c r="E128" s="180" t="s">
        <v>2508</v>
      </c>
      <c r="F128" s="179">
        <v>3600</v>
      </c>
      <c r="G128" s="179">
        <v>3600</v>
      </c>
      <c r="H128" s="180" t="s">
        <v>2509</v>
      </c>
      <c r="I128" s="180"/>
      <c r="J128" s="180"/>
      <c r="K128" s="201" t="s">
        <v>92</v>
      </c>
      <c r="L128" s="201" t="s">
        <v>34</v>
      </c>
      <c r="M128" s="179" t="s">
        <v>646</v>
      </c>
      <c r="N128" s="181" t="s">
        <v>157</v>
      </c>
      <c r="O128" s="219"/>
      <c r="P128" s="270"/>
      <c r="Q128" s="277">
        <v>4</v>
      </c>
      <c r="R128" s="254"/>
    </row>
    <row r="129" s="85" customFormat="1" ht="63.95" hidden="1" customHeight="1" spans="1:18">
      <c r="A129" s="248">
        <v>42</v>
      </c>
      <c r="B129" s="180" t="s">
        <v>771</v>
      </c>
      <c r="C129" s="179" t="s">
        <v>51</v>
      </c>
      <c r="D129" s="179" t="s">
        <v>642</v>
      </c>
      <c r="E129" s="207" t="s">
        <v>2510</v>
      </c>
      <c r="F129" s="186">
        <v>10390</v>
      </c>
      <c r="G129" s="184">
        <v>4000</v>
      </c>
      <c r="H129" s="180" t="s">
        <v>2511</v>
      </c>
      <c r="I129" s="180"/>
      <c r="J129" s="180"/>
      <c r="K129" s="179" t="s">
        <v>33</v>
      </c>
      <c r="L129" s="179" t="s">
        <v>33</v>
      </c>
      <c r="M129" s="179" t="s">
        <v>2379</v>
      </c>
      <c r="N129" s="181" t="s">
        <v>2512</v>
      </c>
      <c r="O129" s="219"/>
      <c r="P129" s="270"/>
      <c r="Q129" s="248">
        <v>1</v>
      </c>
      <c r="R129" s="254"/>
    </row>
    <row r="130" s="110" customFormat="1" ht="51" hidden="1" customHeight="1" spans="1:19">
      <c r="A130" s="248">
        <v>43</v>
      </c>
      <c r="B130" s="180" t="s">
        <v>2513</v>
      </c>
      <c r="C130" s="184" t="s">
        <v>51</v>
      </c>
      <c r="D130" s="179" t="s">
        <v>642</v>
      </c>
      <c r="E130" s="207" t="s">
        <v>776</v>
      </c>
      <c r="F130" s="186">
        <v>9000</v>
      </c>
      <c r="G130" s="184">
        <v>5000</v>
      </c>
      <c r="H130" s="180" t="s">
        <v>2514</v>
      </c>
      <c r="I130" s="180"/>
      <c r="J130" s="180"/>
      <c r="K130" s="179" t="s">
        <v>79</v>
      </c>
      <c r="L130" s="179" t="s">
        <v>33</v>
      </c>
      <c r="M130" s="179" t="s">
        <v>646</v>
      </c>
      <c r="N130" s="181" t="s">
        <v>157</v>
      </c>
      <c r="O130" s="219"/>
      <c r="P130" s="270"/>
      <c r="Q130" s="277">
        <v>4</v>
      </c>
      <c r="R130" s="254"/>
      <c r="S130" s="85"/>
    </row>
    <row r="131" s="101" customFormat="1" ht="39.95" hidden="1" customHeight="1" spans="1:19">
      <c r="A131" s="248">
        <v>44</v>
      </c>
      <c r="B131" s="180" t="s">
        <v>2515</v>
      </c>
      <c r="C131" s="179" t="s">
        <v>27</v>
      </c>
      <c r="D131" s="179" t="s">
        <v>642</v>
      </c>
      <c r="E131" s="180" t="s">
        <v>760</v>
      </c>
      <c r="F131" s="179">
        <v>86000</v>
      </c>
      <c r="G131" s="179">
        <v>16000</v>
      </c>
      <c r="H131" s="180" t="s">
        <v>2516</v>
      </c>
      <c r="I131" s="180"/>
      <c r="J131" s="180"/>
      <c r="K131" s="179" t="s">
        <v>33</v>
      </c>
      <c r="L131" s="179" t="s">
        <v>33</v>
      </c>
      <c r="M131" s="179" t="s">
        <v>2517</v>
      </c>
      <c r="N131" s="179" t="s">
        <v>765</v>
      </c>
      <c r="O131" s="235"/>
      <c r="P131" s="235"/>
      <c r="Q131" s="264">
        <v>4</v>
      </c>
      <c r="R131" s="265"/>
      <c r="S131" s="133"/>
    </row>
    <row r="132" s="85" customFormat="1" ht="44.1" hidden="1" customHeight="1" spans="1:21">
      <c r="A132" s="248">
        <v>45</v>
      </c>
      <c r="B132" s="180" t="s">
        <v>2518</v>
      </c>
      <c r="C132" s="179" t="s">
        <v>27</v>
      </c>
      <c r="D132" s="179" t="s">
        <v>642</v>
      </c>
      <c r="E132" s="180" t="s">
        <v>2519</v>
      </c>
      <c r="F132" s="179">
        <v>27000</v>
      </c>
      <c r="G132" s="179">
        <v>4000</v>
      </c>
      <c r="H132" s="180" t="s">
        <v>2516</v>
      </c>
      <c r="I132" s="180"/>
      <c r="J132" s="180"/>
      <c r="K132" s="179" t="s">
        <v>33</v>
      </c>
      <c r="L132" s="179" t="s">
        <v>33</v>
      </c>
      <c r="M132" s="179" t="s">
        <v>2517</v>
      </c>
      <c r="N132" s="179" t="s">
        <v>765</v>
      </c>
      <c r="O132" s="219"/>
      <c r="P132" s="270"/>
      <c r="Q132" s="297">
        <v>4</v>
      </c>
      <c r="R132" s="254"/>
      <c r="U132" s="298"/>
    </row>
    <row r="133" s="101" customFormat="1" ht="57.95" hidden="1" customHeight="1" spans="1:19">
      <c r="A133" s="248">
        <v>46</v>
      </c>
      <c r="B133" s="180" t="s">
        <v>2520</v>
      </c>
      <c r="C133" s="179" t="s">
        <v>51</v>
      </c>
      <c r="D133" s="179" t="s">
        <v>642</v>
      </c>
      <c r="E133" s="180" t="s">
        <v>2521</v>
      </c>
      <c r="F133" s="186">
        <v>21000</v>
      </c>
      <c r="G133" s="184">
        <v>10000</v>
      </c>
      <c r="H133" s="180" t="s">
        <v>2522</v>
      </c>
      <c r="I133" s="180"/>
      <c r="J133" s="180"/>
      <c r="K133" s="179" t="s">
        <v>33</v>
      </c>
      <c r="L133" s="179" t="s">
        <v>33</v>
      </c>
      <c r="M133" s="179" t="s">
        <v>646</v>
      </c>
      <c r="N133" s="181" t="s">
        <v>157</v>
      </c>
      <c r="O133" s="235"/>
      <c r="P133" s="235"/>
      <c r="Q133" s="264">
        <v>1</v>
      </c>
      <c r="R133" s="265"/>
      <c r="S133" s="133"/>
    </row>
    <row r="134" s="101" customFormat="1" ht="60" hidden="1" customHeight="1" spans="1:19">
      <c r="A134" s="248">
        <v>47</v>
      </c>
      <c r="B134" s="180" t="s">
        <v>811</v>
      </c>
      <c r="C134" s="201" t="s">
        <v>51</v>
      </c>
      <c r="D134" s="179" t="s">
        <v>642</v>
      </c>
      <c r="E134" s="180" t="s">
        <v>2523</v>
      </c>
      <c r="F134" s="181">
        <v>41000</v>
      </c>
      <c r="G134" s="181">
        <v>9000</v>
      </c>
      <c r="H134" s="188" t="s">
        <v>2524</v>
      </c>
      <c r="I134" s="188"/>
      <c r="J134" s="188"/>
      <c r="K134" s="179" t="s">
        <v>33</v>
      </c>
      <c r="L134" s="243" t="s">
        <v>33</v>
      </c>
      <c r="M134" s="179" t="s">
        <v>2379</v>
      </c>
      <c r="N134" s="181" t="s">
        <v>2512</v>
      </c>
      <c r="O134" s="235"/>
      <c r="P134" s="235"/>
      <c r="Q134" s="264">
        <v>1</v>
      </c>
      <c r="R134" s="265"/>
      <c r="S134" s="133"/>
    </row>
    <row r="135" s="101" customFormat="1" ht="50.1" hidden="1" customHeight="1" spans="1:19">
      <c r="A135" s="248">
        <v>48</v>
      </c>
      <c r="B135" s="180" t="s">
        <v>2525</v>
      </c>
      <c r="C135" s="184" t="s">
        <v>317</v>
      </c>
      <c r="D135" s="179" t="s">
        <v>642</v>
      </c>
      <c r="E135" s="207" t="s">
        <v>2526</v>
      </c>
      <c r="F135" s="186">
        <v>2000</v>
      </c>
      <c r="G135" s="184">
        <v>1200</v>
      </c>
      <c r="H135" s="180" t="s">
        <v>2527</v>
      </c>
      <c r="I135" s="180"/>
      <c r="J135" s="180"/>
      <c r="K135" s="179" t="s">
        <v>33</v>
      </c>
      <c r="L135" s="179" t="s">
        <v>178</v>
      </c>
      <c r="M135" s="179" t="s">
        <v>2528</v>
      </c>
      <c r="N135" s="181" t="s">
        <v>157</v>
      </c>
      <c r="O135" s="235"/>
      <c r="P135" s="235"/>
      <c r="Q135" s="277">
        <v>4</v>
      </c>
      <c r="R135" s="265"/>
      <c r="S135" s="133"/>
    </row>
    <row r="136" s="101" customFormat="1" ht="60" hidden="1" customHeight="1" spans="1:19">
      <c r="A136" s="248">
        <v>49</v>
      </c>
      <c r="B136" s="180" t="s">
        <v>2529</v>
      </c>
      <c r="C136" s="184" t="s">
        <v>317</v>
      </c>
      <c r="D136" s="179" t="s">
        <v>642</v>
      </c>
      <c r="E136" s="180" t="s">
        <v>2530</v>
      </c>
      <c r="F136" s="190">
        <v>23000</v>
      </c>
      <c r="G136" s="259">
        <v>12000</v>
      </c>
      <c r="H136" s="180" t="s">
        <v>2531</v>
      </c>
      <c r="I136" s="180"/>
      <c r="J136" s="180"/>
      <c r="K136" s="179" t="s">
        <v>33</v>
      </c>
      <c r="L136" s="179" t="s">
        <v>33</v>
      </c>
      <c r="M136" s="179" t="s">
        <v>2532</v>
      </c>
      <c r="N136" s="181" t="s">
        <v>157</v>
      </c>
      <c r="O136" s="235"/>
      <c r="P136" s="235"/>
      <c r="Q136" s="235">
        <v>4</v>
      </c>
      <c r="R136" s="265"/>
      <c r="S136" s="133"/>
    </row>
    <row r="137" s="111" customFormat="1" ht="101.25" hidden="1" spans="1:17">
      <c r="A137" s="248">
        <v>50</v>
      </c>
      <c r="B137" s="192" t="s">
        <v>2533</v>
      </c>
      <c r="C137" s="202" t="s">
        <v>104</v>
      </c>
      <c r="D137" s="203" t="s">
        <v>1072</v>
      </c>
      <c r="E137" s="204" t="s">
        <v>2534</v>
      </c>
      <c r="F137" s="205">
        <v>5000</v>
      </c>
      <c r="G137" s="205">
        <v>5000</v>
      </c>
      <c r="H137" s="207" t="s">
        <v>2535</v>
      </c>
      <c r="I137" s="207"/>
      <c r="J137" s="207"/>
      <c r="K137" s="236" t="s">
        <v>122</v>
      </c>
      <c r="L137" s="236" t="s">
        <v>34</v>
      </c>
      <c r="M137" s="236" t="s">
        <v>1077</v>
      </c>
      <c r="N137" s="201" t="s">
        <v>2200</v>
      </c>
      <c r="O137" s="238" t="s">
        <v>2536</v>
      </c>
      <c r="P137" s="286"/>
      <c r="Q137" s="277">
        <v>4</v>
      </c>
    </row>
    <row r="138" s="112" customFormat="1" ht="75" hidden="1" customHeight="1" spans="1:17">
      <c r="A138" s="248">
        <v>51</v>
      </c>
      <c r="B138" s="192" t="s">
        <v>2537</v>
      </c>
      <c r="C138" s="202" t="s">
        <v>317</v>
      </c>
      <c r="D138" s="203" t="s">
        <v>1072</v>
      </c>
      <c r="E138" s="204" t="s">
        <v>2538</v>
      </c>
      <c r="F138" s="205">
        <v>5000</v>
      </c>
      <c r="G138" s="205">
        <v>5000</v>
      </c>
      <c r="H138" s="280" t="s">
        <v>2539</v>
      </c>
      <c r="I138" s="280"/>
      <c r="J138" s="280"/>
      <c r="K138" s="236" t="s">
        <v>122</v>
      </c>
      <c r="L138" s="236" t="s">
        <v>34</v>
      </c>
      <c r="M138" s="236" t="s">
        <v>1077</v>
      </c>
      <c r="N138" s="201" t="s">
        <v>2200</v>
      </c>
      <c r="O138" s="234" t="s">
        <v>2298</v>
      </c>
      <c r="P138" s="286"/>
      <c r="Q138" s="277">
        <v>4</v>
      </c>
    </row>
    <row r="139" s="113" customFormat="1" ht="56.25" hidden="1" spans="1:17">
      <c r="A139" s="248">
        <v>52</v>
      </c>
      <c r="B139" s="192" t="s">
        <v>2540</v>
      </c>
      <c r="C139" s="202" t="s">
        <v>104</v>
      </c>
      <c r="D139" s="203" t="s">
        <v>1072</v>
      </c>
      <c r="E139" s="204" t="s">
        <v>2541</v>
      </c>
      <c r="F139" s="205">
        <v>5000</v>
      </c>
      <c r="G139" s="205">
        <v>3000</v>
      </c>
      <c r="H139" s="207" t="s">
        <v>2542</v>
      </c>
      <c r="I139" s="207"/>
      <c r="J139" s="207"/>
      <c r="K139" s="236" t="s">
        <v>92</v>
      </c>
      <c r="L139" s="236" t="s">
        <v>33</v>
      </c>
      <c r="M139" s="236" t="s">
        <v>1077</v>
      </c>
      <c r="N139" s="201" t="s">
        <v>2200</v>
      </c>
      <c r="O139" s="234" t="s">
        <v>2298</v>
      </c>
      <c r="P139" s="238"/>
      <c r="Q139" s="277">
        <v>4</v>
      </c>
    </row>
    <row r="140" s="113" customFormat="1" ht="84" hidden="1" customHeight="1" spans="1:17">
      <c r="A140" s="248">
        <v>53</v>
      </c>
      <c r="B140" s="192" t="s">
        <v>2543</v>
      </c>
      <c r="C140" s="202" t="s">
        <v>104</v>
      </c>
      <c r="D140" s="203" t="s">
        <v>1072</v>
      </c>
      <c r="E140" s="204" t="s">
        <v>2544</v>
      </c>
      <c r="F140" s="205">
        <v>1500</v>
      </c>
      <c r="G140" s="205">
        <v>1500</v>
      </c>
      <c r="H140" s="280" t="s">
        <v>2545</v>
      </c>
      <c r="I140" s="280"/>
      <c r="J140" s="280"/>
      <c r="K140" s="236" t="s">
        <v>289</v>
      </c>
      <c r="L140" s="236" t="s">
        <v>34</v>
      </c>
      <c r="M140" s="236" t="s">
        <v>1077</v>
      </c>
      <c r="N140" s="201" t="s">
        <v>2200</v>
      </c>
      <c r="O140" s="238" t="s">
        <v>2536</v>
      </c>
      <c r="P140" s="238"/>
      <c r="Q140" s="277">
        <v>4</v>
      </c>
    </row>
    <row r="141" s="98" customFormat="1" ht="87" hidden="1" customHeight="1" spans="1:17">
      <c r="A141" s="248">
        <v>54</v>
      </c>
      <c r="B141" s="182" t="s">
        <v>1107</v>
      </c>
      <c r="C141" s="184" t="s">
        <v>317</v>
      </c>
      <c r="D141" s="184" t="s">
        <v>1072</v>
      </c>
      <c r="E141" s="182" t="s">
        <v>1108</v>
      </c>
      <c r="F141" s="186">
        <v>8000</v>
      </c>
      <c r="G141" s="186">
        <v>8000</v>
      </c>
      <c r="H141" s="180" t="s">
        <v>2546</v>
      </c>
      <c r="I141" s="180"/>
      <c r="J141" s="180"/>
      <c r="K141" s="179" t="s">
        <v>115</v>
      </c>
      <c r="L141" s="179" t="s">
        <v>34</v>
      </c>
      <c r="M141" s="179" t="s">
        <v>1077</v>
      </c>
      <c r="N141" s="201" t="s">
        <v>2200</v>
      </c>
      <c r="O141" s="237" t="s">
        <v>1105</v>
      </c>
      <c r="P141" s="239"/>
      <c r="Q141" s="277">
        <v>4</v>
      </c>
    </row>
    <row r="142" s="98" customFormat="1" ht="80.1" hidden="1" customHeight="1" spans="1:17">
      <c r="A142" s="248">
        <v>55</v>
      </c>
      <c r="B142" s="182" t="s">
        <v>2547</v>
      </c>
      <c r="C142" s="183" t="s">
        <v>317</v>
      </c>
      <c r="D142" s="184" t="s">
        <v>1072</v>
      </c>
      <c r="E142" s="182" t="s">
        <v>2548</v>
      </c>
      <c r="F142" s="186">
        <v>4000</v>
      </c>
      <c r="G142" s="186">
        <v>2000</v>
      </c>
      <c r="H142" s="207" t="s">
        <v>2549</v>
      </c>
      <c r="I142" s="207"/>
      <c r="J142" s="207"/>
      <c r="K142" s="179" t="s">
        <v>115</v>
      </c>
      <c r="L142" s="179" t="s">
        <v>33</v>
      </c>
      <c r="M142" s="179" t="s">
        <v>1077</v>
      </c>
      <c r="N142" s="201" t="s">
        <v>2200</v>
      </c>
      <c r="O142" s="237" t="s">
        <v>1105</v>
      </c>
      <c r="P142" s="239"/>
      <c r="Q142" s="277">
        <v>4</v>
      </c>
    </row>
    <row r="143" s="90" customFormat="1" ht="63" hidden="1" customHeight="1" spans="1:17">
      <c r="A143" s="248">
        <v>56</v>
      </c>
      <c r="B143" s="180" t="s">
        <v>2550</v>
      </c>
      <c r="C143" s="201" t="s">
        <v>317</v>
      </c>
      <c r="D143" s="181" t="s">
        <v>1072</v>
      </c>
      <c r="E143" s="180" t="s">
        <v>2551</v>
      </c>
      <c r="F143" s="186">
        <v>1000</v>
      </c>
      <c r="G143" s="209">
        <v>1000</v>
      </c>
      <c r="H143" s="180" t="s">
        <v>2552</v>
      </c>
      <c r="I143" s="180"/>
      <c r="J143" s="180"/>
      <c r="K143" s="179" t="s">
        <v>289</v>
      </c>
      <c r="L143" s="179" t="s">
        <v>34</v>
      </c>
      <c r="M143" s="236" t="s">
        <v>1077</v>
      </c>
      <c r="N143" s="201" t="s">
        <v>2200</v>
      </c>
      <c r="O143" s="179" t="s">
        <v>2553</v>
      </c>
      <c r="P143" s="239"/>
      <c r="Q143" s="277">
        <v>4</v>
      </c>
    </row>
    <row r="144" s="98" customFormat="1" ht="96.95" hidden="1" customHeight="1" spans="1:17">
      <c r="A144" s="248">
        <v>57</v>
      </c>
      <c r="B144" s="182" t="s">
        <v>2554</v>
      </c>
      <c r="C144" s="183" t="s">
        <v>317</v>
      </c>
      <c r="D144" s="184" t="s">
        <v>1072</v>
      </c>
      <c r="E144" s="182" t="s">
        <v>2555</v>
      </c>
      <c r="F144" s="186">
        <v>2200</v>
      </c>
      <c r="G144" s="186">
        <v>900</v>
      </c>
      <c r="H144" s="207" t="s">
        <v>2556</v>
      </c>
      <c r="I144" s="207"/>
      <c r="J144" s="207"/>
      <c r="K144" s="179" t="s">
        <v>92</v>
      </c>
      <c r="L144" s="179" t="s">
        <v>33</v>
      </c>
      <c r="M144" s="179" t="s">
        <v>1077</v>
      </c>
      <c r="N144" s="201" t="s">
        <v>2557</v>
      </c>
      <c r="O144" s="237" t="s">
        <v>1105</v>
      </c>
      <c r="P144" s="239"/>
      <c r="Q144" s="277">
        <v>4</v>
      </c>
    </row>
    <row r="145" s="88" customFormat="1" ht="69" hidden="1" customHeight="1" spans="1:17">
      <c r="A145" s="248">
        <v>58</v>
      </c>
      <c r="B145" s="182" t="s">
        <v>2558</v>
      </c>
      <c r="C145" s="183" t="s">
        <v>317</v>
      </c>
      <c r="D145" s="184" t="s">
        <v>1072</v>
      </c>
      <c r="E145" s="182" t="s">
        <v>2559</v>
      </c>
      <c r="F145" s="186">
        <v>2000</v>
      </c>
      <c r="G145" s="186">
        <v>2000</v>
      </c>
      <c r="H145" s="180" t="s">
        <v>2560</v>
      </c>
      <c r="I145" s="180"/>
      <c r="J145" s="180"/>
      <c r="K145" s="179" t="s">
        <v>122</v>
      </c>
      <c r="L145" s="179" t="s">
        <v>34</v>
      </c>
      <c r="M145" s="179" t="s">
        <v>1077</v>
      </c>
      <c r="N145" s="201" t="s">
        <v>2200</v>
      </c>
      <c r="O145" s="179" t="s">
        <v>2553</v>
      </c>
      <c r="P145" s="239"/>
      <c r="Q145" s="277">
        <v>4</v>
      </c>
    </row>
    <row r="146" s="98" customFormat="1" ht="72" hidden="1" customHeight="1" spans="1:17">
      <c r="A146" s="248">
        <v>59</v>
      </c>
      <c r="B146" s="192" t="s">
        <v>2561</v>
      </c>
      <c r="C146" s="201" t="s">
        <v>317</v>
      </c>
      <c r="D146" s="181" t="s">
        <v>1072</v>
      </c>
      <c r="E146" s="180" t="s">
        <v>2562</v>
      </c>
      <c r="F146" s="186">
        <v>5000</v>
      </c>
      <c r="G146" s="209">
        <v>4000</v>
      </c>
      <c r="H146" s="180" t="s">
        <v>2563</v>
      </c>
      <c r="I146" s="180"/>
      <c r="J146" s="180"/>
      <c r="K146" s="179" t="s">
        <v>122</v>
      </c>
      <c r="L146" s="179" t="s">
        <v>34</v>
      </c>
      <c r="M146" s="179" t="s">
        <v>1077</v>
      </c>
      <c r="N146" s="201" t="s">
        <v>2200</v>
      </c>
      <c r="O146" s="234" t="s">
        <v>2217</v>
      </c>
      <c r="P146" s="287"/>
      <c r="Q146" s="277">
        <v>4</v>
      </c>
    </row>
    <row r="147" s="103" customFormat="1" ht="53.1" hidden="1" customHeight="1" spans="1:17">
      <c r="A147" s="248">
        <v>60</v>
      </c>
      <c r="B147" s="182" t="s">
        <v>2564</v>
      </c>
      <c r="C147" s="183" t="s">
        <v>104</v>
      </c>
      <c r="D147" s="183" t="s">
        <v>894</v>
      </c>
      <c r="E147" s="182" t="s">
        <v>2565</v>
      </c>
      <c r="F147" s="186">
        <v>13000</v>
      </c>
      <c r="G147" s="186">
        <v>9000</v>
      </c>
      <c r="H147" s="210" t="s">
        <v>2566</v>
      </c>
      <c r="I147" s="210"/>
      <c r="J147" s="210"/>
      <c r="K147" s="179" t="s">
        <v>33</v>
      </c>
      <c r="L147" s="179" t="s">
        <v>34</v>
      </c>
      <c r="M147" s="181" t="s">
        <v>898</v>
      </c>
      <c r="N147" s="181" t="s">
        <v>2224</v>
      </c>
      <c r="O147" s="21"/>
      <c r="P147" s="5"/>
      <c r="Q147" s="5">
        <v>4</v>
      </c>
    </row>
    <row r="148" s="103" customFormat="1" ht="51.95" hidden="1" customHeight="1" spans="1:17">
      <c r="A148" s="248">
        <v>61</v>
      </c>
      <c r="B148" s="182" t="s">
        <v>2567</v>
      </c>
      <c r="C148" s="183" t="s">
        <v>51</v>
      </c>
      <c r="D148" s="183" t="s">
        <v>894</v>
      </c>
      <c r="E148" s="211" t="s">
        <v>2568</v>
      </c>
      <c r="F148" s="186">
        <v>40000</v>
      </c>
      <c r="G148" s="187">
        <v>20000</v>
      </c>
      <c r="H148" s="188" t="s">
        <v>2569</v>
      </c>
      <c r="I148" s="188"/>
      <c r="J148" s="188"/>
      <c r="K148" s="179" t="s">
        <v>289</v>
      </c>
      <c r="L148" s="179" t="s">
        <v>33</v>
      </c>
      <c r="M148" s="179" t="s">
        <v>2379</v>
      </c>
      <c r="N148" s="179" t="s">
        <v>194</v>
      </c>
      <c r="O148" s="21"/>
      <c r="P148" s="5"/>
      <c r="Q148" s="5">
        <v>1</v>
      </c>
    </row>
    <row r="149" s="114" customFormat="1" ht="66.95" hidden="1" customHeight="1" spans="1:18">
      <c r="A149" s="248">
        <v>62</v>
      </c>
      <c r="B149" s="180" t="s">
        <v>2570</v>
      </c>
      <c r="C149" s="179" t="s">
        <v>317</v>
      </c>
      <c r="D149" s="181" t="s">
        <v>984</v>
      </c>
      <c r="E149" s="180" t="s">
        <v>2571</v>
      </c>
      <c r="F149" s="187">
        <v>3000</v>
      </c>
      <c r="G149" s="187">
        <v>3000</v>
      </c>
      <c r="H149" s="210" t="s">
        <v>2572</v>
      </c>
      <c r="I149" s="210"/>
      <c r="J149" s="210"/>
      <c r="K149" s="179" t="s">
        <v>115</v>
      </c>
      <c r="L149" s="179" t="s">
        <v>34</v>
      </c>
      <c r="M149" s="179" t="s">
        <v>2573</v>
      </c>
      <c r="N149" s="179" t="s">
        <v>2331</v>
      </c>
      <c r="O149" s="255" t="s">
        <v>38</v>
      </c>
      <c r="P149" s="255"/>
      <c r="Q149" s="277">
        <v>4</v>
      </c>
      <c r="R149" s="256"/>
    </row>
    <row r="150" s="114" customFormat="1" ht="63" hidden="1" customHeight="1" spans="1:18">
      <c r="A150" s="248">
        <v>63</v>
      </c>
      <c r="B150" s="180" t="s">
        <v>2574</v>
      </c>
      <c r="C150" s="179" t="s">
        <v>317</v>
      </c>
      <c r="D150" s="181" t="s">
        <v>984</v>
      </c>
      <c r="E150" s="180" t="s">
        <v>2575</v>
      </c>
      <c r="F150" s="187">
        <v>2000</v>
      </c>
      <c r="G150" s="187">
        <v>2000</v>
      </c>
      <c r="H150" s="210" t="s">
        <v>2572</v>
      </c>
      <c r="I150" s="210"/>
      <c r="J150" s="210"/>
      <c r="K150" s="179" t="s">
        <v>115</v>
      </c>
      <c r="L150" s="179" t="s">
        <v>34</v>
      </c>
      <c r="M150" s="179" t="s">
        <v>2573</v>
      </c>
      <c r="N150" s="179" t="s">
        <v>2331</v>
      </c>
      <c r="O150" s="255" t="s">
        <v>2576</v>
      </c>
      <c r="P150" s="255"/>
      <c r="Q150" s="277">
        <v>4</v>
      </c>
      <c r="R150" s="256"/>
    </row>
    <row r="151" s="115" customFormat="1" ht="62.1" hidden="1" customHeight="1" spans="1:16379">
      <c r="A151" s="248">
        <v>64</v>
      </c>
      <c r="B151" s="180" t="s">
        <v>2577</v>
      </c>
      <c r="C151" s="179" t="s">
        <v>317</v>
      </c>
      <c r="D151" s="179" t="s">
        <v>984</v>
      </c>
      <c r="E151" s="180" t="s">
        <v>2578</v>
      </c>
      <c r="F151" s="187">
        <v>500</v>
      </c>
      <c r="G151" s="187">
        <v>500</v>
      </c>
      <c r="H151" s="189" t="s">
        <v>2579</v>
      </c>
      <c r="I151" s="189"/>
      <c r="J151" s="189"/>
      <c r="K151" s="179" t="s">
        <v>79</v>
      </c>
      <c r="L151" s="179" t="s">
        <v>34</v>
      </c>
      <c r="M151" s="181" t="s">
        <v>2580</v>
      </c>
      <c r="N151" s="179" t="s">
        <v>2581</v>
      </c>
      <c r="O151" s="255" t="s">
        <v>2582</v>
      </c>
      <c r="P151" s="255"/>
      <c r="Q151" s="277">
        <v>4</v>
      </c>
      <c r="R151" s="256"/>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7"/>
      <c r="FX151" s="97"/>
      <c r="FY151" s="97"/>
      <c r="FZ151" s="97"/>
      <c r="GA151" s="97"/>
      <c r="GB151" s="97"/>
      <c r="GC151" s="97"/>
      <c r="GD151" s="97"/>
      <c r="GE151" s="97"/>
      <c r="GF151" s="97"/>
      <c r="GG151" s="97"/>
      <c r="GH151" s="97"/>
      <c r="GI151" s="97"/>
      <c r="GJ151" s="97"/>
      <c r="GK151" s="97"/>
      <c r="GL151" s="97"/>
      <c r="GM151" s="97"/>
      <c r="GN151" s="97"/>
      <c r="GO151" s="97"/>
      <c r="GP151" s="97"/>
      <c r="GQ151" s="97"/>
      <c r="GR151" s="97"/>
      <c r="GS151" s="97"/>
      <c r="GT151" s="97"/>
      <c r="GU151" s="97"/>
      <c r="GV151" s="97"/>
      <c r="GW151" s="97"/>
      <c r="GX151" s="97"/>
      <c r="GY151" s="97"/>
      <c r="GZ151" s="97"/>
      <c r="HA151" s="97"/>
      <c r="HB151" s="97"/>
      <c r="HC151" s="97"/>
      <c r="HD151" s="97"/>
      <c r="HE151" s="97"/>
      <c r="HF151" s="97"/>
      <c r="HG151" s="97"/>
      <c r="HH151" s="97"/>
      <c r="HI151" s="97"/>
      <c r="HJ151" s="97"/>
      <c r="HK151" s="97"/>
      <c r="HL151" s="97"/>
      <c r="HM151" s="97"/>
      <c r="HN151" s="97"/>
      <c r="HO151" s="97"/>
      <c r="HP151" s="97"/>
      <c r="HQ151" s="97"/>
      <c r="HR151" s="97"/>
      <c r="HS151" s="97"/>
      <c r="HT151" s="97"/>
      <c r="HU151" s="97"/>
      <c r="HV151" s="97"/>
      <c r="HW151" s="97"/>
      <c r="HX151" s="97"/>
      <c r="HY151" s="97"/>
      <c r="HZ151" s="97"/>
      <c r="IA151" s="97"/>
      <c r="IB151" s="97"/>
      <c r="IC151" s="97"/>
      <c r="ID151" s="97"/>
      <c r="IE151" s="97"/>
      <c r="IF151" s="97"/>
      <c r="IG151" s="97"/>
      <c r="IH151" s="97"/>
      <c r="II151" s="97"/>
      <c r="IJ151" s="97"/>
      <c r="IK151" s="97"/>
      <c r="IL151" s="97"/>
      <c r="IM151" s="97"/>
      <c r="IN151" s="97"/>
      <c r="IO151" s="97"/>
      <c r="IP151" s="97"/>
      <c r="IQ151" s="97"/>
      <c r="IR151" s="97"/>
      <c r="IS151" s="97"/>
      <c r="IT151" s="97"/>
      <c r="IU151" s="97"/>
      <c r="IV151" s="97"/>
      <c r="IW151" s="97"/>
      <c r="IX151" s="97"/>
      <c r="IY151" s="97"/>
      <c r="IZ151" s="97"/>
      <c r="JA151" s="97"/>
      <c r="JB151" s="97"/>
      <c r="JC151" s="97"/>
      <c r="JD151" s="97"/>
      <c r="JE151" s="97"/>
      <c r="JF151" s="97"/>
      <c r="JG151" s="97"/>
      <c r="JH151" s="97"/>
      <c r="JI151" s="97"/>
      <c r="JJ151" s="97"/>
      <c r="JK151" s="97"/>
      <c r="JL151" s="97"/>
      <c r="JM151" s="97"/>
      <c r="JN151" s="97"/>
      <c r="JO151" s="97"/>
      <c r="JP151" s="97"/>
      <c r="JQ151" s="97"/>
      <c r="JR151" s="97"/>
      <c r="JS151" s="97"/>
      <c r="JT151" s="97"/>
      <c r="JU151" s="97"/>
      <c r="JV151" s="97"/>
      <c r="JW151" s="97"/>
      <c r="JX151" s="97"/>
      <c r="JY151" s="97"/>
      <c r="JZ151" s="97"/>
      <c r="KA151" s="97"/>
      <c r="KB151" s="97"/>
      <c r="KC151" s="97"/>
      <c r="KD151" s="97"/>
      <c r="KE151" s="97"/>
      <c r="KF151" s="97"/>
      <c r="KG151" s="97"/>
      <c r="KH151" s="97"/>
      <c r="KI151" s="97"/>
      <c r="KJ151" s="97"/>
      <c r="KK151" s="97"/>
      <c r="KL151" s="97"/>
      <c r="KM151" s="97"/>
      <c r="KN151" s="97"/>
      <c r="KO151" s="97"/>
      <c r="KP151" s="97"/>
      <c r="KQ151" s="97"/>
      <c r="KR151" s="97"/>
      <c r="KS151" s="97"/>
      <c r="KT151" s="97"/>
      <c r="KU151" s="97"/>
      <c r="KV151" s="97"/>
      <c r="KW151" s="97"/>
      <c r="KX151" s="97"/>
      <c r="KY151" s="97"/>
      <c r="KZ151" s="97"/>
      <c r="LA151" s="97"/>
      <c r="LB151" s="97"/>
      <c r="LC151" s="97"/>
      <c r="LD151" s="97"/>
      <c r="LE151" s="97"/>
      <c r="LF151" s="97"/>
      <c r="LG151" s="97"/>
      <c r="LH151" s="97"/>
      <c r="LI151" s="97"/>
      <c r="LJ151" s="97"/>
      <c r="LK151" s="97"/>
      <c r="LL151" s="97"/>
      <c r="LM151" s="97"/>
      <c r="LN151" s="97"/>
      <c r="LO151" s="97"/>
      <c r="LP151" s="97"/>
      <c r="LQ151" s="97"/>
      <c r="LR151" s="97"/>
      <c r="LS151" s="97"/>
      <c r="LT151" s="97"/>
      <c r="LU151" s="97"/>
      <c r="LV151" s="97"/>
      <c r="LW151" s="97"/>
      <c r="LX151" s="97"/>
      <c r="LY151" s="97"/>
      <c r="LZ151" s="97"/>
      <c r="MA151" s="97"/>
      <c r="MB151" s="97"/>
      <c r="MC151" s="97"/>
      <c r="MD151" s="97"/>
      <c r="ME151" s="97"/>
      <c r="MF151" s="97"/>
      <c r="MG151" s="97"/>
      <c r="MH151" s="97"/>
      <c r="MI151" s="97"/>
      <c r="MJ151" s="97"/>
      <c r="MK151" s="97"/>
      <c r="ML151" s="97"/>
      <c r="MM151" s="97"/>
      <c r="MN151" s="97"/>
      <c r="MO151" s="97"/>
      <c r="MP151" s="97"/>
      <c r="MQ151" s="97"/>
      <c r="MR151" s="97"/>
      <c r="MS151" s="97"/>
      <c r="MT151" s="97"/>
      <c r="MU151" s="97"/>
      <c r="MV151" s="97"/>
      <c r="MW151" s="97"/>
      <c r="MX151" s="97"/>
      <c r="MY151" s="97"/>
      <c r="MZ151" s="97"/>
      <c r="NA151" s="97"/>
      <c r="NB151" s="97"/>
      <c r="NC151" s="97"/>
      <c r="ND151" s="97"/>
      <c r="NE151" s="97"/>
      <c r="NF151" s="97"/>
      <c r="NG151" s="97"/>
      <c r="NH151" s="97"/>
      <c r="NI151" s="97"/>
      <c r="NJ151" s="97"/>
      <c r="NK151" s="97"/>
      <c r="NL151" s="97"/>
      <c r="NM151" s="97"/>
      <c r="NN151" s="97"/>
      <c r="NO151" s="97"/>
      <c r="NP151" s="97"/>
      <c r="NQ151" s="97"/>
      <c r="NR151" s="97"/>
      <c r="NS151" s="97"/>
      <c r="NT151" s="97"/>
      <c r="NU151" s="97"/>
      <c r="NV151" s="97"/>
      <c r="NW151" s="97"/>
      <c r="NX151" s="97"/>
      <c r="NY151" s="97"/>
      <c r="NZ151" s="97"/>
      <c r="OA151" s="97"/>
      <c r="OB151" s="97"/>
      <c r="OC151" s="97"/>
      <c r="OD151" s="97"/>
      <c r="OE151" s="97"/>
      <c r="OF151" s="97"/>
      <c r="OG151" s="97"/>
      <c r="OH151" s="97"/>
      <c r="OI151" s="97"/>
      <c r="OJ151" s="97"/>
      <c r="OK151" s="97"/>
      <c r="OL151" s="97"/>
      <c r="OM151" s="97"/>
      <c r="ON151" s="97"/>
      <c r="OO151" s="97"/>
      <c r="OP151" s="97"/>
      <c r="OQ151" s="97"/>
      <c r="OR151" s="97"/>
      <c r="OS151" s="97"/>
      <c r="OT151" s="97"/>
      <c r="OU151" s="97"/>
      <c r="OV151" s="97"/>
      <c r="OW151" s="97"/>
      <c r="OX151" s="97"/>
      <c r="OY151" s="97"/>
      <c r="OZ151" s="97"/>
      <c r="PA151" s="97"/>
      <c r="PB151" s="97"/>
      <c r="PC151" s="97"/>
      <c r="PD151" s="97"/>
      <c r="PE151" s="97"/>
      <c r="PF151" s="97"/>
      <c r="PG151" s="97"/>
      <c r="PH151" s="97"/>
      <c r="PI151" s="97"/>
      <c r="PJ151" s="97"/>
      <c r="PK151" s="97"/>
      <c r="PL151" s="97"/>
      <c r="PM151" s="97"/>
      <c r="PN151" s="97"/>
      <c r="PO151" s="97"/>
      <c r="PP151" s="97"/>
      <c r="PQ151" s="97"/>
      <c r="PR151" s="97"/>
      <c r="PS151" s="97"/>
      <c r="PT151" s="97"/>
      <c r="PU151" s="97"/>
      <c r="PV151" s="97"/>
      <c r="PW151" s="97"/>
      <c r="PX151" s="97"/>
      <c r="PY151" s="97"/>
      <c r="PZ151" s="97"/>
      <c r="QA151" s="97"/>
      <c r="QB151" s="97"/>
      <c r="QC151" s="97"/>
      <c r="QD151" s="97"/>
      <c r="QE151" s="97"/>
      <c r="QF151" s="97"/>
      <c r="QG151" s="97"/>
      <c r="QH151" s="97"/>
      <c r="QI151" s="97"/>
      <c r="QJ151" s="97"/>
      <c r="QK151" s="97"/>
      <c r="QL151" s="97"/>
      <c r="QM151" s="97"/>
      <c r="QN151" s="97"/>
      <c r="QO151" s="97"/>
      <c r="QP151" s="97"/>
      <c r="QQ151" s="97"/>
      <c r="QR151" s="97"/>
      <c r="QS151" s="97"/>
      <c r="QT151" s="97"/>
      <c r="QU151" s="97"/>
      <c r="QV151" s="97"/>
      <c r="QW151" s="97"/>
      <c r="QX151" s="97"/>
      <c r="QY151" s="97"/>
      <c r="QZ151" s="97"/>
      <c r="RA151" s="97"/>
      <c r="RB151" s="97"/>
      <c r="RC151" s="97"/>
      <c r="RD151" s="97"/>
      <c r="RE151" s="97"/>
      <c r="RF151" s="97"/>
      <c r="RG151" s="97"/>
      <c r="RH151" s="97"/>
      <c r="RI151" s="97"/>
      <c r="RJ151" s="97"/>
      <c r="RK151" s="97"/>
      <c r="RL151" s="97"/>
      <c r="RM151" s="97"/>
      <c r="RN151" s="97"/>
      <c r="RO151" s="97"/>
      <c r="RP151" s="97"/>
      <c r="RQ151" s="97"/>
      <c r="RR151" s="97"/>
      <c r="RS151" s="97"/>
      <c r="RT151" s="97"/>
      <c r="RU151" s="97"/>
      <c r="RV151" s="97"/>
      <c r="RW151" s="97"/>
      <c r="RX151" s="97"/>
      <c r="RY151" s="97"/>
      <c r="RZ151" s="97"/>
      <c r="SA151" s="97"/>
      <c r="SB151" s="97"/>
      <c r="SC151" s="97"/>
      <c r="SD151" s="97"/>
      <c r="SE151" s="97"/>
      <c r="SF151" s="97"/>
      <c r="SG151" s="97"/>
      <c r="SH151" s="97"/>
      <c r="SI151" s="97"/>
      <c r="SJ151" s="97"/>
      <c r="SK151" s="97"/>
      <c r="SL151" s="97"/>
      <c r="SM151" s="97"/>
      <c r="SN151" s="97"/>
      <c r="SO151" s="97"/>
      <c r="SP151" s="97"/>
      <c r="SQ151" s="97"/>
      <c r="SR151" s="97"/>
      <c r="SS151" s="97"/>
      <c r="ST151" s="97"/>
      <c r="SU151" s="97"/>
      <c r="SV151" s="97"/>
      <c r="SW151" s="97"/>
      <c r="SX151" s="97"/>
      <c r="SY151" s="97"/>
      <c r="SZ151" s="97"/>
      <c r="TA151" s="97"/>
      <c r="TB151" s="97"/>
      <c r="TC151" s="97"/>
      <c r="TD151" s="97"/>
      <c r="TE151" s="97"/>
      <c r="TF151" s="97"/>
      <c r="TG151" s="97"/>
      <c r="TH151" s="97"/>
      <c r="TI151" s="97"/>
      <c r="TJ151" s="97"/>
      <c r="TK151" s="97"/>
      <c r="TL151" s="97"/>
      <c r="TM151" s="97"/>
      <c r="TN151" s="97"/>
      <c r="TO151" s="97"/>
      <c r="TP151" s="97"/>
      <c r="TQ151" s="97"/>
      <c r="TR151" s="97"/>
      <c r="TS151" s="97"/>
      <c r="TT151" s="97"/>
      <c r="TU151" s="97"/>
      <c r="TV151" s="97"/>
      <c r="TW151" s="97"/>
      <c r="TX151" s="97"/>
      <c r="TY151" s="97"/>
      <c r="TZ151" s="97"/>
      <c r="UA151" s="97"/>
      <c r="UB151" s="97"/>
      <c r="UC151" s="97"/>
      <c r="UD151" s="97"/>
      <c r="UE151" s="97"/>
      <c r="UF151" s="97"/>
      <c r="UG151" s="97"/>
      <c r="UH151" s="97"/>
      <c r="UI151" s="97"/>
      <c r="UJ151" s="97"/>
      <c r="UK151" s="97"/>
      <c r="UL151" s="97"/>
      <c r="UM151" s="97"/>
      <c r="UN151" s="97"/>
      <c r="UO151" s="97"/>
      <c r="UP151" s="97"/>
      <c r="UQ151" s="97"/>
      <c r="UR151" s="97"/>
      <c r="US151" s="97"/>
      <c r="UT151" s="97"/>
      <c r="UU151" s="97"/>
      <c r="UV151" s="97"/>
      <c r="UW151" s="97"/>
      <c r="UX151" s="97"/>
      <c r="UY151" s="97"/>
      <c r="UZ151" s="97"/>
      <c r="VA151" s="97"/>
      <c r="VB151" s="97"/>
      <c r="VC151" s="97"/>
      <c r="VD151" s="97"/>
      <c r="VE151" s="97"/>
      <c r="VF151" s="97"/>
      <c r="VG151" s="97"/>
      <c r="VH151" s="97"/>
      <c r="VI151" s="97"/>
      <c r="VJ151" s="97"/>
      <c r="VK151" s="97"/>
      <c r="VL151" s="97"/>
      <c r="VM151" s="97"/>
      <c r="VN151" s="97"/>
      <c r="VO151" s="97"/>
      <c r="VP151" s="97"/>
      <c r="VQ151" s="97"/>
      <c r="VR151" s="97"/>
      <c r="VS151" s="97"/>
      <c r="VT151" s="97"/>
      <c r="VU151" s="97"/>
      <c r="VV151" s="97"/>
      <c r="VW151" s="97"/>
      <c r="VX151" s="97"/>
      <c r="VY151" s="97"/>
      <c r="VZ151" s="97"/>
      <c r="WA151" s="97"/>
      <c r="WB151" s="97"/>
      <c r="WC151" s="97"/>
      <c r="WD151" s="97"/>
      <c r="WE151" s="97"/>
      <c r="WF151" s="97"/>
      <c r="WG151" s="97"/>
      <c r="WH151" s="97"/>
      <c r="WI151" s="97"/>
      <c r="WJ151" s="97"/>
      <c r="WK151" s="97"/>
      <c r="WL151" s="97"/>
      <c r="WM151" s="97"/>
      <c r="WN151" s="97"/>
      <c r="WO151" s="97"/>
      <c r="WP151" s="97"/>
      <c r="WQ151" s="97"/>
      <c r="WR151" s="97"/>
      <c r="WS151" s="97"/>
      <c r="WT151" s="97"/>
      <c r="WU151" s="97"/>
      <c r="WV151" s="97"/>
      <c r="WW151" s="97"/>
      <c r="WX151" s="97"/>
      <c r="WY151" s="97"/>
      <c r="WZ151" s="97"/>
      <c r="XA151" s="97"/>
      <c r="XB151" s="97"/>
      <c r="XC151" s="97"/>
      <c r="XD151" s="97"/>
      <c r="XE151" s="97"/>
      <c r="XF151" s="97"/>
      <c r="XG151" s="97"/>
      <c r="XH151" s="97"/>
      <c r="XI151" s="97"/>
      <c r="XJ151" s="97"/>
      <c r="XK151" s="97"/>
      <c r="XL151" s="97"/>
      <c r="XM151" s="97"/>
      <c r="XN151" s="97"/>
      <c r="XO151" s="97"/>
      <c r="XP151" s="97"/>
      <c r="XQ151" s="97"/>
      <c r="XR151" s="97"/>
      <c r="XS151" s="97"/>
      <c r="XT151" s="97"/>
      <c r="XU151" s="97"/>
      <c r="XV151" s="97"/>
      <c r="XW151" s="97"/>
      <c r="XX151" s="97"/>
      <c r="XY151" s="97"/>
      <c r="XZ151" s="97"/>
      <c r="YA151" s="97"/>
      <c r="YB151" s="97"/>
      <c r="YC151" s="97"/>
      <c r="YD151" s="97"/>
      <c r="YE151" s="97"/>
      <c r="YF151" s="97"/>
      <c r="YG151" s="97"/>
      <c r="YH151" s="97"/>
      <c r="YI151" s="97"/>
      <c r="YJ151" s="97"/>
      <c r="YK151" s="97"/>
      <c r="YL151" s="97"/>
      <c r="YM151" s="97"/>
      <c r="YN151" s="97"/>
      <c r="YO151" s="97"/>
      <c r="YP151" s="97"/>
      <c r="YQ151" s="97"/>
      <c r="YR151" s="97"/>
      <c r="YS151" s="97"/>
      <c r="YT151" s="97"/>
      <c r="YU151" s="97"/>
      <c r="YV151" s="97"/>
      <c r="YW151" s="97"/>
      <c r="YX151" s="97"/>
      <c r="YY151" s="97"/>
      <c r="YZ151" s="97"/>
      <c r="ZA151" s="97"/>
      <c r="ZB151" s="97"/>
      <c r="ZC151" s="97"/>
      <c r="ZD151" s="97"/>
      <c r="ZE151" s="97"/>
      <c r="ZF151" s="97"/>
      <c r="ZG151" s="97"/>
      <c r="ZH151" s="97"/>
      <c r="ZI151" s="97"/>
      <c r="ZJ151" s="97"/>
      <c r="ZK151" s="97"/>
      <c r="ZL151" s="97"/>
      <c r="ZM151" s="97"/>
      <c r="ZN151" s="97"/>
      <c r="ZO151" s="97"/>
      <c r="ZP151" s="97"/>
      <c r="ZQ151" s="97"/>
      <c r="ZR151" s="97"/>
      <c r="ZS151" s="97"/>
      <c r="ZT151" s="97"/>
      <c r="ZU151" s="97"/>
      <c r="ZV151" s="97"/>
      <c r="ZW151" s="97"/>
      <c r="ZX151" s="97"/>
      <c r="ZY151" s="97"/>
      <c r="ZZ151" s="97"/>
      <c r="AAA151" s="97"/>
      <c r="AAB151" s="97"/>
      <c r="AAC151" s="97"/>
      <c r="AAD151" s="97"/>
      <c r="AAE151" s="97"/>
      <c r="AAF151" s="97"/>
      <c r="AAG151" s="97"/>
      <c r="AAH151" s="97"/>
      <c r="AAI151" s="97"/>
      <c r="AAJ151" s="97"/>
      <c r="AAK151" s="97"/>
      <c r="AAL151" s="97"/>
      <c r="AAM151" s="97"/>
      <c r="AAN151" s="97"/>
      <c r="AAO151" s="97"/>
      <c r="AAP151" s="97"/>
      <c r="AAQ151" s="97"/>
      <c r="AAR151" s="97"/>
      <c r="AAS151" s="97"/>
      <c r="AAT151" s="97"/>
      <c r="AAU151" s="97"/>
      <c r="AAV151" s="97"/>
      <c r="AAW151" s="97"/>
      <c r="AAX151" s="97"/>
      <c r="AAY151" s="97"/>
      <c r="AAZ151" s="97"/>
      <c r="ABA151" s="97"/>
      <c r="ABB151" s="97"/>
      <c r="ABC151" s="97"/>
      <c r="ABD151" s="97"/>
      <c r="ABE151" s="97"/>
      <c r="ABF151" s="97"/>
      <c r="ABG151" s="97"/>
      <c r="ABH151" s="97"/>
      <c r="ABI151" s="97"/>
      <c r="ABJ151" s="97"/>
      <c r="ABK151" s="97"/>
      <c r="ABL151" s="97"/>
      <c r="ABM151" s="97"/>
      <c r="ABN151" s="97"/>
      <c r="ABO151" s="97"/>
      <c r="ABP151" s="97"/>
      <c r="ABQ151" s="97"/>
      <c r="ABR151" s="97"/>
      <c r="ABS151" s="97"/>
      <c r="ABT151" s="97"/>
      <c r="ABU151" s="97"/>
      <c r="ABV151" s="97"/>
      <c r="ABW151" s="97"/>
      <c r="ABX151" s="97"/>
      <c r="ABY151" s="97"/>
      <c r="ABZ151" s="97"/>
      <c r="ACA151" s="97"/>
      <c r="ACB151" s="97"/>
      <c r="ACC151" s="97"/>
      <c r="ACD151" s="97"/>
      <c r="ACE151" s="97"/>
      <c r="ACF151" s="97"/>
      <c r="ACG151" s="97"/>
      <c r="ACH151" s="97"/>
      <c r="ACI151" s="97"/>
      <c r="ACJ151" s="97"/>
      <c r="ACK151" s="97"/>
      <c r="ACL151" s="97"/>
      <c r="ACM151" s="97"/>
      <c r="ACN151" s="97"/>
      <c r="ACO151" s="97"/>
      <c r="ACP151" s="97"/>
      <c r="ACQ151" s="97"/>
      <c r="ACR151" s="97"/>
      <c r="ACS151" s="97"/>
      <c r="ACT151" s="97"/>
      <c r="ACU151" s="97"/>
      <c r="ACV151" s="97"/>
      <c r="ACW151" s="97"/>
      <c r="ACX151" s="97"/>
      <c r="ACY151" s="97"/>
      <c r="ACZ151" s="97"/>
      <c r="ADA151" s="97"/>
      <c r="ADB151" s="97"/>
      <c r="ADC151" s="97"/>
      <c r="ADD151" s="97"/>
      <c r="ADE151" s="97"/>
      <c r="ADF151" s="97"/>
      <c r="ADG151" s="97"/>
      <c r="ADH151" s="97"/>
      <c r="ADI151" s="97"/>
      <c r="ADJ151" s="97"/>
      <c r="ADK151" s="97"/>
      <c r="ADL151" s="97"/>
      <c r="ADM151" s="97"/>
      <c r="ADN151" s="97"/>
      <c r="ADO151" s="97"/>
      <c r="ADP151" s="97"/>
      <c r="ADQ151" s="97"/>
      <c r="ADR151" s="97"/>
      <c r="ADS151" s="97"/>
      <c r="ADT151" s="97"/>
      <c r="ADU151" s="97"/>
      <c r="ADV151" s="97"/>
      <c r="ADW151" s="97"/>
      <c r="ADX151" s="97"/>
      <c r="ADY151" s="97"/>
      <c r="ADZ151" s="97"/>
      <c r="AEA151" s="97"/>
      <c r="AEB151" s="97"/>
      <c r="AEC151" s="97"/>
      <c r="AED151" s="97"/>
      <c r="AEE151" s="97"/>
      <c r="AEF151" s="97"/>
      <c r="AEG151" s="97"/>
      <c r="AEH151" s="97"/>
      <c r="AEI151" s="97"/>
      <c r="AEJ151" s="97"/>
      <c r="AEK151" s="97"/>
      <c r="AEL151" s="97"/>
      <c r="AEM151" s="97"/>
      <c r="AEN151" s="97"/>
      <c r="AEO151" s="97"/>
      <c r="AEP151" s="97"/>
      <c r="AEQ151" s="97"/>
      <c r="AER151" s="97"/>
      <c r="AES151" s="97"/>
      <c r="AET151" s="97"/>
      <c r="AEU151" s="97"/>
      <c r="AEV151" s="97"/>
      <c r="AEW151" s="97"/>
      <c r="AEX151" s="97"/>
      <c r="AEY151" s="97"/>
      <c r="AEZ151" s="97"/>
      <c r="AFA151" s="97"/>
      <c r="AFB151" s="97"/>
      <c r="AFC151" s="97"/>
      <c r="AFD151" s="97"/>
      <c r="AFE151" s="97"/>
      <c r="AFF151" s="97"/>
      <c r="AFG151" s="97"/>
      <c r="AFH151" s="97"/>
      <c r="AFI151" s="97"/>
      <c r="AFJ151" s="97"/>
      <c r="AFK151" s="97"/>
      <c r="AFL151" s="97"/>
      <c r="AFM151" s="97"/>
      <c r="AFN151" s="97"/>
      <c r="AFO151" s="97"/>
      <c r="AFP151" s="97"/>
      <c r="AFQ151" s="97"/>
      <c r="AFR151" s="97"/>
      <c r="AFS151" s="97"/>
      <c r="AFT151" s="97"/>
      <c r="AFU151" s="97"/>
      <c r="AFV151" s="97"/>
      <c r="AFW151" s="97"/>
      <c r="AFX151" s="97"/>
      <c r="AFY151" s="97"/>
      <c r="AFZ151" s="97"/>
      <c r="AGA151" s="97"/>
      <c r="AGB151" s="97"/>
      <c r="AGC151" s="97"/>
      <c r="AGD151" s="97"/>
      <c r="AGE151" s="97"/>
      <c r="AGF151" s="97"/>
      <c r="AGG151" s="97"/>
      <c r="AGH151" s="97"/>
      <c r="AGI151" s="97"/>
      <c r="AGJ151" s="97"/>
      <c r="AGK151" s="97"/>
      <c r="AGL151" s="97"/>
      <c r="AGM151" s="97"/>
      <c r="AGN151" s="97"/>
      <c r="AGO151" s="97"/>
      <c r="AGP151" s="97"/>
      <c r="AGQ151" s="97"/>
      <c r="AGR151" s="97"/>
      <c r="AGS151" s="97"/>
      <c r="AGT151" s="97"/>
      <c r="AGU151" s="97"/>
      <c r="AGV151" s="97"/>
      <c r="AGW151" s="97"/>
      <c r="AGX151" s="97"/>
      <c r="AGY151" s="97"/>
      <c r="AGZ151" s="97"/>
      <c r="AHA151" s="97"/>
      <c r="AHB151" s="97"/>
      <c r="AHC151" s="97"/>
      <c r="AHD151" s="97"/>
      <c r="AHE151" s="97"/>
      <c r="AHF151" s="97"/>
      <c r="AHG151" s="97"/>
      <c r="AHH151" s="97"/>
      <c r="AHI151" s="97"/>
      <c r="AHJ151" s="97"/>
      <c r="AHK151" s="97"/>
      <c r="AHL151" s="97"/>
      <c r="AHM151" s="97"/>
      <c r="AHN151" s="97"/>
      <c r="AHO151" s="97"/>
      <c r="AHP151" s="97"/>
      <c r="AHQ151" s="97"/>
      <c r="AHR151" s="97"/>
      <c r="AHS151" s="97"/>
      <c r="AHT151" s="97"/>
      <c r="AHU151" s="97"/>
      <c r="AHV151" s="97"/>
      <c r="AHW151" s="97"/>
      <c r="AHX151" s="97"/>
      <c r="AHY151" s="97"/>
      <c r="AHZ151" s="97"/>
      <c r="AIA151" s="97"/>
      <c r="AIB151" s="97"/>
      <c r="AIC151" s="97"/>
      <c r="AID151" s="97"/>
      <c r="AIE151" s="97"/>
      <c r="AIF151" s="97"/>
      <c r="AIG151" s="97"/>
      <c r="AIH151" s="97"/>
      <c r="AII151" s="97"/>
      <c r="AIJ151" s="97"/>
      <c r="AIK151" s="97"/>
      <c r="AIL151" s="97"/>
      <c r="AIM151" s="97"/>
      <c r="AIN151" s="97"/>
      <c r="AIO151" s="97"/>
      <c r="AIP151" s="97"/>
      <c r="AIQ151" s="97"/>
      <c r="AIR151" s="97"/>
      <c r="AIS151" s="97"/>
      <c r="AIT151" s="97"/>
      <c r="AIU151" s="97"/>
      <c r="AIV151" s="97"/>
      <c r="AIW151" s="97"/>
      <c r="AIX151" s="97"/>
      <c r="AIY151" s="97"/>
      <c r="AIZ151" s="97"/>
      <c r="AJA151" s="97"/>
      <c r="AJB151" s="97"/>
      <c r="AJC151" s="97"/>
      <c r="AJD151" s="97"/>
      <c r="AJE151" s="97"/>
      <c r="AJF151" s="97"/>
      <c r="AJG151" s="97"/>
      <c r="AJH151" s="97"/>
      <c r="AJI151" s="97"/>
      <c r="AJJ151" s="97"/>
      <c r="AJK151" s="97"/>
      <c r="AJL151" s="97"/>
      <c r="AJM151" s="97"/>
      <c r="AJN151" s="97"/>
      <c r="AJO151" s="97"/>
      <c r="AJP151" s="97"/>
      <c r="AJQ151" s="97"/>
      <c r="AJR151" s="97"/>
      <c r="AJS151" s="97"/>
      <c r="AJT151" s="97"/>
      <c r="AJU151" s="97"/>
      <c r="AJV151" s="97"/>
      <c r="AJW151" s="97"/>
      <c r="AJX151" s="97"/>
      <c r="AJY151" s="97"/>
      <c r="AJZ151" s="97"/>
      <c r="AKA151" s="97"/>
      <c r="AKB151" s="97"/>
      <c r="AKC151" s="97"/>
      <c r="AKD151" s="97"/>
      <c r="AKE151" s="97"/>
      <c r="AKF151" s="97"/>
      <c r="AKG151" s="97"/>
      <c r="AKH151" s="97"/>
      <c r="AKI151" s="97"/>
      <c r="AKJ151" s="97"/>
      <c r="AKK151" s="97"/>
      <c r="AKL151" s="97"/>
      <c r="AKM151" s="97"/>
      <c r="AKN151" s="97"/>
      <c r="AKO151" s="97"/>
      <c r="AKP151" s="97"/>
      <c r="AKQ151" s="97"/>
      <c r="AKR151" s="97"/>
      <c r="AKS151" s="97"/>
      <c r="AKT151" s="97"/>
      <c r="AKU151" s="97"/>
      <c r="AKV151" s="97"/>
      <c r="AKW151" s="97"/>
      <c r="AKX151" s="97"/>
      <c r="AKY151" s="97"/>
      <c r="AKZ151" s="97"/>
      <c r="ALA151" s="97"/>
      <c r="ALB151" s="97"/>
      <c r="ALC151" s="97"/>
      <c r="ALD151" s="97"/>
      <c r="ALE151" s="97"/>
      <c r="ALF151" s="97"/>
      <c r="ALG151" s="97"/>
      <c r="ALH151" s="97"/>
      <c r="ALI151" s="97"/>
      <c r="ALJ151" s="97"/>
      <c r="ALK151" s="97"/>
      <c r="ALL151" s="97"/>
      <c r="ALM151" s="97"/>
      <c r="ALN151" s="97"/>
      <c r="ALO151" s="97"/>
      <c r="ALP151" s="97"/>
      <c r="ALQ151" s="97"/>
      <c r="ALR151" s="97"/>
      <c r="ALS151" s="97"/>
      <c r="ALT151" s="97"/>
      <c r="ALU151" s="97"/>
      <c r="ALV151" s="97"/>
      <c r="ALW151" s="97"/>
      <c r="ALX151" s="97"/>
      <c r="ALY151" s="97"/>
      <c r="ALZ151" s="97"/>
      <c r="AMA151" s="97"/>
      <c r="AMB151" s="97"/>
      <c r="AMC151" s="97"/>
      <c r="AMD151" s="97"/>
      <c r="AME151" s="97"/>
      <c r="AMF151" s="97"/>
      <c r="AMG151" s="97"/>
      <c r="AMH151" s="97"/>
      <c r="AMI151" s="97"/>
      <c r="AMJ151" s="97"/>
      <c r="AMK151" s="97"/>
      <c r="AML151" s="97"/>
      <c r="AMM151" s="97"/>
      <c r="AMN151" s="97"/>
      <c r="AMO151" s="97"/>
      <c r="AMP151" s="97"/>
      <c r="AMQ151" s="97"/>
      <c r="AMR151" s="97"/>
      <c r="AMS151" s="97"/>
      <c r="AMT151" s="97"/>
      <c r="AMU151" s="97"/>
      <c r="AMV151" s="97"/>
      <c r="AMW151" s="97"/>
      <c r="AMX151" s="97"/>
      <c r="AMY151" s="97"/>
      <c r="AMZ151" s="97"/>
      <c r="ANA151" s="97"/>
      <c r="ANB151" s="97"/>
      <c r="ANC151" s="97"/>
      <c r="AND151" s="97"/>
      <c r="ANE151" s="97"/>
      <c r="ANF151" s="97"/>
      <c r="ANG151" s="97"/>
      <c r="ANH151" s="97"/>
      <c r="ANI151" s="97"/>
      <c r="ANJ151" s="97"/>
      <c r="ANK151" s="97"/>
      <c r="ANL151" s="97"/>
      <c r="ANM151" s="97"/>
      <c r="ANN151" s="97"/>
      <c r="ANO151" s="97"/>
      <c r="ANP151" s="97"/>
      <c r="ANQ151" s="97"/>
      <c r="ANR151" s="97"/>
      <c r="ANS151" s="97"/>
      <c r="ANT151" s="97"/>
      <c r="ANU151" s="97"/>
      <c r="ANV151" s="97"/>
      <c r="ANW151" s="97"/>
      <c r="ANX151" s="97"/>
      <c r="ANY151" s="97"/>
      <c r="ANZ151" s="97"/>
      <c r="AOA151" s="97"/>
      <c r="AOB151" s="97"/>
      <c r="AOC151" s="97"/>
      <c r="AOD151" s="97"/>
      <c r="AOE151" s="97"/>
      <c r="AOF151" s="97"/>
      <c r="AOG151" s="97"/>
      <c r="AOH151" s="97"/>
      <c r="AOI151" s="97"/>
      <c r="AOJ151" s="97"/>
      <c r="AOK151" s="97"/>
      <c r="AOL151" s="97"/>
      <c r="AOM151" s="97"/>
      <c r="AON151" s="97"/>
      <c r="AOO151" s="97"/>
      <c r="AOP151" s="97"/>
      <c r="AOQ151" s="97"/>
      <c r="AOR151" s="97"/>
      <c r="AOS151" s="97"/>
      <c r="AOT151" s="97"/>
      <c r="AOU151" s="97"/>
      <c r="AOV151" s="97"/>
      <c r="AOW151" s="97"/>
      <c r="AOX151" s="97"/>
      <c r="AOY151" s="97"/>
      <c r="AOZ151" s="97"/>
      <c r="APA151" s="97"/>
      <c r="APB151" s="97"/>
      <c r="APC151" s="97"/>
      <c r="APD151" s="97"/>
      <c r="APE151" s="97"/>
      <c r="APF151" s="97"/>
      <c r="APG151" s="97"/>
      <c r="APH151" s="97"/>
      <c r="API151" s="97"/>
      <c r="APJ151" s="97"/>
      <c r="APK151" s="97"/>
      <c r="APL151" s="97"/>
      <c r="APM151" s="97"/>
      <c r="APN151" s="97"/>
      <c r="APO151" s="97"/>
      <c r="APP151" s="97"/>
      <c r="APQ151" s="97"/>
      <c r="APR151" s="97"/>
      <c r="APS151" s="97"/>
      <c r="APT151" s="97"/>
      <c r="APU151" s="97"/>
      <c r="APV151" s="97"/>
      <c r="APW151" s="97"/>
      <c r="APX151" s="97"/>
      <c r="APY151" s="97"/>
      <c r="APZ151" s="97"/>
      <c r="AQA151" s="97"/>
      <c r="AQB151" s="97"/>
      <c r="AQC151" s="97"/>
      <c r="AQD151" s="97"/>
      <c r="AQE151" s="97"/>
      <c r="AQF151" s="97"/>
      <c r="AQG151" s="97"/>
      <c r="AQH151" s="97"/>
      <c r="AQI151" s="97"/>
      <c r="AQJ151" s="97"/>
      <c r="AQK151" s="97"/>
      <c r="AQL151" s="97"/>
      <c r="AQM151" s="97"/>
      <c r="AQN151" s="97"/>
      <c r="AQO151" s="97"/>
      <c r="AQP151" s="97"/>
      <c r="AQQ151" s="97"/>
      <c r="AQR151" s="97"/>
      <c r="AQS151" s="97"/>
      <c r="AQT151" s="97"/>
      <c r="AQU151" s="97"/>
      <c r="AQV151" s="97"/>
      <c r="AQW151" s="97"/>
      <c r="AQX151" s="97"/>
      <c r="AQY151" s="97"/>
      <c r="AQZ151" s="97"/>
      <c r="ARA151" s="97"/>
      <c r="ARB151" s="97"/>
      <c r="ARC151" s="97"/>
      <c r="ARD151" s="97"/>
      <c r="ARE151" s="97"/>
      <c r="ARF151" s="97"/>
      <c r="ARG151" s="97"/>
      <c r="ARH151" s="97"/>
      <c r="ARI151" s="97"/>
      <c r="ARJ151" s="97"/>
      <c r="ARK151" s="97"/>
      <c r="ARL151" s="97"/>
      <c r="ARM151" s="97"/>
      <c r="ARN151" s="97"/>
      <c r="ARO151" s="97"/>
      <c r="ARP151" s="97"/>
      <c r="ARQ151" s="97"/>
      <c r="ARR151" s="97"/>
      <c r="ARS151" s="97"/>
      <c r="ART151" s="97"/>
      <c r="ARU151" s="97"/>
      <c r="ARV151" s="97"/>
      <c r="ARW151" s="97"/>
      <c r="ARX151" s="97"/>
      <c r="ARY151" s="97"/>
      <c r="ARZ151" s="97"/>
      <c r="ASA151" s="97"/>
      <c r="ASB151" s="97"/>
      <c r="ASC151" s="97"/>
      <c r="ASD151" s="97"/>
      <c r="ASE151" s="97"/>
      <c r="ASF151" s="97"/>
      <c r="ASG151" s="97"/>
      <c r="ASH151" s="97"/>
      <c r="ASI151" s="97"/>
      <c r="ASJ151" s="97"/>
      <c r="ASK151" s="97"/>
      <c r="ASL151" s="97"/>
      <c r="ASM151" s="97"/>
      <c r="ASN151" s="97"/>
      <c r="ASO151" s="97"/>
      <c r="ASP151" s="97"/>
      <c r="ASQ151" s="97"/>
      <c r="ASR151" s="97"/>
      <c r="ASS151" s="97"/>
      <c r="AST151" s="97"/>
      <c r="ASU151" s="97"/>
      <c r="ASV151" s="97"/>
      <c r="ASW151" s="97"/>
      <c r="ASX151" s="97"/>
      <c r="ASY151" s="97"/>
      <c r="ASZ151" s="97"/>
      <c r="ATA151" s="97"/>
      <c r="ATB151" s="97"/>
      <c r="ATC151" s="97"/>
      <c r="ATD151" s="97"/>
      <c r="ATE151" s="97"/>
      <c r="ATF151" s="97"/>
      <c r="ATG151" s="97"/>
      <c r="ATH151" s="97"/>
      <c r="ATI151" s="97"/>
      <c r="ATJ151" s="97"/>
      <c r="ATK151" s="97"/>
      <c r="ATL151" s="97"/>
      <c r="ATM151" s="97"/>
      <c r="ATN151" s="97"/>
      <c r="ATO151" s="97"/>
      <c r="ATP151" s="97"/>
      <c r="ATQ151" s="97"/>
      <c r="ATR151" s="97"/>
      <c r="ATS151" s="97"/>
      <c r="ATT151" s="97"/>
      <c r="ATU151" s="97"/>
      <c r="ATV151" s="97"/>
      <c r="ATW151" s="97"/>
      <c r="ATX151" s="97"/>
      <c r="ATY151" s="97"/>
      <c r="ATZ151" s="97"/>
      <c r="AUA151" s="97"/>
      <c r="AUB151" s="97"/>
      <c r="AUC151" s="97"/>
      <c r="AUD151" s="97"/>
      <c r="AUE151" s="97"/>
      <c r="AUF151" s="97"/>
      <c r="AUG151" s="97"/>
      <c r="AUH151" s="97"/>
      <c r="AUI151" s="97"/>
      <c r="AUJ151" s="97"/>
      <c r="AUK151" s="97"/>
      <c r="AUL151" s="97"/>
      <c r="AUM151" s="97"/>
      <c r="AUN151" s="97"/>
      <c r="AUO151" s="97"/>
      <c r="AUP151" s="97"/>
      <c r="AUQ151" s="97"/>
      <c r="AUR151" s="97"/>
      <c r="AUS151" s="97"/>
      <c r="AUT151" s="97"/>
      <c r="AUU151" s="97"/>
      <c r="AUV151" s="97"/>
      <c r="AUW151" s="97"/>
      <c r="AUX151" s="97"/>
      <c r="AUY151" s="97"/>
      <c r="AUZ151" s="97"/>
      <c r="AVA151" s="97"/>
      <c r="AVB151" s="97"/>
      <c r="AVC151" s="97"/>
      <c r="AVD151" s="97"/>
      <c r="AVE151" s="97"/>
      <c r="AVF151" s="97"/>
      <c r="AVG151" s="97"/>
      <c r="AVH151" s="97"/>
      <c r="AVI151" s="97"/>
      <c r="AVJ151" s="97"/>
      <c r="AVK151" s="97"/>
      <c r="AVL151" s="97"/>
      <c r="AVM151" s="97"/>
      <c r="AVN151" s="97"/>
      <c r="AVO151" s="97"/>
      <c r="AVP151" s="97"/>
      <c r="AVQ151" s="97"/>
      <c r="AVR151" s="97"/>
      <c r="AVS151" s="97"/>
      <c r="AVT151" s="97"/>
      <c r="AVU151" s="97"/>
      <c r="AVV151" s="97"/>
      <c r="AVW151" s="97"/>
      <c r="AVX151" s="97"/>
      <c r="AVY151" s="97"/>
      <c r="AVZ151" s="97"/>
      <c r="AWA151" s="97"/>
      <c r="AWB151" s="97"/>
      <c r="AWC151" s="97"/>
      <c r="AWD151" s="97"/>
      <c r="AWE151" s="97"/>
      <c r="AWF151" s="97"/>
      <c r="AWG151" s="97"/>
      <c r="AWH151" s="97"/>
      <c r="AWI151" s="97"/>
      <c r="AWJ151" s="97"/>
      <c r="AWK151" s="97"/>
      <c r="AWL151" s="97"/>
      <c r="AWM151" s="97"/>
      <c r="AWN151" s="97"/>
      <c r="AWO151" s="97"/>
      <c r="AWP151" s="97"/>
      <c r="AWQ151" s="97"/>
      <c r="AWR151" s="97"/>
      <c r="AWS151" s="97"/>
      <c r="AWT151" s="97"/>
      <c r="AWU151" s="97"/>
      <c r="AWV151" s="97"/>
      <c r="AWW151" s="97"/>
      <c r="AWX151" s="97"/>
      <c r="AWY151" s="97"/>
      <c r="AWZ151" s="97"/>
      <c r="AXA151" s="97"/>
      <c r="AXB151" s="97"/>
      <c r="AXC151" s="97"/>
      <c r="AXD151" s="97"/>
      <c r="AXE151" s="97"/>
      <c r="AXF151" s="97"/>
      <c r="AXG151" s="97"/>
      <c r="AXH151" s="97"/>
      <c r="AXI151" s="97"/>
      <c r="AXJ151" s="97"/>
      <c r="AXK151" s="97"/>
      <c r="AXL151" s="97"/>
      <c r="AXM151" s="97"/>
      <c r="AXN151" s="97"/>
      <c r="AXO151" s="97"/>
      <c r="AXP151" s="97"/>
      <c r="AXQ151" s="97"/>
      <c r="AXR151" s="97"/>
      <c r="AXS151" s="97"/>
      <c r="AXT151" s="97"/>
      <c r="AXU151" s="97"/>
      <c r="AXV151" s="97"/>
      <c r="AXW151" s="97"/>
      <c r="AXX151" s="97"/>
      <c r="AXY151" s="97"/>
      <c r="AXZ151" s="97"/>
      <c r="AYA151" s="97"/>
      <c r="AYB151" s="97"/>
      <c r="AYC151" s="97"/>
      <c r="AYD151" s="97"/>
      <c r="AYE151" s="97"/>
      <c r="AYF151" s="97"/>
      <c r="AYG151" s="97"/>
      <c r="AYH151" s="97"/>
      <c r="AYI151" s="97"/>
      <c r="AYJ151" s="97"/>
      <c r="AYK151" s="97"/>
      <c r="AYL151" s="97"/>
      <c r="AYM151" s="97"/>
      <c r="AYN151" s="97"/>
      <c r="AYO151" s="97"/>
      <c r="AYP151" s="97"/>
      <c r="AYQ151" s="97"/>
      <c r="AYR151" s="97"/>
      <c r="AYS151" s="97"/>
      <c r="AYT151" s="97"/>
      <c r="AYU151" s="97"/>
      <c r="AYV151" s="97"/>
      <c r="AYW151" s="97"/>
      <c r="AYX151" s="97"/>
      <c r="AYY151" s="97"/>
      <c r="AYZ151" s="97"/>
      <c r="AZA151" s="97"/>
      <c r="AZB151" s="97"/>
      <c r="AZC151" s="97"/>
      <c r="AZD151" s="97"/>
      <c r="AZE151" s="97"/>
      <c r="AZF151" s="97"/>
      <c r="AZG151" s="97"/>
      <c r="AZH151" s="97"/>
      <c r="AZI151" s="97"/>
      <c r="AZJ151" s="97"/>
      <c r="AZK151" s="97"/>
      <c r="AZL151" s="97"/>
      <c r="AZM151" s="97"/>
      <c r="AZN151" s="97"/>
      <c r="AZO151" s="97"/>
      <c r="AZP151" s="97"/>
      <c r="AZQ151" s="97"/>
      <c r="AZR151" s="97"/>
      <c r="AZS151" s="97"/>
      <c r="AZT151" s="97"/>
      <c r="AZU151" s="97"/>
      <c r="AZV151" s="97"/>
      <c r="AZW151" s="97"/>
      <c r="AZX151" s="97"/>
      <c r="AZY151" s="97"/>
      <c r="AZZ151" s="97"/>
      <c r="BAA151" s="97"/>
      <c r="BAB151" s="97"/>
      <c r="BAC151" s="97"/>
      <c r="BAD151" s="97"/>
      <c r="BAE151" s="97"/>
      <c r="BAF151" s="97"/>
      <c r="BAG151" s="97"/>
      <c r="BAH151" s="97"/>
      <c r="BAI151" s="97"/>
      <c r="BAJ151" s="97"/>
      <c r="BAK151" s="97"/>
      <c r="BAL151" s="97"/>
      <c r="BAM151" s="97"/>
      <c r="BAN151" s="97"/>
      <c r="BAO151" s="97"/>
      <c r="BAP151" s="97"/>
      <c r="BAQ151" s="97"/>
      <c r="BAR151" s="97"/>
      <c r="BAS151" s="97"/>
      <c r="BAT151" s="97"/>
      <c r="BAU151" s="97"/>
      <c r="BAV151" s="97"/>
      <c r="BAW151" s="97"/>
      <c r="BAX151" s="97"/>
      <c r="BAY151" s="97"/>
      <c r="BAZ151" s="97"/>
      <c r="BBA151" s="97"/>
      <c r="BBB151" s="97"/>
      <c r="BBC151" s="97"/>
      <c r="BBD151" s="97"/>
      <c r="BBE151" s="97"/>
      <c r="BBF151" s="97"/>
      <c r="BBG151" s="97"/>
      <c r="BBH151" s="97"/>
      <c r="BBI151" s="97"/>
      <c r="BBJ151" s="97"/>
      <c r="BBK151" s="97"/>
      <c r="BBL151" s="97"/>
      <c r="BBM151" s="97"/>
      <c r="BBN151" s="97"/>
      <c r="BBO151" s="97"/>
      <c r="BBP151" s="97"/>
      <c r="BBQ151" s="97"/>
      <c r="BBR151" s="97"/>
      <c r="BBS151" s="97"/>
      <c r="BBT151" s="97"/>
      <c r="BBU151" s="97"/>
      <c r="BBV151" s="97"/>
      <c r="BBW151" s="97"/>
      <c r="BBX151" s="97"/>
      <c r="BBY151" s="97"/>
      <c r="BBZ151" s="97"/>
      <c r="BCA151" s="97"/>
      <c r="BCB151" s="97"/>
      <c r="BCC151" s="97"/>
      <c r="BCD151" s="97"/>
      <c r="BCE151" s="97"/>
      <c r="BCF151" s="97"/>
      <c r="BCG151" s="97"/>
      <c r="BCH151" s="97"/>
      <c r="BCI151" s="97"/>
      <c r="BCJ151" s="97"/>
      <c r="BCK151" s="97"/>
      <c r="BCL151" s="97"/>
      <c r="BCM151" s="97"/>
      <c r="BCN151" s="97"/>
      <c r="BCO151" s="97"/>
      <c r="BCP151" s="97"/>
      <c r="BCQ151" s="97"/>
      <c r="BCR151" s="97"/>
      <c r="BCS151" s="97"/>
      <c r="BCT151" s="97"/>
      <c r="BCU151" s="97"/>
      <c r="BCV151" s="97"/>
      <c r="BCW151" s="97"/>
      <c r="BCX151" s="97"/>
      <c r="BCY151" s="97"/>
      <c r="BCZ151" s="97"/>
      <c r="BDA151" s="97"/>
      <c r="BDB151" s="97"/>
      <c r="BDC151" s="97"/>
      <c r="BDD151" s="97"/>
      <c r="BDE151" s="97"/>
      <c r="BDF151" s="97"/>
      <c r="BDG151" s="97"/>
      <c r="BDH151" s="97"/>
      <c r="BDI151" s="97"/>
      <c r="BDJ151" s="97"/>
      <c r="BDK151" s="97"/>
      <c r="BDL151" s="97"/>
      <c r="BDM151" s="97"/>
      <c r="BDN151" s="97"/>
      <c r="BDO151" s="97"/>
      <c r="BDP151" s="97"/>
      <c r="BDQ151" s="97"/>
      <c r="BDR151" s="97"/>
      <c r="BDS151" s="97"/>
      <c r="BDT151" s="97"/>
      <c r="BDU151" s="97"/>
      <c r="BDV151" s="97"/>
      <c r="BDW151" s="97"/>
      <c r="BDX151" s="97"/>
      <c r="BDY151" s="97"/>
      <c r="BDZ151" s="97"/>
      <c r="BEA151" s="97"/>
      <c r="BEB151" s="97"/>
      <c r="BEC151" s="97"/>
      <c r="BED151" s="97"/>
      <c r="BEE151" s="97"/>
      <c r="BEF151" s="97"/>
      <c r="BEG151" s="97"/>
      <c r="BEH151" s="97"/>
      <c r="BEI151" s="97"/>
      <c r="BEJ151" s="97"/>
      <c r="BEK151" s="97"/>
      <c r="BEL151" s="97"/>
      <c r="BEM151" s="97"/>
      <c r="BEN151" s="97"/>
      <c r="BEO151" s="97"/>
      <c r="BEP151" s="97"/>
      <c r="BEQ151" s="97"/>
      <c r="BER151" s="97"/>
      <c r="BES151" s="97"/>
      <c r="BET151" s="97"/>
      <c r="BEU151" s="97"/>
      <c r="BEV151" s="97"/>
      <c r="BEW151" s="97"/>
      <c r="BEX151" s="97"/>
      <c r="BEY151" s="97"/>
      <c r="BEZ151" s="97"/>
      <c r="BFA151" s="97"/>
      <c r="BFB151" s="97"/>
      <c r="BFC151" s="97"/>
      <c r="BFD151" s="97"/>
      <c r="BFE151" s="97"/>
      <c r="BFF151" s="97"/>
      <c r="BFG151" s="97"/>
      <c r="BFH151" s="97"/>
      <c r="BFI151" s="97"/>
      <c r="BFJ151" s="97"/>
      <c r="BFK151" s="97"/>
      <c r="BFL151" s="97"/>
      <c r="BFM151" s="97"/>
      <c r="BFN151" s="97"/>
      <c r="BFO151" s="97"/>
      <c r="BFP151" s="97"/>
      <c r="BFQ151" s="97"/>
      <c r="BFR151" s="97"/>
      <c r="BFS151" s="97"/>
      <c r="BFT151" s="97"/>
      <c r="BFU151" s="97"/>
      <c r="BFV151" s="97"/>
      <c r="BFW151" s="97"/>
      <c r="BFX151" s="97"/>
      <c r="BFY151" s="97"/>
      <c r="BFZ151" s="97"/>
      <c r="BGA151" s="97"/>
      <c r="BGB151" s="97"/>
      <c r="BGC151" s="97"/>
      <c r="BGD151" s="97"/>
      <c r="BGE151" s="97"/>
      <c r="BGF151" s="97"/>
      <c r="BGG151" s="97"/>
      <c r="BGH151" s="97"/>
      <c r="BGI151" s="97"/>
      <c r="BGJ151" s="97"/>
      <c r="BGK151" s="97"/>
      <c r="BGL151" s="97"/>
      <c r="BGM151" s="97"/>
      <c r="BGN151" s="97"/>
      <c r="BGO151" s="97"/>
      <c r="BGP151" s="97"/>
      <c r="BGQ151" s="97"/>
      <c r="BGR151" s="97"/>
      <c r="BGS151" s="97"/>
      <c r="BGT151" s="97"/>
      <c r="BGU151" s="97"/>
      <c r="BGV151" s="97"/>
      <c r="BGW151" s="97"/>
      <c r="BGX151" s="97"/>
      <c r="BGY151" s="97"/>
      <c r="BGZ151" s="97"/>
      <c r="BHA151" s="97"/>
      <c r="BHB151" s="97"/>
      <c r="BHC151" s="97"/>
      <c r="BHD151" s="97"/>
      <c r="BHE151" s="97"/>
      <c r="BHF151" s="97"/>
      <c r="BHG151" s="97"/>
      <c r="BHH151" s="97"/>
      <c r="BHI151" s="97"/>
      <c r="BHJ151" s="97"/>
      <c r="BHK151" s="97"/>
      <c r="BHL151" s="97"/>
      <c r="BHM151" s="97"/>
      <c r="BHN151" s="97"/>
      <c r="BHO151" s="97"/>
      <c r="BHP151" s="97"/>
      <c r="BHQ151" s="97"/>
      <c r="BHR151" s="97"/>
      <c r="BHS151" s="97"/>
      <c r="BHT151" s="97"/>
      <c r="BHU151" s="97"/>
      <c r="BHV151" s="97"/>
      <c r="BHW151" s="97"/>
      <c r="BHX151" s="97"/>
      <c r="BHY151" s="97"/>
      <c r="BHZ151" s="97"/>
      <c r="BIA151" s="97"/>
      <c r="BIB151" s="97"/>
      <c r="BIC151" s="97"/>
      <c r="BID151" s="97"/>
      <c r="BIE151" s="97"/>
      <c r="BIF151" s="97"/>
      <c r="BIG151" s="97"/>
      <c r="BIH151" s="97"/>
      <c r="BII151" s="97"/>
      <c r="BIJ151" s="97"/>
      <c r="BIK151" s="97"/>
      <c r="BIL151" s="97"/>
      <c r="BIM151" s="97"/>
      <c r="BIN151" s="97"/>
      <c r="BIO151" s="97"/>
      <c r="BIP151" s="97"/>
      <c r="BIQ151" s="97"/>
      <c r="BIR151" s="97"/>
      <c r="BIS151" s="97"/>
      <c r="BIT151" s="97"/>
      <c r="BIU151" s="97"/>
      <c r="BIV151" s="97"/>
      <c r="BIW151" s="97"/>
      <c r="BIX151" s="97"/>
      <c r="BIY151" s="97"/>
      <c r="BIZ151" s="97"/>
      <c r="BJA151" s="97"/>
      <c r="BJB151" s="97"/>
      <c r="BJC151" s="97"/>
      <c r="BJD151" s="97"/>
      <c r="BJE151" s="97"/>
      <c r="BJF151" s="97"/>
      <c r="BJG151" s="97"/>
      <c r="BJH151" s="97"/>
      <c r="BJI151" s="97"/>
      <c r="BJJ151" s="97"/>
      <c r="BJK151" s="97"/>
      <c r="BJL151" s="97"/>
      <c r="BJM151" s="97"/>
      <c r="BJN151" s="97"/>
      <c r="BJO151" s="97"/>
      <c r="BJP151" s="97"/>
      <c r="BJQ151" s="97"/>
      <c r="BJR151" s="97"/>
      <c r="BJS151" s="97"/>
      <c r="BJT151" s="97"/>
      <c r="BJU151" s="97"/>
      <c r="BJV151" s="97"/>
      <c r="BJW151" s="97"/>
      <c r="BJX151" s="97"/>
      <c r="BJY151" s="97"/>
      <c r="BJZ151" s="97"/>
      <c r="BKA151" s="97"/>
      <c r="BKB151" s="97"/>
      <c r="BKC151" s="97"/>
      <c r="BKD151" s="97"/>
      <c r="BKE151" s="97"/>
      <c r="BKF151" s="97"/>
      <c r="BKG151" s="97"/>
      <c r="BKH151" s="97"/>
      <c r="BKI151" s="97"/>
      <c r="BKJ151" s="97"/>
      <c r="BKK151" s="97"/>
      <c r="BKL151" s="97"/>
      <c r="BKM151" s="97"/>
      <c r="BKN151" s="97"/>
      <c r="BKO151" s="97"/>
      <c r="BKP151" s="97"/>
      <c r="BKQ151" s="97"/>
      <c r="BKR151" s="97"/>
      <c r="BKS151" s="97"/>
      <c r="BKT151" s="97"/>
      <c r="BKU151" s="97"/>
      <c r="BKV151" s="97"/>
      <c r="BKW151" s="97"/>
      <c r="BKX151" s="97"/>
      <c r="BKY151" s="97"/>
      <c r="BKZ151" s="97"/>
      <c r="BLA151" s="97"/>
      <c r="BLB151" s="97"/>
      <c r="BLC151" s="97"/>
      <c r="BLD151" s="97"/>
      <c r="BLE151" s="97"/>
      <c r="BLF151" s="97"/>
      <c r="BLG151" s="97"/>
      <c r="BLH151" s="97"/>
      <c r="BLI151" s="97"/>
      <c r="BLJ151" s="97"/>
      <c r="BLK151" s="97"/>
      <c r="BLL151" s="97"/>
      <c r="BLM151" s="97"/>
      <c r="BLN151" s="97"/>
      <c r="BLO151" s="97"/>
      <c r="BLP151" s="97"/>
      <c r="BLQ151" s="97"/>
      <c r="BLR151" s="97"/>
      <c r="BLS151" s="97"/>
      <c r="BLT151" s="97"/>
      <c r="BLU151" s="97"/>
      <c r="BLV151" s="97"/>
      <c r="BLW151" s="97"/>
      <c r="BLX151" s="97"/>
      <c r="BLY151" s="97"/>
      <c r="BLZ151" s="97"/>
      <c r="BMA151" s="97"/>
      <c r="BMB151" s="97"/>
      <c r="BMC151" s="97"/>
      <c r="BMD151" s="97"/>
      <c r="BME151" s="97"/>
      <c r="BMF151" s="97"/>
      <c r="BMG151" s="97"/>
      <c r="BMH151" s="97"/>
      <c r="BMI151" s="97"/>
      <c r="BMJ151" s="97"/>
      <c r="BMK151" s="97"/>
      <c r="BML151" s="97"/>
      <c r="BMM151" s="97"/>
      <c r="BMN151" s="97"/>
      <c r="BMO151" s="97"/>
      <c r="BMP151" s="97"/>
      <c r="BMQ151" s="97"/>
      <c r="BMR151" s="97"/>
      <c r="BMS151" s="97"/>
      <c r="BMT151" s="97"/>
      <c r="BMU151" s="97"/>
      <c r="BMV151" s="97"/>
      <c r="BMW151" s="97"/>
      <c r="BMX151" s="97"/>
      <c r="BMY151" s="97"/>
      <c r="BMZ151" s="97"/>
      <c r="BNA151" s="97"/>
      <c r="BNB151" s="97"/>
      <c r="BNC151" s="97"/>
      <c r="BND151" s="97"/>
      <c r="BNE151" s="97"/>
      <c r="BNF151" s="97"/>
      <c r="BNG151" s="97"/>
      <c r="BNH151" s="97"/>
      <c r="BNI151" s="97"/>
      <c r="BNJ151" s="97"/>
      <c r="BNK151" s="97"/>
      <c r="BNL151" s="97"/>
      <c r="BNM151" s="97"/>
      <c r="BNN151" s="97"/>
      <c r="BNO151" s="97"/>
      <c r="BNP151" s="97"/>
      <c r="BNQ151" s="97"/>
      <c r="BNR151" s="97"/>
      <c r="BNS151" s="97"/>
      <c r="BNT151" s="97"/>
      <c r="BNU151" s="97"/>
      <c r="BNV151" s="97"/>
      <c r="BNW151" s="97"/>
      <c r="BNX151" s="97"/>
      <c r="BNY151" s="97"/>
      <c r="BNZ151" s="97"/>
      <c r="BOA151" s="97"/>
      <c r="BOB151" s="97"/>
      <c r="BOC151" s="97"/>
      <c r="BOD151" s="97"/>
      <c r="BOE151" s="97"/>
      <c r="BOF151" s="97"/>
      <c r="BOG151" s="97"/>
      <c r="BOH151" s="97"/>
      <c r="BOI151" s="97"/>
      <c r="BOJ151" s="97"/>
      <c r="BOK151" s="97"/>
      <c r="BOL151" s="97"/>
      <c r="BOM151" s="97"/>
      <c r="BON151" s="97"/>
      <c r="BOO151" s="97"/>
      <c r="BOP151" s="97"/>
      <c r="BOQ151" s="97"/>
      <c r="BOR151" s="97"/>
      <c r="BOS151" s="97"/>
      <c r="BOT151" s="97"/>
      <c r="BOU151" s="97"/>
      <c r="BOV151" s="97"/>
      <c r="BOW151" s="97"/>
      <c r="BOX151" s="97"/>
      <c r="BOY151" s="97"/>
      <c r="BOZ151" s="97"/>
      <c r="BPA151" s="97"/>
      <c r="BPB151" s="97"/>
      <c r="BPC151" s="97"/>
      <c r="BPD151" s="97"/>
      <c r="BPE151" s="97"/>
      <c r="BPF151" s="97"/>
      <c r="BPG151" s="97"/>
      <c r="BPH151" s="97"/>
      <c r="BPI151" s="97"/>
      <c r="BPJ151" s="97"/>
      <c r="BPK151" s="97"/>
      <c r="BPL151" s="97"/>
      <c r="BPM151" s="97"/>
      <c r="BPN151" s="97"/>
      <c r="BPO151" s="97"/>
      <c r="BPP151" s="97"/>
      <c r="BPQ151" s="97"/>
      <c r="BPR151" s="97"/>
      <c r="BPS151" s="97"/>
      <c r="BPT151" s="97"/>
      <c r="BPU151" s="97"/>
      <c r="BPV151" s="97"/>
      <c r="BPW151" s="97"/>
      <c r="BPX151" s="97"/>
      <c r="BPY151" s="97"/>
      <c r="BPZ151" s="97"/>
      <c r="BQA151" s="97"/>
      <c r="BQB151" s="97"/>
      <c r="BQC151" s="97"/>
      <c r="BQD151" s="97"/>
      <c r="BQE151" s="97"/>
      <c r="BQF151" s="97"/>
      <c r="BQG151" s="97"/>
      <c r="BQH151" s="97"/>
      <c r="BQI151" s="97"/>
      <c r="BQJ151" s="97"/>
      <c r="BQK151" s="97"/>
      <c r="BQL151" s="97"/>
      <c r="BQM151" s="97"/>
      <c r="BQN151" s="97"/>
      <c r="BQO151" s="97"/>
      <c r="BQP151" s="97"/>
      <c r="BQQ151" s="97"/>
      <c r="BQR151" s="97"/>
      <c r="BQS151" s="97"/>
      <c r="BQT151" s="97"/>
      <c r="BQU151" s="97"/>
      <c r="BQV151" s="97"/>
      <c r="BQW151" s="97"/>
      <c r="BQX151" s="97"/>
      <c r="BQY151" s="97"/>
      <c r="BQZ151" s="97"/>
      <c r="BRA151" s="97"/>
      <c r="BRB151" s="97"/>
      <c r="BRC151" s="97"/>
      <c r="BRD151" s="97"/>
      <c r="BRE151" s="97"/>
      <c r="BRF151" s="97"/>
      <c r="BRG151" s="97"/>
      <c r="BRH151" s="97"/>
      <c r="BRI151" s="97"/>
      <c r="BRJ151" s="97"/>
      <c r="BRK151" s="97"/>
      <c r="BRL151" s="97"/>
      <c r="BRM151" s="97"/>
      <c r="BRN151" s="97"/>
      <c r="BRO151" s="97"/>
      <c r="BRP151" s="97"/>
      <c r="BRQ151" s="97"/>
      <c r="BRR151" s="97"/>
      <c r="BRS151" s="97"/>
      <c r="BRT151" s="97"/>
      <c r="BRU151" s="97"/>
      <c r="BRV151" s="97"/>
      <c r="BRW151" s="97"/>
      <c r="BRX151" s="97"/>
      <c r="BRY151" s="97"/>
      <c r="BRZ151" s="97"/>
      <c r="BSA151" s="97"/>
      <c r="BSB151" s="97"/>
      <c r="BSC151" s="97"/>
      <c r="BSD151" s="97"/>
      <c r="BSE151" s="97"/>
      <c r="BSF151" s="97"/>
      <c r="BSG151" s="97"/>
      <c r="BSH151" s="97"/>
      <c r="BSI151" s="97"/>
      <c r="BSJ151" s="97"/>
      <c r="BSK151" s="97"/>
      <c r="BSL151" s="97"/>
      <c r="BSM151" s="97"/>
      <c r="BSN151" s="97"/>
      <c r="BSO151" s="97"/>
      <c r="BSP151" s="97"/>
      <c r="BSQ151" s="97"/>
      <c r="BSR151" s="97"/>
      <c r="BSS151" s="97"/>
      <c r="BST151" s="97"/>
      <c r="BSU151" s="97"/>
      <c r="BSV151" s="97"/>
      <c r="BSW151" s="97"/>
      <c r="BSX151" s="97"/>
      <c r="BSY151" s="97"/>
      <c r="BSZ151" s="97"/>
      <c r="BTA151" s="97"/>
      <c r="BTB151" s="97"/>
      <c r="BTC151" s="97"/>
      <c r="BTD151" s="97"/>
      <c r="BTE151" s="97"/>
      <c r="BTF151" s="97"/>
      <c r="BTG151" s="97"/>
      <c r="BTH151" s="97"/>
      <c r="BTI151" s="97"/>
      <c r="BTJ151" s="97"/>
      <c r="BTK151" s="97"/>
      <c r="BTL151" s="97"/>
      <c r="BTM151" s="97"/>
      <c r="BTN151" s="97"/>
      <c r="BTO151" s="97"/>
      <c r="BTP151" s="97"/>
      <c r="BTQ151" s="97"/>
      <c r="BTR151" s="97"/>
      <c r="BTS151" s="97"/>
      <c r="BTT151" s="97"/>
      <c r="BTU151" s="97"/>
      <c r="BTV151" s="97"/>
      <c r="BTW151" s="97"/>
      <c r="BTX151" s="97"/>
      <c r="BTY151" s="97"/>
      <c r="BTZ151" s="97"/>
      <c r="BUA151" s="97"/>
      <c r="BUB151" s="97"/>
      <c r="BUC151" s="97"/>
      <c r="BUD151" s="97"/>
      <c r="BUE151" s="97"/>
      <c r="BUF151" s="97"/>
      <c r="BUG151" s="97"/>
      <c r="BUH151" s="97"/>
      <c r="BUI151" s="97"/>
      <c r="BUJ151" s="97"/>
      <c r="BUK151" s="97"/>
      <c r="BUL151" s="97"/>
      <c r="BUM151" s="97"/>
      <c r="BUN151" s="97"/>
      <c r="BUO151" s="97"/>
      <c r="BUP151" s="97"/>
      <c r="BUQ151" s="97"/>
      <c r="BUR151" s="97"/>
      <c r="BUS151" s="97"/>
      <c r="BUT151" s="97"/>
      <c r="BUU151" s="97"/>
      <c r="BUV151" s="97"/>
      <c r="BUW151" s="97"/>
      <c r="BUX151" s="97"/>
      <c r="BUY151" s="97"/>
      <c r="BUZ151" s="97"/>
      <c r="BVA151" s="97"/>
      <c r="BVB151" s="97"/>
      <c r="BVC151" s="97"/>
      <c r="BVD151" s="97"/>
      <c r="BVE151" s="97"/>
      <c r="BVF151" s="97"/>
      <c r="BVG151" s="97"/>
      <c r="BVH151" s="97"/>
      <c r="BVI151" s="97"/>
      <c r="BVJ151" s="97"/>
      <c r="BVK151" s="97"/>
      <c r="BVL151" s="97"/>
      <c r="BVM151" s="97"/>
      <c r="BVN151" s="97"/>
      <c r="BVO151" s="97"/>
      <c r="BVP151" s="97"/>
      <c r="BVQ151" s="97"/>
      <c r="BVR151" s="97"/>
      <c r="BVS151" s="97"/>
      <c r="BVT151" s="97"/>
      <c r="BVU151" s="97"/>
      <c r="BVV151" s="97"/>
      <c r="BVW151" s="97"/>
      <c r="BVX151" s="97"/>
      <c r="BVY151" s="97"/>
      <c r="BVZ151" s="97"/>
      <c r="BWA151" s="97"/>
      <c r="BWB151" s="97"/>
      <c r="BWC151" s="97"/>
      <c r="BWD151" s="97"/>
      <c r="BWE151" s="97"/>
      <c r="BWF151" s="97"/>
      <c r="BWG151" s="97"/>
      <c r="BWH151" s="97"/>
      <c r="BWI151" s="97"/>
      <c r="BWJ151" s="97"/>
      <c r="BWK151" s="97"/>
      <c r="BWL151" s="97"/>
      <c r="BWM151" s="97"/>
      <c r="BWN151" s="97"/>
      <c r="BWO151" s="97"/>
      <c r="BWP151" s="97"/>
      <c r="BWQ151" s="97"/>
      <c r="BWR151" s="97"/>
      <c r="BWS151" s="97"/>
      <c r="BWT151" s="97"/>
      <c r="BWU151" s="97"/>
      <c r="BWV151" s="97"/>
      <c r="BWW151" s="97"/>
      <c r="BWX151" s="97"/>
      <c r="BWY151" s="97"/>
      <c r="BWZ151" s="97"/>
      <c r="BXA151" s="97"/>
      <c r="BXB151" s="97"/>
      <c r="BXC151" s="97"/>
      <c r="BXD151" s="97"/>
      <c r="BXE151" s="97"/>
      <c r="BXF151" s="97"/>
      <c r="BXG151" s="97"/>
      <c r="BXH151" s="97"/>
      <c r="BXI151" s="97"/>
      <c r="BXJ151" s="97"/>
      <c r="BXK151" s="97"/>
      <c r="BXL151" s="97"/>
      <c r="BXM151" s="97"/>
      <c r="BXN151" s="97"/>
      <c r="BXO151" s="97"/>
      <c r="BXP151" s="97"/>
      <c r="BXQ151" s="97"/>
      <c r="BXR151" s="97"/>
      <c r="BXS151" s="97"/>
      <c r="BXT151" s="97"/>
      <c r="BXU151" s="97"/>
      <c r="BXV151" s="97"/>
      <c r="BXW151" s="97"/>
      <c r="BXX151" s="97"/>
      <c r="BXY151" s="97"/>
      <c r="BXZ151" s="97"/>
      <c r="BYA151" s="97"/>
      <c r="BYB151" s="97"/>
      <c r="BYC151" s="97"/>
      <c r="BYD151" s="97"/>
      <c r="BYE151" s="97"/>
      <c r="BYF151" s="97"/>
      <c r="BYG151" s="97"/>
      <c r="BYH151" s="97"/>
      <c r="BYI151" s="97"/>
      <c r="BYJ151" s="97"/>
      <c r="BYK151" s="97"/>
      <c r="BYL151" s="97"/>
      <c r="BYM151" s="97"/>
      <c r="BYN151" s="97"/>
      <c r="BYO151" s="97"/>
      <c r="BYP151" s="97"/>
      <c r="BYQ151" s="97"/>
      <c r="BYR151" s="97"/>
      <c r="BYS151" s="97"/>
      <c r="BYT151" s="97"/>
      <c r="BYU151" s="97"/>
      <c r="BYV151" s="97"/>
      <c r="BYW151" s="97"/>
      <c r="BYX151" s="97"/>
      <c r="BYY151" s="97"/>
      <c r="BYZ151" s="97"/>
      <c r="BZA151" s="97"/>
      <c r="BZB151" s="97"/>
      <c r="BZC151" s="97"/>
      <c r="BZD151" s="97"/>
      <c r="BZE151" s="97"/>
      <c r="BZF151" s="97"/>
      <c r="BZG151" s="97"/>
      <c r="BZH151" s="97"/>
      <c r="BZI151" s="97"/>
      <c r="BZJ151" s="97"/>
      <c r="BZK151" s="97"/>
      <c r="BZL151" s="97"/>
      <c r="BZM151" s="97"/>
      <c r="BZN151" s="97"/>
      <c r="BZO151" s="97"/>
      <c r="BZP151" s="97"/>
      <c r="BZQ151" s="97"/>
      <c r="BZR151" s="97"/>
      <c r="BZS151" s="97"/>
      <c r="BZT151" s="97"/>
      <c r="BZU151" s="97"/>
      <c r="BZV151" s="97"/>
      <c r="BZW151" s="97"/>
      <c r="BZX151" s="97"/>
      <c r="BZY151" s="97"/>
      <c r="BZZ151" s="97"/>
      <c r="CAA151" s="97"/>
      <c r="CAB151" s="97"/>
      <c r="CAC151" s="97"/>
      <c r="CAD151" s="97"/>
      <c r="CAE151" s="97"/>
      <c r="CAF151" s="97"/>
      <c r="CAG151" s="97"/>
      <c r="CAH151" s="97"/>
      <c r="CAI151" s="97"/>
      <c r="CAJ151" s="97"/>
      <c r="CAK151" s="97"/>
      <c r="CAL151" s="97"/>
      <c r="CAM151" s="97"/>
      <c r="CAN151" s="97"/>
      <c r="CAO151" s="97"/>
      <c r="CAP151" s="97"/>
      <c r="CAQ151" s="97"/>
      <c r="CAR151" s="97"/>
      <c r="CAS151" s="97"/>
      <c r="CAT151" s="97"/>
      <c r="CAU151" s="97"/>
      <c r="CAV151" s="97"/>
      <c r="CAW151" s="97"/>
      <c r="CAX151" s="97"/>
      <c r="CAY151" s="97"/>
      <c r="CAZ151" s="97"/>
      <c r="CBA151" s="97"/>
      <c r="CBB151" s="97"/>
      <c r="CBC151" s="97"/>
      <c r="CBD151" s="97"/>
      <c r="CBE151" s="97"/>
      <c r="CBF151" s="97"/>
      <c r="CBG151" s="97"/>
      <c r="CBH151" s="97"/>
      <c r="CBI151" s="97"/>
      <c r="CBJ151" s="97"/>
      <c r="CBK151" s="97"/>
      <c r="CBL151" s="97"/>
      <c r="CBM151" s="97"/>
      <c r="CBN151" s="97"/>
      <c r="CBO151" s="97"/>
      <c r="CBP151" s="97"/>
      <c r="CBQ151" s="97"/>
      <c r="CBR151" s="97"/>
      <c r="CBS151" s="97"/>
      <c r="CBT151" s="97"/>
      <c r="CBU151" s="97"/>
      <c r="CBV151" s="97"/>
      <c r="CBW151" s="97"/>
      <c r="CBX151" s="97"/>
      <c r="CBY151" s="97"/>
      <c r="CBZ151" s="97"/>
      <c r="CCA151" s="97"/>
      <c r="CCB151" s="97"/>
      <c r="CCC151" s="97"/>
      <c r="CCD151" s="97"/>
      <c r="CCE151" s="97"/>
      <c r="CCF151" s="97"/>
      <c r="CCG151" s="97"/>
      <c r="CCH151" s="97"/>
      <c r="CCI151" s="97"/>
      <c r="CCJ151" s="97"/>
      <c r="CCK151" s="97"/>
      <c r="CCL151" s="97"/>
      <c r="CCM151" s="97"/>
      <c r="CCN151" s="97"/>
      <c r="CCO151" s="97"/>
      <c r="CCP151" s="97"/>
      <c r="CCQ151" s="97"/>
      <c r="CCR151" s="97"/>
      <c r="CCS151" s="97"/>
      <c r="CCT151" s="97"/>
      <c r="CCU151" s="97"/>
      <c r="CCV151" s="97"/>
      <c r="CCW151" s="97"/>
      <c r="CCX151" s="97"/>
      <c r="CCY151" s="97"/>
      <c r="CCZ151" s="97"/>
      <c r="CDA151" s="97"/>
      <c r="CDB151" s="97"/>
      <c r="CDC151" s="97"/>
      <c r="CDD151" s="97"/>
      <c r="CDE151" s="97"/>
      <c r="CDF151" s="97"/>
      <c r="CDG151" s="97"/>
      <c r="CDH151" s="97"/>
      <c r="CDI151" s="97"/>
      <c r="CDJ151" s="97"/>
      <c r="CDK151" s="97"/>
      <c r="CDL151" s="97"/>
      <c r="CDM151" s="97"/>
      <c r="CDN151" s="97"/>
      <c r="CDO151" s="97"/>
      <c r="CDP151" s="97"/>
      <c r="CDQ151" s="97"/>
      <c r="CDR151" s="97"/>
      <c r="CDS151" s="97"/>
      <c r="CDT151" s="97"/>
      <c r="CDU151" s="97"/>
      <c r="CDV151" s="97"/>
      <c r="CDW151" s="97"/>
      <c r="CDX151" s="97"/>
      <c r="CDY151" s="97"/>
      <c r="CDZ151" s="97"/>
      <c r="CEA151" s="97"/>
      <c r="CEB151" s="97"/>
      <c r="CEC151" s="97"/>
      <c r="CED151" s="97"/>
      <c r="CEE151" s="97"/>
      <c r="CEF151" s="97"/>
      <c r="CEG151" s="97"/>
      <c r="CEH151" s="97"/>
      <c r="CEI151" s="97"/>
      <c r="CEJ151" s="97"/>
      <c r="CEK151" s="97"/>
      <c r="CEL151" s="97"/>
      <c r="CEM151" s="97"/>
      <c r="CEN151" s="97"/>
      <c r="CEO151" s="97"/>
      <c r="CEP151" s="97"/>
      <c r="CEQ151" s="97"/>
      <c r="CER151" s="97"/>
      <c r="CES151" s="97"/>
      <c r="CET151" s="97"/>
      <c r="CEU151" s="97"/>
      <c r="CEV151" s="97"/>
      <c r="CEW151" s="97"/>
      <c r="CEX151" s="97"/>
      <c r="CEY151" s="97"/>
      <c r="CEZ151" s="97"/>
      <c r="CFA151" s="97"/>
      <c r="CFB151" s="97"/>
      <c r="CFC151" s="97"/>
      <c r="CFD151" s="97"/>
      <c r="CFE151" s="97"/>
      <c r="CFF151" s="97"/>
      <c r="CFG151" s="97"/>
      <c r="CFH151" s="97"/>
      <c r="CFI151" s="97"/>
      <c r="CFJ151" s="97"/>
      <c r="CFK151" s="97"/>
      <c r="CFL151" s="97"/>
      <c r="CFM151" s="97"/>
      <c r="CFN151" s="97"/>
      <c r="CFO151" s="97"/>
      <c r="CFP151" s="97"/>
      <c r="CFQ151" s="97"/>
      <c r="CFR151" s="97"/>
      <c r="CFS151" s="97"/>
      <c r="CFT151" s="97"/>
      <c r="CFU151" s="97"/>
      <c r="CFV151" s="97"/>
      <c r="CFW151" s="97"/>
      <c r="CFX151" s="97"/>
      <c r="CFY151" s="97"/>
      <c r="CFZ151" s="97"/>
      <c r="CGA151" s="97"/>
      <c r="CGB151" s="97"/>
      <c r="CGC151" s="97"/>
      <c r="CGD151" s="97"/>
      <c r="CGE151" s="97"/>
      <c r="CGF151" s="97"/>
      <c r="CGG151" s="97"/>
      <c r="CGH151" s="97"/>
      <c r="CGI151" s="97"/>
      <c r="CGJ151" s="97"/>
      <c r="CGK151" s="97"/>
      <c r="CGL151" s="97"/>
      <c r="CGM151" s="97"/>
      <c r="CGN151" s="97"/>
      <c r="CGO151" s="97"/>
      <c r="CGP151" s="97"/>
      <c r="CGQ151" s="97"/>
      <c r="CGR151" s="97"/>
      <c r="CGS151" s="97"/>
      <c r="CGT151" s="97"/>
      <c r="CGU151" s="97"/>
      <c r="CGV151" s="97"/>
      <c r="CGW151" s="97"/>
      <c r="CGX151" s="97"/>
      <c r="CGY151" s="97"/>
      <c r="CGZ151" s="97"/>
      <c r="CHA151" s="97"/>
      <c r="CHB151" s="97"/>
      <c r="CHC151" s="97"/>
      <c r="CHD151" s="97"/>
      <c r="CHE151" s="97"/>
      <c r="CHF151" s="97"/>
      <c r="CHG151" s="97"/>
      <c r="CHH151" s="97"/>
      <c r="CHI151" s="97"/>
      <c r="CHJ151" s="97"/>
      <c r="CHK151" s="97"/>
      <c r="CHL151" s="97"/>
      <c r="CHM151" s="97"/>
      <c r="CHN151" s="97"/>
      <c r="CHO151" s="97"/>
      <c r="CHP151" s="97"/>
      <c r="CHQ151" s="97"/>
      <c r="CHR151" s="97"/>
      <c r="CHS151" s="97"/>
      <c r="CHT151" s="97"/>
      <c r="CHU151" s="97"/>
      <c r="CHV151" s="97"/>
      <c r="CHW151" s="97"/>
      <c r="CHX151" s="97"/>
      <c r="CHY151" s="97"/>
      <c r="CHZ151" s="97"/>
      <c r="CIA151" s="97"/>
      <c r="CIB151" s="97"/>
      <c r="CIC151" s="97"/>
      <c r="CID151" s="97"/>
      <c r="CIE151" s="97"/>
      <c r="CIF151" s="97"/>
      <c r="CIG151" s="97"/>
      <c r="CIH151" s="97"/>
      <c r="CII151" s="97"/>
      <c r="CIJ151" s="97"/>
      <c r="CIK151" s="97"/>
      <c r="CIL151" s="97"/>
      <c r="CIM151" s="97"/>
      <c r="CIN151" s="97"/>
      <c r="CIO151" s="97"/>
      <c r="CIP151" s="97"/>
      <c r="CIQ151" s="97"/>
      <c r="CIR151" s="97"/>
      <c r="CIS151" s="97"/>
      <c r="CIT151" s="97"/>
      <c r="CIU151" s="97"/>
      <c r="CIV151" s="97"/>
      <c r="CIW151" s="97"/>
      <c r="CIX151" s="97"/>
      <c r="CIY151" s="97"/>
      <c r="CIZ151" s="97"/>
      <c r="CJA151" s="97"/>
      <c r="CJB151" s="97"/>
      <c r="CJC151" s="97"/>
      <c r="CJD151" s="97"/>
      <c r="CJE151" s="97"/>
      <c r="CJF151" s="97"/>
      <c r="CJG151" s="97"/>
      <c r="CJH151" s="97"/>
      <c r="CJI151" s="97"/>
      <c r="CJJ151" s="97"/>
      <c r="CJK151" s="97"/>
      <c r="CJL151" s="97"/>
      <c r="CJM151" s="97"/>
      <c r="CJN151" s="97"/>
      <c r="CJO151" s="97"/>
      <c r="CJP151" s="97"/>
      <c r="CJQ151" s="97"/>
      <c r="CJR151" s="97"/>
      <c r="CJS151" s="97"/>
      <c r="CJT151" s="97"/>
      <c r="CJU151" s="97"/>
      <c r="CJV151" s="97"/>
      <c r="CJW151" s="97"/>
      <c r="CJX151" s="97"/>
      <c r="CJY151" s="97"/>
      <c r="CJZ151" s="97"/>
      <c r="CKA151" s="97"/>
      <c r="CKB151" s="97"/>
      <c r="CKC151" s="97"/>
      <c r="CKD151" s="97"/>
      <c r="CKE151" s="97"/>
      <c r="CKF151" s="97"/>
      <c r="CKG151" s="97"/>
      <c r="CKH151" s="97"/>
      <c r="CKI151" s="97"/>
      <c r="CKJ151" s="97"/>
      <c r="CKK151" s="97"/>
      <c r="CKL151" s="97"/>
      <c r="CKM151" s="97"/>
      <c r="CKN151" s="97"/>
      <c r="CKO151" s="97"/>
      <c r="CKP151" s="97"/>
      <c r="CKQ151" s="97"/>
      <c r="CKR151" s="97"/>
      <c r="CKS151" s="97"/>
      <c r="CKT151" s="97"/>
      <c r="CKU151" s="97"/>
      <c r="CKV151" s="97"/>
      <c r="CKW151" s="97"/>
      <c r="CKX151" s="97"/>
      <c r="CKY151" s="97"/>
      <c r="CKZ151" s="97"/>
      <c r="CLA151" s="97"/>
      <c r="CLB151" s="97"/>
      <c r="CLC151" s="97"/>
      <c r="CLD151" s="97"/>
      <c r="CLE151" s="97"/>
      <c r="CLF151" s="97"/>
      <c r="CLG151" s="97"/>
      <c r="CLH151" s="97"/>
      <c r="CLI151" s="97"/>
      <c r="CLJ151" s="97"/>
      <c r="CLK151" s="97"/>
      <c r="CLL151" s="97"/>
      <c r="CLM151" s="97"/>
      <c r="CLN151" s="97"/>
      <c r="CLO151" s="97"/>
      <c r="CLP151" s="97"/>
      <c r="CLQ151" s="97"/>
      <c r="CLR151" s="97"/>
      <c r="CLS151" s="97"/>
      <c r="CLT151" s="97"/>
      <c r="CLU151" s="97"/>
      <c r="CLV151" s="97"/>
      <c r="CLW151" s="97"/>
      <c r="CLX151" s="97"/>
      <c r="CLY151" s="97"/>
      <c r="CLZ151" s="97"/>
      <c r="CMA151" s="97"/>
      <c r="CMB151" s="97"/>
      <c r="CMC151" s="97"/>
      <c r="CMD151" s="97"/>
      <c r="CME151" s="97"/>
      <c r="CMF151" s="97"/>
      <c r="CMG151" s="97"/>
      <c r="CMH151" s="97"/>
      <c r="CMI151" s="97"/>
      <c r="CMJ151" s="97"/>
      <c r="CMK151" s="97"/>
      <c r="CML151" s="97"/>
      <c r="CMM151" s="97"/>
      <c r="CMN151" s="97"/>
      <c r="CMO151" s="97"/>
      <c r="CMP151" s="97"/>
      <c r="CMQ151" s="97"/>
      <c r="CMR151" s="97"/>
      <c r="CMS151" s="97"/>
      <c r="CMT151" s="97"/>
      <c r="CMU151" s="97"/>
      <c r="CMV151" s="97"/>
      <c r="CMW151" s="97"/>
      <c r="CMX151" s="97"/>
      <c r="CMY151" s="97"/>
      <c r="CMZ151" s="97"/>
      <c r="CNA151" s="97"/>
      <c r="CNB151" s="97"/>
      <c r="CNC151" s="97"/>
      <c r="CND151" s="97"/>
      <c r="CNE151" s="97"/>
      <c r="CNF151" s="97"/>
      <c r="CNG151" s="97"/>
      <c r="CNH151" s="97"/>
      <c r="CNI151" s="97"/>
      <c r="CNJ151" s="97"/>
      <c r="CNK151" s="97"/>
      <c r="CNL151" s="97"/>
      <c r="CNM151" s="97"/>
      <c r="CNN151" s="97"/>
      <c r="CNO151" s="97"/>
      <c r="CNP151" s="97"/>
      <c r="CNQ151" s="97"/>
      <c r="CNR151" s="97"/>
      <c r="CNS151" s="97"/>
      <c r="CNT151" s="97"/>
      <c r="CNU151" s="97"/>
      <c r="CNV151" s="97"/>
      <c r="CNW151" s="97"/>
      <c r="CNX151" s="97"/>
      <c r="CNY151" s="97"/>
      <c r="CNZ151" s="97"/>
      <c r="COA151" s="97"/>
      <c r="COB151" s="97"/>
      <c r="COC151" s="97"/>
      <c r="COD151" s="97"/>
      <c r="COE151" s="97"/>
      <c r="COF151" s="97"/>
      <c r="COG151" s="97"/>
      <c r="COH151" s="97"/>
      <c r="COI151" s="97"/>
      <c r="COJ151" s="97"/>
      <c r="COK151" s="97"/>
      <c r="COL151" s="97"/>
      <c r="COM151" s="97"/>
      <c r="CON151" s="97"/>
      <c r="COO151" s="97"/>
      <c r="COP151" s="97"/>
      <c r="COQ151" s="97"/>
      <c r="COR151" s="97"/>
      <c r="COS151" s="97"/>
      <c r="COT151" s="97"/>
      <c r="COU151" s="97"/>
      <c r="COV151" s="97"/>
      <c r="COW151" s="97"/>
      <c r="COX151" s="97"/>
      <c r="COY151" s="97"/>
      <c r="COZ151" s="97"/>
      <c r="CPA151" s="97"/>
      <c r="CPB151" s="97"/>
      <c r="CPC151" s="97"/>
      <c r="CPD151" s="97"/>
      <c r="CPE151" s="97"/>
      <c r="CPF151" s="97"/>
      <c r="CPG151" s="97"/>
      <c r="CPH151" s="97"/>
      <c r="CPI151" s="97"/>
      <c r="CPJ151" s="97"/>
      <c r="CPK151" s="97"/>
      <c r="CPL151" s="97"/>
      <c r="CPM151" s="97"/>
      <c r="CPN151" s="97"/>
      <c r="CPO151" s="97"/>
      <c r="CPP151" s="97"/>
      <c r="CPQ151" s="97"/>
      <c r="CPR151" s="97"/>
      <c r="CPS151" s="97"/>
      <c r="CPT151" s="97"/>
      <c r="CPU151" s="97"/>
      <c r="CPV151" s="97"/>
      <c r="CPW151" s="97"/>
      <c r="CPX151" s="97"/>
      <c r="CPY151" s="97"/>
      <c r="CPZ151" s="97"/>
      <c r="CQA151" s="97"/>
      <c r="CQB151" s="97"/>
      <c r="CQC151" s="97"/>
      <c r="CQD151" s="97"/>
      <c r="CQE151" s="97"/>
      <c r="CQF151" s="97"/>
      <c r="CQG151" s="97"/>
      <c r="CQH151" s="97"/>
      <c r="CQI151" s="97"/>
      <c r="CQJ151" s="97"/>
      <c r="CQK151" s="97"/>
      <c r="CQL151" s="97"/>
      <c r="CQM151" s="97"/>
      <c r="CQN151" s="97"/>
      <c r="CQO151" s="97"/>
      <c r="CQP151" s="97"/>
      <c r="CQQ151" s="97"/>
      <c r="CQR151" s="97"/>
      <c r="CQS151" s="97"/>
      <c r="CQT151" s="97"/>
      <c r="CQU151" s="97"/>
      <c r="CQV151" s="97"/>
      <c r="CQW151" s="97"/>
      <c r="CQX151" s="97"/>
      <c r="CQY151" s="97"/>
      <c r="CQZ151" s="97"/>
      <c r="CRA151" s="97"/>
      <c r="CRB151" s="97"/>
      <c r="CRC151" s="97"/>
      <c r="CRD151" s="97"/>
      <c r="CRE151" s="97"/>
      <c r="CRF151" s="97"/>
      <c r="CRG151" s="97"/>
      <c r="CRH151" s="97"/>
      <c r="CRI151" s="97"/>
      <c r="CRJ151" s="97"/>
      <c r="CRK151" s="97"/>
      <c r="CRL151" s="97"/>
      <c r="CRM151" s="97"/>
      <c r="CRN151" s="97"/>
      <c r="CRO151" s="97"/>
      <c r="CRP151" s="97"/>
      <c r="CRQ151" s="97"/>
      <c r="CRR151" s="97"/>
      <c r="CRS151" s="97"/>
      <c r="CRT151" s="97"/>
      <c r="CRU151" s="97"/>
      <c r="CRV151" s="97"/>
      <c r="CRW151" s="97"/>
      <c r="CRX151" s="97"/>
      <c r="CRY151" s="97"/>
      <c r="CRZ151" s="97"/>
      <c r="CSA151" s="97"/>
      <c r="CSB151" s="97"/>
      <c r="CSC151" s="97"/>
      <c r="CSD151" s="97"/>
      <c r="CSE151" s="97"/>
      <c r="CSF151" s="97"/>
      <c r="CSG151" s="97"/>
      <c r="CSH151" s="97"/>
      <c r="CSI151" s="97"/>
      <c r="CSJ151" s="97"/>
      <c r="CSK151" s="97"/>
      <c r="CSL151" s="97"/>
      <c r="CSM151" s="97"/>
      <c r="CSN151" s="97"/>
      <c r="CSO151" s="97"/>
      <c r="CSP151" s="97"/>
      <c r="CSQ151" s="97"/>
      <c r="CSR151" s="97"/>
      <c r="CSS151" s="97"/>
      <c r="CST151" s="97"/>
      <c r="CSU151" s="97"/>
      <c r="CSV151" s="97"/>
      <c r="CSW151" s="97"/>
      <c r="CSX151" s="97"/>
      <c r="CSY151" s="97"/>
      <c r="CSZ151" s="97"/>
      <c r="CTA151" s="97"/>
      <c r="CTB151" s="97"/>
      <c r="CTC151" s="97"/>
      <c r="CTD151" s="97"/>
      <c r="CTE151" s="97"/>
      <c r="CTF151" s="97"/>
      <c r="CTG151" s="97"/>
      <c r="CTH151" s="97"/>
      <c r="CTI151" s="97"/>
      <c r="CTJ151" s="97"/>
      <c r="CTK151" s="97"/>
      <c r="CTL151" s="97"/>
      <c r="CTM151" s="97"/>
      <c r="CTN151" s="97"/>
      <c r="CTO151" s="97"/>
      <c r="CTP151" s="97"/>
      <c r="CTQ151" s="97"/>
      <c r="CTR151" s="97"/>
      <c r="CTS151" s="97"/>
      <c r="CTT151" s="97"/>
      <c r="CTU151" s="97"/>
      <c r="CTV151" s="97"/>
      <c r="CTW151" s="97"/>
      <c r="CTX151" s="97"/>
      <c r="CTY151" s="97"/>
      <c r="CTZ151" s="97"/>
      <c r="CUA151" s="97"/>
      <c r="CUB151" s="97"/>
      <c r="CUC151" s="97"/>
      <c r="CUD151" s="97"/>
      <c r="CUE151" s="97"/>
      <c r="CUF151" s="97"/>
      <c r="CUG151" s="97"/>
      <c r="CUH151" s="97"/>
      <c r="CUI151" s="97"/>
      <c r="CUJ151" s="97"/>
      <c r="CUK151" s="97"/>
      <c r="CUL151" s="97"/>
      <c r="CUM151" s="97"/>
      <c r="CUN151" s="97"/>
      <c r="CUO151" s="97"/>
      <c r="CUP151" s="97"/>
      <c r="CUQ151" s="97"/>
      <c r="CUR151" s="97"/>
      <c r="CUS151" s="97"/>
      <c r="CUT151" s="97"/>
      <c r="CUU151" s="97"/>
      <c r="CUV151" s="97"/>
      <c r="CUW151" s="97"/>
      <c r="CUX151" s="97"/>
      <c r="CUY151" s="97"/>
      <c r="CUZ151" s="97"/>
      <c r="CVA151" s="97"/>
      <c r="CVB151" s="97"/>
      <c r="CVC151" s="97"/>
      <c r="CVD151" s="97"/>
      <c r="CVE151" s="97"/>
      <c r="CVF151" s="97"/>
      <c r="CVG151" s="97"/>
      <c r="CVH151" s="97"/>
      <c r="CVI151" s="97"/>
      <c r="CVJ151" s="97"/>
      <c r="CVK151" s="97"/>
      <c r="CVL151" s="97"/>
      <c r="CVM151" s="97"/>
      <c r="CVN151" s="97"/>
      <c r="CVO151" s="97"/>
      <c r="CVP151" s="97"/>
      <c r="CVQ151" s="97"/>
      <c r="CVR151" s="97"/>
      <c r="CVS151" s="97"/>
      <c r="CVT151" s="97"/>
      <c r="CVU151" s="97"/>
      <c r="CVV151" s="97"/>
      <c r="CVW151" s="97"/>
      <c r="CVX151" s="97"/>
      <c r="CVY151" s="97"/>
      <c r="CVZ151" s="97"/>
      <c r="CWA151" s="97"/>
      <c r="CWB151" s="97"/>
      <c r="CWC151" s="97"/>
      <c r="CWD151" s="97"/>
      <c r="CWE151" s="97"/>
      <c r="CWF151" s="97"/>
      <c r="CWG151" s="97"/>
      <c r="CWH151" s="97"/>
      <c r="CWI151" s="97"/>
      <c r="CWJ151" s="97"/>
      <c r="CWK151" s="97"/>
      <c r="CWL151" s="97"/>
      <c r="CWM151" s="97"/>
      <c r="CWN151" s="97"/>
      <c r="CWO151" s="97"/>
      <c r="CWP151" s="97"/>
      <c r="CWQ151" s="97"/>
      <c r="CWR151" s="97"/>
      <c r="CWS151" s="97"/>
      <c r="CWT151" s="97"/>
      <c r="CWU151" s="97"/>
      <c r="CWV151" s="97"/>
      <c r="CWW151" s="97"/>
      <c r="CWX151" s="97"/>
      <c r="CWY151" s="97"/>
      <c r="CWZ151" s="97"/>
      <c r="CXA151" s="97"/>
      <c r="CXB151" s="97"/>
      <c r="CXC151" s="97"/>
      <c r="CXD151" s="97"/>
      <c r="CXE151" s="97"/>
      <c r="CXF151" s="97"/>
      <c r="CXG151" s="97"/>
      <c r="CXH151" s="97"/>
      <c r="CXI151" s="97"/>
      <c r="CXJ151" s="97"/>
      <c r="CXK151" s="97"/>
      <c r="CXL151" s="97"/>
      <c r="CXM151" s="97"/>
      <c r="CXN151" s="97"/>
      <c r="CXO151" s="97"/>
      <c r="CXP151" s="97"/>
      <c r="CXQ151" s="97"/>
      <c r="CXR151" s="97"/>
      <c r="CXS151" s="97"/>
      <c r="CXT151" s="97"/>
      <c r="CXU151" s="97"/>
      <c r="CXV151" s="97"/>
      <c r="CXW151" s="97"/>
      <c r="CXX151" s="97"/>
      <c r="CXY151" s="97"/>
      <c r="CXZ151" s="97"/>
      <c r="CYA151" s="97"/>
      <c r="CYB151" s="97"/>
      <c r="CYC151" s="97"/>
      <c r="CYD151" s="97"/>
      <c r="CYE151" s="97"/>
      <c r="CYF151" s="97"/>
      <c r="CYG151" s="97"/>
      <c r="CYH151" s="97"/>
      <c r="CYI151" s="97"/>
      <c r="CYJ151" s="97"/>
      <c r="CYK151" s="97"/>
      <c r="CYL151" s="97"/>
      <c r="CYM151" s="97"/>
      <c r="CYN151" s="97"/>
      <c r="CYO151" s="97"/>
      <c r="CYP151" s="97"/>
      <c r="CYQ151" s="97"/>
      <c r="CYR151" s="97"/>
      <c r="CYS151" s="97"/>
      <c r="CYT151" s="97"/>
      <c r="CYU151" s="97"/>
      <c r="CYV151" s="97"/>
      <c r="CYW151" s="97"/>
      <c r="CYX151" s="97"/>
      <c r="CYY151" s="97"/>
      <c r="CYZ151" s="97"/>
      <c r="CZA151" s="97"/>
      <c r="CZB151" s="97"/>
      <c r="CZC151" s="97"/>
      <c r="CZD151" s="97"/>
      <c r="CZE151" s="97"/>
      <c r="CZF151" s="97"/>
      <c r="CZG151" s="97"/>
      <c r="CZH151" s="97"/>
      <c r="CZI151" s="97"/>
      <c r="CZJ151" s="97"/>
      <c r="CZK151" s="97"/>
      <c r="CZL151" s="97"/>
      <c r="CZM151" s="97"/>
      <c r="CZN151" s="97"/>
      <c r="CZO151" s="97"/>
      <c r="CZP151" s="97"/>
      <c r="CZQ151" s="97"/>
      <c r="CZR151" s="97"/>
      <c r="CZS151" s="97"/>
      <c r="CZT151" s="97"/>
      <c r="CZU151" s="97"/>
      <c r="CZV151" s="97"/>
      <c r="CZW151" s="97"/>
      <c r="CZX151" s="97"/>
      <c r="CZY151" s="97"/>
      <c r="CZZ151" s="97"/>
      <c r="DAA151" s="97"/>
      <c r="DAB151" s="97"/>
      <c r="DAC151" s="97"/>
      <c r="DAD151" s="97"/>
      <c r="DAE151" s="97"/>
      <c r="DAF151" s="97"/>
      <c r="DAG151" s="97"/>
      <c r="DAH151" s="97"/>
      <c r="DAI151" s="97"/>
      <c r="DAJ151" s="97"/>
      <c r="DAK151" s="97"/>
      <c r="DAL151" s="97"/>
      <c r="DAM151" s="97"/>
      <c r="DAN151" s="97"/>
      <c r="DAO151" s="97"/>
      <c r="DAP151" s="97"/>
      <c r="DAQ151" s="97"/>
      <c r="DAR151" s="97"/>
      <c r="DAS151" s="97"/>
      <c r="DAT151" s="97"/>
      <c r="DAU151" s="97"/>
      <c r="DAV151" s="97"/>
      <c r="DAW151" s="97"/>
      <c r="DAX151" s="97"/>
      <c r="DAY151" s="97"/>
      <c r="DAZ151" s="97"/>
      <c r="DBA151" s="97"/>
      <c r="DBB151" s="97"/>
      <c r="DBC151" s="97"/>
      <c r="DBD151" s="97"/>
      <c r="DBE151" s="97"/>
      <c r="DBF151" s="97"/>
      <c r="DBG151" s="97"/>
      <c r="DBH151" s="97"/>
      <c r="DBI151" s="97"/>
      <c r="DBJ151" s="97"/>
      <c r="DBK151" s="97"/>
      <c r="DBL151" s="97"/>
      <c r="DBM151" s="97"/>
      <c r="DBN151" s="97"/>
      <c r="DBO151" s="97"/>
      <c r="DBP151" s="97"/>
      <c r="DBQ151" s="97"/>
      <c r="DBR151" s="97"/>
      <c r="DBS151" s="97"/>
      <c r="DBT151" s="97"/>
      <c r="DBU151" s="97"/>
      <c r="DBV151" s="97"/>
      <c r="DBW151" s="97"/>
      <c r="DBX151" s="97"/>
      <c r="DBY151" s="97"/>
      <c r="DBZ151" s="97"/>
      <c r="DCA151" s="97"/>
      <c r="DCB151" s="97"/>
      <c r="DCC151" s="97"/>
      <c r="DCD151" s="97"/>
      <c r="DCE151" s="97"/>
      <c r="DCF151" s="97"/>
      <c r="DCG151" s="97"/>
      <c r="DCH151" s="97"/>
      <c r="DCI151" s="97"/>
      <c r="DCJ151" s="97"/>
      <c r="DCK151" s="97"/>
      <c r="DCL151" s="97"/>
      <c r="DCM151" s="97"/>
      <c r="DCN151" s="97"/>
      <c r="DCO151" s="97"/>
      <c r="DCP151" s="97"/>
      <c r="DCQ151" s="97"/>
      <c r="DCR151" s="97"/>
      <c r="DCS151" s="97"/>
      <c r="DCT151" s="97"/>
      <c r="DCU151" s="97"/>
      <c r="DCV151" s="97"/>
      <c r="DCW151" s="97"/>
      <c r="DCX151" s="97"/>
      <c r="DCY151" s="97"/>
      <c r="DCZ151" s="97"/>
      <c r="DDA151" s="97"/>
      <c r="DDB151" s="97"/>
      <c r="DDC151" s="97"/>
      <c r="DDD151" s="97"/>
      <c r="DDE151" s="97"/>
      <c r="DDF151" s="97"/>
      <c r="DDG151" s="97"/>
      <c r="DDH151" s="97"/>
      <c r="DDI151" s="97"/>
      <c r="DDJ151" s="97"/>
      <c r="DDK151" s="97"/>
      <c r="DDL151" s="97"/>
      <c r="DDM151" s="97"/>
      <c r="DDN151" s="97"/>
      <c r="DDO151" s="97"/>
      <c r="DDP151" s="97"/>
      <c r="DDQ151" s="97"/>
      <c r="DDR151" s="97"/>
      <c r="DDS151" s="97"/>
      <c r="DDT151" s="97"/>
      <c r="DDU151" s="97"/>
      <c r="DDV151" s="97"/>
      <c r="DDW151" s="97"/>
      <c r="DDX151" s="97"/>
      <c r="DDY151" s="97"/>
      <c r="DDZ151" s="97"/>
      <c r="DEA151" s="97"/>
      <c r="DEB151" s="97"/>
      <c r="DEC151" s="97"/>
      <c r="DED151" s="97"/>
      <c r="DEE151" s="97"/>
      <c r="DEF151" s="97"/>
      <c r="DEG151" s="97"/>
      <c r="DEH151" s="97"/>
      <c r="DEI151" s="97"/>
      <c r="DEJ151" s="97"/>
      <c r="DEK151" s="97"/>
      <c r="DEL151" s="97"/>
      <c r="DEM151" s="97"/>
      <c r="DEN151" s="97"/>
      <c r="DEO151" s="97"/>
      <c r="DEP151" s="97"/>
      <c r="DEQ151" s="97"/>
      <c r="DER151" s="97"/>
      <c r="DES151" s="97"/>
      <c r="DET151" s="97"/>
      <c r="DEU151" s="97"/>
      <c r="DEV151" s="97"/>
      <c r="DEW151" s="97"/>
      <c r="DEX151" s="97"/>
      <c r="DEY151" s="97"/>
      <c r="DEZ151" s="97"/>
      <c r="DFA151" s="97"/>
      <c r="DFB151" s="97"/>
      <c r="DFC151" s="97"/>
      <c r="DFD151" s="97"/>
      <c r="DFE151" s="97"/>
      <c r="DFF151" s="97"/>
      <c r="DFG151" s="97"/>
      <c r="DFH151" s="97"/>
      <c r="DFI151" s="97"/>
      <c r="DFJ151" s="97"/>
      <c r="DFK151" s="97"/>
      <c r="DFL151" s="97"/>
      <c r="DFM151" s="97"/>
      <c r="DFN151" s="97"/>
      <c r="DFO151" s="97"/>
      <c r="DFP151" s="97"/>
      <c r="DFQ151" s="97"/>
      <c r="DFR151" s="97"/>
      <c r="DFS151" s="97"/>
      <c r="DFT151" s="97"/>
      <c r="DFU151" s="97"/>
      <c r="DFV151" s="97"/>
      <c r="DFW151" s="97"/>
      <c r="DFX151" s="97"/>
      <c r="DFY151" s="97"/>
      <c r="DFZ151" s="97"/>
      <c r="DGA151" s="97"/>
      <c r="DGB151" s="97"/>
      <c r="DGC151" s="97"/>
      <c r="DGD151" s="97"/>
      <c r="DGE151" s="97"/>
      <c r="DGF151" s="97"/>
      <c r="DGG151" s="97"/>
      <c r="DGH151" s="97"/>
      <c r="DGI151" s="97"/>
      <c r="DGJ151" s="97"/>
      <c r="DGK151" s="97"/>
      <c r="DGL151" s="97"/>
      <c r="DGM151" s="97"/>
      <c r="DGN151" s="97"/>
      <c r="DGO151" s="97"/>
      <c r="DGP151" s="97"/>
      <c r="DGQ151" s="97"/>
      <c r="DGR151" s="97"/>
      <c r="DGS151" s="97"/>
      <c r="DGT151" s="97"/>
      <c r="DGU151" s="97"/>
      <c r="DGV151" s="97"/>
      <c r="DGW151" s="97"/>
      <c r="DGX151" s="97"/>
      <c r="DGY151" s="97"/>
      <c r="DGZ151" s="97"/>
      <c r="DHA151" s="97"/>
      <c r="DHB151" s="97"/>
      <c r="DHC151" s="97"/>
      <c r="DHD151" s="97"/>
      <c r="DHE151" s="97"/>
      <c r="DHF151" s="97"/>
      <c r="DHG151" s="97"/>
      <c r="DHH151" s="97"/>
      <c r="DHI151" s="97"/>
      <c r="DHJ151" s="97"/>
      <c r="DHK151" s="97"/>
      <c r="DHL151" s="97"/>
      <c r="DHM151" s="97"/>
      <c r="DHN151" s="97"/>
      <c r="DHO151" s="97"/>
      <c r="DHP151" s="97"/>
      <c r="DHQ151" s="97"/>
      <c r="DHR151" s="97"/>
      <c r="DHS151" s="97"/>
      <c r="DHT151" s="97"/>
      <c r="DHU151" s="97"/>
      <c r="DHV151" s="97"/>
      <c r="DHW151" s="97"/>
      <c r="DHX151" s="97"/>
      <c r="DHY151" s="97"/>
      <c r="DHZ151" s="97"/>
      <c r="DIA151" s="97"/>
      <c r="DIB151" s="97"/>
      <c r="DIC151" s="97"/>
      <c r="DID151" s="97"/>
      <c r="DIE151" s="97"/>
      <c r="DIF151" s="97"/>
      <c r="DIG151" s="97"/>
      <c r="DIH151" s="97"/>
      <c r="DII151" s="97"/>
      <c r="DIJ151" s="97"/>
      <c r="DIK151" s="97"/>
      <c r="DIL151" s="97"/>
      <c r="DIM151" s="97"/>
      <c r="DIN151" s="97"/>
      <c r="DIO151" s="97"/>
      <c r="DIP151" s="97"/>
      <c r="DIQ151" s="97"/>
      <c r="DIR151" s="97"/>
      <c r="DIS151" s="97"/>
      <c r="DIT151" s="97"/>
      <c r="DIU151" s="97"/>
      <c r="DIV151" s="97"/>
      <c r="DIW151" s="97"/>
      <c r="DIX151" s="97"/>
      <c r="DIY151" s="97"/>
      <c r="DIZ151" s="97"/>
      <c r="DJA151" s="97"/>
      <c r="DJB151" s="97"/>
      <c r="DJC151" s="97"/>
      <c r="DJD151" s="97"/>
      <c r="DJE151" s="97"/>
      <c r="DJF151" s="97"/>
      <c r="DJG151" s="97"/>
      <c r="DJH151" s="97"/>
      <c r="DJI151" s="97"/>
      <c r="DJJ151" s="97"/>
      <c r="DJK151" s="97"/>
      <c r="DJL151" s="97"/>
      <c r="DJM151" s="97"/>
      <c r="DJN151" s="97"/>
      <c r="DJO151" s="97"/>
      <c r="DJP151" s="97"/>
      <c r="DJQ151" s="97"/>
      <c r="DJR151" s="97"/>
      <c r="DJS151" s="97"/>
      <c r="DJT151" s="97"/>
      <c r="DJU151" s="97"/>
      <c r="DJV151" s="97"/>
      <c r="DJW151" s="97"/>
      <c r="DJX151" s="97"/>
      <c r="DJY151" s="97"/>
      <c r="DJZ151" s="97"/>
      <c r="DKA151" s="97"/>
      <c r="DKB151" s="97"/>
      <c r="DKC151" s="97"/>
      <c r="DKD151" s="97"/>
      <c r="DKE151" s="97"/>
      <c r="DKF151" s="97"/>
      <c r="DKG151" s="97"/>
      <c r="DKH151" s="97"/>
      <c r="DKI151" s="97"/>
      <c r="DKJ151" s="97"/>
      <c r="DKK151" s="97"/>
      <c r="DKL151" s="97"/>
      <c r="DKM151" s="97"/>
      <c r="DKN151" s="97"/>
      <c r="DKO151" s="97"/>
      <c r="DKP151" s="97"/>
      <c r="DKQ151" s="97"/>
      <c r="DKR151" s="97"/>
      <c r="DKS151" s="97"/>
      <c r="DKT151" s="97"/>
      <c r="DKU151" s="97"/>
      <c r="DKV151" s="97"/>
      <c r="DKW151" s="97"/>
      <c r="DKX151" s="97"/>
      <c r="DKY151" s="97"/>
      <c r="DKZ151" s="97"/>
      <c r="DLA151" s="97"/>
      <c r="DLB151" s="97"/>
      <c r="DLC151" s="97"/>
      <c r="DLD151" s="97"/>
      <c r="DLE151" s="97"/>
      <c r="DLF151" s="97"/>
      <c r="DLG151" s="97"/>
      <c r="DLH151" s="97"/>
      <c r="DLI151" s="97"/>
      <c r="DLJ151" s="97"/>
      <c r="DLK151" s="97"/>
      <c r="DLL151" s="97"/>
      <c r="DLM151" s="97"/>
      <c r="DLN151" s="97"/>
      <c r="DLO151" s="97"/>
      <c r="DLP151" s="97"/>
      <c r="DLQ151" s="97"/>
      <c r="DLR151" s="97"/>
      <c r="DLS151" s="97"/>
      <c r="DLT151" s="97"/>
      <c r="DLU151" s="97"/>
      <c r="DLV151" s="97"/>
      <c r="DLW151" s="97"/>
      <c r="DLX151" s="97"/>
      <c r="DLY151" s="97"/>
      <c r="DLZ151" s="97"/>
      <c r="DMA151" s="97"/>
      <c r="DMB151" s="97"/>
      <c r="DMC151" s="97"/>
      <c r="DMD151" s="97"/>
      <c r="DME151" s="97"/>
      <c r="DMF151" s="97"/>
      <c r="DMG151" s="97"/>
      <c r="DMH151" s="97"/>
      <c r="DMI151" s="97"/>
      <c r="DMJ151" s="97"/>
      <c r="DMK151" s="97"/>
      <c r="DML151" s="97"/>
      <c r="DMM151" s="97"/>
      <c r="DMN151" s="97"/>
      <c r="DMO151" s="97"/>
      <c r="DMP151" s="97"/>
      <c r="DMQ151" s="97"/>
      <c r="DMR151" s="97"/>
      <c r="DMS151" s="97"/>
      <c r="DMT151" s="97"/>
      <c r="DMU151" s="97"/>
      <c r="DMV151" s="97"/>
      <c r="DMW151" s="97"/>
      <c r="DMX151" s="97"/>
      <c r="DMY151" s="97"/>
      <c r="DMZ151" s="97"/>
      <c r="DNA151" s="97"/>
      <c r="DNB151" s="97"/>
      <c r="DNC151" s="97"/>
      <c r="DND151" s="97"/>
      <c r="DNE151" s="97"/>
      <c r="DNF151" s="97"/>
      <c r="DNG151" s="97"/>
      <c r="DNH151" s="97"/>
      <c r="DNI151" s="97"/>
      <c r="DNJ151" s="97"/>
      <c r="DNK151" s="97"/>
      <c r="DNL151" s="97"/>
      <c r="DNM151" s="97"/>
      <c r="DNN151" s="97"/>
      <c r="DNO151" s="97"/>
      <c r="DNP151" s="97"/>
      <c r="DNQ151" s="97"/>
      <c r="DNR151" s="97"/>
      <c r="DNS151" s="97"/>
      <c r="DNT151" s="97"/>
      <c r="DNU151" s="97"/>
      <c r="DNV151" s="97"/>
      <c r="DNW151" s="97"/>
      <c r="DNX151" s="97"/>
      <c r="DNY151" s="97"/>
      <c r="DNZ151" s="97"/>
      <c r="DOA151" s="97"/>
      <c r="DOB151" s="97"/>
      <c r="DOC151" s="97"/>
      <c r="DOD151" s="97"/>
      <c r="DOE151" s="97"/>
      <c r="DOF151" s="97"/>
      <c r="DOG151" s="97"/>
      <c r="DOH151" s="97"/>
      <c r="DOI151" s="97"/>
      <c r="DOJ151" s="97"/>
      <c r="DOK151" s="97"/>
      <c r="DOL151" s="97"/>
      <c r="DOM151" s="97"/>
      <c r="DON151" s="97"/>
      <c r="DOO151" s="97"/>
      <c r="DOP151" s="97"/>
      <c r="DOQ151" s="97"/>
      <c r="DOR151" s="97"/>
      <c r="DOS151" s="97"/>
      <c r="DOT151" s="97"/>
      <c r="DOU151" s="97"/>
      <c r="DOV151" s="97"/>
      <c r="DOW151" s="97"/>
      <c r="DOX151" s="97"/>
      <c r="DOY151" s="97"/>
      <c r="DOZ151" s="97"/>
      <c r="DPA151" s="97"/>
      <c r="DPB151" s="97"/>
      <c r="DPC151" s="97"/>
      <c r="DPD151" s="97"/>
      <c r="DPE151" s="97"/>
      <c r="DPF151" s="97"/>
      <c r="DPG151" s="97"/>
      <c r="DPH151" s="97"/>
      <c r="DPI151" s="97"/>
      <c r="DPJ151" s="97"/>
      <c r="DPK151" s="97"/>
      <c r="DPL151" s="97"/>
      <c r="DPM151" s="97"/>
      <c r="DPN151" s="97"/>
      <c r="DPO151" s="97"/>
      <c r="DPP151" s="97"/>
      <c r="DPQ151" s="97"/>
      <c r="DPR151" s="97"/>
      <c r="DPS151" s="97"/>
      <c r="DPT151" s="97"/>
      <c r="DPU151" s="97"/>
      <c r="DPV151" s="97"/>
      <c r="DPW151" s="97"/>
      <c r="DPX151" s="97"/>
      <c r="DPY151" s="97"/>
      <c r="DPZ151" s="97"/>
      <c r="DQA151" s="97"/>
      <c r="DQB151" s="97"/>
      <c r="DQC151" s="97"/>
      <c r="DQD151" s="97"/>
      <c r="DQE151" s="97"/>
      <c r="DQF151" s="97"/>
      <c r="DQG151" s="97"/>
      <c r="DQH151" s="97"/>
      <c r="DQI151" s="97"/>
      <c r="DQJ151" s="97"/>
      <c r="DQK151" s="97"/>
      <c r="DQL151" s="97"/>
      <c r="DQM151" s="97"/>
      <c r="DQN151" s="97"/>
      <c r="DQO151" s="97"/>
      <c r="DQP151" s="97"/>
      <c r="DQQ151" s="97"/>
      <c r="DQR151" s="97"/>
      <c r="DQS151" s="97"/>
      <c r="DQT151" s="97"/>
      <c r="DQU151" s="97"/>
      <c r="DQV151" s="97"/>
      <c r="DQW151" s="97"/>
      <c r="DQX151" s="97"/>
      <c r="DQY151" s="97"/>
      <c r="DQZ151" s="97"/>
      <c r="DRA151" s="97"/>
      <c r="DRB151" s="97"/>
      <c r="DRC151" s="97"/>
      <c r="DRD151" s="97"/>
      <c r="DRE151" s="97"/>
      <c r="DRF151" s="97"/>
      <c r="DRG151" s="97"/>
      <c r="DRH151" s="97"/>
      <c r="DRI151" s="97"/>
      <c r="DRJ151" s="97"/>
      <c r="DRK151" s="97"/>
      <c r="DRL151" s="97"/>
      <c r="DRM151" s="97"/>
      <c r="DRN151" s="97"/>
      <c r="DRO151" s="97"/>
      <c r="DRP151" s="97"/>
      <c r="DRQ151" s="97"/>
      <c r="DRR151" s="97"/>
      <c r="DRS151" s="97"/>
      <c r="DRT151" s="97"/>
      <c r="DRU151" s="97"/>
      <c r="DRV151" s="97"/>
      <c r="DRW151" s="97"/>
      <c r="DRX151" s="97"/>
      <c r="DRY151" s="97"/>
      <c r="DRZ151" s="97"/>
      <c r="DSA151" s="97"/>
      <c r="DSB151" s="97"/>
      <c r="DSC151" s="97"/>
      <c r="DSD151" s="97"/>
      <c r="DSE151" s="97"/>
      <c r="DSF151" s="97"/>
      <c r="DSG151" s="97"/>
      <c r="DSH151" s="97"/>
      <c r="DSI151" s="97"/>
      <c r="DSJ151" s="97"/>
      <c r="DSK151" s="97"/>
      <c r="DSL151" s="97"/>
      <c r="DSM151" s="97"/>
      <c r="DSN151" s="97"/>
      <c r="DSO151" s="97"/>
      <c r="DSP151" s="97"/>
      <c r="DSQ151" s="97"/>
      <c r="DSR151" s="97"/>
      <c r="DSS151" s="97"/>
      <c r="DST151" s="97"/>
      <c r="DSU151" s="97"/>
      <c r="DSV151" s="97"/>
      <c r="DSW151" s="97"/>
      <c r="DSX151" s="97"/>
      <c r="DSY151" s="97"/>
      <c r="DSZ151" s="97"/>
      <c r="DTA151" s="97"/>
      <c r="DTB151" s="97"/>
      <c r="DTC151" s="97"/>
      <c r="DTD151" s="97"/>
      <c r="DTE151" s="97"/>
      <c r="DTF151" s="97"/>
      <c r="DTG151" s="97"/>
      <c r="DTH151" s="97"/>
      <c r="DTI151" s="97"/>
      <c r="DTJ151" s="97"/>
      <c r="DTK151" s="97"/>
      <c r="DTL151" s="97"/>
      <c r="DTM151" s="97"/>
      <c r="DTN151" s="97"/>
      <c r="DTO151" s="97"/>
      <c r="DTP151" s="97"/>
      <c r="DTQ151" s="97"/>
      <c r="DTR151" s="97"/>
      <c r="DTS151" s="97"/>
      <c r="DTT151" s="97"/>
      <c r="DTU151" s="97"/>
      <c r="DTV151" s="97"/>
      <c r="DTW151" s="97"/>
      <c r="DTX151" s="97"/>
      <c r="DTY151" s="97"/>
      <c r="DTZ151" s="97"/>
      <c r="DUA151" s="97"/>
      <c r="DUB151" s="97"/>
      <c r="DUC151" s="97"/>
      <c r="DUD151" s="97"/>
      <c r="DUE151" s="97"/>
      <c r="DUF151" s="97"/>
      <c r="DUG151" s="97"/>
      <c r="DUH151" s="97"/>
      <c r="DUI151" s="97"/>
      <c r="DUJ151" s="97"/>
      <c r="DUK151" s="97"/>
      <c r="DUL151" s="97"/>
      <c r="DUM151" s="97"/>
      <c r="DUN151" s="97"/>
      <c r="DUO151" s="97"/>
      <c r="DUP151" s="97"/>
      <c r="DUQ151" s="97"/>
      <c r="DUR151" s="97"/>
      <c r="DUS151" s="97"/>
      <c r="DUT151" s="97"/>
      <c r="DUU151" s="97"/>
      <c r="DUV151" s="97"/>
      <c r="DUW151" s="97"/>
      <c r="DUX151" s="97"/>
      <c r="DUY151" s="97"/>
      <c r="DUZ151" s="97"/>
      <c r="DVA151" s="97"/>
      <c r="DVB151" s="97"/>
      <c r="DVC151" s="97"/>
      <c r="DVD151" s="97"/>
      <c r="DVE151" s="97"/>
      <c r="DVF151" s="97"/>
      <c r="DVG151" s="97"/>
      <c r="DVH151" s="97"/>
      <c r="DVI151" s="97"/>
      <c r="DVJ151" s="97"/>
      <c r="DVK151" s="97"/>
      <c r="DVL151" s="97"/>
      <c r="DVM151" s="97"/>
      <c r="DVN151" s="97"/>
      <c r="DVO151" s="97"/>
      <c r="DVP151" s="97"/>
      <c r="DVQ151" s="97"/>
      <c r="DVR151" s="97"/>
      <c r="DVS151" s="97"/>
      <c r="DVT151" s="97"/>
      <c r="DVU151" s="97"/>
      <c r="DVV151" s="97"/>
      <c r="DVW151" s="97"/>
      <c r="DVX151" s="97"/>
      <c r="DVY151" s="97"/>
      <c r="DVZ151" s="97"/>
      <c r="DWA151" s="97"/>
      <c r="DWB151" s="97"/>
      <c r="DWC151" s="97"/>
      <c r="DWD151" s="97"/>
      <c r="DWE151" s="97"/>
      <c r="DWF151" s="97"/>
      <c r="DWG151" s="97"/>
      <c r="DWH151" s="97"/>
      <c r="DWI151" s="97"/>
      <c r="DWJ151" s="97"/>
      <c r="DWK151" s="97"/>
      <c r="DWL151" s="97"/>
      <c r="DWM151" s="97"/>
      <c r="DWN151" s="97"/>
      <c r="DWO151" s="97"/>
      <c r="DWP151" s="97"/>
      <c r="DWQ151" s="97"/>
      <c r="DWR151" s="97"/>
      <c r="DWS151" s="97"/>
      <c r="DWT151" s="97"/>
      <c r="DWU151" s="97"/>
      <c r="DWV151" s="97"/>
      <c r="DWW151" s="97"/>
      <c r="DWX151" s="97"/>
      <c r="DWY151" s="97"/>
      <c r="DWZ151" s="97"/>
      <c r="DXA151" s="97"/>
      <c r="DXB151" s="97"/>
      <c r="DXC151" s="97"/>
      <c r="DXD151" s="97"/>
      <c r="DXE151" s="97"/>
      <c r="DXF151" s="97"/>
      <c r="DXG151" s="97"/>
      <c r="DXH151" s="97"/>
      <c r="DXI151" s="97"/>
      <c r="DXJ151" s="97"/>
      <c r="DXK151" s="97"/>
      <c r="DXL151" s="97"/>
      <c r="DXM151" s="97"/>
      <c r="DXN151" s="97"/>
      <c r="DXO151" s="97"/>
      <c r="DXP151" s="97"/>
      <c r="DXQ151" s="97"/>
      <c r="DXR151" s="97"/>
      <c r="DXS151" s="97"/>
      <c r="DXT151" s="97"/>
      <c r="DXU151" s="97"/>
      <c r="DXV151" s="97"/>
      <c r="DXW151" s="97"/>
      <c r="DXX151" s="97"/>
      <c r="DXY151" s="97"/>
      <c r="DXZ151" s="97"/>
      <c r="DYA151" s="97"/>
      <c r="DYB151" s="97"/>
      <c r="DYC151" s="97"/>
      <c r="DYD151" s="97"/>
      <c r="DYE151" s="97"/>
      <c r="DYF151" s="97"/>
      <c r="DYG151" s="97"/>
      <c r="DYH151" s="97"/>
      <c r="DYI151" s="97"/>
      <c r="DYJ151" s="97"/>
      <c r="DYK151" s="97"/>
      <c r="DYL151" s="97"/>
      <c r="DYM151" s="97"/>
      <c r="DYN151" s="97"/>
      <c r="DYO151" s="97"/>
      <c r="DYP151" s="97"/>
      <c r="DYQ151" s="97"/>
      <c r="DYR151" s="97"/>
      <c r="DYS151" s="97"/>
      <c r="DYT151" s="97"/>
      <c r="DYU151" s="97"/>
      <c r="DYV151" s="97"/>
      <c r="DYW151" s="97"/>
      <c r="DYX151" s="97"/>
      <c r="DYY151" s="97"/>
      <c r="DYZ151" s="97"/>
      <c r="DZA151" s="97"/>
      <c r="DZB151" s="97"/>
      <c r="DZC151" s="97"/>
      <c r="DZD151" s="97"/>
      <c r="DZE151" s="97"/>
      <c r="DZF151" s="97"/>
      <c r="DZG151" s="97"/>
      <c r="DZH151" s="97"/>
      <c r="DZI151" s="97"/>
      <c r="DZJ151" s="97"/>
      <c r="DZK151" s="97"/>
      <c r="DZL151" s="97"/>
      <c r="DZM151" s="97"/>
      <c r="DZN151" s="97"/>
      <c r="DZO151" s="97"/>
      <c r="DZP151" s="97"/>
      <c r="DZQ151" s="97"/>
      <c r="DZR151" s="97"/>
      <c r="DZS151" s="97"/>
      <c r="DZT151" s="97"/>
      <c r="DZU151" s="97"/>
      <c r="DZV151" s="97"/>
      <c r="DZW151" s="97"/>
      <c r="DZX151" s="97"/>
      <c r="DZY151" s="97"/>
      <c r="DZZ151" s="97"/>
      <c r="EAA151" s="97"/>
      <c r="EAB151" s="97"/>
      <c r="EAC151" s="97"/>
      <c r="EAD151" s="97"/>
      <c r="EAE151" s="97"/>
      <c r="EAF151" s="97"/>
      <c r="EAG151" s="97"/>
      <c r="EAH151" s="97"/>
      <c r="EAI151" s="97"/>
      <c r="EAJ151" s="97"/>
      <c r="EAK151" s="97"/>
      <c r="EAL151" s="97"/>
      <c r="EAM151" s="97"/>
      <c r="EAN151" s="97"/>
      <c r="EAO151" s="97"/>
      <c r="EAP151" s="97"/>
      <c r="EAQ151" s="97"/>
      <c r="EAR151" s="97"/>
      <c r="EAS151" s="97"/>
      <c r="EAT151" s="97"/>
      <c r="EAU151" s="97"/>
      <c r="EAV151" s="97"/>
      <c r="EAW151" s="97"/>
      <c r="EAX151" s="97"/>
      <c r="EAY151" s="97"/>
      <c r="EAZ151" s="97"/>
      <c r="EBA151" s="97"/>
      <c r="EBB151" s="97"/>
      <c r="EBC151" s="97"/>
      <c r="EBD151" s="97"/>
      <c r="EBE151" s="97"/>
      <c r="EBF151" s="97"/>
      <c r="EBG151" s="97"/>
      <c r="EBH151" s="97"/>
      <c r="EBI151" s="97"/>
      <c r="EBJ151" s="97"/>
      <c r="EBK151" s="97"/>
      <c r="EBL151" s="97"/>
      <c r="EBM151" s="97"/>
      <c r="EBN151" s="97"/>
      <c r="EBO151" s="97"/>
      <c r="EBP151" s="97"/>
      <c r="EBQ151" s="97"/>
      <c r="EBR151" s="97"/>
      <c r="EBS151" s="97"/>
      <c r="EBT151" s="97"/>
      <c r="EBU151" s="97"/>
      <c r="EBV151" s="97"/>
      <c r="EBW151" s="97"/>
      <c r="EBX151" s="97"/>
      <c r="EBY151" s="97"/>
      <c r="EBZ151" s="97"/>
      <c r="ECA151" s="97"/>
      <c r="ECB151" s="97"/>
      <c r="ECC151" s="97"/>
      <c r="ECD151" s="97"/>
      <c r="ECE151" s="97"/>
      <c r="ECF151" s="97"/>
      <c r="ECG151" s="97"/>
      <c r="ECH151" s="97"/>
      <c r="ECI151" s="97"/>
      <c r="ECJ151" s="97"/>
      <c r="ECK151" s="97"/>
      <c r="ECL151" s="97"/>
      <c r="ECM151" s="97"/>
      <c r="ECN151" s="97"/>
      <c r="ECO151" s="97"/>
      <c r="ECP151" s="97"/>
      <c r="ECQ151" s="97"/>
      <c r="ECR151" s="97"/>
      <c r="ECS151" s="97"/>
      <c r="ECT151" s="97"/>
      <c r="ECU151" s="97"/>
      <c r="ECV151" s="97"/>
      <c r="ECW151" s="97"/>
      <c r="ECX151" s="97"/>
      <c r="ECY151" s="97"/>
      <c r="ECZ151" s="97"/>
      <c r="EDA151" s="97"/>
      <c r="EDB151" s="97"/>
      <c r="EDC151" s="97"/>
      <c r="EDD151" s="97"/>
      <c r="EDE151" s="97"/>
      <c r="EDF151" s="97"/>
      <c r="EDG151" s="97"/>
      <c r="EDH151" s="97"/>
      <c r="EDI151" s="97"/>
      <c r="EDJ151" s="97"/>
      <c r="EDK151" s="97"/>
      <c r="EDL151" s="97"/>
      <c r="EDM151" s="97"/>
      <c r="EDN151" s="97"/>
      <c r="EDO151" s="97"/>
      <c r="EDP151" s="97"/>
      <c r="EDQ151" s="97"/>
      <c r="EDR151" s="97"/>
      <c r="EDS151" s="97"/>
      <c r="EDT151" s="97"/>
      <c r="EDU151" s="97"/>
      <c r="EDV151" s="97"/>
      <c r="EDW151" s="97"/>
      <c r="EDX151" s="97"/>
      <c r="EDY151" s="97"/>
      <c r="EDZ151" s="97"/>
      <c r="EEA151" s="97"/>
      <c r="EEB151" s="97"/>
      <c r="EEC151" s="97"/>
      <c r="EED151" s="97"/>
      <c r="EEE151" s="97"/>
      <c r="EEF151" s="97"/>
      <c r="EEG151" s="97"/>
      <c r="EEH151" s="97"/>
      <c r="EEI151" s="97"/>
      <c r="EEJ151" s="97"/>
      <c r="EEK151" s="97"/>
      <c r="EEL151" s="97"/>
      <c r="EEM151" s="97"/>
      <c r="EEN151" s="97"/>
      <c r="EEO151" s="97"/>
      <c r="EEP151" s="97"/>
      <c r="EEQ151" s="97"/>
      <c r="EER151" s="97"/>
      <c r="EES151" s="97"/>
      <c r="EET151" s="97"/>
      <c r="EEU151" s="97"/>
      <c r="EEV151" s="97"/>
      <c r="EEW151" s="97"/>
      <c r="EEX151" s="97"/>
      <c r="EEY151" s="97"/>
      <c r="EEZ151" s="97"/>
      <c r="EFA151" s="97"/>
      <c r="EFB151" s="97"/>
      <c r="EFC151" s="97"/>
      <c r="EFD151" s="97"/>
      <c r="EFE151" s="97"/>
      <c r="EFF151" s="97"/>
      <c r="EFG151" s="97"/>
      <c r="EFH151" s="97"/>
      <c r="EFI151" s="97"/>
      <c r="EFJ151" s="97"/>
      <c r="EFK151" s="97"/>
      <c r="EFL151" s="97"/>
      <c r="EFM151" s="97"/>
      <c r="EFN151" s="97"/>
      <c r="EFO151" s="97"/>
      <c r="EFP151" s="97"/>
      <c r="EFQ151" s="97"/>
      <c r="EFR151" s="97"/>
      <c r="EFS151" s="97"/>
      <c r="EFT151" s="97"/>
      <c r="EFU151" s="97"/>
      <c r="EFV151" s="97"/>
      <c r="EFW151" s="97"/>
      <c r="EFX151" s="97"/>
      <c r="EFY151" s="97"/>
      <c r="EFZ151" s="97"/>
      <c r="EGA151" s="97"/>
      <c r="EGB151" s="97"/>
      <c r="EGC151" s="97"/>
      <c r="EGD151" s="97"/>
      <c r="EGE151" s="97"/>
      <c r="EGF151" s="97"/>
      <c r="EGG151" s="97"/>
      <c r="EGH151" s="97"/>
      <c r="EGI151" s="97"/>
      <c r="EGJ151" s="97"/>
      <c r="EGK151" s="97"/>
      <c r="EGL151" s="97"/>
      <c r="EGM151" s="97"/>
      <c r="EGN151" s="97"/>
      <c r="EGO151" s="97"/>
      <c r="EGP151" s="97"/>
      <c r="EGQ151" s="97"/>
      <c r="EGR151" s="97"/>
      <c r="EGS151" s="97"/>
      <c r="EGT151" s="97"/>
      <c r="EGU151" s="97"/>
      <c r="EGV151" s="97"/>
      <c r="EGW151" s="97"/>
      <c r="EGX151" s="97"/>
      <c r="EGY151" s="97"/>
      <c r="EGZ151" s="97"/>
      <c r="EHA151" s="97"/>
      <c r="EHB151" s="97"/>
      <c r="EHC151" s="97"/>
      <c r="EHD151" s="97"/>
      <c r="EHE151" s="97"/>
      <c r="EHF151" s="97"/>
      <c r="EHG151" s="97"/>
      <c r="EHH151" s="97"/>
      <c r="EHI151" s="97"/>
      <c r="EHJ151" s="97"/>
      <c r="EHK151" s="97"/>
      <c r="EHL151" s="97"/>
      <c r="EHM151" s="97"/>
      <c r="EHN151" s="97"/>
      <c r="EHO151" s="97"/>
      <c r="EHP151" s="97"/>
      <c r="EHQ151" s="97"/>
      <c r="EHR151" s="97"/>
      <c r="EHS151" s="97"/>
      <c r="EHT151" s="97"/>
      <c r="EHU151" s="97"/>
      <c r="EHV151" s="97"/>
      <c r="EHW151" s="97"/>
      <c r="EHX151" s="97"/>
      <c r="EHY151" s="97"/>
      <c r="EHZ151" s="97"/>
      <c r="EIA151" s="97"/>
      <c r="EIB151" s="97"/>
      <c r="EIC151" s="97"/>
      <c r="EID151" s="97"/>
      <c r="EIE151" s="97"/>
      <c r="EIF151" s="97"/>
      <c r="EIG151" s="97"/>
      <c r="EIH151" s="97"/>
      <c r="EII151" s="97"/>
      <c r="EIJ151" s="97"/>
      <c r="EIK151" s="97"/>
      <c r="EIL151" s="97"/>
      <c r="EIM151" s="97"/>
      <c r="EIN151" s="97"/>
      <c r="EIO151" s="97"/>
      <c r="EIP151" s="97"/>
      <c r="EIQ151" s="97"/>
      <c r="EIR151" s="97"/>
      <c r="EIS151" s="97"/>
      <c r="EIT151" s="97"/>
      <c r="EIU151" s="97"/>
      <c r="EIV151" s="97"/>
      <c r="EIW151" s="97"/>
      <c r="EIX151" s="97"/>
      <c r="EIY151" s="97"/>
      <c r="EIZ151" s="97"/>
      <c r="EJA151" s="97"/>
      <c r="EJB151" s="97"/>
      <c r="EJC151" s="97"/>
      <c r="EJD151" s="97"/>
      <c r="EJE151" s="97"/>
      <c r="EJF151" s="97"/>
      <c r="EJG151" s="97"/>
      <c r="EJH151" s="97"/>
      <c r="EJI151" s="97"/>
      <c r="EJJ151" s="97"/>
      <c r="EJK151" s="97"/>
      <c r="EJL151" s="97"/>
      <c r="EJM151" s="97"/>
      <c r="EJN151" s="97"/>
      <c r="EJO151" s="97"/>
      <c r="EJP151" s="97"/>
      <c r="EJQ151" s="97"/>
      <c r="EJR151" s="97"/>
      <c r="EJS151" s="97"/>
      <c r="EJT151" s="97"/>
      <c r="EJU151" s="97"/>
      <c r="EJV151" s="97"/>
      <c r="EJW151" s="97"/>
      <c r="EJX151" s="97"/>
      <c r="EJY151" s="97"/>
      <c r="EJZ151" s="97"/>
      <c r="EKA151" s="97"/>
      <c r="EKB151" s="97"/>
      <c r="EKC151" s="97"/>
      <c r="EKD151" s="97"/>
      <c r="EKE151" s="97"/>
      <c r="EKF151" s="97"/>
      <c r="EKG151" s="97"/>
      <c r="EKH151" s="97"/>
      <c r="EKI151" s="97"/>
      <c r="EKJ151" s="97"/>
      <c r="EKK151" s="97"/>
      <c r="EKL151" s="97"/>
      <c r="EKM151" s="97"/>
      <c r="EKN151" s="97"/>
      <c r="EKO151" s="97"/>
      <c r="EKP151" s="97"/>
      <c r="EKQ151" s="97"/>
      <c r="EKR151" s="97"/>
      <c r="EKS151" s="97"/>
      <c r="EKT151" s="97"/>
      <c r="EKU151" s="97"/>
      <c r="EKV151" s="97"/>
      <c r="EKW151" s="97"/>
      <c r="EKX151" s="97"/>
      <c r="EKY151" s="97"/>
      <c r="EKZ151" s="97"/>
      <c r="ELA151" s="97"/>
      <c r="ELB151" s="97"/>
      <c r="ELC151" s="97"/>
      <c r="ELD151" s="97"/>
      <c r="ELE151" s="97"/>
      <c r="ELF151" s="97"/>
      <c r="ELG151" s="97"/>
      <c r="ELH151" s="97"/>
      <c r="ELI151" s="97"/>
      <c r="ELJ151" s="97"/>
      <c r="ELK151" s="97"/>
      <c r="ELL151" s="97"/>
      <c r="ELM151" s="97"/>
      <c r="ELN151" s="97"/>
      <c r="ELO151" s="97"/>
      <c r="ELP151" s="97"/>
      <c r="ELQ151" s="97"/>
      <c r="ELR151" s="97"/>
      <c r="ELS151" s="97"/>
      <c r="ELT151" s="97"/>
      <c r="ELU151" s="97"/>
      <c r="ELV151" s="97"/>
      <c r="ELW151" s="97"/>
      <c r="ELX151" s="97"/>
      <c r="ELY151" s="97"/>
      <c r="ELZ151" s="97"/>
      <c r="EMA151" s="97"/>
      <c r="EMB151" s="97"/>
      <c r="EMC151" s="97"/>
      <c r="EMD151" s="97"/>
      <c r="EME151" s="97"/>
      <c r="EMF151" s="97"/>
      <c r="EMG151" s="97"/>
      <c r="EMH151" s="97"/>
      <c r="EMI151" s="97"/>
      <c r="EMJ151" s="97"/>
      <c r="EMK151" s="97"/>
      <c r="EML151" s="97"/>
      <c r="EMM151" s="97"/>
      <c r="EMN151" s="97"/>
      <c r="EMO151" s="97"/>
      <c r="EMP151" s="97"/>
      <c r="EMQ151" s="97"/>
      <c r="EMR151" s="97"/>
      <c r="EMS151" s="97"/>
      <c r="EMT151" s="97"/>
      <c r="EMU151" s="97"/>
      <c r="EMV151" s="97"/>
      <c r="EMW151" s="97"/>
      <c r="EMX151" s="97"/>
      <c r="EMY151" s="97"/>
      <c r="EMZ151" s="97"/>
      <c r="ENA151" s="97"/>
      <c r="ENB151" s="97"/>
      <c r="ENC151" s="97"/>
      <c r="END151" s="97"/>
      <c r="ENE151" s="97"/>
      <c r="ENF151" s="97"/>
      <c r="ENG151" s="97"/>
      <c r="ENH151" s="97"/>
      <c r="ENI151" s="97"/>
      <c r="ENJ151" s="97"/>
      <c r="ENK151" s="97"/>
      <c r="ENL151" s="97"/>
      <c r="ENM151" s="97"/>
      <c r="ENN151" s="97"/>
      <c r="ENO151" s="97"/>
      <c r="ENP151" s="97"/>
      <c r="ENQ151" s="97"/>
      <c r="ENR151" s="97"/>
      <c r="ENS151" s="97"/>
      <c r="ENT151" s="97"/>
      <c r="ENU151" s="97"/>
      <c r="ENV151" s="97"/>
      <c r="ENW151" s="97"/>
      <c r="ENX151" s="97"/>
      <c r="ENY151" s="97"/>
      <c r="ENZ151" s="97"/>
      <c r="EOA151" s="97"/>
      <c r="EOB151" s="97"/>
      <c r="EOC151" s="97"/>
      <c r="EOD151" s="97"/>
      <c r="EOE151" s="97"/>
      <c r="EOF151" s="97"/>
      <c r="EOG151" s="97"/>
      <c r="EOH151" s="97"/>
      <c r="EOI151" s="97"/>
      <c r="EOJ151" s="97"/>
      <c r="EOK151" s="97"/>
      <c r="EOL151" s="97"/>
      <c r="EOM151" s="97"/>
      <c r="EON151" s="97"/>
      <c r="EOO151" s="97"/>
      <c r="EOP151" s="97"/>
      <c r="EOQ151" s="97"/>
      <c r="EOR151" s="97"/>
      <c r="EOS151" s="97"/>
      <c r="EOT151" s="97"/>
      <c r="EOU151" s="97"/>
      <c r="EOV151" s="97"/>
      <c r="EOW151" s="97"/>
      <c r="EOX151" s="97"/>
      <c r="EOY151" s="97"/>
      <c r="EOZ151" s="97"/>
      <c r="EPA151" s="97"/>
      <c r="EPB151" s="97"/>
      <c r="EPC151" s="97"/>
      <c r="EPD151" s="97"/>
      <c r="EPE151" s="97"/>
      <c r="EPF151" s="97"/>
      <c r="EPG151" s="97"/>
      <c r="EPH151" s="97"/>
      <c r="EPI151" s="97"/>
      <c r="EPJ151" s="97"/>
      <c r="EPK151" s="97"/>
      <c r="EPL151" s="97"/>
      <c r="EPM151" s="97"/>
      <c r="EPN151" s="97"/>
      <c r="EPO151" s="97"/>
      <c r="EPP151" s="97"/>
      <c r="EPQ151" s="97"/>
      <c r="EPR151" s="97"/>
      <c r="EPS151" s="97"/>
      <c r="EPT151" s="97"/>
      <c r="EPU151" s="97"/>
      <c r="EPV151" s="97"/>
      <c r="EPW151" s="97"/>
      <c r="EPX151" s="97"/>
      <c r="EPY151" s="97"/>
      <c r="EPZ151" s="97"/>
      <c r="EQA151" s="97"/>
      <c r="EQB151" s="97"/>
      <c r="EQC151" s="97"/>
      <c r="EQD151" s="97"/>
      <c r="EQE151" s="97"/>
      <c r="EQF151" s="97"/>
      <c r="EQG151" s="97"/>
      <c r="EQH151" s="97"/>
      <c r="EQI151" s="97"/>
      <c r="EQJ151" s="97"/>
      <c r="EQK151" s="97"/>
      <c r="EQL151" s="97"/>
      <c r="EQM151" s="97"/>
      <c r="EQN151" s="97"/>
      <c r="EQO151" s="97"/>
      <c r="EQP151" s="97"/>
      <c r="EQQ151" s="97"/>
      <c r="EQR151" s="97"/>
      <c r="EQS151" s="97"/>
      <c r="EQT151" s="97"/>
      <c r="EQU151" s="97"/>
      <c r="EQV151" s="97"/>
      <c r="EQW151" s="97"/>
      <c r="EQX151" s="97"/>
      <c r="EQY151" s="97"/>
      <c r="EQZ151" s="97"/>
      <c r="ERA151" s="97"/>
      <c r="ERB151" s="97"/>
      <c r="ERC151" s="97"/>
      <c r="ERD151" s="97"/>
      <c r="ERE151" s="97"/>
      <c r="ERF151" s="97"/>
      <c r="ERG151" s="97"/>
      <c r="ERH151" s="97"/>
      <c r="ERI151" s="97"/>
      <c r="ERJ151" s="97"/>
      <c r="ERK151" s="97"/>
      <c r="ERL151" s="97"/>
      <c r="ERM151" s="97"/>
      <c r="ERN151" s="97"/>
      <c r="ERO151" s="97"/>
      <c r="ERP151" s="97"/>
      <c r="ERQ151" s="97"/>
      <c r="ERR151" s="97"/>
      <c r="ERS151" s="97"/>
      <c r="ERT151" s="97"/>
      <c r="ERU151" s="97"/>
      <c r="ERV151" s="97"/>
      <c r="ERW151" s="97"/>
      <c r="ERX151" s="97"/>
      <c r="ERY151" s="97"/>
      <c r="ERZ151" s="97"/>
      <c r="ESA151" s="97"/>
      <c r="ESB151" s="97"/>
      <c r="ESC151" s="97"/>
      <c r="ESD151" s="97"/>
      <c r="ESE151" s="97"/>
      <c r="ESF151" s="97"/>
      <c r="ESG151" s="97"/>
      <c r="ESH151" s="97"/>
      <c r="ESI151" s="97"/>
      <c r="ESJ151" s="97"/>
      <c r="ESK151" s="97"/>
      <c r="ESL151" s="97"/>
      <c r="ESM151" s="97"/>
      <c r="ESN151" s="97"/>
      <c r="ESO151" s="97"/>
      <c r="ESP151" s="97"/>
      <c r="ESQ151" s="97"/>
      <c r="ESR151" s="97"/>
      <c r="ESS151" s="97"/>
      <c r="EST151" s="97"/>
      <c r="ESU151" s="97"/>
      <c r="ESV151" s="97"/>
      <c r="ESW151" s="97"/>
      <c r="ESX151" s="97"/>
      <c r="ESY151" s="97"/>
      <c r="ESZ151" s="97"/>
      <c r="ETA151" s="97"/>
      <c r="ETB151" s="97"/>
      <c r="ETC151" s="97"/>
      <c r="ETD151" s="97"/>
      <c r="ETE151" s="97"/>
      <c r="ETF151" s="97"/>
      <c r="ETG151" s="97"/>
      <c r="ETH151" s="97"/>
      <c r="ETI151" s="97"/>
      <c r="ETJ151" s="97"/>
      <c r="ETK151" s="97"/>
      <c r="ETL151" s="97"/>
      <c r="ETM151" s="97"/>
      <c r="ETN151" s="97"/>
      <c r="ETO151" s="97"/>
      <c r="ETP151" s="97"/>
      <c r="ETQ151" s="97"/>
      <c r="ETR151" s="97"/>
      <c r="ETS151" s="97"/>
      <c r="ETT151" s="97"/>
      <c r="ETU151" s="97"/>
      <c r="ETV151" s="97"/>
      <c r="ETW151" s="97"/>
      <c r="ETX151" s="97"/>
      <c r="ETY151" s="97"/>
      <c r="ETZ151" s="97"/>
      <c r="EUA151" s="97"/>
      <c r="EUB151" s="97"/>
      <c r="EUC151" s="97"/>
      <c r="EUD151" s="97"/>
      <c r="EUE151" s="97"/>
      <c r="EUF151" s="97"/>
      <c r="EUG151" s="97"/>
      <c r="EUH151" s="97"/>
      <c r="EUI151" s="97"/>
      <c r="EUJ151" s="97"/>
      <c r="EUK151" s="97"/>
      <c r="EUL151" s="97"/>
      <c r="EUM151" s="97"/>
      <c r="EUN151" s="97"/>
      <c r="EUO151" s="97"/>
      <c r="EUP151" s="97"/>
      <c r="EUQ151" s="97"/>
      <c r="EUR151" s="97"/>
      <c r="EUS151" s="97"/>
      <c r="EUT151" s="97"/>
      <c r="EUU151" s="97"/>
      <c r="EUV151" s="97"/>
      <c r="EUW151" s="97"/>
      <c r="EUX151" s="97"/>
      <c r="EUY151" s="97"/>
      <c r="EUZ151" s="97"/>
      <c r="EVA151" s="97"/>
      <c r="EVB151" s="97"/>
      <c r="EVC151" s="97"/>
      <c r="EVD151" s="97"/>
      <c r="EVE151" s="97"/>
      <c r="EVF151" s="97"/>
      <c r="EVG151" s="97"/>
      <c r="EVH151" s="97"/>
      <c r="EVI151" s="97"/>
      <c r="EVJ151" s="97"/>
      <c r="EVK151" s="97"/>
      <c r="EVL151" s="97"/>
      <c r="EVM151" s="97"/>
      <c r="EVN151" s="97"/>
      <c r="EVO151" s="97"/>
      <c r="EVP151" s="97"/>
      <c r="EVQ151" s="97"/>
      <c r="EVR151" s="97"/>
      <c r="EVS151" s="97"/>
      <c r="EVT151" s="97"/>
      <c r="EVU151" s="97"/>
      <c r="EVV151" s="97"/>
      <c r="EVW151" s="97"/>
      <c r="EVX151" s="97"/>
      <c r="EVY151" s="97"/>
      <c r="EVZ151" s="97"/>
      <c r="EWA151" s="97"/>
      <c r="EWB151" s="97"/>
      <c r="EWC151" s="97"/>
      <c r="EWD151" s="97"/>
      <c r="EWE151" s="97"/>
      <c r="EWF151" s="97"/>
      <c r="EWG151" s="97"/>
      <c r="EWH151" s="97"/>
      <c r="EWI151" s="97"/>
      <c r="EWJ151" s="97"/>
      <c r="EWK151" s="97"/>
      <c r="EWL151" s="97"/>
      <c r="EWM151" s="97"/>
      <c r="EWN151" s="97"/>
      <c r="EWO151" s="97"/>
      <c r="EWP151" s="97"/>
      <c r="EWQ151" s="97"/>
      <c r="EWR151" s="97"/>
      <c r="EWS151" s="97"/>
      <c r="EWT151" s="97"/>
      <c r="EWU151" s="97"/>
      <c r="EWV151" s="97"/>
      <c r="EWW151" s="97"/>
      <c r="EWX151" s="97"/>
      <c r="EWY151" s="97"/>
      <c r="EWZ151" s="97"/>
      <c r="EXA151" s="97"/>
      <c r="EXB151" s="97"/>
      <c r="EXC151" s="97"/>
      <c r="EXD151" s="97"/>
      <c r="EXE151" s="97"/>
      <c r="EXF151" s="97"/>
      <c r="EXG151" s="97"/>
      <c r="EXH151" s="97"/>
      <c r="EXI151" s="97"/>
      <c r="EXJ151" s="97"/>
      <c r="EXK151" s="97"/>
      <c r="EXL151" s="97"/>
      <c r="EXM151" s="97"/>
      <c r="EXN151" s="97"/>
      <c r="EXO151" s="97"/>
      <c r="EXP151" s="97"/>
      <c r="EXQ151" s="97"/>
      <c r="EXR151" s="97"/>
      <c r="EXS151" s="97"/>
      <c r="EXT151" s="97"/>
      <c r="EXU151" s="97"/>
      <c r="EXV151" s="97"/>
      <c r="EXW151" s="97"/>
      <c r="EXX151" s="97"/>
      <c r="EXY151" s="97"/>
      <c r="EXZ151" s="97"/>
      <c r="EYA151" s="97"/>
      <c r="EYB151" s="97"/>
      <c r="EYC151" s="97"/>
      <c r="EYD151" s="97"/>
      <c r="EYE151" s="97"/>
      <c r="EYF151" s="97"/>
      <c r="EYG151" s="97"/>
      <c r="EYH151" s="97"/>
      <c r="EYI151" s="97"/>
      <c r="EYJ151" s="97"/>
      <c r="EYK151" s="97"/>
      <c r="EYL151" s="97"/>
      <c r="EYM151" s="97"/>
      <c r="EYN151" s="97"/>
      <c r="EYO151" s="97"/>
      <c r="EYP151" s="97"/>
      <c r="EYQ151" s="97"/>
      <c r="EYR151" s="97"/>
      <c r="EYS151" s="97"/>
      <c r="EYT151" s="97"/>
      <c r="EYU151" s="97"/>
      <c r="EYV151" s="97"/>
      <c r="EYW151" s="97"/>
      <c r="EYX151" s="97"/>
      <c r="EYY151" s="97"/>
      <c r="EYZ151" s="97"/>
      <c r="EZA151" s="97"/>
      <c r="EZB151" s="97"/>
      <c r="EZC151" s="97"/>
      <c r="EZD151" s="97"/>
      <c r="EZE151" s="97"/>
      <c r="EZF151" s="97"/>
      <c r="EZG151" s="97"/>
      <c r="EZH151" s="97"/>
      <c r="EZI151" s="97"/>
      <c r="EZJ151" s="97"/>
      <c r="EZK151" s="97"/>
      <c r="EZL151" s="97"/>
      <c r="EZM151" s="97"/>
      <c r="EZN151" s="97"/>
      <c r="EZO151" s="97"/>
      <c r="EZP151" s="97"/>
      <c r="EZQ151" s="97"/>
      <c r="EZR151" s="97"/>
      <c r="EZS151" s="97"/>
      <c r="EZT151" s="97"/>
      <c r="EZU151" s="97"/>
      <c r="EZV151" s="97"/>
      <c r="EZW151" s="97"/>
      <c r="EZX151" s="97"/>
      <c r="EZY151" s="97"/>
      <c r="EZZ151" s="97"/>
      <c r="FAA151" s="97"/>
      <c r="FAB151" s="97"/>
      <c r="FAC151" s="97"/>
      <c r="FAD151" s="97"/>
      <c r="FAE151" s="97"/>
      <c r="FAF151" s="97"/>
      <c r="FAG151" s="97"/>
      <c r="FAH151" s="97"/>
      <c r="FAI151" s="97"/>
      <c r="FAJ151" s="97"/>
      <c r="FAK151" s="97"/>
      <c r="FAL151" s="97"/>
      <c r="FAM151" s="97"/>
      <c r="FAN151" s="97"/>
      <c r="FAO151" s="97"/>
      <c r="FAP151" s="97"/>
      <c r="FAQ151" s="97"/>
      <c r="FAR151" s="97"/>
      <c r="FAS151" s="97"/>
      <c r="FAT151" s="97"/>
      <c r="FAU151" s="97"/>
      <c r="FAV151" s="97"/>
      <c r="FAW151" s="97"/>
      <c r="FAX151" s="97"/>
      <c r="FAY151" s="97"/>
      <c r="FAZ151" s="97"/>
      <c r="FBA151" s="97"/>
      <c r="FBB151" s="97"/>
      <c r="FBC151" s="97"/>
      <c r="FBD151" s="97"/>
      <c r="FBE151" s="97"/>
      <c r="FBF151" s="97"/>
      <c r="FBG151" s="97"/>
      <c r="FBH151" s="97"/>
      <c r="FBI151" s="97"/>
      <c r="FBJ151" s="97"/>
      <c r="FBK151" s="97"/>
      <c r="FBL151" s="97"/>
      <c r="FBM151" s="97"/>
      <c r="FBN151" s="97"/>
      <c r="FBO151" s="97"/>
      <c r="FBP151" s="97"/>
      <c r="FBQ151" s="97"/>
      <c r="FBR151" s="97"/>
      <c r="FBS151" s="97"/>
      <c r="FBT151" s="97"/>
      <c r="FBU151" s="97"/>
      <c r="FBV151" s="97"/>
      <c r="FBW151" s="97"/>
      <c r="FBX151" s="97"/>
      <c r="FBY151" s="97"/>
      <c r="FBZ151" s="97"/>
      <c r="FCA151" s="97"/>
      <c r="FCB151" s="97"/>
      <c r="FCC151" s="97"/>
      <c r="FCD151" s="97"/>
      <c r="FCE151" s="97"/>
      <c r="FCF151" s="97"/>
      <c r="FCG151" s="97"/>
      <c r="FCH151" s="97"/>
      <c r="FCI151" s="97"/>
      <c r="FCJ151" s="97"/>
      <c r="FCK151" s="97"/>
      <c r="FCL151" s="97"/>
      <c r="FCM151" s="97"/>
      <c r="FCN151" s="97"/>
      <c r="FCO151" s="97"/>
      <c r="FCP151" s="97"/>
      <c r="FCQ151" s="97"/>
      <c r="FCR151" s="97"/>
      <c r="FCS151" s="97"/>
      <c r="FCT151" s="97"/>
      <c r="FCU151" s="97"/>
      <c r="FCV151" s="97"/>
      <c r="FCW151" s="97"/>
      <c r="FCX151" s="97"/>
      <c r="FCY151" s="97"/>
      <c r="FCZ151" s="97"/>
      <c r="FDA151" s="97"/>
      <c r="FDB151" s="97"/>
      <c r="FDC151" s="97"/>
      <c r="FDD151" s="97"/>
      <c r="FDE151" s="97"/>
      <c r="FDF151" s="97"/>
      <c r="FDG151" s="97"/>
      <c r="FDH151" s="97"/>
      <c r="FDI151" s="97"/>
      <c r="FDJ151" s="97"/>
      <c r="FDK151" s="97"/>
      <c r="FDL151" s="97"/>
      <c r="FDM151" s="97"/>
      <c r="FDN151" s="97"/>
      <c r="FDO151" s="97"/>
      <c r="FDP151" s="97"/>
      <c r="FDQ151" s="97"/>
      <c r="FDR151" s="97"/>
      <c r="FDS151" s="97"/>
      <c r="FDT151" s="97"/>
      <c r="FDU151" s="97"/>
      <c r="FDV151" s="97"/>
      <c r="FDW151" s="97"/>
      <c r="FDX151" s="97"/>
      <c r="FDY151" s="97"/>
      <c r="FDZ151" s="97"/>
      <c r="FEA151" s="97"/>
      <c r="FEB151" s="97"/>
      <c r="FEC151" s="97"/>
      <c r="FED151" s="97"/>
      <c r="FEE151" s="97"/>
      <c r="FEF151" s="97"/>
      <c r="FEG151" s="97"/>
      <c r="FEH151" s="97"/>
      <c r="FEI151" s="97"/>
      <c r="FEJ151" s="97"/>
      <c r="FEK151" s="97"/>
      <c r="FEL151" s="97"/>
      <c r="FEM151" s="97"/>
      <c r="FEN151" s="97"/>
      <c r="FEO151" s="97"/>
      <c r="FEP151" s="97"/>
      <c r="FEQ151" s="97"/>
      <c r="FER151" s="97"/>
      <c r="FES151" s="97"/>
      <c r="FET151" s="97"/>
      <c r="FEU151" s="97"/>
      <c r="FEV151" s="97"/>
      <c r="FEW151" s="97"/>
      <c r="FEX151" s="97"/>
      <c r="FEY151" s="97"/>
      <c r="FEZ151" s="97"/>
      <c r="FFA151" s="97"/>
      <c r="FFB151" s="97"/>
      <c r="FFC151" s="97"/>
      <c r="FFD151" s="97"/>
      <c r="FFE151" s="97"/>
      <c r="FFF151" s="97"/>
      <c r="FFG151" s="97"/>
      <c r="FFH151" s="97"/>
      <c r="FFI151" s="97"/>
      <c r="FFJ151" s="97"/>
      <c r="FFK151" s="97"/>
      <c r="FFL151" s="97"/>
      <c r="FFM151" s="97"/>
      <c r="FFN151" s="97"/>
      <c r="FFO151" s="97"/>
      <c r="FFP151" s="97"/>
      <c r="FFQ151" s="97"/>
      <c r="FFR151" s="97"/>
      <c r="FFS151" s="97"/>
      <c r="FFT151" s="97"/>
      <c r="FFU151" s="97"/>
      <c r="FFV151" s="97"/>
      <c r="FFW151" s="97"/>
      <c r="FFX151" s="97"/>
      <c r="FFY151" s="97"/>
      <c r="FFZ151" s="97"/>
      <c r="FGA151" s="97"/>
      <c r="FGB151" s="97"/>
      <c r="FGC151" s="97"/>
      <c r="FGD151" s="97"/>
      <c r="FGE151" s="97"/>
      <c r="FGF151" s="97"/>
      <c r="FGG151" s="97"/>
      <c r="FGH151" s="97"/>
      <c r="FGI151" s="97"/>
      <c r="FGJ151" s="97"/>
      <c r="FGK151" s="97"/>
      <c r="FGL151" s="97"/>
      <c r="FGM151" s="97"/>
      <c r="FGN151" s="97"/>
      <c r="FGO151" s="97"/>
      <c r="FGP151" s="97"/>
      <c r="FGQ151" s="97"/>
      <c r="FGR151" s="97"/>
      <c r="FGS151" s="97"/>
      <c r="FGT151" s="97"/>
      <c r="FGU151" s="97"/>
      <c r="FGV151" s="97"/>
      <c r="FGW151" s="97"/>
      <c r="FGX151" s="97"/>
      <c r="FGY151" s="97"/>
      <c r="FGZ151" s="97"/>
      <c r="FHA151" s="97"/>
      <c r="FHB151" s="97"/>
      <c r="FHC151" s="97"/>
      <c r="FHD151" s="97"/>
      <c r="FHE151" s="97"/>
      <c r="FHF151" s="97"/>
      <c r="FHG151" s="97"/>
      <c r="FHH151" s="97"/>
      <c r="FHI151" s="97"/>
      <c r="FHJ151" s="97"/>
      <c r="FHK151" s="97"/>
      <c r="FHL151" s="97"/>
      <c r="FHM151" s="97"/>
      <c r="FHN151" s="97"/>
      <c r="FHO151" s="97"/>
      <c r="FHP151" s="97"/>
      <c r="FHQ151" s="97"/>
      <c r="FHR151" s="97"/>
      <c r="FHS151" s="97"/>
      <c r="FHT151" s="97"/>
      <c r="FHU151" s="97"/>
      <c r="FHV151" s="97"/>
      <c r="FHW151" s="97"/>
      <c r="FHX151" s="97"/>
      <c r="FHY151" s="97"/>
      <c r="FHZ151" s="97"/>
      <c r="FIA151" s="97"/>
      <c r="FIB151" s="97"/>
      <c r="FIC151" s="97"/>
      <c r="FID151" s="97"/>
      <c r="FIE151" s="97"/>
      <c r="FIF151" s="97"/>
      <c r="FIG151" s="97"/>
      <c r="FIH151" s="97"/>
      <c r="FII151" s="97"/>
      <c r="FIJ151" s="97"/>
      <c r="FIK151" s="97"/>
      <c r="FIL151" s="97"/>
      <c r="FIM151" s="97"/>
      <c r="FIN151" s="97"/>
      <c r="FIO151" s="97"/>
      <c r="FIP151" s="97"/>
      <c r="FIQ151" s="97"/>
      <c r="FIR151" s="97"/>
      <c r="FIS151" s="97"/>
      <c r="FIT151" s="97"/>
      <c r="FIU151" s="97"/>
      <c r="FIV151" s="97"/>
      <c r="FIW151" s="97"/>
      <c r="FIX151" s="97"/>
      <c r="FIY151" s="97"/>
      <c r="FIZ151" s="97"/>
      <c r="FJA151" s="97"/>
      <c r="FJB151" s="97"/>
      <c r="FJC151" s="97"/>
      <c r="FJD151" s="97"/>
      <c r="FJE151" s="97"/>
      <c r="FJF151" s="97"/>
      <c r="FJG151" s="97"/>
      <c r="FJH151" s="97"/>
      <c r="FJI151" s="97"/>
      <c r="FJJ151" s="97"/>
      <c r="FJK151" s="97"/>
      <c r="FJL151" s="97"/>
      <c r="FJM151" s="97"/>
      <c r="FJN151" s="97"/>
      <c r="FJO151" s="97"/>
      <c r="FJP151" s="97"/>
      <c r="FJQ151" s="97"/>
      <c r="FJR151" s="97"/>
      <c r="FJS151" s="97"/>
      <c r="FJT151" s="97"/>
      <c r="FJU151" s="97"/>
      <c r="FJV151" s="97"/>
      <c r="FJW151" s="97"/>
      <c r="FJX151" s="97"/>
      <c r="FJY151" s="97"/>
      <c r="FJZ151" s="97"/>
      <c r="FKA151" s="97"/>
      <c r="FKB151" s="97"/>
      <c r="FKC151" s="97"/>
      <c r="FKD151" s="97"/>
      <c r="FKE151" s="97"/>
      <c r="FKF151" s="97"/>
      <c r="FKG151" s="97"/>
      <c r="FKH151" s="97"/>
      <c r="FKI151" s="97"/>
      <c r="FKJ151" s="97"/>
      <c r="FKK151" s="97"/>
      <c r="FKL151" s="97"/>
      <c r="FKM151" s="97"/>
      <c r="FKN151" s="97"/>
      <c r="FKO151" s="97"/>
      <c r="FKP151" s="97"/>
      <c r="FKQ151" s="97"/>
      <c r="FKR151" s="97"/>
      <c r="FKS151" s="97"/>
      <c r="FKT151" s="97"/>
      <c r="FKU151" s="97"/>
      <c r="FKV151" s="97"/>
      <c r="FKW151" s="97"/>
      <c r="FKX151" s="97"/>
      <c r="FKY151" s="97"/>
      <c r="FKZ151" s="97"/>
      <c r="FLA151" s="97"/>
      <c r="FLB151" s="97"/>
      <c r="FLC151" s="97"/>
      <c r="FLD151" s="97"/>
      <c r="FLE151" s="97"/>
      <c r="FLF151" s="97"/>
      <c r="FLG151" s="97"/>
      <c r="FLH151" s="97"/>
      <c r="FLI151" s="97"/>
      <c r="FLJ151" s="97"/>
      <c r="FLK151" s="97"/>
      <c r="FLL151" s="97"/>
      <c r="FLM151" s="97"/>
      <c r="FLN151" s="97"/>
      <c r="FLO151" s="97"/>
      <c r="FLP151" s="97"/>
      <c r="FLQ151" s="97"/>
      <c r="FLR151" s="97"/>
      <c r="FLS151" s="97"/>
      <c r="FLT151" s="97"/>
      <c r="FLU151" s="97"/>
      <c r="FLV151" s="97"/>
      <c r="FLW151" s="97"/>
      <c r="FLX151" s="97"/>
      <c r="FLY151" s="97"/>
      <c r="FLZ151" s="97"/>
      <c r="FMA151" s="97"/>
      <c r="FMB151" s="97"/>
      <c r="FMC151" s="97"/>
      <c r="FMD151" s="97"/>
      <c r="FME151" s="97"/>
      <c r="FMF151" s="97"/>
      <c r="FMG151" s="97"/>
      <c r="FMH151" s="97"/>
      <c r="FMI151" s="97"/>
      <c r="FMJ151" s="97"/>
      <c r="FMK151" s="97"/>
      <c r="FML151" s="97"/>
      <c r="FMM151" s="97"/>
      <c r="FMN151" s="97"/>
      <c r="FMO151" s="97"/>
      <c r="FMP151" s="97"/>
      <c r="FMQ151" s="97"/>
      <c r="FMR151" s="97"/>
      <c r="FMS151" s="97"/>
      <c r="FMT151" s="97"/>
      <c r="FMU151" s="97"/>
      <c r="FMV151" s="97"/>
      <c r="FMW151" s="97"/>
      <c r="FMX151" s="97"/>
      <c r="FMY151" s="97"/>
      <c r="FMZ151" s="97"/>
      <c r="FNA151" s="97"/>
      <c r="FNB151" s="97"/>
      <c r="FNC151" s="97"/>
      <c r="FND151" s="97"/>
      <c r="FNE151" s="97"/>
      <c r="FNF151" s="97"/>
      <c r="FNG151" s="97"/>
      <c r="FNH151" s="97"/>
      <c r="FNI151" s="97"/>
      <c r="FNJ151" s="97"/>
      <c r="FNK151" s="97"/>
      <c r="FNL151" s="97"/>
      <c r="FNM151" s="97"/>
      <c r="FNN151" s="97"/>
      <c r="FNO151" s="97"/>
      <c r="FNP151" s="97"/>
      <c r="FNQ151" s="97"/>
      <c r="FNR151" s="97"/>
      <c r="FNS151" s="97"/>
      <c r="FNT151" s="97"/>
      <c r="FNU151" s="97"/>
      <c r="FNV151" s="97"/>
      <c r="FNW151" s="97"/>
      <c r="FNX151" s="97"/>
      <c r="FNY151" s="97"/>
      <c r="FNZ151" s="97"/>
      <c r="FOA151" s="97"/>
      <c r="FOB151" s="97"/>
      <c r="FOC151" s="97"/>
      <c r="FOD151" s="97"/>
      <c r="FOE151" s="97"/>
      <c r="FOF151" s="97"/>
      <c r="FOG151" s="97"/>
      <c r="FOH151" s="97"/>
      <c r="FOI151" s="97"/>
      <c r="FOJ151" s="97"/>
      <c r="FOK151" s="97"/>
      <c r="FOL151" s="97"/>
      <c r="FOM151" s="97"/>
      <c r="FON151" s="97"/>
      <c r="FOO151" s="97"/>
      <c r="FOP151" s="97"/>
      <c r="FOQ151" s="97"/>
      <c r="FOR151" s="97"/>
      <c r="FOS151" s="97"/>
      <c r="FOT151" s="97"/>
      <c r="FOU151" s="97"/>
      <c r="FOV151" s="97"/>
      <c r="FOW151" s="97"/>
      <c r="FOX151" s="97"/>
      <c r="FOY151" s="97"/>
      <c r="FOZ151" s="97"/>
      <c r="FPA151" s="97"/>
      <c r="FPB151" s="97"/>
      <c r="FPC151" s="97"/>
      <c r="FPD151" s="97"/>
      <c r="FPE151" s="97"/>
      <c r="FPF151" s="97"/>
      <c r="FPG151" s="97"/>
      <c r="FPH151" s="97"/>
      <c r="FPI151" s="97"/>
      <c r="FPJ151" s="97"/>
      <c r="FPK151" s="97"/>
      <c r="FPL151" s="97"/>
      <c r="FPM151" s="97"/>
      <c r="FPN151" s="97"/>
      <c r="FPO151" s="97"/>
      <c r="FPP151" s="97"/>
      <c r="FPQ151" s="97"/>
      <c r="FPR151" s="97"/>
      <c r="FPS151" s="97"/>
      <c r="FPT151" s="97"/>
      <c r="FPU151" s="97"/>
      <c r="FPV151" s="97"/>
      <c r="FPW151" s="97"/>
      <c r="FPX151" s="97"/>
      <c r="FPY151" s="97"/>
      <c r="FPZ151" s="97"/>
      <c r="FQA151" s="97"/>
      <c r="FQB151" s="97"/>
      <c r="FQC151" s="97"/>
      <c r="FQD151" s="97"/>
      <c r="FQE151" s="97"/>
      <c r="FQF151" s="97"/>
      <c r="FQG151" s="97"/>
      <c r="FQH151" s="97"/>
      <c r="FQI151" s="97"/>
      <c r="FQJ151" s="97"/>
      <c r="FQK151" s="97"/>
      <c r="FQL151" s="97"/>
      <c r="FQM151" s="97"/>
      <c r="FQN151" s="97"/>
      <c r="FQO151" s="97"/>
      <c r="FQP151" s="97"/>
      <c r="FQQ151" s="97"/>
      <c r="FQR151" s="97"/>
      <c r="FQS151" s="97"/>
      <c r="FQT151" s="97"/>
      <c r="FQU151" s="97"/>
      <c r="FQV151" s="97"/>
      <c r="FQW151" s="97"/>
      <c r="FQX151" s="97"/>
      <c r="FQY151" s="97"/>
      <c r="FQZ151" s="97"/>
      <c r="FRA151" s="97"/>
      <c r="FRB151" s="97"/>
      <c r="FRC151" s="97"/>
      <c r="FRD151" s="97"/>
      <c r="FRE151" s="97"/>
      <c r="FRF151" s="97"/>
      <c r="FRG151" s="97"/>
      <c r="FRH151" s="97"/>
      <c r="FRI151" s="97"/>
      <c r="FRJ151" s="97"/>
      <c r="FRK151" s="97"/>
      <c r="FRL151" s="97"/>
      <c r="FRM151" s="97"/>
      <c r="FRN151" s="97"/>
      <c r="FRO151" s="97"/>
      <c r="FRP151" s="97"/>
      <c r="FRQ151" s="97"/>
      <c r="FRR151" s="97"/>
      <c r="FRS151" s="97"/>
      <c r="FRT151" s="97"/>
      <c r="FRU151" s="97"/>
      <c r="FRV151" s="97"/>
      <c r="FRW151" s="97"/>
      <c r="FRX151" s="97"/>
      <c r="FRY151" s="97"/>
      <c r="FRZ151" s="97"/>
      <c r="FSA151" s="97"/>
      <c r="FSB151" s="97"/>
      <c r="FSC151" s="97"/>
      <c r="FSD151" s="97"/>
      <c r="FSE151" s="97"/>
      <c r="FSF151" s="97"/>
      <c r="FSG151" s="97"/>
      <c r="FSH151" s="97"/>
      <c r="FSI151" s="97"/>
      <c r="FSJ151" s="97"/>
      <c r="FSK151" s="97"/>
      <c r="FSL151" s="97"/>
      <c r="FSM151" s="97"/>
      <c r="FSN151" s="97"/>
      <c r="FSO151" s="97"/>
      <c r="FSP151" s="97"/>
      <c r="FSQ151" s="97"/>
      <c r="FSR151" s="97"/>
      <c r="FSS151" s="97"/>
      <c r="FST151" s="97"/>
      <c r="FSU151" s="97"/>
      <c r="FSV151" s="97"/>
      <c r="FSW151" s="97"/>
      <c r="FSX151" s="97"/>
      <c r="FSY151" s="97"/>
      <c r="FSZ151" s="97"/>
      <c r="FTA151" s="97"/>
      <c r="FTB151" s="97"/>
      <c r="FTC151" s="97"/>
      <c r="FTD151" s="97"/>
      <c r="FTE151" s="97"/>
      <c r="FTF151" s="97"/>
      <c r="FTG151" s="97"/>
      <c r="FTH151" s="97"/>
      <c r="FTI151" s="97"/>
      <c r="FTJ151" s="97"/>
      <c r="FTK151" s="97"/>
      <c r="FTL151" s="97"/>
      <c r="FTM151" s="97"/>
      <c r="FTN151" s="97"/>
      <c r="FTO151" s="97"/>
      <c r="FTP151" s="97"/>
      <c r="FTQ151" s="97"/>
      <c r="FTR151" s="97"/>
      <c r="FTS151" s="97"/>
      <c r="FTT151" s="97"/>
      <c r="FTU151" s="97"/>
      <c r="FTV151" s="97"/>
      <c r="FTW151" s="97"/>
      <c r="FTX151" s="97"/>
      <c r="FTY151" s="97"/>
      <c r="FTZ151" s="97"/>
      <c r="FUA151" s="97"/>
      <c r="FUB151" s="97"/>
      <c r="FUC151" s="97"/>
      <c r="FUD151" s="97"/>
      <c r="FUE151" s="97"/>
      <c r="FUF151" s="97"/>
      <c r="FUG151" s="97"/>
      <c r="FUH151" s="97"/>
      <c r="FUI151" s="97"/>
      <c r="FUJ151" s="97"/>
      <c r="FUK151" s="97"/>
      <c r="FUL151" s="97"/>
      <c r="FUM151" s="97"/>
      <c r="FUN151" s="97"/>
      <c r="FUO151" s="97"/>
      <c r="FUP151" s="97"/>
      <c r="FUQ151" s="97"/>
      <c r="FUR151" s="97"/>
      <c r="FUS151" s="97"/>
      <c r="FUT151" s="97"/>
      <c r="FUU151" s="97"/>
      <c r="FUV151" s="97"/>
      <c r="FUW151" s="97"/>
      <c r="FUX151" s="97"/>
      <c r="FUY151" s="97"/>
      <c r="FUZ151" s="97"/>
      <c r="FVA151" s="97"/>
      <c r="FVB151" s="97"/>
      <c r="FVC151" s="97"/>
      <c r="FVD151" s="97"/>
      <c r="FVE151" s="97"/>
      <c r="FVF151" s="97"/>
      <c r="FVG151" s="97"/>
      <c r="FVH151" s="97"/>
      <c r="FVI151" s="97"/>
      <c r="FVJ151" s="97"/>
      <c r="FVK151" s="97"/>
      <c r="FVL151" s="97"/>
      <c r="FVM151" s="97"/>
      <c r="FVN151" s="97"/>
      <c r="FVO151" s="97"/>
      <c r="FVP151" s="97"/>
      <c r="FVQ151" s="97"/>
      <c r="FVR151" s="97"/>
      <c r="FVS151" s="97"/>
      <c r="FVT151" s="97"/>
      <c r="FVU151" s="97"/>
      <c r="FVV151" s="97"/>
      <c r="FVW151" s="97"/>
      <c r="FVX151" s="97"/>
      <c r="FVY151" s="97"/>
      <c r="FVZ151" s="97"/>
      <c r="FWA151" s="97"/>
      <c r="FWB151" s="97"/>
      <c r="FWC151" s="97"/>
      <c r="FWD151" s="97"/>
      <c r="FWE151" s="97"/>
      <c r="FWF151" s="97"/>
      <c r="FWG151" s="97"/>
      <c r="FWH151" s="97"/>
      <c r="FWI151" s="97"/>
      <c r="FWJ151" s="97"/>
      <c r="FWK151" s="97"/>
      <c r="FWL151" s="97"/>
      <c r="FWM151" s="97"/>
      <c r="FWN151" s="97"/>
      <c r="FWO151" s="97"/>
      <c r="FWP151" s="97"/>
      <c r="FWQ151" s="97"/>
      <c r="FWR151" s="97"/>
      <c r="FWS151" s="97"/>
      <c r="FWT151" s="97"/>
      <c r="FWU151" s="97"/>
      <c r="FWV151" s="97"/>
      <c r="FWW151" s="97"/>
      <c r="FWX151" s="97"/>
      <c r="FWY151" s="97"/>
      <c r="FWZ151" s="97"/>
      <c r="FXA151" s="97"/>
      <c r="FXB151" s="97"/>
      <c r="FXC151" s="97"/>
      <c r="FXD151" s="97"/>
      <c r="FXE151" s="97"/>
      <c r="FXF151" s="97"/>
      <c r="FXG151" s="97"/>
      <c r="FXH151" s="97"/>
      <c r="FXI151" s="97"/>
      <c r="FXJ151" s="97"/>
      <c r="FXK151" s="97"/>
      <c r="FXL151" s="97"/>
      <c r="FXM151" s="97"/>
      <c r="FXN151" s="97"/>
      <c r="FXO151" s="97"/>
      <c r="FXP151" s="97"/>
      <c r="FXQ151" s="97"/>
      <c r="FXR151" s="97"/>
      <c r="FXS151" s="97"/>
      <c r="FXT151" s="97"/>
      <c r="FXU151" s="97"/>
      <c r="FXV151" s="97"/>
      <c r="FXW151" s="97"/>
      <c r="FXX151" s="97"/>
      <c r="FXY151" s="97"/>
      <c r="FXZ151" s="97"/>
      <c r="FYA151" s="97"/>
      <c r="FYB151" s="97"/>
      <c r="FYC151" s="97"/>
      <c r="FYD151" s="97"/>
      <c r="FYE151" s="97"/>
      <c r="FYF151" s="97"/>
      <c r="FYG151" s="97"/>
      <c r="FYH151" s="97"/>
      <c r="FYI151" s="97"/>
      <c r="FYJ151" s="97"/>
      <c r="FYK151" s="97"/>
      <c r="FYL151" s="97"/>
      <c r="FYM151" s="97"/>
      <c r="FYN151" s="97"/>
      <c r="FYO151" s="97"/>
      <c r="FYP151" s="97"/>
      <c r="FYQ151" s="97"/>
      <c r="FYR151" s="97"/>
      <c r="FYS151" s="97"/>
      <c r="FYT151" s="97"/>
      <c r="FYU151" s="97"/>
      <c r="FYV151" s="97"/>
      <c r="FYW151" s="97"/>
      <c r="FYX151" s="97"/>
      <c r="FYY151" s="97"/>
      <c r="FYZ151" s="97"/>
      <c r="FZA151" s="97"/>
      <c r="FZB151" s="97"/>
      <c r="FZC151" s="97"/>
      <c r="FZD151" s="97"/>
      <c r="FZE151" s="97"/>
      <c r="FZF151" s="97"/>
      <c r="FZG151" s="97"/>
      <c r="FZH151" s="97"/>
      <c r="FZI151" s="97"/>
      <c r="FZJ151" s="97"/>
      <c r="FZK151" s="97"/>
      <c r="FZL151" s="97"/>
      <c r="FZM151" s="97"/>
      <c r="FZN151" s="97"/>
      <c r="FZO151" s="97"/>
      <c r="FZP151" s="97"/>
      <c r="FZQ151" s="97"/>
      <c r="FZR151" s="97"/>
      <c r="FZS151" s="97"/>
      <c r="FZT151" s="97"/>
      <c r="FZU151" s="97"/>
      <c r="FZV151" s="97"/>
      <c r="FZW151" s="97"/>
      <c r="FZX151" s="97"/>
      <c r="FZY151" s="97"/>
      <c r="FZZ151" s="97"/>
      <c r="GAA151" s="97"/>
      <c r="GAB151" s="97"/>
      <c r="GAC151" s="97"/>
      <c r="GAD151" s="97"/>
      <c r="GAE151" s="97"/>
      <c r="GAF151" s="97"/>
      <c r="GAG151" s="97"/>
      <c r="GAH151" s="97"/>
      <c r="GAI151" s="97"/>
      <c r="GAJ151" s="97"/>
      <c r="GAK151" s="97"/>
      <c r="GAL151" s="97"/>
      <c r="GAM151" s="97"/>
      <c r="GAN151" s="97"/>
      <c r="GAO151" s="97"/>
      <c r="GAP151" s="97"/>
      <c r="GAQ151" s="97"/>
      <c r="GAR151" s="97"/>
      <c r="GAS151" s="97"/>
      <c r="GAT151" s="97"/>
      <c r="GAU151" s="97"/>
      <c r="GAV151" s="97"/>
      <c r="GAW151" s="97"/>
      <c r="GAX151" s="97"/>
      <c r="GAY151" s="97"/>
      <c r="GAZ151" s="97"/>
      <c r="GBA151" s="97"/>
      <c r="GBB151" s="97"/>
      <c r="GBC151" s="97"/>
      <c r="GBD151" s="97"/>
      <c r="GBE151" s="97"/>
      <c r="GBF151" s="97"/>
      <c r="GBG151" s="97"/>
      <c r="GBH151" s="97"/>
      <c r="GBI151" s="97"/>
      <c r="GBJ151" s="97"/>
      <c r="GBK151" s="97"/>
      <c r="GBL151" s="97"/>
      <c r="GBM151" s="97"/>
      <c r="GBN151" s="97"/>
      <c r="GBO151" s="97"/>
      <c r="GBP151" s="97"/>
      <c r="GBQ151" s="97"/>
      <c r="GBR151" s="97"/>
      <c r="GBS151" s="97"/>
      <c r="GBT151" s="97"/>
      <c r="GBU151" s="97"/>
      <c r="GBV151" s="97"/>
      <c r="GBW151" s="97"/>
      <c r="GBX151" s="97"/>
      <c r="GBY151" s="97"/>
      <c r="GBZ151" s="97"/>
      <c r="GCA151" s="97"/>
      <c r="GCB151" s="97"/>
      <c r="GCC151" s="97"/>
      <c r="GCD151" s="97"/>
      <c r="GCE151" s="97"/>
      <c r="GCF151" s="97"/>
      <c r="GCG151" s="97"/>
      <c r="GCH151" s="97"/>
      <c r="GCI151" s="97"/>
      <c r="GCJ151" s="97"/>
      <c r="GCK151" s="97"/>
      <c r="GCL151" s="97"/>
      <c r="GCM151" s="97"/>
      <c r="GCN151" s="97"/>
      <c r="GCO151" s="97"/>
      <c r="GCP151" s="97"/>
      <c r="GCQ151" s="97"/>
      <c r="GCR151" s="97"/>
      <c r="GCS151" s="97"/>
      <c r="GCT151" s="97"/>
      <c r="GCU151" s="97"/>
      <c r="GCV151" s="97"/>
      <c r="GCW151" s="97"/>
      <c r="GCX151" s="97"/>
      <c r="GCY151" s="97"/>
      <c r="GCZ151" s="97"/>
      <c r="GDA151" s="97"/>
      <c r="GDB151" s="97"/>
      <c r="GDC151" s="97"/>
      <c r="GDD151" s="97"/>
      <c r="GDE151" s="97"/>
      <c r="GDF151" s="97"/>
      <c r="GDG151" s="97"/>
      <c r="GDH151" s="97"/>
      <c r="GDI151" s="97"/>
      <c r="GDJ151" s="97"/>
      <c r="GDK151" s="97"/>
      <c r="GDL151" s="97"/>
      <c r="GDM151" s="97"/>
      <c r="GDN151" s="97"/>
      <c r="GDO151" s="97"/>
      <c r="GDP151" s="97"/>
      <c r="GDQ151" s="97"/>
      <c r="GDR151" s="97"/>
      <c r="GDS151" s="97"/>
      <c r="GDT151" s="97"/>
      <c r="GDU151" s="97"/>
      <c r="GDV151" s="97"/>
      <c r="GDW151" s="97"/>
      <c r="GDX151" s="97"/>
      <c r="GDY151" s="97"/>
      <c r="GDZ151" s="97"/>
      <c r="GEA151" s="97"/>
      <c r="GEB151" s="97"/>
      <c r="GEC151" s="97"/>
      <c r="GED151" s="97"/>
      <c r="GEE151" s="97"/>
      <c r="GEF151" s="97"/>
      <c r="GEG151" s="97"/>
      <c r="GEH151" s="97"/>
      <c r="GEI151" s="97"/>
      <c r="GEJ151" s="97"/>
      <c r="GEK151" s="97"/>
      <c r="GEL151" s="97"/>
      <c r="GEM151" s="97"/>
      <c r="GEN151" s="97"/>
      <c r="GEO151" s="97"/>
      <c r="GEP151" s="97"/>
      <c r="GEQ151" s="97"/>
      <c r="GER151" s="97"/>
      <c r="GES151" s="97"/>
      <c r="GET151" s="97"/>
      <c r="GEU151" s="97"/>
      <c r="GEV151" s="97"/>
      <c r="GEW151" s="97"/>
      <c r="GEX151" s="97"/>
      <c r="GEY151" s="97"/>
      <c r="GEZ151" s="97"/>
      <c r="GFA151" s="97"/>
      <c r="GFB151" s="97"/>
      <c r="GFC151" s="97"/>
      <c r="GFD151" s="97"/>
      <c r="GFE151" s="97"/>
      <c r="GFF151" s="97"/>
      <c r="GFG151" s="97"/>
      <c r="GFH151" s="97"/>
      <c r="GFI151" s="97"/>
      <c r="GFJ151" s="97"/>
      <c r="GFK151" s="97"/>
      <c r="GFL151" s="97"/>
      <c r="GFM151" s="97"/>
      <c r="GFN151" s="97"/>
      <c r="GFO151" s="97"/>
      <c r="GFP151" s="97"/>
      <c r="GFQ151" s="97"/>
      <c r="GFR151" s="97"/>
      <c r="GFS151" s="97"/>
      <c r="GFT151" s="97"/>
      <c r="GFU151" s="97"/>
      <c r="GFV151" s="97"/>
      <c r="GFW151" s="97"/>
      <c r="GFX151" s="97"/>
      <c r="GFY151" s="97"/>
      <c r="GFZ151" s="97"/>
      <c r="GGA151" s="97"/>
      <c r="GGB151" s="97"/>
      <c r="GGC151" s="97"/>
      <c r="GGD151" s="97"/>
      <c r="GGE151" s="97"/>
      <c r="GGF151" s="97"/>
      <c r="GGG151" s="97"/>
      <c r="GGH151" s="97"/>
      <c r="GGI151" s="97"/>
      <c r="GGJ151" s="97"/>
      <c r="GGK151" s="97"/>
      <c r="GGL151" s="97"/>
      <c r="GGM151" s="97"/>
      <c r="GGN151" s="97"/>
      <c r="GGO151" s="97"/>
      <c r="GGP151" s="97"/>
      <c r="GGQ151" s="97"/>
      <c r="GGR151" s="97"/>
      <c r="GGS151" s="97"/>
      <c r="GGT151" s="97"/>
      <c r="GGU151" s="97"/>
      <c r="GGV151" s="97"/>
      <c r="GGW151" s="97"/>
      <c r="GGX151" s="97"/>
      <c r="GGY151" s="97"/>
      <c r="GGZ151" s="97"/>
      <c r="GHA151" s="97"/>
      <c r="GHB151" s="97"/>
      <c r="GHC151" s="97"/>
      <c r="GHD151" s="97"/>
      <c r="GHE151" s="97"/>
      <c r="GHF151" s="97"/>
      <c r="GHG151" s="97"/>
      <c r="GHH151" s="97"/>
      <c r="GHI151" s="97"/>
      <c r="GHJ151" s="97"/>
      <c r="GHK151" s="97"/>
      <c r="GHL151" s="97"/>
      <c r="GHM151" s="97"/>
      <c r="GHN151" s="97"/>
      <c r="GHO151" s="97"/>
      <c r="GHP151" s="97"/>
      <c r="GHQ151" s="97"/>
      <c r="GHR151" s="97"/>
      <c r="GHS151" s="97"/>
      <c r="GHT151" s="97"/>
      <c r="GHU151" s="97"/>
      <c r="GHV151" s="97"/>
      <c r="GHW151" s="97"/>
      <c r="GHX151" s="97"/>
      <c r="GHY151" s="97"/>
      <c r="GHZ151" s="97"/>
      <c r="GIA151" s="97"/>
      <c r="GIB151" s="97"/>
      <c r="GIC151" s="97"/>
      <c r="GID151" s="97"/>
      <c r="GIE151" s="97"/>
      <c r="GIF151" s="97"/>
      <c r="GIG151" s="97"/>
      <c r="GIH151" s="97"/>
      <c r="GII151" s="97"/>
      <c r="GIJ151" s="97"/>
      <c r="GIK151" s="97"/>
      <c r="GIL151" s="97"/>
      <c r="GIM151" s="97"/>
      <c r="GIN151" s="97"/>
      <c r="GIO151" s="97"/>
      <c r="GIP151" s="97"/>
      <c r="GIQ151" s="97"/>
      <c r="GIR151" s="97"/>
      <c r="GIS151" s="97"/>
      <c r="GIT151" s="97"/>
      <c r="GIU151" s="97"/>
      <c r="GIV151" s="97"/>
      <c r="GIW151" s="97"/>
      <c r="GIX151" s="97"/>
      <c r="GIY151" s="97"/>
      <c r="GIZ151" s="97"/>
      <c r="GJA151" s="97"/>
      <c r="GJB151" s="97"/>
      <c r="GJC151" s="97"/>
      <c r="GJD151" s="97"/>
      <c r="GJE151" s="97"/>
      <c r="GJF151" s="97"/>
      <c r="GJG151" s="97"/>
      <c r="GJH151" s="97"/>
      <c r="GJI151" s="97"/>
      <c r="GJJ151" s="97"/>
      <c r="GJK151" s="97"/>
      <c r="GJL151" s="97"/>
      <c r="GJM151" s="97"/>
      <c r="GJN151" s="97"/>
      <c r="GJO151" s="97"/>
      <c r="GJP151" s="97"/>
      <c r="GJQ151" s="97"/>
      <c r="GJR151" s="97"/>
      <c r="GJS151" s="97"/>
      <c r="GJT151" s="97"/>
      <c r="GJU151" s="97"/>
      <c r="GJV151" s="97"/>
      <c r="GJW151" s="97"/>
      <c r="GJX151" s="97"/>
      <c r="GJY151" s="97"/>
      <c r="GJZ151" s="97"/>
      <c r="GKA151" s="97"/>
      <c r="GKB151" s="97"/>
      <c r="GKC151" s="97"/>
      <c r="GKD151" s="97"/>
      <c r="GKE151" s="97"/>
      <c r="GKF151" s="97"/>
      <c r="GKG151" s="97"/>
      <c r="GKH151" s="97"/>
      <c r="GKI151" s="97"/>
      <c r="GKJ151" s="97"/>
      <c r="GKK151" s="97"/>
      <c r="GKL151" s="97"/>
      <c r="GKM151" s="97"/>
      <c r="GKN151" s="97"/>
      <c r="GKO151" s="97"/>
      <c r="GKP151" s="97"/>
      <c r="GKQ151" s="97"/>
      <c r="GKR151" s="97"/>
      <c r="GKS151" s="97"/>
      <c r="GKT151" s="97"/>
      <c r="GKU151" s="97"/>
      <c r="GKV151" s="97"/>
      <c r="GKW151" s="97"/>
      <c r="GKX151" s="97"/>
      <c r="GKY151" s="97"/>
      <c r="GKZ151" s="97"/>
      <c r="GLA151" s="97"/>
      <c r="GLB151" s="97"/>
      <c r="GLC151" s="97"/>
      <c r="GLD151" s="97"/>
      <c r="GLE151" s="97"/>
      <c r="GLF151" s="97"/>
      <c r="GLG151" s="97"/>
      <c r="GLH151" s="97"/>
      <c r="GLI151" s="97"/>
      <c r="GLJ151" s="97"/>
      <c r="GLK151" s="97"/>
      <c r="GLL151" s="97"/>
      <c r="GLM151" s="97"/>
      <c r="GLN151" s="97"/>
      <c r="GLO151" s="97"/>
      <c r="GLP151" s="97"/>
      <c r="GLQ151" s="97"/>
      <c r="GLR151" s="97"/>
      <c r="GLS151" s="97"/>
      <c r="GLT151" s="97"/>
      <c r="GLU151" s="97"/>
      <c r="GLV151" s="97"/>
      <c r="GLW151" s="97"/>
      <c r="GLX151" s="97"/>
      <c r="GLY151" s="97"/>
      <c r="GLZ151" s="97"/>
      <c r="GMA151" s="97"/>
      <c r="GMB151" s="97"/>
      <c r="GMC151" s="97"/>
      <c r="GMD151" s="97"/>
      <c r="GME151" s="97"/>
      <c r="GMF151" s="97"/>
      <c r="GMG151" s="97"/>
      <c r="GMH151" s="97"/>
      <c r="GMI151" s="97"/>
      <c r="GMJ151" s="97"/>
      <c r="GMK151" s="97"/>
      <c r="GML151" s="97"/>
      <c r="GMM151" s="97"/>
      <c r="GMN151" s="97"/>
      <c r="GMO151" s="97"/>
      <c r="GMP151" s="97"/>
      <c r="GMQ151" s="97"/>
      <c r="GMR151" s="97"/>
      <c r="GMS151" s="97"/>
      <c r="GMT151" s="97"/>
      <c r="GMU151" s="97"/>
      <c r="GMV151" s="97"/>
      <c r="GMW151" s="97"/>
      <c r="GMX151" s="97"/>
      <c r="GMY151" s="97"/>
      <c r="GMZ151" s="97"/>
      <c r="GNA151" s="97"/>
      <c r="GNB151" s="97"/>
      <c r="GNC151" s="97"/>
      <c r="GND151" s="97"/>
      <c r="GNE151" s="97"/>
      <c r="GNF151" s="97"/>
      <c r="GNG151" s="97"/>
      <c r="GNH151" s="97"/>
      <c r="GNI151" s="97"/>
      <c r="GNJ151" s="97"/>
      <c r="GNK151" s="97"/>
      <c r="GNL151" s="97"/>
      <c r="GNM151" s="97"/>
      <c r="GNN151" s="97"/>
      <c r="GNO151" s="97"/>
      <c r="GNP151" s="97"/>
      <c r="GNQ151" s="97"/>
      <c r="GNR151" s="97"/>
      <c r="GNS151" s="97"/>
      <c r="GNT151" s="97"/>
      <c r="GNU151" s="97"/>
      <c r="GNV151" s="97"/>
      <c r="GNW151" s="97"/>
      <c r="GNX151" s="97"/>
      <c r="GNY151" s="97"/>
      <c r="GNZ151" s="97"/>
      <c r="GOA151" s="97"/>
      <c r="GOB151" s="97"/>
      <c r="GOC151" s="97"/>
      <c r="GOD151" s="97"/>
      <c r="GOE151" s="97"/>
      <c r="GOF151" s="97"/>
      <c r="GOG151" s="97"/>
      <c r="GOH151" s="97"/>
      <c r="GOI151" s="97"/>
      <c r="GOJ151" s="97"/>
      <c r="GOK151" s="97"/>
      <c r="GOL151" s="97"/>
      <c r="GOM151" s="97"/>
      <c r="GON151" s="97"/>
      <c r="GOO151" s="97"/>
      <c r="GOP151" s="97"/>
      <c r="GOQ151" s="97"/>
      <c r="GOR151" s="97"/>
      <c r="GOS151" s="97"/>
      <c r="GOT151" s="97"/>
      <c r="GOU151" s="97"/>
      <c r="GOV151" s="97"/>
      <c r="GOW151" s="97"/>
      <c r="GOX151" s="97"/>
      <c r="GOY151" s="97"/>
      <c r="GOZ151" s="97"/>
      <c r="GPA151" s="97"/>
      <c r="GPB151" s="97"/>
      <c r="GPC151" s="97"/>
      <c r="GPD151" s="97"/>
      <c r="GPE151" s="97"/>
      <c r="GPF151" s="97"/>
      <c r="GPG151" s="97"/>
      <c r="GPH151" s="97"/>
      <c r="GPI151" s="97"/>
      <c r="GPJ151" s="97"/>
      <c r="GPK151" s="97"/>
      <c r="GPL151" s="97"/>
      <c r="GPM151" s="97"/>
      <c r="GPN151" s="97"/>
      <c r="GPO151" s="97"/>
      <c r="GPP151" s="97"/>
      <c r="GPQ151" s="97"/>
      <c r="GPR151" s="97"/>
      <c r="GPS151" s="97"/>
      <c r="GPT151" s="97"/>
      <c r="GPU151" s="97"/>
      <c r="GPV151" s="97"/>
      <c r="GPW151" s="97"/>
      <c r="GPX151" s="97"/>
      <c r="GPY151" s="97"/>
      <c r="GPZ151" s="97"/>
      <c r="GQA151" s="97"/>
      <c r="GQB151" s="97"/>
      <c r="GQC151" s="97"/>
      <c r="GQD151" s="97"/>
      <c r="GQE151" s="97"/>
      <c r="GQF151" s="97"/>
      <c r="GQG151" s="97"/>
      <c r="GQH151" s="97"/>
      <c r="GQI151" s="97"/>
      <c r="GQJ151" s="97"/>
      <c r="GQK151" s="97"/>
      <c r="GQL151" s="97"/>
      <c r="GQM151" s="97"/>
      <c r="GQN151" s="97"/>
      <c r="GQO151" s="97"/>
      <c r="GQP151" s="97"/>
      <c r="GQQ151" s="97"/>
      <c r="GQR151" s="97"/>
      <c r="GQS151" s="97"/>
      <c r="GQT151" s="97"/>
      <c r="GQU151" s="97"/>
      <c r="GQV151" s="97"/>
      <c r="GQW151" s="97"/>
      <c r="GQX151" s="97"/>
      <c r="GQY151" s="97"/>
      <c r="GQZ151" s="97"/>
      <c r="GRA151" s="97"/>
      <c r="GRB151" s="97"/>
      <c r="GRC151" s="97"/>
      <c r="GRD151" s="97"/>
      <c r="GRE151" s="97"/>
      <c r="GRF151" s="97"/>
      <c r="GRG151" s="97"/>
      <c r="GRH151" s="97"/>
      <c r="GRI151" s="97"/>
      <c r="GRJ151" s="97"/>
      <c r="GRK151" s="97"/>
      <c r="GRL151" s="97"/>
      <c r="GRM151" s="97"/>
      <c r="GRN151" s="97"/>
      <c r="GRO151" s="97"/>
      <c r="GRP151" s="97"/>
      <c r="GRQ151" s="97"/>
      <c r="GRR151" s="97"/>
      <c r="GRS151" s="97"/>
      <c r="GRT151" s="97"/>
      <c r="GRU151" s="97"/>
      <c r="GRV151" s="97"/>
      <c r="GRW151" s="97"/>
      <c r="GRX151" s="97"/>
      <c r="GRY151" s="97"/>
      <c r="GRZ151" s="97"/>
      <c r="GSA151" s="97"/>
      <c r="GSB151" s="97"/>
      <c r="GSC151" s="97"/>
      <c r="GSD151" s="97"/>
      <c r="GSE151" s="97"/>
      <c r="GSF151" s="97"/>
      <c r="GSG151" s="97"/>
      <c r="GSH151" s="97"/>
      <c r="GSI151" s="97"/>
      <c r="GSJ151" s="97"/>
      <c r="GSK151" s="97"/>
      <c r="GSL151" s="97"/>
      <c r="GSM151" s="97"/>
      <c r="GSN151" s="97"/>
      <c r="GSO151" s="97"/>
      <c r="GSP151" s="97"/>
      <c r="GSQ151" s="97"/>
      <c r="GSR151" s="97"/>
      <c r="GSS151" s="97"/>
      <c r="GST151" s="97"/>
      <c r="GSU151" s="97"/>
      <c r="GSV151" s="97"/>
      <c r="GSW151" s="97"/>
      <c r="GSX151" s="97"/>
      <c r="GSY151" s="97"/>
      <c r="GSZ151" s="97"/>
      <c r="GTA151" s="97"/>
      <c r="GTB151" s="97"/>
      <c r="GTC151" s="97"/>
      <c r="GTD151" s="97"/>
      <c r="GTE151" s="97"/>
      <c r="GTF151" s="97"/>
      <c r="GTG151" s="97"/>
      <c r="GTH151" s="97"/>
      <c r="GTI151" s="97"/>
      <c r="GTJ151" s="97"/>
      <c r="GTK151" s="97"/>
      <c r="GTL151" s="97"/>
      <c r="GTM151" s="97"/>
      <c r="GTN151" s="97"/>
      <c r="GTO151" s="97"/>
      <c r="GTP151" s="97"/>
      <c r="GTQ151" s="97"/>
      <c r="GTR151" s="97"/>
      <c r="GTS151" s="97"/>
      <c r="GTT151" s="97"/>
      <c r="GTU151" s="97"/>
      <c r="GTV151" s="97"/>
      <c r="GTW151" s="97"/>
      <c r="GTX151" s="97"/>
      <c r="GTY151" s="97"/>
      <c r="GTZ151" s="97"/>
      <c r="GUA151" s="97"/>
      <c r="GUB151" s="97"/>
      <c r="GUC151" s="97"/>
      <c r="GUD151" s="97"/>
      <c r="GUE151" s="97"/>
      <c r="GUF151" s="97"/>
      <c r="GUG151" s="97"/>
      <c r="GUH151" s="97"/>
      <c r="GUI151" s="97"/>
      <c r="GUJ151" s="97"/>
      <c r="GUK151" s="97"/>
      <c r="GUL151" s="97"/>
      <c r="GUM151" s="97"/>
      <c r="GUN151" s="97"/>
      <c r="GUO151" s="97"/>
      <c r="GUP151" s="97"/>
      <c r="GUQ151" s="97"/>
      <c r="GUR151" s="97"/>
      <c r="GUS151" s="97"/>
      <c r="GUT151" s="97"/>
      <c r="GUU151" s="97"/>
      <c r="GUV151" s="97"/>
      <c r="GUW151" s="97"/>
      <c r="GUX151" s="97"/>
      <c r="GUY151" s="97"/>
      <c r="GUZ151" s="97"/>
      <c r="GVA151" s="97"/>
      <c r="GVB151" s="97"/>
      <c r="GVC151" s="97"/>
      <c r="GVD151" s="97"/>
      <c r="GVE151" s="97"/>
      <c r="GVF151" s="97"/>
      <c r="GVG151" s="97"/>
      <c r="GVH151" s="97"/>
      <c r="GVI151" s="97"/>
      <c r="GVJ151" s="97"/>
      <c r="GVK151" s="97"/>
      <c r="GVL151" s="97"/>
      <c r="GVM151" s="97"/>
      <c r="GVN151" s="97"/>
      <c r="GVO151" s="97"/>
      <c r="GVP151" s="97"/>
      <c r="GVQ151" s="97"/>
      <c r="GVR151" s="97"/>
      <c r="GVS151" s="97"/>
      <c r="GVT151" s="97"/>
      <c r="GVU151" s="97"/>
      <c r="GVV151" s="97"/>
      <c r="GVW151" s="97"/>
      <c r="GVX151" s="97"/>
      <c r="GVY151" s="97"/>
      <c r="GVZ151" s="97"/>
      <c r="GWA151" s="97"/>
      <c r="GWB151" s="97"/>
      <c r="GWC151" s="97"/>
      <c r="GWD151" s="97"/>
      <c r="GWE151" s="97"/>
      <c r="GWF151" s="97"/>
      <c r="GWG151" s="97"/>
      <c r="GWH151" s="97"/>
      <c r="GWI151" s="97"/>
      <c r="GWJ151" s="97"/>
      <c r="GWK151" s="97"/>
      <c r="GWL151" s="97"/>
      <c r="GWM151" s="97"/>
      <c r="GWN151" s="97"/>
      <c r="GWO151" s="97"/>
      <c r="GWP151" s="97"/>
      <c r="GWQ151" s="97"/>
      <c r="GWR151" s="97"/>
      <c r="GWS151" s="97"/>
      <c r="GWT151" s="97"/>
      <c r="GWU151" s="97"/>
      <c r="GWV151" s="97"/>
      <c r="GWW151" s="97"/>
      <c r="GWX151" s="97"/>
      <c r="GWY151" s="97"/>
      <c r="GWZ151" s="97"/>
      <c r="GXA151" s="97"/>
      <c r="GXB151" s="97"/>
      <c r="GXC151" s="97"/>
      <c r="GXD151" s="97"/>
      <c r="GXE151" s="97"/>
      <c r="GXF151" s="97"/>
      <c r="GXG151" s="97"/>
      <c r="GXH151" s="97"/>
      <c r="GXI151" s="97"/>
      <c r="GXJ151" s="97"/>
      <c r="GXK151" s="97"/>
      <c r="GXL151" s="97"/>
      <c r="GXM151" s="97"/>
      <c r="GXN151" s="97"/>
      <c r="GXO151" s="97"/>
      <c r="GXP151" s="97"/>
      <c r="GXQ151" s="97"/>
      <c r="GXR151" s="97"/>
      <c r="GXS151" s="97"/>
      <c r="GXT151" s="97"/>
      <c r="GXU151" s="97"/>
      <c r="GXV151" s="97"/>
      <c r="GXW151" s="97"/>
      <c r="GXX151" s="97"/>
      <c r="GXY151" s="97"/>
      <c r="GXZ151" s="97"/>
      <c r="GYA151" s="97"/>
      <c r="GYB151" s="97"/>
      <c r="GYC151" s="97"/>
      <c r="GYD151" s="97"/>
      <c r="GYE151" s="97"/>
      <c r="GYF151" s="97"/>
      <c r="GYG151" s="97"/>
      <c r="GYH151" s="97"/>
      <c r="GYI151" s="97"/>
      <c r="GYJ151" s="97"/>
      <c r="GYK151" s="97"/>
      <c r="GYL151" s="97"/>
      <c r="GYM151" s="97"/>
      <c r="GYN151" s="97"/>
      <c r="GYO151" s="97"/>
      <c r="GYP151" s="97"/>
      <c r="GYQ151" s="97"/>
      <c r="GYR151" s="97"/>
      <c r="GYS151" s="97"/>
      <c r="GYT151" s="97"/>
      <c r="GYU151" s="97"/>
      <c r="GYV151" s="97"/>
      <c r="GYW151" s="97"/>
      <c r="GYX151" s="97"/>
      <c r="GYY151" s="97"/>
      <c r="GYZ151" s="97"/>
      <c r="GZA151" s="97"/>
      <c r="GZB151" s="97"/>
      <c r="GZC151" s="97"/>
      <c r="GZD151" s="97"/>
      <c r="GZE151" s="97"/>
      <c r="GZF151" s="97"/>
      <c r="GZG151" s="97"/>
      <c r="GZH151" s="97"/>
      <c r="GZI151" s="97"/>
      <c r="GZJ151" s="97"/>
      <c r="GZK151" s="97"/>
      <c r="GZL151" s="97"/>
      <c r="GZM151" s="97"/>
      <c r="GZN151" s="97"/>
      <c r="GZO151" s="97"/>
      <c r="GZP151" s="97"/>
      <c r="GZQ151" s="97"/>
      <c r="GZR151" s="97"/>
      <c r="GZS151" s="97"/>
      <c r="GZT151" s="97"/>
      <c r="GZU151" s="97"/>
      <c r="GZV151" s="97"/>
      <c r="GZW151" s="97"/>
      <c r="GZX151" s="97"/>
      <c r="GZY151" s="97"/>
      <c r="GZZ151" s="97"/>
      <c r="HAA151" s="97"/>
      <c r="HAB151" s="97"/>
      <c r="HAC151" s="97"/>
      <c r="HAD151" s="97"/>
      <c r="HAE151" s="97"/>
      <c r="HAF151" s="97"/>
      <c r="HAG151" s="97"/>
      <c r="HAH151" s="97"/>
      <c r="HAI151" s="97"/>
      <c r="HAJ151" s="97"/>
      <c r="HAK151" s="97"/>
      <c r="HAL151" s="97"/>
      <c r="HAM151" s="97"/>
      <c r="HAN151" s="97"/>
      <c r="HAO151" s="97"/>
      <c r="HAP151" s="97"/>
      <c r="HAQ151" s="97"/>
      <c r="HAR151" s="97"/>
      <c r="HAS151" s="97"/>
      <c r="HAT151" s="97"/>
      <c r="HAU151" s="97"/>
      <c r="HAV151" s="97"/>
      <c r="HAW151" s="97"/>
      <c r="HAX151" s="97"/>
      <c r="HAY151" s="97"/>
      <c r="HAZ151" s="97"/>
      <c r="HBA151" s="97"/>
      <c r="HBB151" s="97"/>
      <c r="HBC151" s="97"/>
      <c r="HBD151" s="97"/>
      <c r="HBE151" s="97"/>
      <c r="HBF151" s="97"/>
      <c r="HBG151" s="97"/>
      <c r="HBH151" s="97"/>
      <c r="HBI151" s="97"/>
      <c r="HBJ151" s="97"/>
      <c r="HBK151" s="97"/>
      <c r="HBL151" s="97"/>
      <c r="HBM151" s="97"/>
      <c r="HBN151" s="97"/>
      <c r="HBO151" s="97"/>
      <c r="HBP151" s="97"/>
      <c r="HBQ151" s="97"/>
      <c r="HBR151" s="97"/>
      <c r="HBS151" s="97"/>
      <c r="HBT151" s="97"/>
      <c r="HBU151" s="97"/>
      <c r="HBV151" s="97"/>
      <c r="HBW151" s="97"/>
      <c r="HBX151" s="97"/>
      <c r="HBY151" s="97"/>
      <c r="HBZ151" s="97"/>
      <c r="HCA151" s="97"/>
      <c r="HCB151" s="97"/>
      <c r="HCC151" s="97"/>
      <c r="HCD151" s="97"/>
      <c r="HCE151" s="97"/>
      <c r="HCF151" s="97"/>
      <c r="HCG151" s="97"/>
      <c r="HCH151" s="97"/>
      <c r="HCI151" s="97"/>
      <c r="HCJ151" s="97"/>
      <c r="HCK151" s="97"/>
      <c r="HCL151" s="97"/>
      <c r="HCM151" s="97"/>
      <c r="HCN151" s="97"/>
      <c r="HCO151" s="97"/>
      <c r="HCP151" s="97"/>
      <c r="HCQ151" s="97"/>
      <c r="HCR151" s="97"/>
      <c r="HCS151" s="97"/>
      <c r="HCT151" s="97"/>
      <c r="HCU151" s="97"/>
      <c r="HCV151" s="97"/>
      <c r="HCW151" s="97"/>
      <c r="HCX151" s="97"/>
      <c r="HCY151" s="97"/>
      <c r="HCZ151" s="97"/>
      <c r="HDA151" s="97"/>
      <c r="HDB151" s="97"/>
      <c r="HDC151" s="97"/>
      <c r="HDD151" s="97"/>
      <c r="HDE151" s="97"/>
      <c r="HDF151" s="97"/>
      <c r="HDG151" s="97"/>
      <c r="HDH151" s="97"/>
      <c r="HDI151" s="97"/>
      <c r="HDJ151" s="97"/>
      <c r="HDK151" s="97"/>
      <c r="HDL151" s="97"/>
      <c r="HDM151" s="97"/>
      <c r="HDN151" s="97"/>
      <c r="HDO151" s="97"/>
      <c r="HDP151" s="97"/>
      <c r="HDQ151" s="97"/>
      <c r="HDR151" s="97"/>
      <c r="HDS151" s="97"/>
      <c r="HDT151" s="97"/>
      <c r="HDU151" s="97"/>
      <c r="HDV151" s="97"/>
      <c r="HDW151" s="97"/>
      <c r="HDX151" s="97"/>
      <c r="HDY151" s="97"/>
      <c r="HDZ151" s="97"/>
      <c r="HEA151" s="97"/>
      <c r="HEB151" s="97"/>
      <c r="HEC151" s="97"/>
      <c r="HED151" s="97"/>
      <c r="HEE151" s="97"/>
      <c r="HEF151" s="97"/>
      <c r="HEG151" s="97"/>
      <c r="HEH151" s="97"/>
      <c r="HEI151" s="97"/>
      <c r="HEJ151" s="97"/>
      <c r="HEK151" s="97"/>
      <c r="HEL151" s="97"/>
      <c r="HEM151" s="97"/>
      <c r="HEN151" s="97"/>
      <c r="HEO151" s="97"/>
      <c r="HEP151" s="97"/>
      <c r="HEQ151" s="97"/>
      <c r="HER151" s="97"/>
      <c r="HES151" s="97"/>
      <c r="HET151" s="97"/>
      <c r="HEU151" s="97"/>
      <c r="HEV151" s="97"/>
      <c r="HEW151" s="97"/>
      <c r="HEX151" s="97"/>
      <c r="HEY151" s="97"/>
      <c r="HEZ151" s="97"/>
      <c r="HFA151" s="97"/>
      <c r="HFB151" s="97"/>
      <c r="HFC151" s="97"/>
      <c r="HFD151" s="97"/>
      <c r="HFE151" s="97"/>
      <c r="HFF151" s="97"/>
      <c r="HFG151" s="97"/>
      <c r="HFH151" s="97"/>
      <c r="HFI151" s="97"/>
      <c r="HFJ151" s="97"/>
      <c r="HFK151" s="97"/>
      <c r="HFL151" s="97"/>
      <c r="HFM151" s="97"/>
      <c r="HFN151" s="97"/>
      <c r="HFO151" s="97"/>
      <c r="HFP151" s="97"/>
      <c r="HFQ151" s="97"/>
      <c r="HFR151" s="97"/>
      <c r="HFS151" s="97"/>
      <c r="HFT151" s="97"/>
      <c r="HFU151" s="97"/>
      <c r="HFV151" s="97"/>
      <c r="HFW151" s="97"/>
      <c r="HFX151" s="97"/>
      <c r="HFY151" s="97"/>
      <c r="HFZ151" s="97"/>
      <c r="HGA151" s="97"/>
      <c r="HGB151" s="97"/>
      <c r="HGC151" s="97"/>
      <c r="HGD151" s="97"/>
      <c r="HGE151" s="97"/>
      <c r="HGF151" s="97"/>
      <c r="HGG151" s="97"/>
      <c r="HGH151" s="97"/>
      <c r="HGI151" s="97"/>
      <c r="HGJ151" s="97"/>
      <c r="HGK151" s="97"/>
      <c r="HGL151" s="97"/>
      <c r="HGM151" s="97"/>
      <c r="HGN151" s="97"/>
      <c r="HGO151" s="97"/>
      <c r="HGP151" s="97"/>
      <c r="HGQ151" s="97"/>
      <c r="HGR151" s="97"/>
      <c r="HGS151" s="97"/>
      <c r="HGT151" s="97"/>
      <c r="HGU151" s="97"/>
      <c r="HGV151" s="97"/>
      <c r="HGW151" s="97"/>
      <c r="HGX151" s="97"/>
      <c r="HGY151" s="97"/>
      <c r="HGZ151" s="97"/>
      <c r="HHA151" s="97"/>
      <c r="HHB151" s="97"/>
      <c r="HHC151" s="97"/>
      <c r="HHD151" s="97"/>
      <c r="HHE151" s="97"/>
      <c r="HHF151" s="97"/>
      <c r="HHG151" s="97"/>
      <c r="HHH151" s="97"/>
      <c r="HHI151" s="97"/>
      <c r="HHJ151" s="97"/>
      <c r="HHK151" s="97"/>
      <c r="HHL151" s="97"/>
      <c r="HHM151" s="97"/>
      <c r="HHN151" s="97"/>
      <c r="HHO151" s="97"/>
      <c r="HHP151" s="97"/>
      <c r="HHQ151" s="97"/>
      <c r="HHR151" s="97"/>
      <c r="HHS151" s="97"/>
      <c r="HHT151" s="97"/>
      <c r="HHU151" s="97"/>
      <c r="HHV151" s="97"/>
      <c r="HHW151" s="97"/>
      <c r="HHX151" s="97"/>
      <c r="HHY151" s="97"/>
      <c r="HHZ151" s="97"/>
      <c r="HIA151" s="97"/>
      <c r="HIB151" s="97"/>
      <c r="HIC151" s="97"/>
      <c r="HID151" s="97"/>
      <c r="HIE151" s="97"/>
      <c r="HIF151" s="97"/>
      <c r="HIG151" s="97"/>
      <c r="HIH151" s="97"/>
      <c r="HII151" s="97"/>
      <c r="HIJ151" s="97"/>
      <c r="HIK151" s="97"/>
      <c r="HIL151" s="97"/>
      <c r="HIM151" s="97"/>
      <c r="HIN151" s="97"/>
      <c r="HIO151" s="97"/>
      <c r="HIP151" s="97"/>
      <c r="HIQ151" s="97"/>
      <c r="HIR151" s="97"/>
      <c r="HIS151" s="97"/>
      <c r="HIT151" s="97"/>
      <c r="HIU151" s="97"/>
      <c r="HIV151" s="97"/>
      <c r="HIW151" s="97"/>
      <c r="HIX151" s="97"/>
      <c r="HIY151" s="97"/>
      <c r="HIZ151" s="97"/>
      <c r="HJA151" s="97"/>
      <c r="HJB151" s="97"/>
      <c r="HJC151" s="97"/>
      <c r="HJD151" s="97"/>
      <c r="HJE151" s="97"/>
      <c r="HJF151" s="97"/>
      <c r="HJG151" s="97"/>
      <c r="HJH151" s="97"/>
      <c r="HJI151" s="97"/>
      <c r="HJJ151" s="97"/>
      <c r="HJK151" s="97"/>
      <c r="HJL151" s="97"/>
      <c r="HJM151" s="97"/>
      <c r="HJN151" s="97"/>
      <c r="HJO151" s="97"/>
      <c r="HJP151" s="97"/>
      <c r="HJQ151" s="97"/>
      <c r="HJR151" s="97"/>
      <c r="HJS151" s="97"/>
      <c r="HJT151" s="97"/>
      <c r="HJU151" s="97"/>
      <c r="HJV151" s="97"/>
      <c r="HJW151" s="97"/>
      <c r="HJX151" s="97"/>
      <c r="HJY151" s="97"/>
      <c r="HJZ151" s="97"/>
      <c r="HKA151" s="97"/>
      <c r="HKB151" s="97"/>
      <c r="HKC151" s="97"/>
      <c r="HKD151" s="97"/>
      <c r="HKE151" s="97"/>
      <c r="HKF151" s="97"/>
      <c r="HKG151" s="97"/>
      <c r="HKH151" s="97"/>
      <c r="HKI151" s="97"/>
      <c r="HKJ151" s="97"/>
      <c r="HKK151" s="97"/>
      <c r="HKL151" s="97"/>
      <c r="HKM151" s="97"/>
      <c r="HKN151" s="97"/>
      <c r="HKO151" s="97"/>
      <c r="HKP151" s="97"/>
      <c r="HKQ151" s="97"/>
      <c r="HKR151" s="97"/>
      <c r="HKS151" s="97"/>
      <c r="HKT151" s="97"/>
      <c r="HKU151" s="97"/>
      <c r="HKV151" s="97"/>
      <c r="HKW151" s="97"/>
      <c r="HKX151" s="97"/>
      <c r="HKY151" s="97"/>
      <c r="HKZ151" s="97"/>
      <c r="HLA151" s="97"/>
      <c r="HLB151" s="97"/>
      <c r="HLC151" s="97"/>
      <c r="HLD151" s="97"/>
      <c r="HLE151" s="97"/>
      <c r="HLF151" s="97"/>
      <c r="HLG151" s="97"/>
      <c r="HLH151" s="97"/>
      <c r="HLI151" s="97"/>
      <c r="HLJ151" s="97"/>
      <c r="HLK151" s="97"/>
      <c r="HLL151" s="97"/>
      <c r="HLM151" s="97"/>
      <c r="HLN151" s="97"/>
      <c r="HLO151" s="97"/>
      <c r="HLP151" s="97"/>
      <c r="HLQ151" s="97"/>
      <c r="HLR151" s="97"/>
      <c r="HLS151" s="97"/>
      <c r="HLT151" s="97"/>
      <c r="HLU151" s="97"/>
      <c r="HLV151" s="97"/>
      <c r="HLW151" s="97"/>
      <c r="HLX151" s="97"/>
      <c r="HLY151" s="97"/>
      <c r="HLZ151" s="97"/>
      <c r="HMA151" s="97"/>
      <c r="HMB151" s="97"/>
      <c r="HMC151" s="97"/>
      <c r="HMD151" s="97"/>
      <c r="HME151" s="97"/>
      <c r="HMF151" s="97"/>
      <c r="HMG151" s="97"/>
      <c r="HMH151" s="97"/>
      <c r="HMI151" s="97"/>
      <c r="HMJ151" s="97"/>
      <c r="HMK151" s="97"/>
      <c r="HML151" s="97"/>
      <c r="HMM151" s="97"/>
      <c r="HMN151" s="97"/>
      <c r="HMO151" s="97"/>
      <c r="HMP151" s="97"/>
      <c r="HMQ151" s="97"/>
      <c r="HMR151" s="97"/>
      <c r="HMS151" s="97"/>
      <c r="HMT151" s="97"/>
      <c r="HMU151" s="97"/>
      <c r="HMV151" s="97"/>
      <c r="HMW151" s="97"/>
      <c r="HMX151" s="97"/>
      <c r="HMY151" s="97"/>
      <c r="HMZ151" s="97"/>
      <c r="HNA151" s="97"/>
      <c r="HNB151" s="97"/>
      <c r="HNC151" s="97"/>
      <c r="HND151" s="97"/>
      <c r="HNE151" s="97"/>
      <c r="HNF151" s="97"/>
      <c r="HNG151" s="97"/>
      <c r="HNH151" s="97"/>
      <c r="HNI151" s="97"/>
      <c r="HNJ151" s="97"/>
      <c r="HNK151" s="97"/>
      <c r="HNL151" s="97"/>
      <c r="HNM151" s="97"/>
      <c r="HNN151" s="97"/>
      <c r="HNO151" s="97"/>
      <c r="HNP151" s="97"/>
      <c r="HNQ151" s="97"/>
      <c r="HNR151" s="97"/>
      <c r="HNS151" s="97"/>
      <c r="HNT151" s="97"/>
      <c r="HNU151" s="97"/>
      <c r="HNV151" s="97"/>
      <c r="HNW151" s="97"/>
      <c r="HNX151" s="97"/>
      <c r="HNY151" s="97"/>
      <c r="HNZ151" s="97"/>
      <c r="HOA151" s="97"/>
      <c r="HOB151" s="97"/>
      <c r="HOC151" s="97"/>
      <c r="HOD151" s="97"/>
      <c r="HOE151" s="97"/>
      <c r="HOF151" s="97"/>
      <c r="HOG151" s="97"/>
      <c r="HOH151" s="97"/>
      <c r="HOI151" s="97"/>
      <c r="HOJ151" s="97"/>
      <c r="HOK151" s="97"/>
      <c r="HOL151" s="97"/>
      <c r="HOM151" s="97"/>
      <c r="HON151" s="97"/>
      <c r="HOO151" s="97"/>
      <c r="HOP151" s="97"/>
      <c r="HOQ151" s="97"/>
      <c r="HOR151" s="97"/>
      <c r="HOS151" s="97"/>
      <c r="HOT151" s="97"/>
      <c r="HOU151" s="97"/>
      <c r="HOV151" s="97"/>
      <c r="HOW151" s="97"/>
      <c r="HOX151" s="97"/>
      <c r="HOY151" s="97"/>
      <c r="HOZ151" s="97"/>
      <c r="HPA151" s="97"/>
      <c r="HPB151" s="97"/>
      <c r="HPC151" s="97"/>
      <c r="HPD151" s="97"/>
      <c r="HPE151" s="97"/>
      <c r="HPF151" s="97"/>
      <c r="HPG151" s="97"/>
      <c r="HPH151" s="97"/>
      <c r="HPI151" s="97"/>
      <c r="HPJ151" s="97"/>
      <c r="HPK151" s="97"/>
      <c r="HPL151" s="97"/>
      <c r="HPM151" s="97"/>
      <c r="HPN151" s="97"/>
      <c r="HPO151" s="97"/>
      <c r="HPP151" s="97"/>
      <c r="HPQ151" s="97"/>
      <c r="HPR151" s="97"/>
      <c r="HPS151" s="97"/>
      <c r="HPT151" s="97"/>
      <c r="HPU151" s="97"/>
      <c r="HPV151" s="97"/>
      <c r="HPW151" s="97"/>
      <c r="HPX151" s="97"/>
      <c r="HPY151" s="97"/>
      <c r="HPZ151" s="97"/>
      <c r="HQA151" s="97"/>
      <c r="HQB151" s="97"/>
      <c r="HQC151" s="97"/>
      <c r="HQD151" s="97"/>
      <c r="HQE151" s="97"/>
      <c r="HQF151" s="97"/>
      <c r="HQG151" s="97"/>
      <c r="HQH151" s="97"/>
      <c r="HQI151" s="97"/>
      <c r="HQJ151" s="97"/>
      <c r="HQK151" s="97"/>
      <c r="HQL151" s="97"/>
      <c r="HQM151" s="97"/>
      <c r="HQN151" s="97"/>
      <c r="HQO151" s="97"/>
      <c r="HQP151" s="97"/>
      <c r="HQQ151" s="97"/>
      <c r="HQR151" s="97"/>
      <c r="HQS151" s="97"/>
      <c r="HQT151" s="97"/>
      <c r="HQU151" s="97"/>
      <c r="HQV151" s="97"/>
      <c r="HQW151" s="97"/>
      <c r="HQX151" s="97"/>
      <c r="HQY151" s="97"/>
      <c r="HQZ151" s="97"/>
      <c r="HRA151" s="97"/>
      <c r="HRB151" s="97"/>
      <c r="HRC151" s="97"/>
      <c r="HRD151" s="97"/>
      <c r="HRE151" s="97"/>
      <c r="HRF151" s="97"/>
      <c r="HRG151" s="97"/>
      <c r="HRH151" s="97"/>
      <c r="HRI151" s="97"/>
      <c r="HRJ151" s="97"/>
      <c r="HRK151" s="97"/>
      <c r="HRL151" s="97"/>
      <c r="HRM151" s="97"/>
      <c r="HRN151" s="97"/>
      <c r="HRO151" s="97"/>
      <c r="HRP151" s="97"/>
      <c r="HRQ151" s="97"/>
      <c r="HRR151" s="97"/>
      <c r="HRS151" s="97"/>
      <c r="HRT151" s="97"/>
      <c r="HRU151" s="97"/>
      <c r="HRV151" s="97"/>
      <c r="HRW151" s="97"/>
      <c r="HRX151" s="97"/>
      <c r="HRY151" s="97"/>
      <c r="HRZ151" s="97"/>
      <c r="HSA151" s="97"/>
      <c r="HSB151" s="97"/>
      <c r="HSC151" s="97"/>
      <c r="HSD151" s="97"/>
      <c r="HSE151" s="97"/>
      <c r="HSF151" s="97"/>
      <c r="HSG151" s="97"/>
      <c r="HSH151" s="97"/>
      <c r="HSI151" s="97"/>
      <c r="HSJ151" s="97"/>
      <c r="HSK151" s="97"/>
      <c r="HSL151" s="97"/>
      <c r="HSM151" s="97"/>
      <c r="HSN151" s="97"/>
      <c r="HSO151" s="97"/>
      <c r="HSP151" s="97"/>
      <c r="HSQ151" s="97"/>
      <c r="HSR151" s="97"/>
      <c r="HSS151" s="97"/>
      <c r="HST151" s="97"/>
      <c r="HSU151" s="97"/>
      <c r="HSV151" s="97"/>
      <c r="HSW151" s="97"/>
      <c r="HSX151" s="97"/>
      <c r="HSY151" s="97"/>
      <c r="HSZ151" s="97"/>
      <c r="HTA151" s="97"/>
      <c r="HTB151" s="97"/>
      <c r="HTC151" s="97"/>
      <c r="HTD151" s="97"/>
      <c r="HTE151" s="97"/>
      <c r="HTF151" s="97"/>
      <c r="HTG151" s="97"/>
      <c r="HTH151" s="97"/>
      <c r="HTI151" s="97"/>
      <c r="HTJ151" s="97"/>
      <c r="HTK151" s="97"/>
      <c r="HTL151" s="97"/>
      <c r="HTM151" s="97"/>
      <c r="HTN151" s="97"/>
      <c r="HTO151" s="97"/>
      <c r="HTP151" s="97"/>
      <c r="HTQ151" s="97"/>
      <c r="HTR151" s="97"/>
      <c r="HTS151" s="97"/>
      <c r="HTT151" s="97"/>
      <c r="HTU151" s="97"/>
      <c r="HTV151" s="97"/>
      <c r="HTW151" s="97"/>
      <c r="HTX151" s="97"/>
      <c r="HTY151" s="97"/>
      <c r="HTZ151" s="97"/>
      <c r="HUA151" s="97"/>
      <c r="HUB151" s="97"/>
      <c r="HUC151" s="97"/>
      <c r="HUD151" s="97"/>
      <c r="HUE151" s="97"/>
      <c r="HUF151" s="97"/>
      <c r="HUG151" s="97"/>
      <c r="HUH151" s="97"/>
      <c r="HUI151" s="97"/>
      <c r="HUJ151" s="97"/>
      <c r="HUK151" s="97"/>
      <c r="HUL151" s="97"/>
      <c r="HUM151" s="97"/>
      <c r="HUN151" s="97"/>
      <c r="HUO151" s="97"/>
      <c r="HUP151" s="97"/>
      <c r="HUQ151" s="97"/>
      <c r="HUR151" s="97"/>
      <c r="HUS151" s="97"/>
      <c r="HUT151" s="97"/>
      <c r="HUU151" s="97"/>
      <c r="HUV151" s="97"/>
      <c r="HUW151" s="97"/>
      <c r="HUX151" s="97"/>
      <c r="HUY151" s="97"/>
      <c r="HUZ151" s="97"/>
      <c r="HVA151" s="97"/>
      <c r="HVB151" s="97"/>
      <c r="HVC151" s="97"/>
      <c r="HVD151" s="97"/>
      <c r="HVE151" s="97"/>
      <c r="HVF151" s="97"/>
      <c r="HVG151" s="97"/>
      <c r="HVH151" s="97"/>
      <c r="HVI151" s="97"/>
      <c r="HVJ151" s="97"/>
      <c r="HVK151" s="97"/>
      <c r="HVL151" s="97"/>
      <c r="HVM151" s="97"/>
      <c r="HVN151" s="97"/>
      <c r="HVO151" s="97"/>
      <c r="HVP151" s="97"/>
      <c r="HVQ151" s="97"/>
      <c r="HVR151" s="97"/>
      <c r="HVS151" s="97"/>
      <c r="HVT151" s="97"/>
      <c r="HVU151" s="97"/>
      <c r="HVV151" s="97"/>
      <c r="HVW151" s="97"/>
      <c r="HVX151" s="97"/>
      <c r="HVY151" s="97"/>
      <c r="HVZ151" s="97"/>
      <c r="HWA151" s="97"/>
      <c r="HWB151" s="97"/>
      <c r="HWC151" s="97"/>
      <c r="HWD151" s="97"/>
      <c r="HWE151" s="97"/>
      <c r="HWF151" s="97"/>
      <c r="HWG151" s="97"/>
      <c r="HWH151" s="97"/>
      <c r="HWI151" s="97"/>
      <c r="HWJ151" s="97"/>
      <c r="HWK151" s="97"/>
      <c r="HWL151" s="97"/>
      <c r="HWM151" s="97"/>
      <c r="HWN151" s="97"/>
      <c r="HWO151" s="97"/>
      <c r="HWP151" s="97"/>
      <c r="HWQ151" s="97"/>
      <c r="HWR151" s="97"/>
      <c r="HWS151" s="97"/>
      <c r="HWT151" s="97"/>
      <c r="HWU151" s="97"/>
      <c r="HWV151" s="97"/>
      <c r="HWW151" s="97"/>
      <c r="HWX151" s="97"/>
      <c r="HWY151" s="97"/>
      <c r="HWZ151" s="97"/>
      <c r="HXA151" s="97"/>
      <c r="HXB151" s="97"/>
      <c r="HXC151" s="97"/>
      <c r="HXD151" s="97"/>
      <c r="HXE151" s="97"/>
      <c r="HXF151" s="97"/>
      <c r="HXG151" s="97"/>
      <c r="HXH151" s="97"/>
      <c r="HXI151" s="97"/>
      <c r="HXJ151" s="97"/>
      <c r="HXK151" s="97"/>
      <c r="HXL151" s="97"/>
      <c r="HXM151" s="97"/>
      <c r="HXN151" s="97"/>
      <c r="HXO151" s="97"/>
      <c r="HXP151" s="97"/>
      <c r="HXQ151" s="97"/>
      <c r="HXR151" s="97"/>
      <c r="HXS151" s="97"/>
      <c r="HXT151" s="97"/>
      <c r="HXU151" s="97"/>
      <c r="HXV151" s="97"/>
      <c r="HXW151" s="97"/>
      <c r="HXX151" s="97"/>
      <c r="HXY151" s="97"/>
      <c r="HXZ151" s="97"/>
      <c r="HYA151" s="97"/>
      <c r="HYB151" s="97"/>
      <c r="HYC151" s="97"/>
      <c r="HYD151" s="97"/>
      <c r="HYE151" s="97"/>
      <c r="HYF151" s="97"/>
      <c r="HYG151" s="97"/>
      <c r="HYH151" s="97"/>
      <c r="HYI151" s="97"/>
      <c r="HYJ151" s="97"/>
      <c r="HYK151" s="97"/>
      <c r="HYL151" s="97"/>
      <c r="HYM151" s="97"/>
      <c r="HYN151" s="97"/>
      <c r="HYO151" s="97"/>
      <c r="HYP151" s="97"/>
      <c r="HYQ151" s="97"/>
      <c r="HYR151" s="97"/>
      <c r="HYS151" s="97"/>
      <c r="HYT151" s="97"/>
      <c r="HYU151" s="97"/>
      <c r="HYV151" s="97"/>
      <c r="HYW151" s="97"/>
      <c r="HYX151" s="97"/>
      <c r="HYY151" s="97"/>
      <c r="HYZ151" s="97"/>
      <c r="HZA151" s="97"/>
      <c r="HZB151" s="97"/>
      <c r="HZC151" s="97"/>
      <c r="HZD151" s="97"/>
      <c r="HZE151" s="97"/>
      <c r="HZF151" s="97"/>
      <c r="HZG151" s="97"/>
      <c r="HZH151" s="97"/>
      <c r="HZI151" s="97"/>
      <c r="HZJ151" s="97"/>
      <c r="HZK151" s="97"/>
      <c r="HZL151" s="97"/>
      <c r="HZM151" s="97"/>
      <c r="HZN151" s="97"/>
      <c r="HZO151" s="97"/>
      <c r="HZP151" s="97"/>
      <c r="HZQ151" s="97"/>
      <c r="HZR151" s="97"/>
      <c r="HZS151" s="97"/>
      <c r="HZT151" s="97"/>
      <c r="HZU151" s="97"/>
      <c r="HZV151" s="97"/>
      <c r="HZW151" s="97"/>
      <c r="HZX151" s="97"/>
      <c r="HZY151" s="97"/>
      <c r="HZZ151" s="97"/>
      <c r="IAA151" s="97"/>
      <c r="IAB151" s="97"/>
      <c r="IAC151" s="97"/>
      <c r="IAD151" s="97"/>
      <c r="IAE151" s="97"/>
      <c r="IAF151" s="97"/>
      <c r="IAG151" s="97"/>
      <c r="IAH151" s="97"/>
      <c r="IAI151" s="97"/>
      <c r="IAJ151" s="97"/>
      <c r="IAK151" s="97"/>
      <c r="IAL151" s="97"/>
      <c r="IAM151" s="97"/>
      <c r="IAN151" s="97"/>
      <c r="IAO151" s="97"/>
      <c r="IAP151" s="97"/>
      <c r="IAQ151" s="97"/>
      <c r="IAR151" s="97"/>
      <c r="IAS151" s="97"/>
      <c r="IAT151" s="97"/>
      <c r="IAU151" s="97"/>
      <c r="IAV151" s="97"/>
      <c r="IAW151" s="97"/>
      <c r="IAX151" s="97"/>
      <c r="IAY151" s="97"/>
      <c r="IAZ151" s="97"/>
      <c r="IBA151" s="97"/>
      <c r="IBB151" s="97"/>
      <c r="IBC151" s="97"/>
      <c r="IBD151" s="97"/>
      <c r="IBE151" s="97"/>
      <c r="IBF151" s="97"/>
      <c r="IBG151" s="97"/>
      <c r="IBH151" s="97"/>
      <c r="IBI151" s="97"/>
      <c r="IBJ151" s="97"/>
      <c r="IBK151" s="97"/>
      <c r="IBL151" s="97"/>
      <c r="IBM151" s="97"/>
      <c r="IBN151" s="97"/>
      <c r="IBO151" s="97"/>
      <c r="IBP151" s="97"/>
      <c r="IBQ151" s="97"/>
      <c r="IBR151" s="97"/>
      <c r="IBS151" s="97"/>
      <c r="IBT151" s="97"/>
      <c r="IBU151" s="97"/>
      <c r="IBV151" s="97"/>
      <c r="IBW151" s="97"/>
      <c r="IBX151" s="97"/>
      <c r="IBY151" s="97"/>
      <c r="IBZ151" s="97"/>
      <c r="ICA151" s="97"/>
      <c r="ICB151" s="97"/>
      <c r="ICC151" s="97"/>
      <c r="ICD151" s="97"/>
      <c r="ICE151" s="97"/>
      <c r="ICF151" s="97"/>
      <c r="ICG151" s="97"/>
      <c r="ICH151" s="97"/>
      <c r="ICI151" s="97"/>
      <c r="ICJ151" s="97"/>
      <c r="ICK151" s="97"/>
      <c r="ICL151" s="97"/>
      <c r="ICM151" s="97"/>
      <c r="ICN151" s="97"/>
      <c r="ICO151" s="97"/>
      <c r="ICP151" s="97"/>
      <c r="ICQ151" s="97"/>
      <c r="ICR151" s="97"/>
      <c r="ICS151" s="97"/>
      <c r="ICT151" s="97"/>
      <c r="ICU151" s="97"/>
      <c r="ICV151" s="97"/>
      <c r="ICW151" s="97"/>
      <c r="ICX151" s="97"/>
      <c r="ICY151" s="97"/>
      <c r="ICZ151" s="97"/>
      <c r="IDA151" s="97"/>
      <c r="IDB151" s="97"/>
      <c r="IDC151" s="97"/>
      <c r="IDD151" s="97"/>
      <c r="IDE151" s="97"/>
      <c r="IDF151" s="97"/>
      <c r="IDG151" s="97"/>
      <c r="IDH151" s="97"/>
      <c r="IDI151" s="97"/>
      <c r="IDJ151" s="97"/>
      <c r="IDK151" s="97"/>
      <c r="IDL151" s="97"/>
      <c r="IDM151" s="97"/>
      <c r="IDN151" s="97"/>
      <c r="IDO151" s="97"/>
      <c r="IDP151" s="97"/>
      <c r="IDQ151" s="97"/>
      <c r="IDR151" s="97"/>
      <c r="IDS151" s="97"/>
      <c r="IDT151" s="97"/>
      <c r="IDU151" s="97"/>
      <c r="IDV151" s="97"/>
      <c r="IDW151" s="97"/>
      <c r="IDX151" s="97"/>
      <c r="IDY151" s="97"/>
      <c r="IDZ151" s="97"/>
      <c r="IEA151" s="97"/>
      <c r="IEB151" s="97"/>
      <c r="IEC151" s="97"/>
      <c r="IED151" s="97"/>
      <c r="IEE151" s="97"/>
      <c r="IEF151" s="97"/>
      <c r="IEG151" s="97"/>
      <c r="IEH151" s="97"/>
      <c r="IEI151" s="97"/>
      <c r="IEJ151" s="97"/>
      <c r="IEK151" s="97"/>
      <c r="IEL151" s="97"/>
      <c r="IEM151" s="97"/>
      <c r="IEN151" s="97"/>
      <c r="IEO151" s="97"/>
      <c r="IEP151" s="97"/>
      <c r="IEQ151" s="97"/>
      <c r="IER151" s="97"/>
      <c r="IES151" s="97"/>
      <c r="IET151" s="97"/>
      <c r="IEU151" s="97"/>
      <c r="IEV151" s="97"/>
      <c r="IEW151" s="97"/>
      <c r="IEX151" s="97"/>
      <c r="IEY151" s="97"/>
      <c r="IEZ151" s="97"/>
      <c r="IFA151" s="97"/>
      <c r="IFB151" s="97"/>
      <c r="IFC151" s="97"/>
      <c r="IFD151" s="97"/>
      <c r="IFE151" s="97"/>
      <c r="IFF151" s="97"/>
      <c r="IFG151" s="97"/>
      <c r="IFH151" s="97"/>
      <c r="IFI151" s="97"/>
      <c r="IFJ151" s="97"/>
      <c r="IFK151" s="97"/>
      <c r="IFL151" s="97"/>
      <c r="IFM151" s="97"/>
      <c r="IFN151" s="97"/>
      <c r="IFO151" s="97"/>
      <c r="IFP151" s="97"/>
      <c r="IFQ151" s="97"/>
      <c r="IFR151" s="97"/>
      <c r="IFS151" s="97"/>
      <c r="IFT151" s="97"/>
      <c r="IFU151" s="97"/>
      <c r="IFV151" s="97"/>
      <c r="IFW151" s="97"/>
      <c r="IFX151" s="97"/>
      <c r="IFY151" s="97"/>
      <c r="IFZ151" s="97"/>
      <c r="IGA151" s="97"/>
      <c r="IGB151" s="97"/>
      <c r="IGC151" s="97"/>
      <c r="IGD151" s="97"/>
      <c r="IGE151" s="97"/>
      <c r="IGF151" s="97"/>
      <c r="IGG151" s="97"/>
      <c r="IGH151" s="97"/>
      <c r="IGI151" s="97"/>
      <c r="IGJ151" s="97"/>
      <c r="IGK151" s="97"/>
      <c r="IGL151" s="97"/>
      <c r="IGM151" s="97"/>
      <c r="IGN151" s="97"/>
      <c r="IGO151" s="97"/>
      <c r="IGP151" s="97"/>
      <c r="IGQ151" s="97"/>
      <c r="IGR151" s="97"/>
      <c r="IGS151" s="97"/>
      <c r="IGT151" s="97"/>
      <c r="IGU151" s="97"/>
      <c r="IGV151" s="97"/>
      <c r="IGW151" s="97"/>
      <c r="IGX151" s="97"/>
      <c r="IGY151" s="97"/>
      <c r="IGZ151" s="97"/>
      <c r="IHA151" s="97"/>
      <c r="IHB151" s="97"/>
      <c r="IHC151" s="97"/>
      <c r="IHD151" s="97"/>
      <c r="IHE151" s="97"/>
      <c r="IHF151" s="97"/>
      <c r="IHG151" s="97"/>
      <c r="IHH151" s="97"/>
      <c r="IHI151" s="97"/>
      <c r="IHJ151" s="97"/>
      <c r="IHK151" s="97"/>
      <c r="IHL151" s="97"/>
      <c r="IHM151" s="97"/>
      <c r="IHN151" s="97"/>
      <c r="IHO151" s="97"/>
      <c r="IHP151" s="97"/>
      <c r="IHQ151" s="97"/>
      <c r="IHR151" s="97"/>
      <c r="IHS151" s="97"/>
      <c r="IHT151" s="97"/>
      <c r="IHU151" s="97"/>
      <c r="IHV151" s="97"/>
      <c r="IHW151" s="97"/>
      <c r="IHX151" s="97"/>
      <c r="IHY151" s="97"/>
      <c r="IHZ151" s="97"/>
      <c r="IIA151" s="97"/>
      <c r="IIB151" s="97"/>
      <c r="IIC151" s="97"/>
      <c r="IID151" s="97"/>
      <c r="IIE151" s="97"/>
      <c r="IIF151" s="97"/>
      <c r="IIG151" s="97"/>
      <c r="IIH151" s="97"/>
      <c r="III151" s="97"/>
      <c r="IIJ151" s="97"/>
      <c r="IIK151" s="97"/>
      <c r="IIL151" s="97"/>
      <c r="IIM151" s="97"/>
      <c r="IIN151" s="97"/>
      <c r="IIO151" s="97"/>
      <c r="IIP151" s="97"/>
      <c r="IIQ151" s="97"/>
      <c r="IIR151" s="97"/>
      <c r="IIS151" s="97"/>
      <c r="IIT151" s="97"/>
      <c r="IIU151" s="97"/>
      <c r="IIV151" s="97"/>
      <c r="IIW151" s="97"/>
      <c r="IIX151" s="97"/>
      <c r="IIY151" s="97"/>
      <c r="IIZ151" s="97"/>
      <c r="IJA151" s="97"/>
      <c r="IJB151" s="97"/>
      <c r="IJC151" s="97"/>
      <c r="IJD151" s="97"/>
      <c r="IJE151" s="97"/>
      <c r="IJF151" s="97"/>
      <c r="IJG151" s="97"/>
      <c r="IJH151" s="97"/>
      <c r="IJI151" s="97"/>
      <c r="IJJ151" s="97"/>
      <c r="IJK151" s="97"/>
      <c r="IJL151" s="97"/>
      <c r="IJM151" s="97"/>
      <c r="IJN151" s="97"/>
      <c r="IJO151" s="97"/>
      <c r="IJP151" s="97"/>
      <c r="IJQ151" s="97"/>
      <c r="IJR151" s="97"/>
      <c r="IJS151" s="97"/>
      <c r="IJT151" s="97"/>
      <c r="IJU151" s="97"/>
      <c r="IJV151" s="97"/>
      <c r="IJW151" s="97"/>
      <c r="IJX151" s="97"/>
      <c r="IJY151" s="97"/>
      <c r="IJZ151" s="97"/>
      <c r="IKA151" s="97"/>
      <c r="IKB151" s="97"/>
      <c r="IKC151" s="97"/>
      <c r="IKD151" s="97"/>
      <c r="IKE151" s="97"/>
      <c r="IKF151" s="97"/>
      <c r="IKG151" s="97"/>
      <c r="IKH151" s="97"/>
      <c r="IKI151" s="97"/>
      <c r="IKJ151" s="97"/>
      <c r="IKK151" s="97"/>
      <c r="IKL151" s="97"/>
      <c r="IKM151" s="97"/>
      <c r="IKN151" s="97"/>
      <c r="IKO151" s="97"/>
      <c r="IKP151" s="97"/>
      <c r="IKQ151" s="97"/>
      <c r="IKR151" s="97"/>
      <c r="IKS151" s="97"/>
      <c r="IKT151" s="97"/>
      <c r="IKU151" s="97"/>
      <c r="IKV151" s="97"/>
      <c r="IKW151" s="97"/>
      <c r="IKX151" s="97"/>
      <c r="IKY151" s="97"/>
      <c r="IKZ151" s="97"/>
      <c r="ILA151" s="97"/>
      <c r="ILB151" s="97"/>
      <c r="ILC151" s="97"/>
      <c r="ILD151" s="97"/>
      <c r="ILE151" s="97"/>
      <c r="ILF151" s="97"/>
      <c r="ILG151" s="97"/>
      <c r="ILH151" s="97"/>
      <c r="ILI151" s="97"/>
      <c r="ILJ151" s="97"/>
      <c r="ILK151" s="97"/>
      <c r="ILL151" s="97"/>
      <c r="ILM151" s="97"/>
      <c r="ILN151" s="97"/>
      <c r="ILO151" s="97"/>
      <c r="ILP151" s="97"/>
      <c r="ILQ151" s="97"/>
      <c r="ILR151" s="97"/>
      <c r="ILS151" s="97"/>
      <c r="ILT151" s="97"/>
      <c r="ILU151" s="97"/>
      <c r="ILV151" s="97"/>
      <c r="ILW151" s="97"/>
      <c r="ILX151" s="97"/>
      <c r="ILY151" s="97"/>
      <c r="ILZ151" s="97"/>
      <c r="IMA151" s="97"/>
      <c r="IMB151" s="97"/>
      <c r="IMC151" s="97"/>
      <c r="IMD151" s="97"/>
      <c r="IME151" s="97"/>
      <c r="IMF151" s="97"/>
      <c r="IMG151" s="97"/>
      <c r="IMH151" s="97"/>
      <c r="IMI151" s="97"/>
      <c r="IMJ151" s="97"/>
      <c r="IMK151" s="97"/>
      <c r="IML151" s="97"/>
      <c r="IMM151" s="97"/>
      <c r="IMN151" s="97"/>
      <c r="IMO151" s="97"/>
      <c r="IMP151" s="97"/>
      <c r="IMQ151" s="97"/>
      <c r="IMR151" s="97"/>
      <c r="IMS151" s="97"/>
      <c r="IMT151" s="97"/>
      <c r="IMU151" s="97"/>
      <c r="IMV151" s="97"/>
      <c r="IMW151" s="97"/>
      <c r="IMX151" s="97"/>
      <c r="IMY151" s="97"/>
      <c r="IMZ151" s="97"/>
      <c r="INA151" s="97"/>
      <c r="INB151" s="97"/>
      <c r="INC151" s="97"/>
      <c r="IND151" s="97"/>
      <c r="INE151" s="97"/>
      <c r="INF151" s="97"/>
      <c r="ING151" s="97"/>
      <c r="INH151" s="97"/>
      <c r="INI151" s="97"/>
      <c r="INJ151" s="97"/>
      <c r="INK151" s="97"/>
      <c r="INL151" s="97"/>
      <c r="INM151" s="97"/>
      <c r="INN151" s="97"/>
      <c r="INO151" s="97"/>
      <c r="INP151" s="97"/>
      <c r="INQ151" s="97"/>
      <c r="INR151" s="97"/>
      <c r="INS151" s="97"/>
      <c r="INT151" s="97"/>
      <c r="INU151" s="97"/>
      <c r="INV151" s="97"/>
      <c r="INW151" s="97"/>
      <c r="INX151" s="97"/>
      <c r="INY151" s="97"/>
      <c r="INZ151" s="97"/>
      <c r="IOA151" s="97"/>
      <c r="IOB151" s="97"/>
      <c r="IOC151" s="97"/>
      <c r="IOD151" s="97"/>
      <c r="IOE151" s="97"/>
      <c r="IOF151" s="97"/>
      <c r="IOG151" s="97"/>
      <c r="IOH151" s="97"/>
      <c r="IOI151" s="97"/>
      <c r="IOJ151" s="97"/>
      <c r="IOK151" s="97"/>
      <c r="IOL151" s="97"/>
      <c r="IOM151" s="97"/>
      <c r="ION151" s="97"/>
      <c r="IOO151" s="97"/>
      <c r="IOP151" s="97"/>
      <c r="IOQ151" s="97"/>
      <c r="IOR151" s="97"/>
      <c r="IOS151" s="97"/>
      <c r="IOT151" s="97"/>
      <c r="IOU151" s="97"/>
      <c r="IOV151" s="97"/>
      <c r="IOW151" s="97"/>
      <c r="IOX151" s="97"/>
      <c r="IOY151" s="97"/>
      <c r="IOZ151" s="97"/>
      <c r="IPA151" s="97"/>
      <c r="IPB151" s="97"/>
      <c r="IPC151" s="97"/>
      <c r="IPD151" s="97"/>
      <c r="IPE151" s="97"/>
      <c r="IPF151" s="97"/>
      <c r="IPG151" s="97"/>
      <c r="IPH151" s="97"/>
      <c r="IPI151" s="97"/>
      <c r="IPJ151" s="97"/>
      <c r="IPK151" s="97"/>
      <c r="IPL151" s="97"/>
      <c r="IPM151" s="97"/>
      <c r="IPN151" s="97"/>
      <c r="IPO151" s="97"/>
      <c r="IPP151" s="97"/>
      <c r="IPQ151" s="97"/>
      <c r="IPR151" s="97"/>
      <c r="IPS151" s="97"/>
      <c r="IPT151" s="97"/>
      <c r="IPU151" s="97"/>
      <c r="IPV151" s="97"/>
      <c r="IPW151" s="97"/>
      <c r="IPX151" s="97"/>
      <c r="IPY151" s="97"/>
      <c r="IPZ151" s="97"/>
      <c r="IQA151" s="97"/>
      <c r="IQB151" s="97"/>
      <c r="IQC151" s="97"/>
      <c r="IQD151" s="97"/>
      <c r="IQE151" s="97"/>
      <c r="IQF151" s="97"/>
      <c r="IQG151" s="97"/>
      <c r="IQH151" s="97"/>
      <c r="IQI151" s="97"/>
      <c r="IQJ151" s="97"/>
      <c r="IQK151" s="97"/>
      <c r="IQL151" s="97"/>
      <c r="IQM151" s="97"/>
      <c r="IQN151" s="97"/>
      <c r="IQO151" s="97"/>
      <c r="IQP151" s="97"/>
      <c r="IQQ151" s="97"/>
      <c r="IQR151" s="97"/>
      <c r="IQS151" s="97"/>
      <c r="IQT151" s="97"/>
      <c r="IQU151" s="97"/>
      <c r="IQV151" s="97"/>
      <c r="IQW151" s="97"/>
      <c r="IQX151" s="97"/>
      <c r="IQY151" s="97"/>
      <c r="IQZ151" s="97"/>
      <c r="IRA151" s="97"/>
      <c r="IRB151" s="97"/>
      <c r="IRC151" s="97"/>
      <c r="IRD151" s="97"/>
      <c r="IRE151" s="97"/>
      <c r="IRF151" s="97"/>
      <c r="IRG151" s="97"/>
      <c r="IRH151" s="97"/>
      <c r="IRI151" s="97"/>
      <c r="IRJ151" s="97"/>
      <c r="IRK151" s="97"/>
      <c r="IRL151" s="97"/>
      <c r="IRM151" s="97"/>
      <c r="IRN151" s="97"/>
      <c r="IRO151" s="97"/>
      <c r="IRP151" s="97"/>
      <c r="IRQ151" s="97"/>
      <c r="IRR151" s="97"/>
      <c r="IRS151" s="97"/>
      <c r="IRT151" s="97"/>
      <c r="IRU151" s="97"/>
      <c r="IRV151" s="97"/>
      <c r="IRW151" s="97"/>
      <c r="IRX151" s="97"/>
      <c r="IRY151" s="97"/>
      <c r="IRZ151" s="97"/>
      <c r="ISA151" s="97"/>
      <c r="ISB151" s="97"/>
      <c r="ISC151" s="97"/>
      <c r="ISD151" s="97"/>
      <c r="ISE151" s="97"/>
      <c r="ISF151" s="97"/>
      <c r="ISG151" s="97"/>
      <c r="ISH151" s="97"/>
      <c r="ISI151" s="97"/>
      <c r="ISJ151" s="97"/>
      <c r="ISK151" s="97"/>
      <c r="ISL151" s="97"/>
      <c r="ISM151" s="97"/>
      <c r="ISN151" s="97"/>
      <c r="ISO151" s="97"/>
      <c r="ISP151" s="97"/>
      <c r="ISQ151" s="97"/>
      <c r="ISR151" s="97"/>
      <c r="ISS151" s="97"/>
      <c r="IST151" s="97"/>
      <c r="ISU151" s="97"/>
      <c r="ISV151" s="97"/>
      <c r="ISW151" s="97"/>
      <c r="ISX151" s="97"/>
      <c r="ISY151" s="97"/>
      <c r="ISZ151" s="97"/>
      <c r="ITA151" s="97"/>
      <c r="ITB151" s="97"/>
      <c r="ITC151" s="97"/>
      <c r="ITD151" s="97"/>
      <c r="ITE151" s="97"/>
      <c r="ITF151" s="97"/>
      <c r="ITG151" s="97"/>
      <c r="ITH151" s="97"/>
      <c r="ITI151" s="97"/>
      <c r="ITJ151" s="97"/>
      <c r="ITK151" s="97"/>
      <c r="ITL151" s="97"/>
      <c r="ITM151" s="97"/>
      <c r="ITN151" s="97"/>
      <c r="ITO151" s="97"/>
      <c r="ITP151" s="97"/>
      <c r="ITQ151" s="97"/>
      <c r="ITR151" s="97"/>
      <c r="ITS151" s="97"/>
      <c r="ITT151" s="97"/>
      <c r="ITU151" s="97"/>
      <c r="ITV151" s="97"/>
      <c r="ITW151" s="97"/>
      <c r="ITX151" s="97"/>
      <c r="ITY151" s="97"/>
      <c r="ITZ151" s="97"/>
      <c r="IUA151" s="97"/>
      <c r="IUB151" s="97"/>
      <c r="IUC151" s="97"/>
      <c r="IUD151" s="97"/>
      <c r="IUE151" s="97"/>
      <c r="IUF151" s="97"/>
      <c r="IUG151" s="97"/>
      <c r="IUH151" s="97"/>
      <c r="IUI151" s="97"/>
      <c r="IUJ151" s="97"/>
      <c r="IUK151" s="97"/>
      <c r="IUL151" s="97"/>
      <c r="IUM151" s="97"/>
      <c r="IUN151" s="97"/>
      <c r="IUO151" s="97"/>
      <c r="IUP151" s="97"/>
      <c r="IUQ151" s="97"/>
      <c r="IUR151" s="97"/>
      <c r="IUS151" s="97"/>
      <c r="IUT151" s="97"/>
      <c r="IUU151" s="97"/>
      <c r="IUV151" s="97"/>
      <c r="IUW151" s="97"/>
      <c r="IUX151" s="97"/>
      <c r="IUY151" s="97"/>
      <c r="IUZ151" s="97"/>
      <c r="IVA151" s="97"/>
      <c r="IVB151" s="97"/>
      <c r="IVC151" s="97"/>
      <c r="IVD151" s="97"/>
      <c r="IVE151" s="97"/>
      <c r="IVF151" s="97"/>
      <c r="IVG151" s="97"/>
      <c r="IVH151" s="97"/>
      <c r="IVI151" s="97"/>
      <c r="IVJ151" s="97"/>
      <c r="IVK151" s="97"/>
      <c r="IVL151" s="97"/>
      <c r="IVM151" s="97"/>
      <c r="IVN151" s="97"/>
      <c r="IVO151" s="97"/>
      <c r="IVP151" s="97"/>
      <c r="IVQ151" s="97"/>
      <c r="IVR151" s="97"/>
      <c r="IVS151" s="97"/>
      <c r="IVT151" s="97"/>
      <c r="IVU151" s="97"/>
      <c r="IVV151" s="97"/>
      <c r="IVW151" s="97"/>
      <c r="IVX151" s="97"/>
      <c r="IVY151" s="97"/>
      <c r="IVZ151" s="97"/>
      <c r="IWA151" s="97"/>
      <c r="IWB151" s="97"/>
      <c r="IWC151" s="97"/>
      <c r="IWD151" s="97"/>
      <c r="IWE151" s="97"/>
      <c r="IWF151" s="97"/>
      <c r="IWG151" s="97"/>
      <c r="IWH151" s="97"/>
      <c r="IWI151" s="97"/>
      <c r="IWJ151" s="97"/>
      <c r="IWK151" s="97"/>
      <c r="IWL151" s="97"/>
      <c r="IWM151" s="97"/>
      <c r="IWN151" s="97"/>
      <c r="IWO151" s="97"/>
      <c r="IWP151" s="97"/>
      <c r="IWQ151" s="97"/>
      <c r="IWR151" s="97"/>
      <c r="IWS151" s="97"/>
      <c r="IWT151" s="97"/>
      <c r="IWU151" s="97"/>
      <c r="IWV151" s="97"/>
      <c r="IWW151" s="97"/>
      <c r="IWX151" s="97"/>
      <c r="IWY151" s="97"/>
      <c r="IWZ151" s="97"/>
      <c r="IXA151" s="97"/>
      <c r="IXB151" s="97"/>
      <c r="IXC151" s="97"/>
      <c r="IXD151" s="97"/>
      <c r="IXE151" s="97"/>
      <c r="IXF151" s="97"/>
      <c r="IXG151" s="97"/>
      <c r="IXH151" s="97"/>
      <c r="IXI151" s="97"/>
      <c r="IXJ151" s="97"/>
      <c r="IXK151" s="97"/>
      <c r="IXL151" s="97"/>
      <c r="IXM151" s="97"/>
      <c r="IXN151" s="97"/>
      <c r="IXO151" s="97"/>
      <c r="IXP151" s="97"/>
      <c r="IXQ151" s="97"/>
      <c r="IXR151" s="97"/>
      <c r="IXS151" s="97"/>
      <c r="IXT151" s="97"/>
      <c r="IXU151" s="97"/>
      <c r="IXV151" s="97"/>
      <c r="IXW151" s="97"/>
      <c r="IXX151" s="97"/>
      <c r="IXY151" s="97"/>
      <c r="IXZ151" s="97"/>
      <c r="IYA151" s="97"/>
      <c r="IYB151" s="97"/>
      <c r="IYC151" s="97"/>
      <c r="IYD151" s="97"/>
      <c r="IYE151" s="97"/>
      <c r="IYF151" s="97"/>
      <c r="IYG151" s="97"/>
      <c r="IYH151" s="97"/>
      <c r="IYI151" s="97"/>
      <c r="IYJ151" s="97"/>
      <c r="IYK151" s="97"/>
      <c r="IYL151" s="97"/>
      <c r="IYM151" s="97"/>
      <c r="IYN151" s="97"/>
      <c r="IYO151" s="97"/>
      <c r="IYP151" s="97"/>
      <c r="IYQ151" s="97"/>
      <c r="IYR151" s="97"/>
      <c r="IYS151" s="97"/>
      <c r="IYT151" s="97"/>
      <c r="IYU151" s="97"/>
      <c r="IYV151" s="97"/>
      <c r="IYW151" s="97"/>
      <c r="IYX151" s="97"/>
      <c r="IYY151" s="97"/>
      <c r="IYZ151" s="97"/>
      <c r="IZA151" s="97"/>
      <c r="IZB151" s="97"/>
      <c r="IZC151" s="97"/>
      <c r="IZD151" s="97"/>
      <c r="IZE151" s="97"/>
      <c r="IZF151" s="97"/>
      <c r="IZG151" s="97"/>
      <c r="IZH151" s="97"/>
      <c r="IZI151" s="97"/>
      <c r="IZJ151" s="97"/>
      <c r="IZK151" s="97"/>
      <c r="IZL151" s="97"/>
      <c r="IZM151" s="97"/>
      <c r="IZN151" s="97"/>
      <c r="IZO151" s="97"/>
      <c r="IZP151" s="97"/>
      <c r="IZQ151" s="97"/>
      <c r="IZR151" s="97"/>
      <c r="IZS151" s="97"/>
      <c r="IZT151" s="97"/>
      <c r="IZU151" s="97"/>
      <c r="IZV151" s="97"/>
      <c r="IZW151" s="97"/>
      <c r="IZX151" s="97"/>
      <c r="IZY151" s="97"/>
      <c r="IZZ151" s="97"/>
      <c r="JAA151" s="97"/>
      <c r="JAB151" s="97"/>
      <c r="JAC151" s="97"/>
      <c r="JAD151" s="97"/>
      <c r="JAE151" s="97"/>
      <c r="JAF151" s="97"/>
      <c r="JAG151" s="97"/>
      <c r="JAH151" s="97"/>
      <c r="JAI151" s="97"/>
      <c r="JAJ151" s="97"/>
      <c r="JAK151" s="97"/>
      <c r="JAL151" s="97"/>
      <c r="JAM151" s="97"/>
      <c r="JAN151" s="97"/>
      <c r="JAO151" s="97"/>
      <c r="JAP151" s="97"/>
      <c r="JAQ151" s="97"/>
      <c r="JAR151" s="97"/>
      <c r="JAS151" s="97"/>
      <c r="JAT151" s="97"/>
      <c r="JAU151" s="97"/>
      <c r="JAV151" s="97"/>
      <c r="JAW151" s="97"/>
      <c r="JAX151" s="97"/>
      <c r="JAY151" s="97"/>
      <c r="JAZ151" s="97"/>
      <c r="JBA151" s="97"/>
      <c r="JBB151" s="97"/>
      <c r="JBC151" s="97"/>
      <c r="JBD151" s="97"/>
      <c r="JBE151" s="97"/>
      <c r="JBF151" s="97"/>
      <c r="JBG151" s="97"/>
      <c r="JBH151" s="97"/>
      <c r="JBI151" s="97"/>
      <c r="JBJ151" s="97"/>
      <c r="JBK151" s="97"/>
      <c r="JBL151" s="97"/>
      <c r="JBM151" s="97"/>
      <c r="JBN151" s="97"/>
      <c r="JBO151" s="97"/>
      <c r="JBP151" s="97"/>
      <c r="JBQ151" s="97"/>
      <c r="JBR151" s="97"/>
      <c r="JBS151" s="97"/>
      <c r="JBT151" s="97"/>
      <c r="JBU151" s="97"/>
      <c r="JBV151" s="97"/>
      <c r="JBW151" s="97"/>
      <c r="JBX151" s="97"/>
      <c r="JBY151" s="97"/>
      <c r="JBZ151" s="97"/>
      <c r="JCA151" s="97"/>
      <c r="JCB151" s="97"/>
      <c r="JCC151" s="97"/>
      <c r="JCD151" s="97"/>
      <c r="JCE151" s="97"/>
      <c r="JCF151" s="97"/>
      <c r="JCG151" s="97"/>
      <c r="JCH151" s="97"/>
      <c r="JCI151" s="97"/>
      <c r="JCJ151" s="97"/>
      <c r="JCK151" s="97"/>
      <c r="JCL151" s="97"/>
      <c r="JCM151" s="97"/>
      <c r="JCN151" s="97"/>
      <c r="JCO151" s="97"/>
      <c r="JCP151" s="97"/>
      <c r="JCQ151" s="97"/>
      <c r="JCR151" s="97"/>
      <c r="JCS151" s="97"/>
      <c r="JCT151" s="97"/>
      <c r="JCU151" s="97"/>
      <c r="JCV151" s="97"/>
      <c r="JCW151" s="97"/>
      <c r="JCX151" s="97"/>
      <c r="JCY151" s="97"/>
      <c r="JCZ151" s="97"/>
      <c r="JDA151" s="97"/>
      <c r="JDB151" s="97"/>
      <c r="JDC151" s="97"/>
      <c r="JDD151" s="97"/>
      <c r="JDE151" s="97"/>
      <c r="JDF151" s="97"/>
      <c r="JDG151" s="97"/>
      <c r="JDH151" s="97"/>
      <c r="JDI151" s="97"/>
      <c r="JDJ151" s="97"/>
      <c r="JDK151" s="97"/>
      <c r="JDL151" s="97"/>
      <c r="JDM151" s="97"/>
      <c r="JDN151" s="97"/>
      <c r="JDO151" s="97"/>
      <c r="JDP151" s="97"/>
      <c r="JDQ151" s="97"/>
      <c r="JDR151" s="97"/>
      <c r="JDS151" s="97"/>
      <c r="JDT151" s="97"/>
      <c r="JDU151" s="97"/>
      <c r="JDV151" s="97"/>
      <c r="JDW151" s="97"/>
      <c r="JDX151" s="97"/>
      <c r="JDY151" s="97"/>
      <c r="JDZ151" s="97"/>
      <c r="JEA151" s="97"/>
      <c r="JEB151" s="97"/>
      <c r="JEC151" s="97"/>
      <c r="JED151" s="97"/>
      <c r="JEE151" s="97"/>
      <c r="JEF151" s="97"/>
      <c r="JEG151" s="97"/>
      <c r="JEH151" s="97"/>
      <c r="JEI151" s="97"/>
      <c r="JEJ151" s="97"/>
      <c r="JEK151" s="97"/>
      <c r="JEL151" s="97"/>
      <c r="JEM151" s="97"/>
      <c r="JEN151" s="97"/>
      <c r="JEO151" s="97"/>
      <c r="JEP151" s="97"/>
      <c r="JEQ151" s="97"/>
      <c r="JER151" s="97"/>
      <c r="JES151" s="97"/>
      <c r="JET151" s="97"/>
      <c r="JEU151" s="97"/>
      <c r="JEV151" s="97"/>
      <c r="JEW151" s="97"/>
      <c r="JEX151" s="97"/>
      <c r="JEY151" s="97"/>
      <c r="JEZ151" s="97"/>
      <c r="JFA151" s="97"/>
      <c r="JFB151" s="97"/>
      <c r="JFC151" s="97"/>
      <c r="JFD151" s="97"/>
      <c r="JFE151" s="97"/>
      <c r="JFF151" s="97"/>
      <c r="JFG151" s="97"/>
      <c r="JFH151" s="97"/>
      <c r="JFI151" s="97"/>
      <c r="JFJ151" s="97"/>
      <c r="JFK151" s="97"/>
      <c r="JFL151" s="97"/>
      <c r="JFM151" s="97"/>
      <c r="JFN151" s="97"/>
      <c r="JFO151" s="97"/>
      <c r="JFP151" s="97"/>
      <c r="JFQ151" s="97"/>
      <c r="JFR151" s="97"/>
      <c r="JFS151" s="97"/>
      <c r="JFT151" s="97"/>
      <c r="JFU151" s="97"/>
      <c r="JFV151" s="97"/>
      <c r="JFW151" s="97"/>
      <c r="JFX151" s="97"/>
      <c r="JFY151" s="97"/>
      <c r="JFZ151" s="97"/>
      <c r="JGA151" s="97"/>
      <c r="JGB151" s="97"/>
      <c r="JGC151" s="97"/>
      <c r="JGD151" s="97"/>
      <c r="JGE151" s="97"/>
      <c r="JGF151" s="97"/>
      <c r="JGG151" s="97"/>
      <c r="JGH151" s="97"/>
      <c r="JGI151" s="97"/>
      <c r="JGJ151" s="97"/>
      <c r="JGK151" s="97"/>
      <c r="JGL151" s="97"/>
      <c r="JGM151" s="97"/>
      <c r="JGN151" s="97"/>
      <c r="JGO151" s="97"/>
      <c r="JGP151" s="97"/>
      <c r="JGQ151" s="97"/>
      <c r="JGR151" s="97"/>
      <c r="JGS151" s="97"/>
      <c r="JGT151" s="97"/>
      <c r="JGU151" s="97"/>
      <c r="JGV151" s="97"/>
      <c r="JGW151" s="97"/>
      <c r="JGX151" s="97"/>
      <c r="JGY151" s="97"/>
      <c r="JGZ151" s="97"/>
      <c r="JHA151" s="97"/>
      <c r="JHB151" s="97"/>
      <c r="JHC151" s="97"/>
      <c r="JHD151" s="97"/>
      <c r="JHE151" s="97"/>
      <c r="JHF151" s="97"/>
      <c r="JHG151" s="97"/>
      <c r="JHH151" s="97"/>
      <c r="JHI151" s="97"/>
      <c r="JHJ151" s="97"/>
      <c r="JHK151" s="97"/>
      <c r="JHL151" s="97"/>
      <c r="JHM151" s="97"/>
      <c r="JHN151" s="97"/>
      <c r="JHO151" s="97"/>
      <c r="JHP151" s="97"/>
      <c r="JHQ151" s="97"/>
      <c r="JHR151" s="97"/>
      <c r="JHS151" s="97"/>
      <c r="JHT151" s="97"/>
      <c r="JHU151" s="97"/>
      <c r="JHV151" s="97"/>
      <c r="JHW151" s="97"/>
      <c r="JHX151" s="97"/>
      <c r="JHY151" s="97"/>
      <c r="JHZ151" s="97"/>
      <c r="JIA151" s="97"/>
      <c r="JIB151" s="97"/>
      <c r="JIC151" s="97"/>
      <c r="JID151" s="97"/>
      <c r="JIE151" s="97"/>
      <c r="JIF151" s="97"/>
      <c r="JIG151" s="97"/>
      <c r="JIH151" s="97"/>
      <c r="JII151" s="97"/>
      <c r="JIJ151" s="97"/>
      <c r="JIK151" s="97"/>
      <c r="JIL151" s="97"/>
      <c r="JIM151" s="97"/>
      <c r="JIN151" s="97"/>
      <c r="JIO151" s="97"/>
      <c r="JIP151" s="97"/>
      <c r="JIQ151" s="97"/>
      <c r="JIR151" s="97"/>
      <c r="JIS151" s="97"/>
      <c r="JIT151" s="97"/>
      <c r="JIU151" s="97"/>
      <c r="JIV151" s="97"/>
      <c r="JIW151" s="97"/>
      <c r="JIX151" s="97"/>
      <c r="JIY151" s="97"/>
      <c r="JIZ151" s="97"/>
      <c r="JJA151" s="97"/>
      <c r="JJB151" s="97"/>
      <c r="JJC151" s="97"/>
      <c r="JJD151" s="97"/>
      <c r="JJE151" s="97"/>
      <c r="JJF151" s="97"/>
      <c r="JJG151" s="97"/>
      <c r="JJH151" s="97"/>
      <c r="JJI151" s="97"/>
      <c r="JJJ151" s="97"/>
      <c r="JJK151" s="97"/>
      <c r="JJL151" s="97"/>
      <c r="JJM151" s="97"/>
      <c r="JJN151" s="97"/>
      <c r="JJO151" s="97"/>
      <c r="JJP151" s="97"/>
      <c r="JJQ151" s="97"/>
      <c r="JJR151" s="97"/>
      <c r="JJS151" s="97"/>
      <c r="JJT151" s="97"/>
      <c r="JJU151" s="97"/>
      <c r="JJV151" s="97"/>
      <c r="JJW151" s="97"/>
      <c r="JJX151" s="97"/>
      <c r="JJY151" s="97"/>
      <c r="JJZ151" s="97"/>
      <c r="JKA151" s="97"/>
      <c r="JKB151" s="97"/>
      <c r="JKC151" s="97"/>
      <c r="JKD151" s="97"/>
      <c r="JKE151" s="97"/>
      <c r="JKF151" s="97"/>
      <c r="JKG151" s="97"/>
      <c r="JKH151" s="97"/>
      <c r="JKI151" s="97"/>
      <c r="JKJ151" s="97"/>
      <c r="JKK151" s="97"/>
      <c r="JKL151" s="97"/>
      <c r="JKM151" s="97"/>
      <c r="JKN151" s="97"/>
      <c r="JKO151" s="97"/>
      <c r="JKP151" s="97"/>
      <c r="JKQ151" s="97"/>
      <c r="JKR151" s="97"/>
      <c r="JKS151" s="97"/>
      <c r="JKT151" s="97"/>
      <c r="JKU151" s="97"/>
      <c r="JKV151" s="97"/>
      <c r="JKW151" s="97"/>
      <c r="JKX151" s="97"/>
      <c r="JKY151" s="97"/>
      <c r="JKZ151" s="97"/>
      <c r="JLA151" s="97"/>
      <c r="JLB151" s="97"/>
      <c r="JLC151" s="97"/>
      <c r="JLD151" s="97"/>
      <c r="JLE151" s="97"/>
      <c r="JLF151" s="97"/>
      <c r="JLG151" s="97"/>
      <c r="JLH151" s="97"/>
      <c r="JLI151" s="97"/>
      <c r="JLJ151" s="97"/>
      <c r="JLK151" s="97"/>
      <c r="JLL151" s="97"/>
      <c r="JLM151" s="97"/>
      <c r="JLN151" s="97"/>
      <c r="JLO151" s="97"/>
      <c r="JLP151" s="97"/>
      <c r="JLQ151" s="97"/>
      <c r="JLR151" s="97"/>
      <c r="JLS151" s="97"/>
      <c r="JLT151" s="97"/>
      <c r="JLU151" s="97"/>
      <c r="JLV151" s="97"/>
      <c r="JLW151" s="97"/>
      <c r="JLX151" s="97"/>
      <c r="JLY151" s="97"/>
      <c r="JLZ151" s="97"/>
      <c r="JMA151" s="97"/>
      <c r="JMB151" s="97"/>
      <c r="JMC151" s="97"/>
      <c r="JMD151" s="97"/>
      <c r="JME151" s="97"/>
      <c r="JMF151" s="97"/>
      <c r="JMG151" s="97"/>
      <c r="JMH151" s="97"/>
      <c r="JMI151" s="97"/>
      <c r="JMJ151" s="97"/>
      <c r="JMK151" s="97"/>
      <c r="JML151" s="97"/>
      <c r="JMM151" s="97"/>
      <c r="JMN151" s="97"/>
      <c r="JMO151" s="97"/>
      <c r="JMP151" s="97"/>
      <c r="JMQ151" s="97"/>
      <c r="JMR151" s="97"/>
      <c r="JMS151" s="97"/>
      <c r="JMT151" s="97"/>
      <c r="JMU151" s="97"/>
      <c r="JMV151" s="97"/>
      <c r="JMW151" s="97"/>
      <c r="JMX151" s="97"/>
      <c r="JMY151" s="97"/>
      <c r="JMZ151" s="97"/>
      <c r="JNA151" s="97"/>
      <c r="JNB151" s="97"/>
      <c r="JNC151" s="97"/>
      <c r="JND151" s="97"/>
      <c r="JNE151" s="97"/>
      <c r="JNF151" s="97"/>
      <c r="JNG151" s="97"/>
      <c r="JNH151" s="97"/>
      <c r="JNI151" s="97"/>
      <c r="JNJ151" s="97"/>
      <c r="JNK151" s="97"/>
      <c r="JNL151" s="97"/>
      <c r="JNM151" s="97"/>
      <c r="JNN151" s="97"/>
      <c r="JNO151" s="97"/>
      <c r="JNP151" s="97"/>
      <c r="JNQ151" s="97"/>
      <c r="JNR151" s="97"/>
      <c r="JNS151" s="97"/>
      <c r="JNT151" s="97"/>
      <c r="JNU151" s="97"/>
      <c r="JNV151" s="97"/>
      <c r="JNW151" s="97"/>
      <c r="JNX151" s="97"/>
      <c r="JNY151" s="97"/>
      <c r="JNZ151" s="97"/>
      <c r="JOA151" s="97"/>
      <c r="JOB151" s="97"/>
      <c r="JOC151" s="97"/>
      <c r="JOD151" s="97"/>
      <c r="JOE151" s="97"/>
      <c r="JOF151" s="97"/>
      <c r="JOG151" s="97"/>
      <c r="JOH151" s="97"/>
      <c r="JOI151" s="97"/>
      <c r="JOJ151" s="97"/>
      <c r="JOK151" s="97"/>
      <c r="JOL151" s="97"/>
      <c r="JOM151" s="97"/>
      <c r="JON151" s="97"/>
      <c r="JOO151" s="97"/>
      <c r="JOP151" s="97"/>
      <c r="JOQ151" s="97"/>
      <c r="JOR151" s="97"/>
      <c r="JOS151" s="97"/>
      <c r="JOT151" s="97"/>
      <c r="JOU151" s="97"/>
      <c r="JOV151" s="97"/>
      <c r="JOW151" s="97"/>
      <c r="JOX151" s="97"/>
      <c r="JOY151" s="97"/>
      <c r="JOZ151" s="97"/>
      <c r="JPA151" s="97"/>
      <c r="JPB151" s="97"/>
      <c r="JPC151" s="97"/>
      <c r="JPD151" s="97"/>
      <c r="JPE151" s="97"/>
      <c r="JPF151" s="97"/>
      <c r="JPG151" s="97"/>
      <c r="JPH151" s="97"/>
      <c r="JPI151" s="97"/>
      <c r="JPJ151" s="97"/>
      <c r="JPK151" s="97"/>
      <c r="JPL151" s="97"/>
      <c r="JPM151" s="97"/>
      <c r="JPN151" s="97"/>
      <c r="JPO151" s="97"/>
      <c r="JPP151" s="97"/>
      <c r="JPQ151" s="97"/>
      <c r="JPR151" s="97"/>
      <c r="JPS151" s="97"/>
      <c r="JPT151" s="97"/>
      <c r="JPU151" s="97"/>
      <c r="JPV151" s="97"/>
      <c r="JPW151" s="97"/>
      <c r="JPX151" s="97"/>
      <c r="JPY151" s="97"/>
      <c r="JPZ151" s="97"/>
      <c r="JQA151" s="97"/>
      <c r="JQB151" s="97"/>
      <c r="JQC151" s="97"/>
      <c r="JQD151" s="97"/>
      <c r="JQE151" s="97"/>
      <c r="JQF151" s="97"/>
      <c r="JQG151" s="97"/>
      <c r="JQH151" s="97"/>
      <c r="JQI151" s="97"/>
      <c r="JQJ151" s="97"/>
      <c r="JQK151" s="97"/>
      <c r="JQL151" s="97"/>
      <c r="JQM151" s="97"/>
      <c r="JQN151" s="97"/>
      <c r="JQO151" s="97"/>
      <c r="JQP151" s="97"/>
      <c r="JQQ151" s="97"/>
      <c r="JQR151" s="97"/>
      <c r="JQS151" s="97"/>
      <c r="JQT151" s="97"/>
      <c r="JQU151" s="97"/>
      <c r="JQV151" s="97"/>
      <c r="JQW151" s="97"/>
      <c r="JQX151" s="97"/>
      <c r="JQY151" s="97"/>
      <c r="JQZ151" s="97"/>
      <c r="JRA151" s="97"/>
      <c r="JRB151" s="97"/>
      <c r="JRC151" s="97"/>
      <c r="JRD151" s="97"/>
      <c r="JRE151" s="97"/>
      <c r="JRF151" s="97"/>
      <c r="JRG151" s="97"/>
      <c r="JRH151" s="97"/>
      <c r="JRI151" s="97"/>
      <c r="JRJ151" s="97"/>
      <c r="JRK151" s="97"/>
      <c r="JRL151" s="97"/>
      <c r="JRM151" s="97"/>
      <c r="JRN151" s="97"/>
      <c r="JRO151" s="97"/>
      <c r="JRP151" s="97"/>
      <c r="JRQ151" s="97"/>
      <c r="JRR151" s="97"/>
      <c r="JRS151" s="97"/>
      <c r="JRT151" s="97"/>
      <c r="JRU151" s="97"/>
      <c r="JRV151" s="97"/>
      <c r="JRW151" s="97"/>
      <c r="JRX151" s="97"/>
      <c r="JRY151" s="97"/>
      <c r="JRZ151" s="97"/>
      <c r="JSA151" s="97"/>
      <c r="JSB151" s="97"/>
      <c r="JSC151" s="97"/>
      <c r="JSD151" s="97"/>
      <c r="JSE151" s="97"/>
      <c r="JSF151" s="97"/>
      <c r="JSG151" s="97"/>
      <c r="JSH151" s="97"/>
      <c r="JSI151" s="97"/>
      <c r="JSJ151" s="97"/>
      <c r="JSK151" s="97"/>
      <c r="JSL151" s="97"/>
      <c r="JSM151" s="97"/>
      <c r="JSN151" s="97"/>
      <c r="JSO151" s="97"/>
      <c r="JSP151" s="97"/>
      <c r="JSQ151" s="97"/>
      <c r="JSR151" s="97"/>
      <c r="JSS151" s="97"/>
      <c r="JST151" s="97"/>
      <c r="JSU151" s="97"/>
      <c r="JSV151" s="97"/>
      <c r="JSW151" s="97"/>
      <c r="JSX151" s="97"/>
      <c r="JSY151" s="97"/>
      <c r="JSZ151" s="97"/>
      <c r="JTA151" s="97"/>
      <c r="JTB151" s="97"/>
      <c r="JTC151" s="97"/>
      <c r="JTD151" s="97"/>
      <c r="JTE151" s="97"/>
      <c r="JTF151" s="97"/>
      <c r="JTG151" s="97"/>
      <c r="JTH151" s="97"/>
      <c r="JTI151" s="97"/>
      <c r="JTJ151" s="97"/>
      <c r="JTK151" s="97"/>
      <c r="JTL151" s="97"/>
      <c r="JTM151" s="97"/>
      <c r="JTN151" s="97"/>
      <c r="JTO151" s="97"/>
      <c r="JTP151" s="97"/>
      <c r="JTQ151" s="97"/>
      <c r="JTR151" s="97"/>
      <c r="JTS151" s="97"/>
      <c r="JTT151" s="97"/>
      <c r="JTU151" s="97"/>
      <c r="JTV151" s="97"/>
      <c r="JTW151" s="97"/>
      <c r="JTX151" s="97"/>
      <c r="JTY151" s="97"/>
      <c r="JTZ151" s="97"/>
      <c r="JUA151" s="97"/>
      <c r="JUB151" s="97"/>
      <c r="JUC151" s="97"/>
      <c r="JUD151" s="97"/>
      <c r="JUE151" s="97"/>
      <c r="JUF151" s="97"/>
      <c r="JUG151" s="97"/>
      <c r="JUH151" s="97"/>
      <c r="JUI151" s="97"/>
      <c r="JUJ151" s="97"/>
      <c r="JUK151" s="97"/>
      <c r="JUL151" s="97"/>
      <c r="JUM151" s="97"/>
      <c r="JUN151" s="97"/>
      <c r="JUO151" s="97"/>
      <c r="JUP151" s="97"/>
      <c r="JUQ151" s="97"/>
      <c r="JUR151" s="97"/>
      <c r="JUS151" s="97"/>
      <c r="JUT151" s="97"/>
      <c r="JUU151" s="97"/>
      <c r="JUV151" s="97"/>
      <c r="JUW151" s="97"/>
      <c r="JUX151" s="97"/>
      <c r="JUY151" s="97"/>
      <c r="JUZ151" s="97"/>
      <c r="JVA151" s="97"/>
      <c r="JVB151" s="97"/>
      <c r="JVC151" s="97"/>
      <c r="JVD151" s="97"/>
      <c r="JVE151" s="97"/>
      <c r="JVF151" s="97"/>
      <c r="JVG151" s="97"/>
      <c r="JVH151" s="97"/>
      <c r="JVI151" s="97"/>
      <c r="JVJ151" s="97"/>
      <c r="JVK151" s="97"/>
      <c r="JVL151" s="97"/>
      <c r="JVM151" s="97"/>
      <c r="JVN151" s="97"/>
      <c r="JVO151" s="97"/>
      <c r="JVP151" s="97"/>
      <c r="JVQ151" s="97"/>
      <c r="JVR151" s="97"/>
      <c r="JVS151" s="97"/>
      <c r="JVT151" s="97"/>
      <c r="JVU151" s="97"/>
      <c r="JVV151" s="97"/>
      <c r="JVW151" s="97"/>
      <c r="JVX151" s="97"/>
      <c r="JVY151" s="97"/>
      <c r="JVZ151" s="97"/>
      <c r="JWA151" s="97"/>
      <c r="JWB151" s="97"/>
      <c r="JWC151" s="97"/>
      <c r="JWD151" s="97"/>
      <c r="JWE151" s="97"/>
      <c r="JWF151" s="97"/>
      <c r="JWG151" s="97"/>
      <c r="JWH151" s="97"/>
      <c r="JWI151" s="97"/>
      <c r="JWJ151" s="97"/>
      <c r="JWK151" s="97"/>
      <c r="JWL151" s="97"/>
      <c r="JWM151" s="97"/>
      <c r="JWN151" s="97"/>
      <c r="JWO151" s="97"/>
      <c r="JWP151" s="97"/>
      <c r="JWQ151" s="97"/>
      <c r="JWR151" s="97"/>
      <c r="JWS151" s="97"/>
      <c r="JWT151" s="97"/>
      <c r="JWU151" s="97"/>
      <c r="JWV151" s="97"/>
      <c r="JWW151" s="97"/>
      <c r="JWX151" s="97"/>
      <c r="JWY151" s="97"/>
      <c r="JWZ151" s="97"/>
      <c r="JXA151" s="97"/>
      <c r="JXB151" s="97"/>
      <c r="JXC151" s="97"/>
      <c r="JXD151" s="97"/>
      <c r="JXE151" s="97"/>
      <c r="JXF151" s="97"/>
      <c r="JXG151" s="97"/>
      <c r="JXH151" s="97"/>
      <c r="JXI151" s="97"/>
      <c r="JXJ151" s="97"/>
      <c r="JXK151" s="97"/>
      <c r="JXL151" s="97"/>
      <c r="JXM151" s="97"/>
      <c r="JXN151" s="97"/>
      <c r="JXO151" s="97"/>
      <c r="JXP151" s="97"/>
      <c r="JXQ151" s="97"/>
      <c r="JXR151" s="97"/>
      <c r="JXS151" s="97"/>
      <c r="JXT151" s="97"/>
      <c r="JXU151" s="97"/>
      <c r="JXV151" s="97"/>
      <c r="JXW151" s="97"/>
      <c r="JXX151" s="97"/>
      <c r="JXY151" s="97"/>
      <c r="JXZ151" s="97"/>
      <c r="JYA151" s="97"/>
      <c r="JYB151" s="97"/>
      <c r="JYC151" s="97"/>
      <c r="JYD151" s="97"/>
      <c r="JYE151" s="97"/>
      <c r="JYF151" s="97"/>
      <c r="JYG151" s="97"/>
      <c r="JYH151" s="97"/>
      <c r="JYI151" s="97"/>
      <c r="JYJ151" s="97"/>
      <c r="JYK151" s="97"/>
      <c r="JYL151" s="97"/>
      <c r="JYM151" s="97"/>
      <c r="JYN151" s="97"/>
      <c r="JYO151" s="97"/>
      <c r="JYP151" s="97"/>
      <c r="JYQ151" s="97"/>
      <c r="JYR151" s="97"/>
      <c r="JYS151" s="97"/>
      <c r="JYT151" s="97"/>
      <c r="JYU151" s="97"/>
      <c r="JYV151" s="97"/>
      <c r="JYW151" s="97"/>
      <c r="JYX151" s="97"/>
      <c r="JYY151" s="97"/>
      <c r="JYZ151" s="97"/>
      <c r="JZA151" s="97"/>
      <c r="JZB151" s="97"/>
      <c r="JZC151" s="97"/>
      <c r="JZD151" s="97"/>
      <c r="JZE151" s="97"/>
      <c r="JZF151" s="97"/>
      <c r="JZG151" s="97"/>
      <c r="JZH151" s="97"/>
      <c r="JZI151" s="97"/>
      <c r="JZJ151" s="97"/>
      <c r="JZK151" s="97"/>
      <c r="JZL151" s="97"/>
      <c r="JZM151" s="97"/>
      <c r="JZN151" s="97"/>
      <c r="JZO151" s="97"/>
      <c r="JZP151" s="97"/>
      <c r="JZQ151" s="97"/>
      <c r="JZR151" s="97"/>
      <c r="JZS151" s="97"/>
      <c r="JZT151" s="97"/>
      <c r="JZU151" s="97"/>
      <c r="JZV151" s="97"/>
      <c r="JZW151" s="97"/>
      <c r="JZX151" s="97"/>
      <c r="JZY151" s="97"/>
      <c r="JZZ151" s="97"/>
      <c r="KAA151" s="97"/>
      <c r="KAB151" s="97"/>
      <c r="KAC151" s="97"/>
      <c r="KAD151" s="97"/>
      <c r="KAE151" s="97"/>
      <c r="KAF151" s="97"/>
      <c r="KAG151" s="97"/>
      <c r="KAH151" s="97"/>
      <c r="KAI151" s="97"/>
      <c r="KAJ151" s="97"/>
      <c r="KAK151" s="97"/>
      <c r="KAL151" s="97"/>
      <c r="KAM151" s="97"/>
      <c r="KAN151" s="97"/>
      <c r="KAO151" s="97"/>
      <c r="KAP151" s="97"/>
      <c r="KAQ151" s="97"/>
      <c r="KAR151" s="97"/>
      <c r="KAS151" s="97"/>
      <c r="KAT151" s="97"/>
      <c r="KAU151" s="97"/>
      <c r="KAV151" s="97"/>
      <c r="KAW151" s="97"/>
      <c r="KAX151" s="97"/>
      <c r="KAY151" s="97"/>
      <c r="KAZ151" s="97"/>
      <c r="KBA151" s="97"/>
      <c r="KBB151" s="97"/>
      <c r="KBC151" s="97"/>
      <c r="KBD151" s="97"/>
      <c r="KBE151" s="97"/>
      <c r="KBF151" s="97"/>
      <c r="KBG151" s="97"/>
      <c r="KBH151" s="97"/>
      <c r="KBI151" s="97"/>
      <c r="KBJ151" s="97"/>
      <c r="KBK151" s="97"/>
      <c r="KBL151" s="97"/>
      <c r="KBM151" s="97"/>
      <c r="KBN151" s="97"/>
      <c r="KBO151" s="97"/>
      <c r="KBP151" s="97"/>
      <c r="KBQ151" s="97"/>
      <c r="KBR151" s="97"/>
      <c r="KBS151" s="97"/>
      <c r="KBT151" s="97"/>
      <c r="KBU151" s="97"/>
      <c r="KBV151" s="97"/>
      <c r="KBW151" s="97"/>
      <c r="KBX151" s="97"/>
      <c r="KBY151" s="97"/>
      <c r="KBZ151" s="97"/>
      <c r="KCA151" s="97"/>
      <c r="KCB151" s="97"/>
      <c r="KCC151" s="97"/>
      <c r="KCD151" s="97"/>
      <c r="KCE151" s="97"/>
      <c r="KCF151" s="97"/>
      <c r="KCG151" s="97"/>
      <c r="KCH151" s="97"/>
      <c r="KCI151" s="97"/>
      <c r="KCJ151" s="97"/>
      <c r="KCK151" s="97"/>
      <c r="KCL151" s="97"/>
      <c r="KCM151" s="97"/>
      <c r="KCN151" s="97"/>
      <c r="KCO151" s="97"/>
      <c r="KCP151" s="97"/>
      <c r="KCQ151" s="97"/>
      <c r="KCR151" s="97"/>
      <c r="KCS151" s="97"/>
      <c r="KCT151" s="97"/>
      <c r="KCU151" s="97"/>
      <c r="KCV151" s="97"/>
      <c r="KCW151" s="97"/>
      <c r="KCX151" s="97"/>
      <c r="KCY151" s="97"/>
      <c r="KCZ151" s="97"/>
      <c r="KDA151" s="97"/>
      <c r="KDB151" s="97"/>
      <c r="KDC151" s="97"/>
      <c r="KDD151" s="97"/>
      <c r="KDE151" s="97"/>
      <c r="KDF151" s="97"/>
      <c r="KDG151" s="97"/>
      <c r="KDH151" s="97"/>
      <c r="KDI151" s="97"/>
      <c r="KDJ151" s="97"/>
      <c r="KDK151" s="97"/>
      <c r="KDL151" s="97"/>
      <c r="KDM151" s="97"/>
      <c r="KDN151" s="97"/>
      <c r="KDO151" s="97"/>
      <c r="KDP151" s="97"/>
      <c r="KDQ151" s="97"/>
      <c r="KDR151" s="97"/>
      <c r="KDS151" s="97"/>
      <c r="KDT151" s="97"/>
      <c r="KDU151" s="97"/>
      <c r="KDV151" s="97"/>
      <c r="KDW151" s="97"/>
      <c r="KDX151" s="97"/>
      <c r="KDY151" s="97"/>
      <c r="KDZ151" s="97"/>
      <c r="KEA151" s="97"/>
      <c r="KEB151" s="97"/>
      <c r="KEC151" s="97"/>
      <c r="KED151" s="97"/>
      <c r="KEE151" s="97"/>
      <c r="KEF151" s="97"/>
      <c r="KEG151" s="97"/>
      <c r="KEH151" s="97"/>
      <c r="KEI151" s="97"/>
      <c r="KEJ151" s="97"/>
      <c r="KEK151" s="97"/>
      <c r="KEL151" s="97"/>
      <c r="KEM151" s="97"/>
      <c r="KEN151" s="97"/>
      <c r="KEO151" s="97"/>
      <c r="KEP151" s="97"/>
      <c r="KEQ151" s="97"/>
      <c r="KER151" s="97"/>
      <c r="KES151" s="97"/>
      <c r="KET151" s="97"/>
      <c r="KEU151" s="97"/>
      <c r="KEV151" s="97"/>
      <c r="KEW151" s="97"/>
      <c r="KEX151" s="97"/>
      <c r="KEY151" s="97"/>
      <c r="KEZ151" s="97"/>
      <c r="KFA151" s="97"/>
      <c r="KFB151" s="97"/>
      <c r="KFC151" s="97"/>
      <c r="KFD151" s="97"/>
      <c r="KFE151" s="97"/>
      <c r="KFF151" s="97"/>
      <c r="KFG151" s="97"/>
      <c r="KFH151" s="97"/>
      <c r="KFI151" s="97"/>
      <c r="KFJ151" s="97"/>
      <c r="KFK151" s="97"/>
      <c r="KFL151" s="97"/>
      <c r="KFM151" s="97"/>
      <c r="KFN151" s="97"/>
      <c r="KFO151" s="97"/>
      <c r="KFP151" s="97"/>
      <c r="KFQ151" s="97"/>
      <c r="KFR151" s="97"/>
      <c r="KFS151" s="97"/>
      <c r="KFT151" s="97"/>
      <c r="KFU151" s="97"/>
      <c r="KFV151" s="97"/>
      <c r="KFW151" s="97"/>
      <c r="KFX151" s="97"/>
      <c r="KFY151" s="97"/>
      <c r="KFZ151" s="97"/>
      <c r="KGA151" s="97"/>
      <c r="KGB151" s="97"/>
      <c r="KGC151" s="97"/>
      <c r="KGD151" s="97"/>
      <c r="KGE151" s="97"/>
      <c r="KGF151" s="97"/>
      <c r="KGG151" s="97"/>
      <c r="KGH151" s="97"/>
      <c r="KGI151" s="97"/>
      <c r="KGJ151" s="97"/>
      <c r="KGK151" s="97"/>
      <c r="KGL151" s="97"/>
      <c r="KGM151" s="97"/>
      <c r="KGN151" s="97"/>
      <c r="KGO151" s="97"/>
      <c r="KGP151" s="97"/>
      <c r="KGQ151" s="97"/>
      <c r="KGR151" s="97"/>
      <c r="KGS151" s="97"/>
      <c r="KGT151" s="97"/>
      <c r="KGU151" s="97"/>
      <c r="KGV151" s="97"/>
      <c r="KGW151" s="97"/>
      <c r="KGX151" s="97"/>
      <c r="KGY151" s="97"/>
      <c r="KGZ151" s="97"/>
      <c r="KHA151" s="97"/>
      <c r="KHB151" s="97"/>
      <c r="KHC151" s="97"/>
      <c r="KHD151" s="97"/>
      <c r="KHE151" s="97"/>
      <c r="KHF151" s="97"/>
      <c r="KHG151" s="97"/>
      <c r="KHH151" s="97"/>
      <c r="KHI151" s="97"/>
      <c r="KHJ151" s="97"/>
      <c r="KHK151" s="97"/>
      <c r="KHL151" s="97"/>
      <c r="KHM151" s="97"/>
      <c r="KHN151" s="97"/>
      <c r="KHO151" s="97"/>
      <c r="KHP151" s="97"/>
      <c r="KHQ151" s="97"/>
      <c r="KHR151" s="97"/>
      <c r="KHS151" s="97"/>
      <c r="KHT151" s="97"/>
      <c r="KHU151" s="97"/>
      <c r="KHV151" s="97"/>
      <c r="KHW151" s="97"/>
      <c r="KHX151" s="97"/>
      <c r="KHY151" s="97"/>
      <c r="KHZ151" s="97"/>
      <c r="KIA151" s="97"/>
      <c r="KIB151" s="97"/>
      <c r="KIC151" s="97"/>
      <c r="KID151" s="97"/>
      <c r="KIE151" s="97"/>
      <c r="KIF151" s="97"/>
      <c r="KIG151" s="97"/>
      <c r="KIH151" s="97"/>
      <c r="KII151" s="97"/>
      <c r="KIJ151" s="97"/>
      <c r="KIK151" s="97"/>
      <c r="KIL151" s="97"/>
      <c r="KIM151" s="97"/>
      <c r="KIN151" s="97"/>
      <c r="KIO151" s="97"/>
      <c r="KIP151" s="97"/>
      <c r="KIQ151" s="97"/>
      <c r="KIR151" s="97"/>
      <c r="KIS151" s="97"/>
      <c r="KIT151" s="97"/>
      <c r="KIU151" s="97"/>
      <c r="KIV151" s="97"/>
      <c r="KIW151" s="97"/>
      <c r="KIX151" s="97"/>
      <c r="KIY151" s="97"/>
      <c r="KIZ151" s="97"/>
      <c r="KJA151" s="97"/>
      <c r="KJB151" s="97"/>
      <c r="KJC151" s="97"/>
      <c r="KJD151" s="97"/>
      <c r="KJE151" s="97"/>
      <c r="KJF151" s="97"/>
      <c r="KJG151" s="97"/>
      <c r="KJH151" s="97"/>
      <c r="KJI151" s="97"/>
      <c r="KJJ151" s="97"/>
      <c r="KJK151" s="97"/>
      <c r="KJL151" s="97"/>
      <c r="KJM151" s="97"/>
      <c r="KJN151" s="97"/>
      <c r="KJO151" s="97"/>
      <c r="KJP151" s="97"/>
      <c r="KJQ151" s="97"/>
      <c r="KJR151" s="97"/>
      <c r="KJS151" s="97"/>
      <c r="KJT151" s="97"/>
      <c r="KJU151" s="97"/>
      <c r="KJV151" s="97"/>
      <c r="KJW151" s="97"/>
      <c r="KJX151" s="97"/>
      <c r="KJY151" s="97"/>
      <c r="KJZ151" s="97"/>
      <c r="KKA151" s="97"/>
      <c r="KKB151" s="97"/>
      <c r="KKC151" s="97"/>
      <c r="KKD151" s="97"/>
      <c r="KKE151" s="97"/>
      <c r="KKF151" s="97"/>
      <c r="KKG151" s="97"/>
      <c r="KKH151" s="97"/>
      <c r="KKI151" s="97"/>
      <c r="KKJ151" s="97"/>
      <c r="KKK151" s="97"/>
      <c r="KKL151" s="97"/>
      <c r="KKM151" s="97"/>
      <c r="KKN151" s="97"/>
      <c r="KKO151" s="97"/>
      <c r="KKP151" s="97"/>
      <c r="KKQ151" s="97"/>
      <c r="KKR151" s="97"/>
      <c r="KKS151" s="97"/>
      <c r="KKT151" s="97"/>
      <c r="KKU151" s="97"/>
      <c r="KKV151" s="97"/>
      <c r="KKW151" s="97"/>
      <c r="KKX151" s="97"/>
      <c r="KKY151" s="97"/>
      <c r="KKZ151" s="97"/>
      <c r="KLA151" s="97"/>
      <c r="KLB151" s="97"/>
      <c r="KLC151" s="97"/>
      <c r="KLD151" s="97"/>
      <c r="KLE151" s="97"/>
      <c r="KLF151" s="97"/>
      <c r="KLG151" s="97"/>
      <c r="KLH151" s="97"/>
      <c r="KLI151" s="97"/>
      <c r="KLJ151" s="97"/>
      <c r="KLK151" s="97"/>
      <c r="KLL151" s="97"/>
      <c r="KLM151" s="97"/>
      <c r="KLN151" s="97"/>
      <c r="KLO151" s="97"/>
      <c r="KLP151" s="97"/>
      <c r="KLQ151" s="97"/>
      <c r="KLR151" s="97"/>
      <c r="KLS151" s="97"/>
      <c r="KLT151" s="97"/>
      <c r="KLU151" s="97"/>
      <c r="KLV151" s="97"/>
      <c r="KLW151" s="97"/>
      <c r="KLX151" s="97"/>
      <c r="KLY151" s="97"/>
      <c r="KLZ151" s="97"/>
      <c r="KMA151" s="97"/>
      <c r="KMB151" s="97"/>
      <c r="KMC151" s="97"/>
      <c r="KMD151" s="97"/>
      <c r="KME151" s="97"/>
      <c r="KMF151" s="97"/>
      <c r="KMG151" s="97"/>
      <c r="KMH151" s="97"/>
      <c r="KMI151" s="97"/>
      <c r="KMJ151" s="97"/>
      <c r="KMK151" s="97"/>
      <c r="KML151" s="97"/>
      <c r="KMM151" s="97"/>
      <c r="KMN151" s="97"/>
      <c r="KMO151" s="97"/>
      <c r="KMP151" s="97"/>
      <c r="KMQ151" s="97"/>
      <c r="KMR151" s="97"/>
      <c r="KMS151" s="97"/>
      <c r="KMT151" s="97"/>
      <c r="KMU151" s="97"/>
      <c r="KMV151" s="97"/>
      <c r="KMW151" s="97"/>
      <c r="KMX151" s="97"/>
      <c r="KMY151" s="97"/>
      <c r="KMZ151" s="97"/>
      <c r="KNA151" s="97"/>
      <c r="KNB151" s="97"/>
      <c r="KNC151" s="97"/>
      <c r="KND151" s="97"/>
      <c r="KNE151" s="97"/>
      <c r="KNF151" s="97"/>
      <c r="KNG151" s="97"/>
      <c r="KNH151" s="97"/>
      <c r="KNI151" s="97"/>
      <c r="KNJ151" s="97"/>
      <c r="KNK151" s="97"/>
      <c r="KNL151" s="97"/>
      <c r="KNM151" s="97"/>
      <c r="KNN151" s="97"/>
      <c r="KNO151" s="97"/>
      <c r="KNP151" s="97"/>
      <c r="KNQ151" s="97"/>
      <c r="KNR151" s="97"/>
      <c r="KNS151" s="97"/>
      <c r="KNT151" s="97"/>
      <c r="KNU151" s="97"/>
      <c r="KNV151" s="97"/>
      <c r="KNW151" s="97"/>
      <c r="KNX151" s="97"/>
      <c r="KNY151" s="97"/>
      <c r="KNZ151" s="97"/>
      <c r="KOA151" s="97"/>
      <c r="KOB151" s="97"/>
      <c r="KOC151" s="97"/>
      <c r="KOD151" s="97"/>
      <c r="KOE151" s="97"/>
      <c r="KOF151" s="97"/>
      <c r="KOG151" s="97"/>
      <c r="KOH151" s="97"/>
      <c r="KOI151" s="97"/>
      <c r="KOJ151" s="97"/>
      <c r="KOK151" s="97"/>
      <c r="KOL151" s="97"/>
      <c r="KOM151" s="97"/>
      <c r="KON151" s="97"/>
      <c r="KOO151" s="97"/>
      <c r="KOP151" s="97"/>
      <c r="KOQ151" s="97"/>
      <c r="KOR151" s="97"/>
      <c r="KOS151" s="97"/>
      <c r="KOT151" s="97"/>
      <c r="KOU151" s="97"/>
      <c r="KOV151" s="97"/>
      <c r="KOW151" s="97"/>
      <c r="KOX151" s="97"/>
      <c r="KOY151" s="97"/>
      <c r="KOZ151" s="97"/>
      <c r="KPA151" s="97"/>
      <c r="KPB151" s="97"/>
      <c r="KPC151" s="97"/>
      <c r="KPD151" s="97"/>
      <c r="KPE151" s="97"/>
      <c r="KPF151" s="97"/>
      <c r="KPG151" s="97"/>
      <c r="KPH151" s="97"/>
      <c r="KPI151" s="97"/>
      <c r="KPJ151" s="97"/>
      <c r="KPK151" s="97"/>
      <c r="KPL151" s="97"/>
      <c r="KPM151" s="97"/>
      <c r="KPN151" s="97"/>
      <c r="KPO151" s="97"/>
      <c r="KPP151" s="97"/>
      <c r="KPQ151" s="97"/>
      <c r="KPR151" s="97"/>
      <c r="KPS151" s="97"/>
      <c r="KPT151" s="97"/>
      <c r="KPU151" s="97"/>
      <c r="KPV151" s="97"/>
      <c r="KPW151" s="97"/>
      <c r="KPX151" s="97"/>
      <c r="KPY151" s="97"/>
      <c r="KPZ151" s="97"/>
      <c r="KQA151" s="97"/>
      <c r="KQB151" s="97"/>
      <c r="KQC151" s="97"/>
      <c r="KQD151" s="97"/>
      <c r="KQE151" s="97"/>
      <c r="KQF151" s="97"/>
      <c r="KQG151" s="97"/>
      <c r="KQH151" s="97"/>
      <c r="KQI151" s="97"/>
      <c r="KQJ151" s="97"/>
      <c r="KQK151" s="97"/>
      <c r="KQL151" s="97"/>
      <c r="KQM151" s="97"/>
      <c r="KQN151" s="97"/>
      <c r="KQO151" s="97"/>
      <c r="KQP151" s="97"/>
      <c r="KQQ151" s="97"/>
      <c r="KQR151" s="97"/>
      <c r="KQS151" s="97"/>
      <c r="KQT151" s="97"/>
      <c r="KQU151" s="97"/>
      <c r="KQV151" s="97"/>
      <c r="KQW151" s="97"/>
      <c r="KQX151" s="97"/>
      <c r="KQY151" s="97"/>
      <c r="KQZ151" s="97"/>
      <c r="KRA151" s="97"/>
      <c r="KRB151" s="97"/>
      <c r="KRC151" s="97"/>
      <c r="KRD151" s="97"/>
      <c r="KRE151" s="97"/>
      <c r="KRF151" s="97"/>
      <c r="KRG151" s="97"/>
      <c r="KRH151" s="97"/>
      <c r="KRI151" s="97"/>
      <c r="KRJ151" s="97"/>
      <c r="KRK151" s="97"/>
      <c r="KRL151" s="97"/>
      <c r="KRM151" s="97"/>
      <c r="KRN151" s="97"/>
      <c r="KRO151" s="97"/>
      <c r="KRP151" s="97"/>
      <c r="KRQ151" s="97"/>
      <c r="KRR151" s="97"/>
      <c r="KRS151" s="97"/>
      <c r="KRT151" s="97"/>
      <c r="KRU151" s="97"/>
      <c r="KRV151" s="97"/>
      <c r="KRW151" s="97"/>
      <c r="KRX151" s="97"/>
      <c r="KRY151" s="97"/>
      <c r="KRZ151" s="97"/>
      <c r="KSA151" s="97"/>
      <c r="KSB151" s="97"/>
      <c r="KSC151" s="97"/>
      <c r="KSD151" s="97"/>
      <c r="KSE151" s="97"/>
      <c r="KSF151" s="97"/>
      <c r="KSG151" s="97"/>
      <c r="KSH151" s="97"/>
      <c r="KSI151" s="97"/>
      <c r="KSJ151" s="97"/>
      <c r="KSK151" s="97"/>
      <c r="KSL151" s="97"/>
      <c r="KSM151" s="97"/>
      <c r="KSN151" s="97"/>
      <c r="KSO151" s="97"/>
      <c r="KSP151" s="97"/>
      <c r="KSQ151" s="97"/>
      <c r="KSR151" s="97"/>
      <c r="KSS151" s="97"/>
      <c r="KST151" s="97"/>
      <c r="KSU151" s="97"/>
      <c r="KSV151" s="97"/>
      <c r="KSW151" s="97"/>
      <c r="KSX151" s="97"/>
      <c r="KSY151" s="97"/>
      <c r="KSZ151" s="97"/>
      <c r="KTA151" s="97"/>
      <c r="KTB151" s="97"/>
      <c r="KTC151" s="97"/>
      <c r="KTD151" s="97"/>
      <c r="KTE151" s="97"/>
      <c r="KTF151" s="97"/>
      <c r="KTG151" s="97"/>
      <c r="KTH151" s="97"/>
      <c r="KTI151" s="97"/>
      <c r="KTJ151" s="97"/>
      <c r="KTK151" s="97"/>
      <c r="KTL151" s="97"/>
      <c r="KTM151" s="97"/>
      <c r="KTN151" s="97"/>
      <c r="KTO151" s="97"/>
      <c r="KTP151" s="97"/>
      <c r="KTQ151" s="97"/>
      <c r="KTR151" s="97"/>
      <c r="KTS151" s="97"/>
      <c r="KTT151" s="97"/>
      <c r="KTU151" s="97"/>
      <c r="KTV151" s="97"/>
      <c r="KTW151" s="97"/>
      <c r="KTX151" s="97"/>
      <c r="KTY151" s="97"/>
      <c r="KTZ151" s="97"/>
      <c r="KUA151" s="97"/>
      <c r="KUB151" s="97"/>
      <c r="KUC151" s="97"/>
      <c r="KUD151" s="97"/>
      <c r="KUE151" s="97"/>
      <c r="KUF151" s="97"/>
      <c r="KUG151" s="97"/>
      <c r="KUH151" s="97"/>
      <c r="KUI151" s="97"/>
      <c r="KUJ151" s="97"/>
      <c r="KUK151" s="97"/>
      <c r="KUL151" s="97"/>
      <c r="KUM151" s="97"/>
      <c r="KUN151" s="97"/>
      <c r="KUO151" s="97"/>
      <c r="KUP151" s="97"/>
      <c r="KUQ151" s="97"/>
      <c r="KUR151" s="97"/>
      <c r="KUS151" s="97"/>
      <c r="KUT151" s="97"/>
      <c r="KUU151" s="97"/>
      <c r="KUV151" s="97"/>
      <c r="KUW151" s="97"/>
      <c r="KUX151" s="97"/>
      <c r="KUY151" s="97"/>
      <c r="KUZ151" s="97"/>
      <c r="KVA151" s="97"/>
      <c r="KVB151" s="97"/>
      <c r="KVC151" s="97"/>
      <c r="KVD151" s="97"/>
      <c r="KVE151" s="97"/>
      <c r="KVF151" s="97"/>
      <c r="KVG151" s="97"/>
      <c r="KVH151" s="97"/>
      <c r="KVI151" s="97"/>
      <c r="KVJ151" s="97"/>
      <c r="KVK151" s="97"/>
      <c r="KVL151" s="97"/>
      <c r="KVM151" s="97"/>
      <c r="KVN151" s="97"/>
      <c r="KVO151" s="97"/>
      <c r="KVP151" s="97"/>
      <c r="KVQ151" s="97"/>
      <c r="KVR151" s="97"/>
      <c r="KVS151" s="97"/>
      <c r="KVT151" s="97"/>
      <c r="KVU151" s="97"/>
      <c r="KVV151" s="97"/>
      <c r="KVW151" s="97"/>
      <c r="KVX151" s="97"/>
      <c r="KVY151" s="97"/>
      <c r="KVZ151" s="97"/>
      <c r="KWA151" s="97"/>
      <c r="KWB151" s="97"/>
      <c r="KWC151" s="97"/>
      <c r="KWD151" s="97"/>
      <c r="KWE151" s="97"/>
      <c r="KWF151" s="97"/>
      <c r="KWG151" s="97"/>
      <c r="KWH151" s="97"/>
      <c r="KWI151" s="97"/>
      <c r="KWJ151" s="97"/>
      <c r="KWK151" s="97"/>
      <c r="KWL151" s="97"/>
      <c r="KWM151" s="97"/>
      <c r="KWN151" s="97"/>
      <c r="KWO151" s="97"/>
      <c r="KWP151" s="97"/>
      <c r="KWQ151" s="97"/>
      <c r="KWR151" s="97"/>
      <c r="KWS151" s="97"/>
      <c r="KWT151" s="97"/>
      <c r="KWU151" s="97"/>
      <c r="KWV151" s="97"/>
      <c r="KWW151" s="97"/>
      <c r="KWX151" s="97"/>
      <c r="KWY151" s="97"/>
      <c r="KWZ151" s="97"/>
      <c r="KXA151" s="97"/>
      <c r="KXB151" s="97"/>
      <c r="KXC151" s="97"/>
      <c r="KXD151" s="97"/>
      <c r="KXE151" s="97"/>
      <c r="KXF151" s="97"/>
      <c r="KXG151" s="97"/>
      <c r="KXH151" s="97"/>
      <c r="KXI151" s="97"/>
      <c r="KXJ151" s="97"/>
      <c r="KXK151" s="97"/>
      <c r="KXL151" s="97"/>
      <c r="KXM151" s="97"/>
      <c r="KXN151" s="97"/>
      <c r="KXO151" s="97"/>
      <c r="KXP151" s="97"/>
      <c r="KXQ151" s="97"/>
      <c r="KXR151" s="97"/>
      <c r="KXS151" s="97"/>
      <c r="KXT151" s="97"/>
      <c r="KXU151" s="97"/>
      <c r="KXV151" s="97"/>
      <c r="KXW151" s="97"/>
      <c r="KXX151" s="97"/>
      <c r="KXY151" s="97"/>
      <c r="KXZ151" s="97"/>
      <c r="KYA151" s="97"/>
      <c r="KYB151" s="97"/>
      <c r="KYC151" s="97"/>
      <c r="KYD151" s="97"/>
      <c r="KYE151" s="97"/>
      <c r="KYF151" s="97"/>
      <c r="KYG151" s="97"/>
      <c r="KYH151" s="97"/>
      <c r="KYI151" s="97"/>
      <c r="KYJ151" s="97"/>
      <c r="KYK151" s="97"/>
      <c r="KYL151" s="97"/>
      <c r="KYM151" s="97"/>
      <c r="KYN151" s="97"/>
      <c r="KYO151" s="97"/>
      <c r="KYP151" s="97"/>
      <c r="KYQ151" s="97"/>
      <c r="KYR151" s="97"/>
      <c r="KYS151" s="97"/>
      <c r="KYT151" s="97"/>
      <c r="KYU151" s="97"/>
      <c r="KYV151" s="97"/>
      <c r="KYW151" s="97"/>
      <c r="KYX151" s="97"/>
      <c r="KYY151" s="97"/>
      <c r="KYZ151" s="97"/>
      <c r="KZA151" s="97"/>
      <c r="KZB151" s="97"/>
      <c r="KZC151" s="97"/>
      <c r="KZD151" s="97"/>
      <c r="KZE151" s="97"/>
      <c r="KZF151" s="97"/>
      <c r="KZG151" s="97"/>
      <c r="KZH151" s="97"/>
      <c r="KZI151" s="97"/>
      <c r="KZJ151" s="97"/>
      <c r="KZK151" s="97"/>
      <c r="KZL151" s="97"/>
      <c r="KZM151" s="97"/>
      <c r="KZN151" s="97"/>
      <c r="KZO151" s="97"/>
      <c r="KZP151" s="97"/>
      <c r="KZQ151" s="97"/>
      <c r="KZR151" s="97"/>
      <c r="KZS151" s="97"/>
      <c r="KZT151" s="97"/>
      <c r="KZU151" s="97"/>
      <c r="KZV151" s="97"/>
      <c r="KZW151" s="97"/>
      <c r="KZX151" s="97"/>
      <c r="KZY151" s="97"/>
      <c r="KZZ151" s="97"/>
      <c r="LAA151" s="97"/>
      <c r="LAB151" s="97"/>
      <c r="LAC151" s="97"/>
      <c r="LAD151" s="97"/>
      <c r="LAE151" s="97"/>
      <c r="LAF151" s="97"/>
      <c r="LAG151" s="97"/>
      <c r="LAH151" s="97"/>
      <c r="LAI151" s="97"/>
      <c r="LAJ151" s="97"/>
      <c r="LAK151" s="97"/>
      <c r="LAL151" s="97"/>
      <c r="LAM151" s="97"/>
      <c r="LAN151" s="97"/>
      <c r="LAO151" s="97"/>
      <c r="LAP151" s="97"/>
      <c r="LAQ151" s="97"/>
      <c r="LAR151" s="97"/>
      <c r="LAS151" s="97"/>
      <c r="LAT151" s="97"/>
      <c r="LAU151" s="97"/>
      <c r="LAV151" s="97"/>
      <c r="LAW151" s="97"/>
      <c r="LAX151" s="97"/>
      <c r="LAY151" s="97"/>
      <c r="LAZ151" s="97"/>
      <c r="LBA151" s="97"/>
      <c r="LBB151" s="97"/>
      <c r="LBC151" s="97"/>
      <c r="LBD151" s="97"/>
      <c r="LBE151" s="97"/>
      <c r="LBF151" s="97"/>
      <c r="LBG151" s="97"/>
      <c r="LBH151" s="97"/>
      <c r="LBI151" s="97"/>
      <c r="LBJ151" s="97"/>
      <c r="LBK151" s="97"/>
      <c r="LBL151" s="97"/>
      <c r="LBM151" s="97"/>
      <c r="LBN151" s="97"/>
      <c r="LBO151" s="97"/>
      <c r="LBP151" s="97"/>
      <c r="LBQ151" s="97"/>
      <c r="LBR151" s="97"/>
      <c r="LBS151" s="97"/>
      <c r="LBT151" s="97"/>
      <c r="LBU151" s="97"/>
      <c r="LBV151" s="97"/>
      <c r="LBW151" s="97"/>
      <c r="LBX151" s="97"/>
      <c r="LBY151" s="97"/>
      <c r="LBZ151" s="97"/>
      <c r="LCA151" s="97"/>
      <c r="LCB151" s="97"/>
      <c r="LCC151" s="97"/>
      <c r="LCD151" s="97"/>
      <c r="LCE151" s="97"/>
      <c r="LCF151" s="97"/>
      <c r="LCG151" s="97"/>
      <c r="LCH151" s="97"/>
      <c r="LCI151" s="97"/>
      <c r="LCJ151" s="97"/>
      <c r="LCK151" s="97"/>
      <c r="LCL151" s="97"/>
      <c r="LCM151" s="97"/>
      <c r="LCN151" s="97"/>
      <c r="LCO151" s="97"/>
      <c r="LCP151" s="97"/>
      <c r="LCQ151" s="97"/>
      <c r="LCR151" s="97"/>
      <c r="LCS151" s="97"/>
      <c r="LCT151" s="97"/>
      <c r="LCU151" s="97"/>
      <c r="LCV151" s="97"/>
      <c r="LCW151" s="97"/>
      <c r="LCX151" s="97"/>
      <c r="LCY151" s="97"/>
      <c r="LCZ151" s="97"/>
      <c r="LDA151" s="97"/>
      <c r="LDB151" s="97"/>
      <c r="LDC151" s="97"/>
      <c r="LDD151" s="97"/>
      <c r="LDE151" s="97"/>
      <c r="LDF151" s="97"/>
      <c r="LDG151" s="97"/>
      <c r="LDH151" s="97"/>
      <c r="LDI151" s="97"/>
      <c r="LDJ151" s="97"/>
      <c r="LDK151" s="97"/>
      <c r="LDL151" s="97"/>
      <c r="LDM151" s="97"/>
      <c r="LDN151" s="97"/>
      <c r="LDO151" s="97"/>
      <c r="LDP151" s="97"/>
      <c r="LDQ151" s="97"/>
      <c r="LDR151" s="97"/>
      <c r="LDS151" s="97"/>
      <c r="LDT151" s="97"/>
      <c r="LDU151" s="97"/>
      <c r="LDV151" s="97"/>
      <c r="LDW151" s="97"/>
      <c r="LDX151" s="97"/>
      <c r="LDY151" s="97"/>
      <c r="LDZ151" s="97"/>
      <c r="LEA151" s="97"/>
      <c r="LEB151" s="97"/>
      <c r="LEC151" s="97"/>
      <c r="LED151" s="97"/>
      <c r="LEE151" s="97"/>
      <c r="LEF151" s="97"/>
      <c r="LEG151" s="97"/>
      <c r="LEH151" s="97"/>
      <c r="LEI151" s="97"/>
      <c r="LEJ151" s="97"/>
      <c r="LEK151" s="97"/>
      <c r="LEL151" s="97"/>
      <c r="LEM151" s="97"/>
      <c r="LEN151" s="97"/>
      <c r="LEO151" s="97"/>
      <c r="LEP151" s="97"/>
      <c r="LEQ151" s="97"/>
      <c r="LER151" s="97"/>
      <c r="LES151" s="97"/>
      <c r="LET151" s="97"/>
      <c r="LEU151" s="97"/>
      <c r="LEV151" s="97"/>
      <c r="LEW151" s="97"/>
      <c r="LEX151" s="97"/>
      <c r="LEY151" s="97"/>
      <c r="LEZ151" s="97"/>
      <c r="LFA151" s="97"/>
      <c r="LFB151" s="97"/>
      <c r="LFC151" s="97"/>
      <c r="LFD151" s="97"/>
      <c r="LFE151" s="97"/>
      <c r="LFF151" s="97"/>
      <c r="LFG151" s="97"/>
      <c r="LFH151" s="97"/>
      <c r="LFI151" s="97"/>
      <c r="LFJ151" s="97"/>
      <c r="LFK151" s="97"/>
      <c r="LFL151" s="97"/>
      <c r="LFM151" s="97"/>
      <c r="LFN151" s="97"/>
      <c r="LFO151" s="97"/>
      <c r="LFP151" s="97"/>
      <c r="LFQ151" s="97"/>
      <c r="LFR151" s="97"/>
      <c r="LFS151" s="97"/>
      <c r="LFT151" s="97"/>
      <c r="LFU151" s="97"/>
      <c r="LFV151" s="97"/>
      <c r="LFW151" s="97"/>
      <c r="LFX151" s="97"/>
      <c r="LFY151" s="97"/>
      <c r="LFZ151" s="97"/>
      <c r="LGA151" s="97"/>
      <c r="LGB151" s="97"/>
      <c r="LGC151" s="97"/>
      <c r="LGD151" s="97"/>
      <c r="LGE151" s="97"/>
      <c r="LGF151" s="97"/>
      <c r="LGG151" s="97"/>
      <c r="LGH151" s="97"/>
      <c r="LGI151" s="97"/>
      <c r="LGJ151" s="97"/>
      <c r="LGK151" s="97"/>
      <c r="LGL151" s="97"/>
      <c r="LGM151" s="97"/>
      <c r="LGN151" s="97"/>
      <c r="LGO151" s="97"/>
      <c r="LGP151" s="97"/>
      <c r="LGQ151" s="97"/>
      <c r="LGR151" s="97"/>
      <c r="LGS151" s="97"/>
      <c r="LGT151" s="97"/>
      <c r="LGU151" s="97"/>
      <c r="LGV151" s="97"/>
      <c r="LGW151" s="97"/>
      <c r="LGX151" s="97"/>
      <c r="LGY151" s="97"/>
      <c r="LGZ151" s="97"/>
      <c r="LHA151" s="97"/>
      <c r="LHB151" s="97"/>
      <c r="LHC151" s="97"/>
      <c r="LHD151" s="97"/>
      <c r="LHE151" s="97"/>
      <c r="LHF151" s="97"/>
      <c r="LHG151" s="97"/>
      <c r="LHH151" s="97"/>
      <c r="LHI151" s="97"/>
      <c r="LHJ151" s="97"/>
      <c r="LHK151" s="97"/>
      <c r="LHL151" s="97"/>
      <c r="LHM151" s="97"/>
      <c r="LHN151" s="97"/>
      <c r="LHO151" s="97"/>
      <c r="LHP151" s="97"/>
      <c r="LHQ151" s="97"/>
      <c r="LHR151" s="97"/>
      <c r="LHS151" s="97"/>
      <c r="LHT151" s="97"/>
      <c r="LHU151" s="97"/>
      <c r="LHV151" s="97"/>
      <c r="LHW151" s="97"/>
      <c r="LHX151" s="97"/>
      <c r="LHY151" s="97"/>
      <c r="LHZ151" s="97"/>
      <c r="LIA151" s="97"/>
      <c r="LIB151" s="97"/>
      <c r="LIC151" s="97"/>
      <c r="LID151" s="97"/>
      <c r="LIE151" s="97"/>
      <c r="LIF151" s="97"/>
      <c r="LIG151" s="97"/>
      <c r="LIH151" s="97"/>
      <c r="LII151" s="97"/>
      <c r="LIJ151" s="97"/>
      <c r="LIK151" s="97"/>
      <c r="LIL151" s="97"/>
      <c r="LIM151" s="97"/>
      <c r="LIN151" s="97"/>
      <c r="LIO151" s="97"/>
      <c r="LIP151" s="97"/>
      <c r="LIQ151" s="97"/>
      <c r="LIR151" s="97"/>
      <c r="LIS151" s="97"/>
      <c r="LIT151" s="97"/>
      <c r="LIU151" s="97"/>
      <c r="LIV151" s="97"/>
      <c r="LIW151" s="97"/>
      <c r="LIX151" s="97"/>
      <c r="LIY151" s="97"/>
      <c r="LIZ151" s="97"/>
      <c r="LJA151" s="97"/>
      <c r="LJB151" s="97"/>
      <c r="LJC151" s="97"/>
      <c r="LJD151" s="97"/>
      <c r="LJE151" s="97"/>
      <c r="LJF151" s="97"/>
      <c r="LJG151" s="97"/>
      <c r="LJH151" s="97"/>
      <c r="LJI151" s="97"/>
      <c r="LJJ151" s="97"/>
      <c r="LJK151" s="97"/>
      <c r="LJL151" s="97"/>
      <c r="LJM151" s="97"/>
      <c r="LJN151" s="97"/>
      <c r="LJO151" s="97"/>
      <c r="LJP151" s="97"/>
      <c r="LJQ151" s="97"/>
      <c r="LJR151" s="97"/>
      <c r="LJS151" s="97"/>
      <c r="LJT151" s="97"/>
      <c r="LJU151" s="97"/>
      <c r="LJV151" s="97"/>
      <c r="LJW151" s="97"/>
      <c r="LJX151" s="97"/>
      <c r="LJY151" s="97"/>
      <c r="LJZ151" s="97"/>
      <c r="LKA151" s="97"/>
      <c r="LKB151" s="97"/>
      <c r="LKC151" s="97"/>
      <c r="LKD151" s="97"/>
      <c r="LKE151" s="97"/>
      <c r="LKF151" s="97"/>
      <c r="LKG151" s="97"/>
      <c r="LKH151" s="97"/>
      <c r="LKI151" s="97"/>
      <c r="LKJ151" s="97"/>
      <c r="LKK151" s="97"/>
      <c r="LKL151" s="97"/>
      <c r="LKM151" s="97"/>
      <c r="LKN151" s="97"/>
      <c r="LKO151" s="97"/>
      <c r="LKP151" s="97"/>
      <c r="LKQ151" s="97"/>
      <c r="LKR151" s="97"/>
      <c r="LKS151" s="97"/>
      <c r="LKT151" s="97"/>
      <c r="LKU151" s="97"/>
      <c r="LKV151" s="97"/>
      <c r="LKW151" s="97"/>
      <c r="LKX151" s="97"/>
      <c r="LKY151" s="97"/>
      <c r="LKZ151" s="97"/>
      <c r="LLA151" s="97"/>
      <c r="LLB151" s="97"/>
      <c r="LLC151" s="97"/>
      <c r="LLD151" s="97"/>
      <c r="LLE151" s="97"/>
      <c r="LLF151" s="97"/>
      <c r="LLG151" s="97"/>
      <c r="LLH151" s="97"/>
      <c r="LLI151" s="97"/>
      <c r="LLJ151" s="97"/>
      <c r="LLK151" s="97"/>
      <c r="LLL151" s="97"/>
      <c r="LLM151" s="97"/>
      <c r="LLN151" s="97"/>
      <c r="LLO151" s="97"/>
      <c r="LLP151" s="97"/>
      <c r="LLQ151" s="97"/>
      <c r="LLR151" s="97"/>
      <c r="LLS151" s="97"/>
      <c r="LLT151" s="97"/>
      <c r="LLU151" s="97"/>
      <c r="LLV151" s="97"/>
      <c r="LLW151" s="97"/>
      <c r="LLX151" s="97"/>
      <c r="LLY151" s="97"/>
      <c r="LLZ151" s="97"/>
      <c r="LMA151" s="97"/>
      <c r="LMB151" s="97"/>
      <c r="LMC151" s="97"/>
      <c r="LMD151" s="97"/>
      <c r="LME151" s="97"/>
      <c r="LMF151" s="97"/>
      <c r="LMG151" s="97"/>
      <c r="LMH151" s="97"/>
      <c r="LMI151" s="97"/>
      <c r="LMJ151" s="97"/>
      <c r="LMK151" s="97"/>
      <c r="LML151" s="97"/>
      <c r="LMM151" s="97"/>
      <c r="LMN151" s="97"/>
      <c r="LMO151" s="97"/>
      <c r="LMP151" s="97"/>
      <c r="LMQ151" s="97"/>
      <c r="LMR151" s="97"/>
      <c r="LMS151" s="97"/>
      <c r="LMT151" s="97"/>
      <c r="LMU151" s="97"/>
      <c r="LMV151" s="97"/>
      <c r="LMW151" s="97"/>
      <c r="LMX151" s="97"/>
      <c r="LMY151" s="97"/>
      <c r="LMZ151" s="97"/>
      <c r="LNA151" s="97"/>
      <c r="LNB151" s="97"/>
      <c r="LNC151" s="97"/>
      <c r="LND151" s="97"/>
      <c r="LNE151" s="97"/>
      <c r="LNF151" s="97"/>
      <c r="LNG151" s="97"/>
      <c r="LNH151" s="97"/>
      <c r="LNI151" s="97"/>
      <c r="LNJ151" s="97"/>
      <c r="LNK151" s="97"/>
      <c r="LNL151" s="97"/>
      <c r="LNM151" s="97"/>
      <c r="LNN151" s="97"/>
      <c r="LNO151" s="97"/>
      <c r="LNP151" s="97"/>
      <c r="LNQ151" s="97"/>
      <c r="LNR151" s="97"/>
      <c r="LNS151" s="97"/>
      <c r="LNT151" s="97"/>
      <c r="LNU151" s="97"/>
      <c r="LNV151" s="97"/>
      <c r="LNW151" s="97"/>
      <c r="LNX151" s="97"/>
      <c r="LNY151" s="97"/>
      <c r="LNZ151" s="97"/>
      <c r="LOA151" s="97"/>
      <c r="LOB151" s="97"/>
      <c r="LOC151" s="97"/>
      <c r="LOD151" s="97"/>
      <c r="LOE151" s="97"/>
      <c r="LOF151" s="97"/>
      <c r="LOG151" s="97"/>
      <c r="LOH151" s="97"/>
      <c r="LOI151" s="97"/>
      <c r="LOJ151" s="97"/>
      <c r="LOK151" s="97"/>
      <c r="LOL151" s="97"/>
      <c r="LOM151" s="97"/>
      <c r="LON151" s="97"/>
      <c r="LOO151" s="97"/>
      <c r="LOP151" s="97"/>
      <c r="LOQ151" s="97"/>
      <c r="LOR151" s="97"/>
      <c r="LOS151" s="97"/>
      <c r="LOT151" s="97"/>
      <c r="LOU151" s="97"/>
      <c r="LOV151" s="97"/>
      <c r="LOW151" s="97"/>
      <c r="LOX151" s="97"/>
      <c r="LOY151" s="97"/>
      <c r="LOZ151" s="97"/>
      <c r="LPA151" s="97"/>
      <c r="LPB151" s="97"/>
      <c r="LPC151" s="97"/>
      <c r="LPD151" s="97"/>
      <c r="LPE151" s="97"/>
      <c r="LPF151" s="97"/>
      <c r="LPG151" s="97"/>
      <c r="LPH151" s="97"/>
      <c r="LPI151" s="97"/>
      <c r="LPJ151" s="97"/>
      <c r="LPK151" s="97"/>
      <c r="LPL151" s="97"/>
      <c r="LPM151" s="97"/>
      <c r="LPN151" s="97"/>
      <c r="LPO151" s="97"/>
      <c r="LPP151" s="97"/>
      <c r="LPQ151" s="97"/>
      <c r="LPR151" s="97"/>
      <c r="LPS151" s="97"/>
      <c r="LPT151" s="97"/>
      <c r="LPU151" s="97"/>
      <c r="LPV151" s="97"/>
      <c r="LPW151" s="97"/>
      <c r="LPX151" s="97"/>
      <c r="LPY151" s="97"/>
      <c r="LPZ151" s="97"/>
      <c r="LQA151" s="97"/>
      <c r="LQB151" s="97"/>
      <c r="LQC151" s="97"/>
      <c r="LQD151" s="97"/>
      <c r="LQE151" s="97"/>
      <c r="LQF151" s="97"/>
      <c r="LQG151" s="97"/>
      <c r="LQH151" s="97"/>
      <c r="LQI151" s="97"/>
      <c r="LQJ151" s="97"/>
      <c r="LQK151" s="97"/>
      <c r="LQL151" s="97"/>
      <c r="LQM151" s="97"/>
      <c r="LQN151" s="97"/>
      <c r="LQO151" s="97"/>
      <c r="LQP151" s="97"/>
      <c r="LQQ151" s="97"/>
      <c r="LQR151" s="97"/>
      <c r="LQS151" s="97"/>
      <c r="LQT151" s="97"/>
      <c r="LQU151" s="97"/>
      <c r="LQV151" s="97"/>
      <c r="LQW151" s="97"/>
      <c r="LQX151" s="97"/>
      <c r="LQY151" s="97"/>
      <c r="LQZ151" s="97"/>
      <c r="LRA151" s="97"/>
      <c r="LRB151" s="97"/>
      <c r="LRC151" s="97"/>
      <c r="LRD151" s="97"/>
      <c r="LRE151" s="97"/>
      <c r="LRF151" s="97"/>
      <c r="LRG151" s="97"/>
      <c r="LRH151" s="97"/>
      <c r="LRI151" s="97"/>
      <c r="LRJ151" s="97"/>
      <c r="LRK151" s="97"/>
      <c r="LRL151" s="97"/>
      <c r="LRM151" s="97"/>
      <c r="LRN151" s="97"/>
      <c r="LRO151" s="97"/>
      <c r="LRP151" s="97"/>
      <c r="LRQ151" s="97"/>
      <c r="LRR151" s="97"/>
      <c r="LRS151" s="97"/>
      <c r="LRT151" s="97"/>
      <c r="LRU151" s="97"/>
      <c r="LRV151" s="97"/>
      <c r="LRW151" s="97"/>
      <c r="LRX151" s="97"/>
      <c r="LRY151" s="97"/>
      <c r="LRZ151" s="97"/>
      <c r="LSA151" s="97"/>
      <c r="LSB151" s="97"/>
      <c r="LSC151" s="97"/>
      <c r="LSD151" s="97"/>
      <c r="LSE151" s="97"/>
      <c r="LSF151" s="97"/>
      <c r="LSG151" s="97"/>
      <c r="LSH151" s="97"/>
      <c r="LSI151" s="97"/>
      <c r="LSJ151" s="97"/>
      <c r="LSK151" s="97"/>
      <c r="LSL151" s="97"/>
      <c r="LSM151" s="97"/>
      <c r="LSN151" s="97"/>
      <c r="LSO151" s="97"/>
      <c r="LSP151" s="97"/>
      <c r="LSQ151" s="97"/>
      <c r="LSR151" s="97"/>
      <c r="LSS151" s="97"/>
      <c r="LST151" s="97"/>
      <c r="LSU151" s="97"/>
      <c r="LSV151" s="97"/>
      <c r="LSW151" s="97"/>
      <c r="LSX151" s="97"/>
      <c r="LSY151" s="97"/>
      <c r="LSZ151" s="97"/>
      <c r="LTA151" s="97"/>
      <c r="LTB151" s="97"/>
      <c r="LTC151" s="97"/>
      <c r="LTD151" s="97"/>
      <c r="LTE151" s="97"/>
      <c r="LTF151" s="97"/>
      <c r="LTG151" s="97"/>
      <c r="LTH151" s="97"/>
      <c r="LTI151" s="97"/>
      <c r="LTJ151" s="97"/>
      <c r="LTK151" s="97"/>
      <c r="LTL151" s="97"/>
      <c r="LTM151" s="97"/>
      <c r="LTN151" s="97"/>
      <c r="LTO151" s="97"/>
      <c r="LTP151" s="97"/>
      <c r="LTQ151" s="97"/>
      <c r="LTR151" s="97"/>
      <c r="LTS151" s="97"/>
      <c r="LTT151" s="97"/>
      <c r="LTU151" s="97"/>
      <c r="LTV151" s="97"/>
      <c r="LTW151" s="97"/>
      <c r="LTX151" s="97"/>
      <c r="LTY151" s="97"/>
      <c r="LTZ151" s="97"/>
      <c r="LUA151" s="97"/>
      <c r="LUB151" s="97"/>
      <c r="LUC151" s="97"/>
      <c r="LUD151" s="97"/>
      <c r="LUE151" s="97"/>
      <c r="LUF151" s="97"/>
      <c r="LUG151" s="97"/>
      <c r="LUH151" s="97"/>
      <c r="LUI151" s="97"/>
      <c r="LUJ151" s="97"/>
      <c r="LUK151" s="97"/>
      <c r="LUL151" s="97"/>
      <c r="LUM151" s="97"/>
      <c r="LUN151" s="97"/>
      <c r="LUO151" s="97"/>
      <c r="LUP151" s="97"/>
      <c r="LUQ151" s="97"/>
      <c r="LUR151" s="97"/>
      <c r="LUS151" s="97"/>
      <c r="LUT151" s="97"/>
      <c r="LUU151" s="97"/>
      <c r="LUV151" s="97"/>
      <c r="LUW151" s="97"/>
      <c r="LUX151" s="97"/>
      <c r="LUY151" s="97"/>
      <c r="LUZ151" s="97"/>
      <c r="LVA151" s="97"/>
      <c r="LVB151" s="97"/>
      <c r="LVC151" s="97"/>
      <c r="LVD151" s="97"/>
      <c r="LVE151" s="97"/>
      <c r="LVF151" s="97"/>
      <c r="LVG151" s="97"/>
      <c r="LVH151" s="97"/>
      <c r="LVI151" s="97"/>
      <c r="LVJ151" s="97"/>
      <c r="LVK151" s="97"/>
      <c r="LVL151" s="97"/>
      <c r="LVM151" s="97"/>
      <c r="LVN151" s="97"/>
      <c r="LVO151" s="97"/>
      <c r="LVP151" s="97"/>
      <c r="LVQ151" s="97"/>
      <c r="LVR151" s="97"/>
      <c r="LVS151" s="97"/>
      <c r="LVT151" s="97"/>
      <c r="LVU151" s="97"/>
      <c r="LVV151" s="97"/>
      <c r="LVW151" s="97"/>
      <c r="LVX151" s="97"/>
      <c r="LVY151" s="97"/>
      <c r="LVZ151" s="97"/>
      <c r="LWA151" s="97"/>
      <c r="LWB151" s="97"/>
      <c r="LWC151" s="97"/>
      <c r="LWD151" s="97"/>
      <c r="LWE151" s="97"/>
      <c r="LWF151" s="97"/>
      <c r="LWG151" s="97"/>
      <c r="LWH151" s="97"/>
      <c r="LWI151" s="97"/>
      <c r="LWJ151" s="97"/>
      <c r="LWK151" s="97"/>
      <c r="LWL151" s="97"/>
      <c r="LWM151" s="97"/>
      <c r="LWN151" s="97"/>
      <c r="LWO151" s="97"/>
      <c r="LWP151" s="97"/>
      <c r="LWQ151" s="97"/>
      <c r="LWR151" s="97"/>
      <c r="LWS151" s="97"/>
      <c r="LWT151" s="97"/>
      <c r="LWU151" s="97"/>
      <c r="LWV151" s="97"/>
      <c r="LWW151" s="97"/>
      <c r="LWX151" s="97"/>
      <c r="LWY151" s="97"/>
      <c r="LWZ151" s="97"/>
      <c r="LXA151" s="97"/>
      <c r="LXB151" s="97"/>
      <c r="LXC151" s="97"/>
      <c r="LXD151" s="97"/>
      <c r="LXE151" s="97"/>
      <c r="LXF151" s="97"/>
      <c r="LXG151" s="97"/>
      <c r="LXH151" s="97"/>
      <c r="LXI151" s="97"/>
      <c r="LXJ151" s="97"/>
      <c r="LXK151" s="97"/>
      <c r="LXL151" s="97"/>
      <c r="LXM151" s="97"/>
      <c r="LXN151" s="97"/>
      <c r="LXO151" s="97"/>
      <c r="LXP151" s="97"/>
      <c r="LXQ151" s="97"/>
      <c r="LXR151" s="97"/>
      <c r="LXS151" s="97"/>
      <c r="LXT151" s="97"/>
      <c r="LXU151" s="97"/>
      <c r="LXV151" s="97"/>
      <c r="LXW151" s="97"/>
      <c r="LXX151" s="97"/>
      <c r="LXY151" s="97"/>
      <c r="LXZ151" s="97"/>
      <c r="LYA151" s="97"/>
      <c r="LYB151" s="97"/>
      <c r="LYC151" s="97"/>
      <c r="LYD151" s="97"/>
      <c r="LYE151" s="97"/>
      <c r="LYF151" s="97"/>
      <c r="LYG151" s="97"/>
      <c r="LYH151" s="97"/>
      <c r="LYI151" s="97"/>
      <c r="LYJ151" s="97"/>
      <c r="LYK151" s="97"/>
      <c r="LYL151" s="97"/>
      <c r="LYM151" s="97"/>
      <c r="LYN151" s="97"/>
      <c r="LYO151" s="97"/>
      <c r="LYP151" s="97"/>
      <c r="LYQ151" s="97"/>
      <c r="LYR151" s="97"/>
      <c r="LYS151" s="97"/>
      <c r="LYT151" s="97"/>
      <c r="LYU151" s="97"/>
      <c r="LYV151" s="97"/>
      <c r="LYW151" s="97"/>
      <c r="LYX151" s="97"/>
      <c r="LYY151" s="97"/>
      <c r="LYZ151" s="97"/>
      <c r="LZA151" s="97"/>
      <c r="LZB151" s="97"/>
      <c r="LZC151" s="97"/>
      <c r="LZD151" s="97"/>
      <c r="LZE151" s="97"/>
      <c r="LZF151" s="97"/>
      <c r="LZG151" s="97"/>
      <c r="LZH151" s="97"/>
      <c r="LZI151" s="97"/>
      <c r="LZJ151" s="97"/>
      <c r="LZK151" s="97"/>
      <c r="LZL151" s="97"/>
      <c r="LZM151" s="97"/>
      <c r="LZN151" s="97"/>
      <c r="LZO151" s="97"/>
      <c r="LZP151" s="97"/>
      <c r="LZQ151" s="97"/>
      <c r="LZR151" s="97"/>
      <c r="LZS151" s="97"/>
      <c r="LZT151" s="97"/>
      <c r="LZU151" s="97"/>
      <c r="LZV151" s="97"/>
      <c r="LZW151" s="97"/>
      <c r="LZX151" s="97"/>
      <c r="LZY151" s="97"/>
      <c r="LZZ151" s="97"/>
      <c r="MAA151" s="97"/>
      <c r="MAB151" s="97"/>
      <c r="MAC151" s="97"/>
      <c r="MAD151" s="97"/>
      <c r="MAE151" s="97"/>
      <c r="MAF151" s="97"/>
      <c r="MAG151" s="97"/>
      <c r="MAH151" s="97"/>
      <c r="MAI151" s="97"/>
      <c r="MAJ151" s="97"/>
      <c r="MAK151" s="97"/>
      <c r="MAL151" s="97"/>
      <c r="MAM151" s="97"/>
      <c r="MAN151" s="97"/>
      <c r="MAO151" s="97"/>
      <c r="MAP151" s="97"/>
      <c r="MAQ151" s="97"/>
      <c r="MAR151" s="97"/>
      <c r="MAS151" s="97"/>
      <c r="MAT151" s="97"/>
      <c r="MAU151" s="97"/>
      <c r="MAV151" s="97"/>
      <c r="MAW151" s="97"/>
      <c r="MAX151" s="97"/>
      <c r="MAY151" s="97"/>
      <c r="MAZ151" s="97"/>
      <c r="MBA151" s="97"/>
      <c r="MBB151" s="97"/>
      <c r="MBC151" s="97"/>
      <c r="MBD151" s="97"/>
      <c r="MBE151" s="97"/>
      <c r="MBF151" s="97"/>
      <c r="MBG151" s="97"/>
      <c r="MBH151" s="97"/>
      <c r="MBI151" s="97"/>
      <c r="MBJ151" s="97"/>
      <c r="MBK151" s="97"/>
      <c r="MBL151" s="97"/>
      <c r="MBM151" s="97"/>
      <c r="MBN151" s="97"/>
      <c r="MBO151" s="97"/>
      <c r="MBP151" s="97"/>
      <c r="MBQ151" s="97"/>
      <c r="MBR151" s="97"/>
      <c r="MBS151" s="97"/>
      <c r="MBT151" s="97"/>
      <c r="MBU151" s="97"/>
      <c r="MBV151" s="97"/>
      <c r="MBW151" s="97"/>
      <c r="MBX151" s="97"/>
      <c r="MBY151" s="97"/>
      <c r="MBZ151" s="97"/>
      <c r="MCA151" s="97"/>
      <c r="MCB151" s="97"/>
      <c r="MCC151" s="97"/>
      <c r="MCD151" s="97"/>
      <c r="MCE151" s="97"/>
      <c r="MCF151" s="97"/>
      <c r="MCG151" s="97"/>
      <c r="MCH151" s="97"/>
      <c r="MCI151" s="97"/>
      <c r="MCJ151" s="97"/>
      <c r="MCK151" s="97"/>
      <c r="MCL151" s="97"/>
      <c r="MCM151" s="97"/>
      <c r="MCN151" s="97"/>
      <c r="MCO151" s="97"/>
      <c r="MCP151" s="97"/>
      <c r="MCQ151" s="97"/>
      <c r="MCR151" s="97"/>
      <c r="MCS151" s="97"/>
      <c r="MCT151" s="97"/>
      <c r="MCU151" s="97"/>
      <c r="MCV151" s="97"/>
      <c r="MCW151" s="97"/>
      <c r="MCX151" s="97"/>
      <c r="MCY151" s="97"/>
      <c r="MCZ151" s="97"/>
      <c r="MDA151" s="97"/>
      <c r="MDB151" s="97"/>
      <c r="MDC151" s="97"/>
      <c r="MDD151" s="97"/>
      <c r="MDE151" s="97"/>
      <c r="MDF151" s="97"/>
      <c r="MDG151" s="97"/>
      <c r="MDH151" s="97"/>
      <c r="MDI151" s="97"/>
      <c r="MDJ151" s="97"/>
      <c r="MDK151" s="97"/>
      <c r="MDL151" s="97"/>
      <c r="MDM151" s="97"/>
      <c r="MDN151" s="97"/>
      <c r="MDO151" s="97"/>
      <c r="MDP151" s="97"/>
      <c r="MDQ151" s="97"/>
      <c r="MDR151" s="97"/>
      <c r="MDS151" s="97"/>
      <c r="MDT151" s="97"/>
      <c r="MDU151" s="97"/>
      <c r="MDV151" s="97"/>
      <c r="MDW151" s="97"/>
      <c r="MDX151" s="97"/>
      <c r="MDY151" s="97"/>
      <c r="MDZ151" s="97"/>
      <c r="MEA151" s="97"/>
      <c r="MEB151" s="97"/>
      <c r="MEC151" s="97"/>
      <c r="MED151" s="97"/>
      <c r="MEE151" s="97"/>
      <c r="MEF151" s="97"/>
      <c r="MEG151" s="97"/>
      <c r="MEH151" s="97"/>
      <c r="MEI151" s="97"/>
      <c r="MEJ151" s="97"/>
      <c r="MEK151" s="97"/>
      <c r="MEL151" s="97"/>
      <c r="MEM151" s="97"/>
      <c r="MEN151" s="97"/>
      <c r="MEO151" s="97"/>
      <c r="MEP151" s="97"/>
      <c r="MEQ151" s="97"/>
      <c r="MER151" s="97"/>
      <c r="MES151" s="97"/>
      <c r="MET151" s="97"/>
      <c r="MEU151" s="97"/>
      <c r="MEV151" s="97"/>
      <c r="MEW151" s="97"/>
      <c r="MEX151" s="97"/>
      <c r="MEY151" s="97"/>
      <c r="MEZ151" s="97"/>
      <c r="MFA151" s="97"/>
      <c r="MFB151" s="97"/>
      <c r="MFC151" s="97"/>
      <c r="MFD151" s="97"/>
      <c r="MFE151" s="97"/>
      <c r="MFF151" s="97"/>
      <c r="MFG151" s="97"/>
      <c r="MFH151" s="97"/>
      <c r="MFI151" s="97"/>
      <c r="MFJ151" s="97"/>
      <c r="MFK151" s="97"/>
      <c r="MFL151" s="97"/>
      <c r="MFM151" s="97"/>
      <c r="MFN151" s="97"/>
      <c r="MFO151" s="97"/>
      <c r="MFP151" s="97"/>
      <c r="MFQ151" s="97"/>
      <c r="MFR151" s="97"/>
      <c r="MFS151" s="97"/>
      <c r="MFT151" s="97"/>
      <c r="MFU151" s="97"/>
      <c r="MFV151" s="97"/>
      <c r="MFW151" s="97"/>
      <c r="MFX151" s="97"/>
      <c r="MFY151" s="97"/>
      <c r="MFZ151" s="97"/>
      <c r="MGA151" s="97"/>
      <c r="MGB151" s="97"/>
      <c r="MGC151" s="97"/>
      <c r="MGD151" s="97"/>
      <c r="MGE151" s="97"/>
      <c r="MGF151" s="97"/>
      <c r="MGG151" s="97"/>
      <c r="MGH151" s="97"/>
      <c r="MGI151" s="97"/>
      <c r="MGJ151" s="97"/>
      <c r="MGK151" s="97"/>
      <c r="MGL151" s="97"/>
      <c r="MGM151" s="97"/>
      <c r="MGN151" s="97"/>
      <c r="MGO151" s="97"/>
      <c r="MGP151" s="97"/>
      <c r="MGQ151" s="97"/>
      <c r="MGR151" s="97"/>
      <c r="MGS151" s="97"/>
      <c r="MGT151" s="97"/>
      <c r="MGU151" s="97"/>
      <c r="MGV151" s="97"/>
      <c r="MGW151" s="97"/>
      <c r="MGX151" s="97"/>
      <c r="MGY151" s="97"/>
      <c r="MGZ151" s="97"/>
      <c r="MHA151" s="97"/>
      <c r="MHB151" s="97"/>
      <c r="MHC151" s="97"/>
      <c r="MHD151" s="97"/>
      <c r="MHE151" s="97"/>
      <c r="MHF151" s="97"/>
      <c r="MHG151" s="97"/>
      <c r="MHH151" s="97"/>
      <c r="MHI151" s="97"/>
      <c r="MHJ151" s="97"/>
      <c r="MHK151" s="97"/>
      <c r="MHL151" s="97"/>
      <c r="MHM151" s="97"/>
      <c r="MHN151" s="97"/>
      <c r="MHO151" s="97"/>
      <c r="MHP151" s="97"/>
      <c r="MHQ151" s="97"/>
      <c r="MHR151" s="97"/>
      <c r="MHS151" s="97"/>
      <c r="MHT151" s="97"/>
      <c r="MHU151" s="97"/>
      <c r="MHV151" s="97"/>
      <c r="MHW151" s="97"/>
      <c r="MHX151" s="97"/>
      <c r="MHY151" s="97"/>
      <c r="MHZ151" s="97"/>
      <c r="MIA151" s="97"/>
      <c r="MIB151" s="97"/>
      <c r="MIC151" s="97"/>
      <c r="MID151" s="97"/>
      <c r="MIE151" s="97"/>
      <c r="MIF151" s="97"/>
      <c r="MIG151" s="97"/>
      <c r="MIH151" s="97"/>
      <c r="MII151" s="97"/>
      <c r="MIJ151" s="97"/>
      <c r="MIK151" s="97"/>
      <c r="MIL151" s="97"/>
      <c r="MIM151" s="97"/>
      <c r="MIN151" s="97"/>
      <c r="MIO151" s="97"/>
      <c r="MIP151" s="97"/>
      <c r="MIQ151" s="97"/>
      <c r="MIR151" s="97"/>
      <c r="MIS151" s="97"/>
      <c r="MIT151" s="97"/>
      <c r="MIU151" s="97"/>
      <c r="MIV151" s="97"/>
      <c r="MIW151" s="97"/>
      <c r="MIX151" s="97"/>
      <c r="MIY151" s="97"/>
      <c r="MIZ151" s="97"/>
      <c r="MJA151" s="97"/>
      <c r="MJB151" s="97"/>
      <c r="MJC151" s="97"/>
      <c r="MJD151" s="97"/>
      <c r="MJE151" s="97"/>
      <c r="MJF151" s="97"/>
      <c r="MJG151" s="97"/>
      <c r="MJH151" s="97"/>
      <c r="MJI151" s="97"/>
      <c r="MJJ151" s="97"/>
      <c r="MJK151" s="97"/>
      <c r="MJL151" s="97"/>
      <c r="MJM151" s="97"/>
      <c r="MJN151" s="97"/>
      <c r="MJO151" s="97"/>
      <c r="MJP151" s="97"/>
      <c r="MJQ151" s="97"/>
      <c r="MJR151" s="97"/>
      <c r="MJS151" s="97"/>
      <c r="MJT151" s="97"/>
      <c r="MJU151" s="97"/>
      <c r="MJV151" s="97"/>
      <c r="MJW151" s="97"/>
      <c r="MJX151" s="97"/>
      <c r="MJY151" s="97"/>
      <c r="MJZ151" s="97"/>
      <c r="MKA151" s="97"/>
      <c r="MKB151" s="97"/>
      <c r="MKC151" s="97"/>
      <c r="MKD151" s="97"/>
      <c r="MKE151" s="97"/>
      <c r="MKF151" s="97"/>
      <c r="MKG151" s="97"/>
      <c r="MKH151" s="97"/>
      <c r="MKI151" s="97"/>
      <c r="MKJ151" s="97"/>
      <c r="MKK151" s="97"/>
      <c r="MKL151" s="97"/>
      <c r="MKM151" s="97"/>
      <c r="MKN151" s="97"/>
      <c r="MKO151" s="97"/>
      <c r="MKP151" s="97"/>
      <c r="MKQ151" s="97"/>
      <c r="MKR151" s="97"/>
      <c r="MKS151" s="97"/>
      <c r="MKT151" s="97"/>
      <c r="MKU151" s="97"/>
      <c r="MKV151" s="97"/>
      <c r="MKW151" s="97"/>
      <c r="MKX151" s="97"/>
      <c r="MKY151" s="97"/>
      <c r="MKZ151" s="97"/>
      <c r="MLA151" s="97"/>
      <c r="MLB151" s="97"/>
      <c r="MLC151" s="97"/>
      <c r="MLD151" s="97"/>
      <c r="MLE151" s="97"/>
      <c r="MLF151" s="97"/>
      <c r="MLG151" s="97"/>
      <c r="MLH151" s="97"/>
      <c r="MLI151" s="97"/>
      <c r="MLJ151" s="97"/>
      <c r="MLK151" s="97"/>
      <c r="MLL151" s="97"/>
      <c r="MLM151" s="97"/>
      <c r="MLN151" s="97"/>
      <c r="MLO151" s="97"/>
      <c r="MLP151" s="97"/>
      <c r="MLQ151" s="97"/>
      <c r="MLR151" s="97"/>
      <c r="MLS151" s="97"/>
      <c r="MLT151" s="97"/>
      <c r="MLU151" s="97"/>
      <c r="MLV151" s="97"/>
      <c r="MLW151" s="97"/>
      <c r="MLX151" s="97"/>
      <c r="MLY151" s="97"/>
      <c r="MLZ151" s="97"/>
      <c r="MMA151" s="97"/>
      <c r="MMB151" s="97"/>
      <c r="MMC151" s="97"/>
      <c r="MMD151" s="97"/>
      <c r="MME151" s="97"/>
      <c r="MMF151" s="97"/>
      <c r="MMG151" s="97"/>
      <c r="MMH151" s="97"/>
      <c r="MMI151" s="97"/>
      <c r="MMJ151" s="97"/>
      <c r="MMK151" s="97"/>
      <c r="MML151" s="97"/>
      <c r="MMM151" s="97"/>
      <c r="MMN151" s="97"/>
      <c r="MMO151" s="97"/>
      <c r="MMP151" s="97"/>
      <c r="MMQ151" s="97"/>
      <c r="MMR151" s="97"/>
      <c r="MMS151" s="97"/>
      <c r="MMT151" s="97"/>
      <c r="MMU151" s="97"/>
      <c r="MMV151" s="97"/>
      <c r="MMW151" s="97"/>
      <c r="MMX151" s="97"/>
      <c r="MMY151" s="97"/>
      <c r="MMZ151" s="97"/>
      <c r="MNA151" s="97"/>
      <c r="MNB151" s="97"/>
      <c r="MNC151" s="97"/>
      <c r="MND151" s="97"/>
      <c r="MNE151" s="97"/>
      <c r="MNF151" s="97"/>
      <c r="MNG151" s="97"/>
      <c r="MNH151" s="97"/>
      <c r="MNI151" s="97"/>
      <c r="MNJ151" s="97"/>
      <c r="MNK151" s="97"/>
      <c r="MNL151" s="97"/>
      <c r="MNM151" s="97"/>
      <c r="MNN151" s="97"/>
      <c r="MNO151" s="97"/>
      <c r="MNP151" s="97"/>
      <c r="MNQ151" s="97"/>
      <c r="MNR151" s="97"/>
      <c r="MNS151" s="97"/>
      <c r="MNT151" s="97"/>
      <c r="MNU151" s="97"/>
      <c r="MNV151" s="97"/>
      <c r="MNW151" s="97"/>
      <c r="MNX151" s="97"/>
      <c r="MNY151" s="97"/>
      <c r="MNZ151" s="97"/>
      <c r="MOA151" s="97"/>
      <c r="MOB151" s="97"/>
      <c r="MOC151" s="97"/>
      <c r="MOD151" s="97"/>
      <c r="MOE151" s="97"/>
      <c r="MOF151" s="97"/>
      <c r="MOG151" s="97"/>
      <c r="MOH151" s="97"/>
      <c r="MOI151" s="97"/>
      <c r="MOJ151" s="97"/>
      <c r="MOK151" s="97"/>
      <c r="MOL151" s="97"/>
      <c r="MOM151" s="97"/>
      <c r="MON151" s="97"/>
      <c r="MOO151" s="97"/>
      <c r="MOP151" s="97"/>
      <c r="MOQ151" s="97"/>
      <c r="MOR151" s="97"/>
      <c r="MOS151" s="97"/>
      <c r="MOT151" s="97"/>
      <c r="MOU151" s="97"/>
      <c r="MOV151" s="97"/>
      <c r="MOW151" s="97"/>
      <c r="MOX151" s="97"/>
      <c r="MOY151" s="97"/>
      <c r="MOZ151" s="97"/>
      <c r="MPA151" s="97"/>
      <c r="MPB151" s="97"/>
      <c r="MPC151" s="97"/>
      <c r="MPD151" s="97"/>
      <c r="MPE151" s="97"/>
      <c r="MPF151" s="97"/>
      <c r="MPG151" s="97"/>
      <c r="MPH151" s="97"/>
      <c r="MPI151" s="97"/>
      <c r="MPJ151" s="97"/>
      <c r="MPK151" s="97"/>
      <c r="MPL151" s="97"/>
      <c r="MPM151" s="97"/>
      <c r="MPN151" s="97"/>
      <c r="MPO151" s="97"/>
      <c r="MPP151" s="97"/>
      <c r="MPQ151" s="97"/>
      <c r="MPR151" s="97"/>
      <c r="MPS151" s="97"/>
      <c r="MPT151" s="97"/>
      <c r="MPU151" s="97"/>
      <c r="MPV151" s="97"/>
      <c r="MPW151" s="97"/>
      <c r="MPX151" s="97"/>
      <c r="MPY151" s="97"/>
      <c r="MPZ151" s="97"/>
      <c r="MQA151" s="97"/>
      <c r="MQB151" s="97"/>
      <c r="MQC151" s="97"/>
      <c r="MQD151" s="97"/>
      <c r="MQE151" s="97"/>
      <c r="MQF151" s="97"/>
      <c r="MQG151" s="97"/>
      <c r="MQH151" s="97"/>
      <c r="MQI151" s="97"/>
      <c r="MQJ151" s="97"/>
      <c r="MQK151" s="97"/>
      <c r="MQL151" s="97"/>
      <c r="MQM151" s="97"/>
      <c r="MQN151" s="97"/>
      <c r="MQO151" s="97"/>
      <c r="MQP151" s="97"/>
      <c r="MQQ151" s="97"/>
      <c r="MQR151" s="97"/>
      <c r="MQS151" s="97"/>
      <c r="MQT151" s="97"/>
      <c r="MQU151" s="97"/>
      <c r="MQV151" s="97"/>
      <c r="MQW151" s="97"/>
      <c r="MQX151" s="97"/>
      <c r="MQY151" s="97"/>
      <c r="MQZ151" s="97"/>
      <c r="MRA151" s="97"/>
      <c r="MRB151" s="97"/>
      <c r="MRC151" s="97"/>
      <c r="MRD151" s="97"/>
      <c r="MRE151" s="97"/>
      <c r="MRF151" s="97"/>
      <c r="MRG151" s="97"/>
      <c r="MRH151" s="97"/>
      <c r="MRI151" s="97"/>
      <c r="MRJ151" s="97"/>
      <c r="MRK151" s="97"/>
      <c r="MRL151" s="97"/>
      <c r="MRM151" s="97"/>
      <c r="MRN151" s="97"/>
      <c r="MRO151" s="97"/>
      <c r="MRP151" s="97"/>
      <c r="MRQ151" s="97"/>
      <c r="MRR151" s="97"/>
      <c r="MRS151" s="97"/>
      <c r="MRT151" s="97"/>
      <c r="MRU151" s="97"/>
      <c r="MRV151" s="97"/>
      <c r="MRW151" s="97"/>
      <c r="MRX151" s="97"/>
      <c r="MRY151" s="97"/>
      <c r="MRZ151" s="97"/>
      <c r="MSA151" s="97"/>
      <c r="MSB151" s="97"/>
      <c r="MSC151" s="97"/>
      <c r="MSD151" s="97"/>
      <c r="MSE151" s="97"/>
      <c r="MSF151" s="97"/>
      <c r="MSG151" s="97"/>
      <c r="MSH151" s="97"/>
      <c r="MSI151" s="97"/>
      <c r="MSJ151" s="97"/>
      <c r="MSK151" s="97"/>
      <c r="MSL151" s="97"/>
      <c r="MSM151" s="97"/>
      <c r="MSN151" s="97"/>
      <c r="MSO151" s="97"/>
      <c r="MSP151" s="97"/>
      <c r="MSQ151" s="97"/>
      <c r="MSR151" s="97"/>
      <c r="MSS151" s="97"/>
      <c r="MST151" s="97"/>
      <c r="MSU151" s="97"/>
      <c r="MSV151" s="97"/>
      <c r="MSW151" s="97"/>
      <c r="MSX151" s="97"/>
      <c r="MSY151" s="97"/>
      <c r="MSZ151" s="97"/>
      <c r="MTA151" s="97"/>
      <c r="MTB151" s="97"/>
      <c r="MTC151" s="97"/>
      <c r="MTD151" s="97"/>
      <c r="MTE151" s="97"/>
      <c r="MTF151" s="97"/>
      <c r="MTG151" s="97"/>
      <c r="MTH151" s="97"/>
      <c r="MTI151" s="97"/>
      <c r="MTJ151" s="97"/>
      <c r="MTK151" s="97"/>
      <c r="MTL151" s="97"/>
      <c r="MTM151" s="97"/>
      <c r="MTN151" s="97"/>
      <c r="MTO151" s="97"/>
      <c r="MTP151" s="97"/>
      <c r="MTQ151" s="97"/>
      <c r="MTR151" s="97"/>
      <c r="MTS151" s="97"/>
      <c r="MTT151" s="97"/>
      <c r="MTU151" s="97"/>
      <c r="MTV151" s="97"/>
      <c r="MTW151" s="97"/>
      <c r="MTX151" s="97"/>
      <c r="MTY151" s="97"/>
      <c r="MTZ151" s="97"/>
      <c r="MUA151" s="97"/>
      <c r="MUB151" s="97"/>
      <c r="MUC151" s="97"/>
      <c r="MUD151" s="97"/>
      <c r="MUE151" s="97"/>
      <c r="MUF151" s="97"/>
      <c r="MUG151" s="97"/>
      <c r="MUH151" s="97"/>
      <c r="MUI151" s="97"/>
      <c r="MUJ151" s="97"/>
      <c r="MUK151" s="97"/>
      <c r="MUL151" s="97"/>
      <c r="MUM151" s="97"/>
      <c r="MUN151" s="97"/>
      <c r="MUO151" s="97"/>
      <c r="MUP151" s="97"/>
      <c r="MUQ151" s="97"/>
      <c r="MUR151" s="97"/>
      <c r="MUS151" s="97"/>
      <c r="MUT151" s="97"/>
      <c r="MUU151" s="97"/>
      <c r="MUV151" s="97"/>
      <c r="MUW151" s="97"/>
      <c r="MUX151" s="97"/>
      <c r="MUY151" s="97"/>
      <c r="MUZ151" s="97"/>
      <c r="MVA151" s="97"/>
      <c r="MVB151" s="97"/>
      <c r="MVC151" s="97"/>
      <c r="MVD151" s="97"/>
      <c r="MVE151" s="97"/>
      <c r="MVF151" s="97"/>
      <c r="MVG151" s="97"/>
      <c r="MVH151" s="97"/>
      <c r="MVI151" s="97"/>
      <c r="MVJ151" s="97"/>
      <c r="MVK151" s="97"/>
      <c r="MVL151" s="97"/>
      <c r="MVM151" s="97"/>
      <c r="MVN151" s="97"/>
      <c r="MVO151" s="97"/>
      <c r="MVP151" s="97"/>
      <c r="MVQ151" s="97"/>
      <c r="MVR151" s="97"/>
      <c r="MVS151" s="97"/>
      <c r="MVT151" s="97"/>
      <c r="MVU151" s="97"/>
      <c r="MVV151" s="97"/>
      <c r="MVW151" s="97"/>
      <c r="MVX151" s="97"/>
      <c r="MVY151" s="97"/>
      <c r="MVZ151" s="97"/>
      <c r="MWA151" s="97"/>
      <c r="MWB151" s="97"/>
      <c r="MWC151" s="97"/>
      <c r="MWD151" s="97"/>
      <c r="MWE151" s="97"/>
      <c r="MWF151" s="97"/>
      <c r="MWG151" s="97"/>
      <c r="MWH151" s="97"/>
      <c r="MWI151" s="97"/>
      <c r="MWJ151" s="97"/>
      <c r="MWK151" s="97"/>
      <c r="MWL151" s="97"/>
      <c r="MWM151" s="97"/>
      <c r="MWN151" s="97"/>
      <c r="MWO151" s="97"/>
      <c r="MWP151" s="97"/>
      <c r="MWQ151" s="97"/>
      <c r="MWR151" s="97"/>
      <c r="MWS151" s="97"/>
      <c r="MWT151" s="97"/>
      <c r="MWU151" s="97"/>
      <c r="MWV151" s="97"/>
      <c r="MWW151" s="97"/>
      <c r="MWX151" s="97"/>
      <c r="MWY151" s="97"/>
      <c r="MWZ151" s="97"/>
      <c r="MXA151" s="97"/>
      <c r="MXB151" s="97"/>
      <c r="MXC151" s="97"/>
      <c r="MXD151" s="97"/>
      <c r="MXE151" s="97"/>
      <c r="MXF151" s="97"/>
      <c r="MXG151" s="97"/>
      <c r="MXH151" s="97"/>
      <c r="MXI151" s="97"/>
      <c r="MXJ151" s="97"/>
      <c r="MXK151" s="97"/>
      <c r="MXL151" s="97"/>
      <c r="MXM151" s="97"/>
      <c r="MXN151" s="97"/>
      <c r="MXO151" s="97"/>
      <c r="MXP151" s="97"/>
      <c r="MXQ151" s="97"/>
      <c r="MXR151" s="97"/>
      <c r="MXS151" s="97"/>
      <c r="MXT151" s="97"/>
      <c r="MXU151" s="97"/>
      <c r="MXV151" s="97"/>
      <c r="MXW151" s="97"/>
      <c r="MXX151" s="97"/>
      <c r="MXY151" s="97"/>
      <c r="MXZ151" s="97"/>
      <c r="MYA151" s="97"/>
      <c r="MYB151" s="97"/>
      <c r="MYC151" s="97"/>
      <c r="MYD151" s="97"/>
      <c r="MYE151" s="97"/>
      <c r="MYF151" s="97"/>
      <c r="MYG151" s="97"/>
      <c r="MYH151" s="97"/>
      <c r="MYI151" s="97"/>
      <c r="MYJ151" s="97"/>
      <c r="MYK151" s="97"/>
      <c r="MYL151" s="97"/>
      <c r="MYM151" s="97"/>
      <c r="MYN151" s="97"/>
      <c r="MYO151" s="97"/>
      <c r="MYP151" s="97"/>
      <c r="MYQ151" s="97"/>
      <c r="MYR151" s="97"/>
      <c r="MYS151" s="97"/>
      <c r="MYT151" s="97"/>
      <c r="MYU151" s="97"/>
      <c r="MYV151" s="97"/>
      <c r="MYW151" s="97"/>
      <c r="MYX151" s="97"/>
      <c r="MYY151" s="97"/>
      <c r="MYZ151" s="97"/>
      <c r="MZA151" s="97"/>
      <c r="MZB151" s="97"/>
      <c r="MZC151" s="97"/>
      <c r="MZD151" s="97"/>
      <c r="MZE151" s="97"/>
      <c r="MZF151" s="97"/>
      <c r="MZG151" s="97"/>
      <c r="MZH151" s="97"/>
      <c r="MZI151" s="97"/>
      <c r="MZJ151" s="97"/>
      <c r="MZK151" s="97"/>
      <c r="MZL151" s="97"/>
      <c r="MZM151" s="97"/>
      <c r="MZN151" s="97"/>
      <c r="MZO151" s="97"/>
      <c r="MZP151" s="97"/>
      <c r="MZQ151" s="97"/>
      <c r="MZR151" s="97"/>
      <c r="MZS151" s="97"/>
      <c r="MZT151" s="97"/>
      <c r="MZU151" s="97"/>
      <c r="MZV151" s="97"/>
      <c r="MZW151" s="97"/>
      <c r="MZX151" s="97"/>
      <c r="MZY151" s="97"/>
      <c r="MZZ151" s="97"/>
      <c r="NAA151" s="97"/>
      <c r="NAB151" s="97"/>
      <c r="NAC151" s="97"/>
      <c r="NAD151" s="97"/>
      <c r="NAE151" s="97"/>
      <c r="NAF151" s="97"/>
      <c r="NAG151" s="97"/>
      <c r="NAH151" s="97"/>
      <c r="NAI151" s="97"/>
      <c r="NAJ151" s="97"/>
      <c r="NAK151" s="97"/>
      <c r="NAL151" s="97"/>
      <c r="NAM151" s="97"/>
      <c r="NAN151" s="97"/>
      <c r="NAO151" s="97"/>
      <c r="NAP151" s="97"/>
      <c r="NAQ151" s="97"/>
      <c r="NAR151" s="97"/>
      <c r="NAS151" s="97"/>
      <c r="NAT151" s="97"/>
      <c r="NAU151" s="97"/>
      <c r="NAV151" s="97"/>
      <c r="NAW151" s="97"/>
      <c r="NAX151" s="97"/>
      <c r="NAY151" s="97"/>
      <c r="NAZ151" s="97"/>
      <c r="NBA151" s="97"/>
      <c r="NBB151" s="97"/>
      <c r="NBC151" s="97"/>
      <c r="NBD151" s="97"/>
      <c r="NBE151" s="97"/>
      <c r="NBF151" s="97"/>
      <c r="NBG151" s="97"/>
      <c r="NBH151" s="97"/>
      <c r="NBI151" s="97"/>
      <c r="NBJ151" s="97"/>
      <c r="NBK151" s="97"/>
      <c r="NBL151" s="97"/>
      <c r="NBM151" s="97"/>
      <c r="NBN151" s="97"/>
      <c r="NBO151" s="97"/>
      <c r="NBP151" s="97"/>
      <c r="NBQ151" s="97"/>
      <c r="NBR151" s="97"/>
      <c r="NBS151" s="97"/>
      <c r="NBT151" s="97"/>
      <c r="NBU151" s="97"/>
      <c r="NBV151" s="97"/>
      <c r="NBW151" s="97"/>
      <c r="NBX151" s="97"/>
      <c r="NBY151" s="97"/>
      <c r="NBZ151" s="97"/>
      <c r="NCA151" s="97"/>
      <c r="NCB151" s="97"/>
      <c r="NCC151" s="97"/>
      <c r="NCD151" s="97"/>
      <c r="NCE151" s="97"/>
      <c r="NCF151" s="97"/>
      <c r="NCG151" s="97"/>
      <c r="NCH151" s="97"/>
      <c r="NCI151" s="97"/>
      <c r="NCJ151" s="97"/>
      <c r="NCK151" s="97"/>
      <c r="NCL151" s="97"/>
      <c r="NCM151" s="97"/>
      <c r="NCN151" s="97"/>
      <c r="NCO151" s="97"/>
      <c r="NCP151" s="97"/>
      <c r="NCQ151" s="97"/>
      <c r="NCR151" s="97"/>
      <c r="NCS151" s="97"/>
      <c r="NCT151" s="97"/>
      <c r="NCU151" s="97"/>
      <c r="NCV151" s="97"/>
      <c r="NCW151" s="97"/>
      <c r="NCX151" s="97"/>
      <c r="NCY151" s="97"/>
      <c r="NCZ151" s="97"/>
      <c r="NDA151" s="97"/>
      <c r="NDB151" s="97"/>
      <c r="NDC151" s="97"/>
      <c r="NDD151" s="97"/>
      <c r="NDE151" s="97"/>
      <c r="NDF151" s="97"/>
      <c r="NDG151" s="97"/>
      <c r="NDH151" s="97"/>
      <c r="NDI151" s="97"/>
      <c r="NDJ151" s="97"/>
      <c r="NDK151" s="97"/>
      <c r="NDL151" s="97"/>
      <c r="NDM151" s="97"/>
      <c r="NDN151" s="97"/>
      <c r="NDO151" s="97"/>
      <c r="NDP151" s="97"/>
      <c r="NDQ151" s="97"/>
      <c r="NDR151" s="97"/>
      <c r="NDS151" s="97"/>
      <c r="NDT151" s="97"/>
      <c r="NDU151" s="97"/>
      <c r="NDV151" s="97"/>
      <c r="NDW151" s="97"/>
      <c r="NDX151" s="97"/>
      <c r="NDY151" s="97"/>
      <c r="NDZ151" s="97"/>
      <c r="NEA151" s="97"/>
      <c r="NEB151" s="97"/>
      <c r="NEC151" s="97"/>
      <c r="NED151" s="97"/>
      <c r="NEE151" s="97"/>
      <c r="NEF151" s="97"/>
      <c r="NEG151" s="97"/>
      <c r="NEH151" s="97"/>
      <c r="NEI151" s="97"/>
      <c r="NEJ151" s="97"/>
      <c r="NEK151" s="97"/>
      <c r="NEL151" s="97"/>
      <c r="NEM151" s="97"/>
      <c r="NEN151" s="97"/>
      <c r="NEO151" s="97"/>
      <c r="NEP151" s="97"/>
      <c r="NEQ151" s="97"/>
      <c r="NER151" s="97"/>
      <c r="NES151" s="97"/>
      <c r="NET151" s="97"/>
      <c r="NEU151" s="97"/>
      <c r="NEV151" s="97"/>
      <c r="NEW151" s="97"/>
      <c r="NEX151" s="97"/>
      <c r="NEY151" s="97"/>
      <c r="NEZ151" s="97"/>
      <c r="NFA151" s="97"/>
      <c r="NFB151" s="97"/>
      <c r="NFC151" s="97"/>
      <c r="NFD151" s="97"/>
      <c r="NFE151" s="97"/>
      <c r="NFF151" s="97"/>
      <c r="NFG151" s="97"/>
      <c r="NFH151" s="97"/>
      <c r="NFI151" s="97"/>
      <c r="NFJ151" s="97"/>
      <c r="NFK151" s="97"/>
      <c r="NFL151" s="97"/>
      <c r="NFM151" s="97"/>
      <c r="NFN151" s="97"/>
      <c r="NFO151" s="97"/>
      <c r="NFP151" s="97"/>
      <c r="NFQ151" s="97"/>
      <c r="NFR151" s="97"/>
      <c r="NFS151" s="97"/>
      <c r="NFT151" s="97"/>
      <c r="NFU151" s="97"/>
      <c r="NFV151" s="97"/>
      <c r="NFW151" s="97"/>
      <c r="NFX151" s="97"/>
      <c r="NFY151" s="97"/>
      <c r="NFZ151" s="97"/>
      <c r="NGA151" s="97"/>
      <c r="NGB151" s="97"/>
      <c r="NGC151" s="97"/>
      <c r="NGD151" s="97"/>
      <c r="NGE151" s="97"/>
      <c r="NGF151" s="97"/>
      <c r="NGG151" s="97"/>
      <c r="NGH151" s="97"/>
      <c r="NGI151" s="97"/>
      <c r="NGJ151" s="97"/>
      <c r="NGK151" s="97"/>
      <c r="NGL151" s="97"/>
      <c r="NGM151" s="97"/>
      <c r="NGN151" s="97"/>
      <c r="NGO151" s="97"/>
      <c r="NGP151" s="97"/>
      <c r="NGQ151" s="97"/>
      <c r="NGR151" s="97"/>
      <c r="NGS151" s="97"/>
      <c r="NGT151" s="97"/>
      <c r="NGU151" s="97"/>
      <c r="NGV151" s="97"/>
      <c r="NGW151" s="97"/>
      <c r="NGX151" s="97"/>
      <c r="NGY151" s="97"/>
      <c r="NGZ151" s="97"/>
      <c r="NHA151" s="97"/>
      <c r="NHB151" s="97"/>
      <c r="NHC151" s="97"/>
      <c r="NHD151" s="97"/>
      <c r="NHE151" s="97"/>
      <c r="NHF151" s="97"/>
      <c r="NHG151" s="97"/>
      <c r="NHH151" s="97"/>
      <c r="NHI151" s="97"/>
      <c r="NHJ151" s="97"/>
      <c r="NHK151" s="97"/>
      <c r="NHL151" s="97"/>
      <c r="NHM151" s="97"/>
      <c r="NHN151" s="97"/>
      <c r="NHO151" s="97"/>
      <c r="NHP151" s="97"/>
      <c r="NHQ151" s="97"/>
      <c r="NHR151" s="97"/>
      <c r="NHS151" s="97"/>
      <c r="NHT151" s="97"/>
      <c r="NHU151" s="97"/>
      <c r="NHV151" s="97"/>
      <c r="NHW151" s="97"/>
      <c r="NHX151" s="97"/>
      <c r="NHY151" s="97"/>
      <c r="NHZ151" s="97"/>
      <c r="NIA151" s="97"/>
      <c r="NIB151" s="97"/>
      <c r="NIC151" s="97"/>
      <c r="NID151" s="97"/>
      <c r="NIE151" s="97"/>
      <c r="NIF151" s="97"/>
      <c r="NIG151" s="97"/>
      <c r="NIH151" s="97"/>
      <c r="NII151" s="97"/>
      <c r="NIJ151" s="97"/>
      <c r="NIK151" s="97"/>
      <c r="NIL151" s="97"/>
      <c r="NIM151" s="97"/>
      <c r="NIN151" s="97"/>
      <c r="NIO151" s="97"/>
      <c r="NIP151" s="97"/>
      <c r="NIQ151" s="97"/>
      <c r="NIR151" s="97"/>
      <c r="NIS151" s="97"/>
      <c r="NIT151" s="97"/>
      <c r="NIU151" s="97"/>
      <c r="NIV151" s="97"/>
      <c r="NIW151" s="97"/>
      <c r="NIX151" s="97"/>
      <c r="NIY151" s="97"/>
      <c r="NIZ151" s="97"/>
      <c r="NJA151" s="97"/>
      <c r="NJB151" s="97"/>
      <c r="NJC151" s="97"/>
      <c r="NJD151" s="97"/>
      <c r="NJE151" s="97"/>
      <c r="NJF151" s="97"/>
      <c r="NJG151" s="97"/>
      <c r="NJH151" s="97"/>
      <c r="NJI151" s="97"/>
      <c r="NJJ151" s="97"/>
      <c r="NJK151" s="97"/>
      <c r="NJL151" s="97"/>
      <c r="NJM151" s="97"/>
      <c r="NJN151" s="97"/>
      <c r="NJO151" s="97"/>
      <c r="NJP151" s="97"/>
      <c r="NJQ151" s="97"/>
      <c r="NJR151" s="97"/>
      <c r="NJS151" s="97"/>
      <c r="NJT151" s="97"/>
      <c r="NJU151" s="97"/>
      <c r="NJV151" s="97"/>
      <c r="NJW151" s="97"/>
      <c r="NJX151" s="97"/>
      <c r="NJY151" s="97"/>
      <c r="NJZ151" s="97"/>
      <c r="NKA151" s="97"/>
      <c r="NKB151" s="97"/>
      <c r="NKC151" s="97"/>
      <c r="NKD151" s="97"/>
      <c r="NKE151" s="97"/>
      <c r="NKF151" s="97"/>
      <c r="NKG151" s="97"/>
      <c r="NKH151" s="97"/>
      <c r="NKI151" s="97"/>
      <c r="NKJ151" s="97"/>
      <c r="NKK151" s="97"/>
      <c r="NKL151" s="97"/>
      <c r="NKM151" s="97"/>
      <c r="NKN151" s="97"/>
      <c r="NKO151" s="97"/>
      <c r="NKP151" s="97"/>
      <c r="NKQ151" s="97"/>
      <c r="NKR151" s="97"/>
      <c r="NKS151" s="97"/>
      <c r="NKT151" s="97"/>
      <c r="NKU151" s="97"/>
      <c r="NKV151" s="97"/>
      <c r="NKW151" s="97"/>
      <c r="NKX151" s="97"/>
      <c r="NKY151" s="97"/>
      <c r="NKZ151" s="97"/>
      <c r="NLA151" s="97"/>
      <c r="NLB151" s="97"/>
      <c r="NLC151" s="97"/>
      <c r="NLD151" s="97"/>
      <c r="NLE151" s="97"/>
      <c r="NLF151" s="97"/>
      <c r="NLG151" s="97"/>
      <c r="NLH151" s="97"/>
      <c r="NLI151" s="97"/>
      <c r="NLJ151" s="97"/>
      <c r="NLK151" s="97"/>
      <c r="NLL151" s="97"/>
      <c r="NLM151" s="97"/>
      <c r="NLN151" s="97"/>
      <c r="NLO151" s="97"/>
      <c r="NLP151" s="97"/>
      <c r="NLQ151" s="97"/>
      <c r="NLR151" s="97"/>
      <c r="NLS151" s="97"/>
      <c r="NLT151" s="97"/>
      <c r="NLU151" s="97"/>
      <c r="NLV151" s="97"/>
      <c r="NLW151" s="97"/>
      <c r="NLX151" s="97"/>
      <c r="NLY151" s="97"/>
      <c r="NLZ151" s="97"/>
      <c r="NMA151" s="97"/>
      <c r="NMB151" s="97"/>
      <c r="NMC151" s="97"/>
      <c r="NMD151" s="97"/>
      <c r="NME151" s="97"/>
      <c r="NMF151" s="97"/>
      <c r="NMG151" s="97"/>
      <c r="NMH151" s="97"/>
      <c r="NMI151" s="97"/>
      <c r="NMJ151" s="97"/>
      <c r="NMK151" s="97"/>
      <c r="NML151" s="97"/>
      <c r="NMM151" s="97"/>
      <c r="NMN151" s="97"/>
      <c r="NMO151" s="97"/>
      <c r="NMP151" s="97"/>
      <c r="NMQ151" s="97"/>
      <c r="NMR151" s="97"/>
      <c r="NMS151" s="97"/>
      <c r="NMT151" s="97"/>
      <c r="NMU151" s="97"/>
      <c r="NMV151" s="97"/>
      <c r="NMW151" s="97"/>
      <c r="NMX151" s="97"/>
      <c r="NMY151" s="97"/>
      <c r="NMZ151" s="97"/>
      <c r="NNA151" s="97"/>
      <c r="NNB151" s="97"/>
      <c r="NNC151" s="97"/>
      <c r="NND151" s="97"/>
      <c r="NNE151" s="97"/>
      <c r="NNF151" s="97"/>
      <c r="NNG151" s="97"/>
      <c r="NNH151" s="97"/>
      <c r="NNI151" s="97"/>
      <c r="NNJ151" s="97"/>
      <c r="NNK151" s="97"/>
      <c r="NNL151" s="97"/>
      <c r="NNM151" s="97"/>
      <c r="NNN151" s="97"/>
      <c r="NNO151" s="97"/>
      <c r="NNP151" s="97"/>
      <c r="NNQ151" s="97"/>
      <c r="NNR151" s="97"/>
      <c r="NNS151" s="97"/>
      <c r="NNT151" s="97"/>
      <c r="NNU151" s="97"/>
      <c r="NNV151" s="97"/>
      <c r="NNW151" s="97"/>
      <c r="NNX151" s="97"/>
      <c r="NNY151" s="97"/>
      <c r="NNZ151" s="97"/>
      <c r="NOA151" s="97"/>
      <c r="NOB151" s="97"/>
      <c r="NOC151" s="97"/>
      <c r="NOD151" s="97"/>
      <c r="NOE151" s="97"/>
      <c r="NOF151" s="97"/>
      <c r="NOG151" s="97"/>
      <c r="NOH151" s="97"/>
      <c r="NOI151" s="97"/>
      <c r="NOJ151" s="97"/>
      <c r="NOK151" s="97"/>
      <c r="NOL151" s="97"/>
      <c r="NOM151" s="97"/>
      <c r="NON151" s="97"/>
      <c r="NOO151" s="97"/>
      <c r="NOP151" s="97"/>
      <c r="NOQ151" s="97"/>
      <c r="NOR151" s="97"/>
      <c r="NOS151" s="97"/>
      <c r="NOT151" s="97"/>
      <c r="NOU151" s="97"/>
      <c r="NOV151" s="97"/>
      <c r="NOW151" s="97"/>
      <c r="NOX151" s="97"/>
      <c r="NOY151" s="97"/>
      <c r="NOZ151" s="97"/>
      <c r="NPA151" s="97"/>
      <c r="NPB151" s="97"/>
      <c r="NPC151" s="97"/>
      <c r="NPD151" s="97"/>
      <c r="NPE151" s="97"/>
      <c r="NPF151" s="97"/>
      <c r="NPG151" s="97"/>
      <c r="NPH151" s="97"/>
      <c r="NPI151" s="97"/>
      <c r="NPJ151" s="97"/>
      <c r="NPK151" s="97"/>
      <c r="NPL151" s="97"/>
      <c r="NPM151" s="97"/>
      <c r="NPN151" s="97"/>
      <c r="NPO151" s="97"/>
      <c r="NPP151" s="97"/>
      <c r="NPQ151" s="97"/>
      <c r="NPR151" s="97"/>
      <c r="NPS151" s="97"/>
      <c r="NPT151" s="97"/>
      <c r="NPU151" s="97"/>
      <c r="NPV151" s="97"/>
      <c r="NPW151" s="97"/>
      <c r="NPX151" s="97"/>
      <c r="NPY151" s="97"/>
      <c r="NPZ151" s="97"/>
      <c r="NQA151" s="97"/>
      <c r="NQB151" s="97"/>
      <c r="NQC151" s="97"/>
      <c r="NQD151" s="97"/>
      <c r="NQE151" s="97"/>
      <c r="NQF151" s="97"/>
      <c r="NQG151" s="97"/>
      <c r="NQH151" s="97"/>
      <c r="NQI151" s="97"/>
      <c r="NQJ151" s="97"/>
      <c r="NQK151" s="97"/>
      <c r="NQL151" s="97"/>
      <c r="NQM151" s="97"/>
      <c r="NQN151" s="97"/>
      <c r="NQO151" s="97"/>
      <c r="NQP151" s="97"/>
      <c r="NQQ151" s="97"/>
      <c r="NQR151" s="97"/>
      <c r="NQS151" s="97"/>
      <c r="NQT151" s="97"/>
      <c r="NQU151" s="97"/>
      <c r="NQV151" s="97"/>
      <c r="NQW151" s="97"/>
      <c r="NQX151" s="97"/>
      <c r="NQY151" s="97"/>
      <c r="NQZ151" s="97"/>
      <c r="NRA151" s="97"/>
      <c r="NRB151" s="97"/>
      <c r="NRC151" s="97"/>
      <c r="NRD151" s="97"/>
      <c r="NRE151" s="97"/>
      <c r="NRF151" s="97"/>
      <c r="NRG151" s="97"/>
      <c r="NRH151" s="97"/>
      <c r="NRI151" s="97"/>
      <c r="NRJ151" s="97"/>
      <c r="NRK151" s="97"/>
      <c r="NRL151" s="97"/>
      <c r="NRM151" s="97"/>
      <c r="NRN151" s="97"/>
      <c r="NRO151" s="97"/>
      <c r="NRP151" s="97"/>
      <c r="NRQ151" s="97"/>
      <c r="NRR151" s="97"/>
      <c r="NRS151" s="97"/>
      <c r="NRT151" s="97"/>
      <c r="NRU151" s="97"/>
      <c r="NRV151" s="97"/>
      <c r="NRW151" s="97"/>
      <c r="NRX151" s="97"/>
      <c r="NRY151" s="97"/>
      <c r="NRZ151" s="97"/>
      <c r="NSA151" s="97"/>
      <c r="NSB151" s="97"/>
      <c r="NSC151" s="97"/>
      <c r="NSD151" s="97"/>
      <c r="NSE151" s="97"/>
      <c r="NSF151" s="97"/>
      <c r="NSG151" s="97"/>
      <c r="NSH151" s="97"/>
      <c r="NSI151" s="97"/>
      <c r="NSJ151" s="97"/>
      <c r="NSK151" s="97"/>
      <c r="NSL151" s="97"/>
      <c r="NSM151" s="97"/>
      <c r="NSN151" s="97"/>
      <c r="NSO151" s="97"/>
      <c r="NSP151" s="97"/>
      <c r="NSQ151" s="97"/>
      <c r="NSR151" s="97"/>
      <c r="NSS151" s="97"/>
      <c r="NST151" s="97"/>
      <c r="NSU151" s="97"/>
      <c r="NSV151" s="97"/>
      <c r="NSW151" s="97"/>
      <c r="NSX151" s="97"/>
      <c r="NSY151" s="97"/>
      <c r="NSZ151" s="97"/>
      <c r="NTA151" s="97"/>
      <c r="NTB151" s="97"/>
      <c r="NTC151" s="97"/>
      <c r="NTD151" s="97"/>
      <c r="NTE151" s="97"/>
      <c r="NTF151" s="97"/>
      <c r="NTG151" s="97"/>
      <c r="NTH151" s="97"/>
      <c r="NTI151" s="97"/>
      <c r="NTJ151" s="97"/>
      <c r="NTK151" s="97"/>
      <c r="NTL151" s="97"/>
      <c r="NTM151" s="97"/>
      <c r="NTN151" s="97"/>
      <c r="NTO151" s="97"/>
      <c r="NTP151" s="97"/>
      <c r="NTQ151" s="97"/>
      <c r="NTR151" s="97"/>
      <c r="NTS151" s="97"/>
      <c r="NTT151" s="97"/>
      <c r="NTU151" s="97"/>
      <c r="NTV151" s="97"/>
      <c r="NTW151" s="97"/>
      <c r="NTX151" s="97"/>
      <c r="NTY151" s="97"/>
      <c r="NTZ151" s="97"/>
      <c r="NUA151" s="97"/>
      <c r="NUB151" s="97"/>
      <c r="NUC151" s="97"/>
      <c r="NUD151" s="97"/>
      <c r="NUE151" s="97"/>
      <c r="NUF151" s="97"/>
      <c r="NUG151" s="97"/>
      <c r="NUH151" s="97"/>
      <c r="NUI151" s="97"/>
      <c r="NUJ151" s="97"/>
      <c r="NUK151" s="97"/>
      <c r="NUL151" s="97"/>
      <c r="NUM151" s="97"/>
      <c r="NUN151" s="97"/>
      <c r="NUO151" s="97"/>
      <c r="NUP151" s="97"/>
      <c r="NUQ151" s="97"/>
      <c r="NUR151" s="97"/>
      <c r="NUS151" s="97"/>
      <c r="NUT151" s="97"/>
      <c r="NUU151" s="97"/>
      <c r="NUV151" s="97"/>
      <c r="NUW151" s="97"/>
      <c r="NUX151" s="97"/>
      <c r="NUY151" s="97"/>
      <c r="NUZ151" s="97"/>
      <c r="NVA151" s="97"/>
      <c r="NVB151" s="97"/>
      <c r="NVC151" s="97"/>
      <c r="NVD151" s="97"/>
      <c r="NVE151" s="97"/>
      <c r="NVF151" s="97"/>
      <c r="NVG151" s="97"/>
      <c r="NVH151" s="97"/>
      <c r="NVI151" s="97"/>
      <c r="NVJ151" s="97"/>
      <c r="NVK151" s="97"/>
      <c r="NVL151" s="97"/>
      <c r="NVM151" s="97"/>
      <c r="NVN151" s="97"/>
      <c r="NVO151" s="97"/>
      <c r="NVP151" s="97"/>
      <c r="NVQ151" s="97"/>
      <c r="NVR151" s="97"/>
      <c r="NVS151" s="97"/>
      <c r="NVT151" s="97"/>
      <c r="NVU151" s="97"/>
      <c r="NVV151" s="97"/>
      <c r="NVW151" s="97"/>
      <c r="NVX151" s="97"/>
      <c r="NVY151" s="97"/>
      <c r="NVZ151" s="97"/>
      <c r="NWA151" s="97"/>
      <c r="NWB151" s="97"/>
      <c r="NWC151" s="97"/>
      <c r="NWD151" s="97"/>
      <c r="NWE151" s="97"/>
      <c r="NWF151" s="97"/>
      <c r="NWG151" s="97"/>
      <c r="NWH151" s="97"/>
      <c r="NWI151" s="97"/>
      <c r="NWJ151" s="97"/>
      <c r="NWK151" s="97"/>
      <c r="NWL151" s="97"/>
      <c r="NWM151" s="97"/>
      <c r="NWN151" s="97"/>
      <c r="NWO151" s="97"/>
      <c r="NWP151" s="97"/>
      <c r="NWQ151" s="97"/>
      <c r="NWR151" s="97"/>
      <c r="NWS151" s="97"/>
      <c r="NWT151" s="97"/>
      <c r="NWU151" s="97"/>
      <c r="NWV151" s="97"/>
      <c r="NWW151" s="97"/>
      <c r="NWX151" s="97"/>
      <c r="NWY151" s="97"/>
      <c r="NWZ151" s="97"/>
      <c r="NXA151" s="97"/>
      <c r="NXB151" s="97"/>
      <c r="NXC151" s="97"/>
      <c r="NXD151" s="97"/>
      <c r="NXE151" s="97"/>
      <c r="NXF151" s="97"/>
      <c r="NXG151" s="97"/>
      <c r="NXH151" s="97"/>
      <c r="NXI151" s="97"/>
      <c r="NXJ151" s="97"/>
      <c r="NXK151" s="97"/>
      <c r="NXL151" s="97"/>
      <c r="NXM151" s="97"/>
      <c r="NXN151" s="97"/>
      <c r="NXO151" s="97"/>
      <c r="NXP151" s="97"/>
      <c r="NXQ151" s="97"/>
      <c r="NXR151" s="97"/>
      <c r="NXS151" s="97"/>
      <c r="NXT151" s="97"/>
      <c r="NXU151" s="97"/>
      <c r="NXV151" s="97"/>
      <c r="NXW151" s="97"/>
      <c r="NXX151" s="97"/>
      <c r="NXY151" s="97"/>
      <c r="NXZ151" s="97"/>
      <c r="NYA151" s="97"/>
      <c r="NYB151" s="97"/>
      <c r="NYC151" s="97"/>
      <c r="NYD151" s="97"/>
      <c r="NYE151" s="97"/>
      <c r="NYF151" s="97"/>
      <c r="NYG151" s="97"/>
      <c r="NYH151" s="97"/>
      <c r="NYI151" s="97"/>
      <c r="NYJ151" s="97"/>
      <c r="NYK151" s="97"/>
      <c r="NYL151" s="97"/>
      <c r="NYM151" s="97"/>
      <c r="NYN151" s="97"/>
      <c r="NYO151" s="97"/>
      <c r="NYP151" s="97"/>
      <c r="NYQ151" s="97"/>
      <c r="NYR151" s="97"/>
      <c r="NYS151" s="97"/>
      <c r="NYT151" s="97"/>
      <c r="NYU151" s="97"/>
      <c r="NYV151" s="97"/>
      <c r="NYW151" s="97"/>
      <c r="NYX151" s="97"/>
      <c r="NYY151" s="97"/>
      <c r="NYZ151" s="97"/>
      <c r="NZA151" s="97"/>
      <c r="NZB151" s="97"/>
      <c r="NZC151" s="97"/>
      <c r="NZD151" s="97"/>
      <c r="NZE151" s="97"/>
      <c r="NZF151" s="97"/>
      <c r="NZG151" s="97"/>
      <c r="NZH151" s="97"/>
      <c r="NZI151" s="97"/>
      <c r="NZJ151" s="97"/>
      <c r="NZK151" s="97"/>
      <c r="NZL151" s="97"/>
      <c r="NZM151" s="97"/>
      <c r="NZN151" s="97"/>
      <c r="NZO151" s="97"/>
      <c r="NZP151" s="97"/>
      <c r="NZQ151" s="97"/>
      <c r="NZR151" s="97"/>
      <c r="NZS151" s="97"/>
      <c r="NZT151" s="97"/>
      <c r="NZU151" s="97"/>
      <c r="NZV151" s="97"/>
      <c r="NZW151" s="97"/>
      <c r="NZX151" s="97"/>
      <c r="NZY151" s="97"/>
      <c r="NZZ151" s="97"/>
      <c r="OAA151" s="97"/>
      <c r="OAB151" s="97"/>
      <c r="OAC151" s="97"/>
      <c r="OAD151" s="97"/>
      <c r="OAE151" s="97"/>
      <c r="OAF151" s="97"/>
      <c r="OAG151" s="97"/>
      <c r="OAH151" s="97"/>
      <c r="OAI151" s="97"/>
      <c r="OAJ151" s="97"/>
      <c r="OAK151" s="97"/>
      <c r="OAL151" s="97"/>
      <c r="OAM151" s="97"/>
      <c r="OAN151" s="97"/>
      <c r="OAO151" s="97"/>
      <c r="OAP151" s="97"/>
      <c r="OAQ151" s="97"/>
      <c r="OAR151" s="97"/>
      <c r="OAS151" s="97"/>
      <c r="OAT151" s="97"/>
      <c r="OAU151" s="97"/>
      <c r="OAV151" s="97"/>
      <c r="OAW151" s="97"/>
      <c r="OAX151" s="97"/>
      <c r="OAY151" s="97"/>
      <c r="OAZ151" s="97"/>
      <c r="OBA151" s="97"/>
      <c r="OBB151" s="97"/>
      <c r="OBC151" s="97"/>
      <c r="OBD151" s="97"/>
      <c r="OBE151" s="97"/>
      <c r="OBF151" s="97"/>
      <c r="OBG151" s="97"/>
      <c r="OBH151" s="97"/>
      <c r="OBI151" s="97"/>
      <c r="OBJ151" s="97"/>
      <c r="OBK151" s="97"/>
      <c r="OBL151" s="97"/>
      <c r="OBM151" s="97"/>
      <c r="OBN151" s="97"/>
      <c r="OBO151" s="97"/>
      <c r="OBP151" s="97"/>
      <c r="OBQ151" s="97"/>
      <c r="OBR151" s="97"/>
      <c r="OBS151" s="97"/>
      <c r="OBT151" s="97"/>
      <c r="OBU151" s="97"/>
      <c r="OBV151" s="97"/>
      <c r="OBW151" s="97"/>
      <c r="OBX151" s="97"/>
      <c r="OBY151" s="97"/>
      <c r="OBZ151" s="97"/>
      <c r="OCA151" s="97"/>
      <c r="OCB151" s="97"/>
      <c r="OCC151" s="97"/>
      <c r="OCD151" s="97"/>
      <c r="OCE151" s="97"/>
      <c r="OCF151" s="97"/>
      <c r="OCG151" s="97"/>
      <c r="OCH151" s="97"/>
      <c r="OCI151" s="97"/>
      <c r="OCJ151" s="97"/>
      <c r="OCK151" s="97"/>
      <c r="OCL151" s="97"/>
      <c r="OCM151" s="97"/>
      <c r="OCN151" s="97"/>
      <c r="OCO151" s="97"/>
      <c r="OCP151" s="97"/>
      <c r="OCQ151" s="97"/>
      <c r="OCR151" s="97"/>
      <c r="OCS151" s="97"/>
      <c r="OCT151" s="97"/>
      <c r="OCU151" s="97"/>
      <c r="OCV151" s="97"/>
      <c r="OCW151" s="97"/>
      <c r="OCX151" s="97"/>
      <c r="OCY151" s="97"/>
      <c r="OCZ151" s="97"/>
      <c r="ODA151" s="97"/>
      <c r="ODB151" s="97"/>
      <c r="ODC151" s="97"/>
      <c r="ODD151" s="97"/>
      <c r="ODE151" s="97"/>
      <c r="ODF151" s="97"/>
      <c r="ODG151" s="97"/>
      <c r="ODH151" s="97"/>
      <c r="ODI151" s="97"/>
      <c r="ODJ151" s="97"/>
      <c r="ODK151" s="97"/>
      <c r="ODL151" s="97"/>
      <c r="ODM151" s="97"/>
      <c r="ODN151" s="97"/>
      <c r="ODO151" s="97"/>
      <c r="ODP151" s="97"/>
      <c r="ODQ151" s="97"/>
      <c r="ODR151" s="97"/>
      <c r="ODS151" s="97"/>
      <c r="ODT151" s="97"/>
      <c r="ODU151" s="97"/>
      <c r="ODV151" s="97"/>
      <c r="ODW151" s="97"/>
      <c r="ODX151" s="97"/>
      <c r="ODY151" s="97"/>
      <c r="ODZ151" s="97"/>
      <c r="OEA151" s="97"/>
      <c r="OEB151" s="97"/>
      <c r="OEC151" s="97"/>
      <c r="OED151" s="97"/>
      <c r="OEE151" s="97"/>
      <c r="OEF151" s="97"/>
      <c r="OEG151" s="97"/>
      <c r="OEH151" s="97"/>
      <c r="OEI151" s="97"/>
      <c r="OEJ151" s="97"/>
      <c r="OEK151" s="97"/>
      <c r="OEL151" s="97"/>
      <c r="OEM151" s="97"/>
      <c r="OEN151" s="97"/>
      <c r="OEO151" s="97"/>
      <c r="OEP151" s="97"/>
      <c r="OEQ151" s="97"/>
      <c r="OER151" s="97"/>
      <c r="OES151" s="97"/>
      <c r="OET151" s="97"/>
      <c r="OEU151" s="97"/>
      <c r="OEV151" s="97"/>
      <c r="OEW151" s="97"/>
      <c r="OEX151" s="97"/>
      <c r="OEY151" s="97"/>
      <c r="OEZ151" s="97"/>
      <c r="OFA151" s="97"/>
      <c r="OFB151" s="97"/>
      <c r="OFC151" s="97"/>
      <c r="OFD151" s="97"/>
      <c r="OFE151" s="97"/>
      <c r="OFF151" s="97"/>
      <c r="OFG151" s="97"/>
      <c r="OFH151" s="97"/>
      <c r="OFI151" s="97"/>
      <c r="OFJ151" s="97"/>
      <c r="OFK151" s="97"/>
      <c r="OFL151" s="97"/>
      <c r="OFM151" s="97"/>
      <c r="OFN151" s="97"/>
      <c r="OFO151" s="97"/>
      <c r="OFP151" s="97"/>
      <c r="OFQ151" s="97"/>
      <c r="OFR151" s="97"/>
      <c r="OFS151" s="97"/>
      <c r="OFT151" s="97"/>
      <c r="OFU151" s="97"/>
      <c r="OFV151" s="97"/>
      <c r="OFW151" s="97"/>
      <c r="OFX151" s="97"/>
      <c r="OFY151" s="97"/>
      <c r="OFZ151" s="97"/>
      <c r="OGA151" s="97"/>
      <c r="OGB151" s="97"/>
      <c r="OGC151" s="97"/>
      <c r="OGD151" s="97"/>
      <c r="OGE151" s="97"/>
      <c r="OGF151" s="97"/>
      <c r="OGG151" s="97"/>
      <c r="OGH151" s="97"/>
      <c r="OGI151" s="97"/>
      <c r="OGJ151" s="97"/>
      <c r="OGK151" s="97"/>
      <c r="OGL151" s="97"/>
      <c r="OGM151" s="97"/>
      <c r="OGN151" s="97"/>
      <c r="OGO151" s="97"/>
      <c r="OGP151" s="97"/>
      <c r="OGQ151" s="97"/>
      <c r="OGR151" s="97"/>
      <c r="OGS151" s="97"/>
      <c r="OGT151" s="97"/>
      <c r="OGU151" s="97"/>
      <c r="OGV151" s="97"/>
      <c r="OGW151" s="97"/>
      <c r="OGX151" s="97"/>
      <c r="OGY151" s="97"/>
      <c r="OGZ151" s="97"/>
      <c r="OHA151" s="97"/>
      <c r="OHB151" s="97"/>
      <c r="OHC151" s="97"/>
      <c r="OHD151" s="97"/>
      <c r="OHE151" s="97"/>
      <c r="OHF151" s="97"/>
      <c r="OHG151" s="97"/>
      <c r="OHH151" s="97"/>
      <c r="OHI151" s="97"/>
      <c r="OHJ151" s="97"/>
      <c r="OHK151" s="97"/>
      <c r="OHL151" s="97"/>
      <c r="OHM151" s="97"/>
      <c r="OHN151" s="97"/>
      <c r="OHO151" s="97"/>
      <c r="OHP151" s="97"/>
      <c r="OHQ151" s="97"/>
      <c r="OHR151" s="97"/>
      <c r="OHS151" s="97"/>
      <c r="OHT151" s="97"/>
      <c r="OHU151" s="97"/>
      <c r="OHV151" s="97"/>
      <c r="OHW151" s="97"/>
      <c r="OHX151" s="97"/>
      <c r="OHY151" s="97"/>
      <c r="OHZ151" s="97"/>
      <c r="OIA151" s="97"/>
      <c r="OIB151" s="97"/>
      <c r="OIC151" s="97"/>
      <c r="OID151" s="97"/>
      <c r="OIE151" s="97"/>
      <c r="OIF151" s="97"/>
      <c r="OIG151" s="97"/>
      <c r="OIH151" s="97"/>
      <c r="OII151" s="97"/>
      <c r="OIJ151" s="97"/>
      <c r="OIK151" s="97"/>
      <c r="OIL151" s="97"/>
      <c r="OIM151" s="97"/>
      <c r="OIN151" s="97"/>
      <c r="OIO151" s="97"/>
      <c r="OIP151" s="97"/>
      <c r="OIQ151" s="97"/>
      <c r="OIR151" s="97"/>
      <c r="OIS151" s="97"/>
      <c r="OIT151" s="97"/>
      <c r="OIU151" s="97"/>
      <c r="OIV151" s="97"/>
      <c r="OIW151" s="97"/>
      <c r="OIX151" s="97"/>
      <c r="OIY151" s="97"/>
      <c r="OIZ151" s="97"/>
      <c r="OJA151" s="97"/>
      <c r="OJB151" s="97"/>
      <c r="OJC151" s="97"/>
      <c r="OJD151" s="97"/>
      <c r="OJE151" s="97"/>
      <c r="OJF151" s="97"/>
      <c r="OJG151" s="97"/>
      <c r="OJH151" s="97"/>
      <c r="OJI151" s="97"/>
      <c r="OJJ151" s="97"/>
      <c r="OJK151" s="97"/>
      <c r="OJL151" s="97"/>
      <c r="OJM151" s="97"/>
      <c r="OJN151" s="97"/>
      <c r="OJO151" s="97"/>
      <c r="OJP151" s="97"/>
      <c r="OJQ151" s="97"/>
      <c r="OJR151" s="97"/>
      <c r="OJS151" s="97"/>
      <c r="OJT151" s="97"/>
      <c r="OJU151" s="97"/>
      <c r="OJV151" s="97"/>
      <c r="OJW151" s="97"/>
      <c r="OJX151" s="97"/>
      <c r="OJY151" s="97"/>
      <c r="OJZ151" s="97"/>
      <c r="OKA151" s="97"/>
      <c r="OKB151" s="97"/>
      <c r="OKC151" s="97"/>
      <c r="OKD151" s="97"/>
      <c r="OKE151" s="97"/>
      <c r="OKF151" s="97"/>
      <c r="OKG151" s="97"/>
      <c r="OKH151" s="97"/>
      <c r="OKI151" s="97"/>
      <c r="OKJ151" s="97"/>
      <c r="OKK151" s="97"/>
      <c r="OKL151" s="97"/>
      <c r="OKM151" s="97"/>
      <c r="OKN151" s="97"/>
      <c r="OKO151" s="97"/>
      <c r="OKP151" s="97"/>
      <c r="OKQ151" s="97"/>
      <c r="OKR151" s="97"/>
      <c r="OKS151" s="97"/>
      <c r="OKT151" s="97"/>
      <c r="OKU151" s="97"/>
      <c r="OKV151" s="97"/>
      <c r="OKW151" s="97"/>
      <c r="OKX151" s="97"/>
      <c r="OKY151" s="97"/>
      <c r="OKZ151" s="97"/>
      <c r="OLA151" s="97"/>
      <c r="OLB151" s="97"/>
      <c r="OLC151" s="97"/>
      <c r="OLD151" s="97"/>
      <c r="OLE151" s="97"/>
      <c r="OLF151" s="97"/>
      <c r="OLG151" s="97"/>
      <c r="OLH151" s="97"/>
      <c r="OLI151" s="97"/>
      <c r="OLJ151" s="97"/>
      <c r="OLK151" s="97"/>
      <c r="OLL151" s="97"/>
      <c r="OLM151" s="97"/>
      <c r="OLN151" s="97"/>
      <c r="OLO151" s="97"/>
      <c r="OLP151" s="97"/>
      <c r="OLQ151" s="97"/>
      <c r="OLR151" s="97"/>
      <c r="OLS151" s="97"/>
      <c r="OLT151" s="97"/>
      <c r="OLU151" s="97"/>
      <c r="OLV151" s="97"/>
      <c r="OLW151" s="97"/>
      <c r="OLX151" s="97"/>
      <c r="OLY151" s="97"/>
      <c r="OLZ151" s="97"/>
      <c r="OMA151" s="97"/>
      <c r="OMB151" s="97"/>
      <c r="OMC151" s="97"/>
      <c r="OMD151" s="97"/>
      <c r="OME151" s="97"/>
      <c r="OMF151" s="97"/>
      <c r="OMG151" s="97"/>
      <c r="OMH151" s="97"/>
      <c r="OMI151" s="97"/>
      <c r="OMJ151" s="97"/>
      <c r="OMK151" s="97"/>
      <c r="OML151" s="97"/>
      <c r="OMM151" s="97"/>
      <c r="OMN151" s="97"/>
      <c r="OMO151" s="97"/>
      <c r="OMP151" s="97"/>
      <c r="OMQ151" s="97"/>
      <c r="OMR151" s="97"/>
      <c r="OMS151" s="97"/>
      <c r="OMT151" s="97"/>
      <c r="OMU151" s="97"/>
      <c r="OMV151" s="97"/>
      <c r="OMW151" s="97"/>
      <c r="OMX151" s="97"/>
      <c r="OMY151" s="97"/>
      <c r="OMZ151" s="97"/>
      <c r="ONA151" s="97"/>
      <c r="ONB151" s="97"/>
      <c r="ONC151" s="97"/>
      <c r="OND151" s="97"/>
      <c r="ONE151" s="97"/>
      <c r="ONF151" s="97"/>
      <c r="ONG151" s="97"/>
      <c r="ONH151" s="97"/>
      <c r="ONI151" s="97"/>
      <c r="ONJ151" s="97"/>
      <c r="ONK151" s="97"/>
      <c r="ONL151" s="97"/>
      <c r="ONM151" s="97"/>
      <c r="ONN151" s="97"/>
      <c r="ONO151" s="97"/>
      <c r="ONP151" s="97"/>
      <c r="ONQ151" s="97"/>
      <c r="ONR151" s="97"/>
      <c r="ONS151" s="97"/>
      <c r="ONT151" s="97"/>
      <c r="ONU151" s="97"/>
      <c r="ONV151" s="97"/>
      <c r="ONW151" s="97"/>
      <c r="ONX151" s="97"/>
      <c r="ONY151" s="97"/>
      <c r="ONZ151" s="97"/>
      <c r="OOA151" s="97"/>
      <c r="OOB151" s="97"/>
      <c r="OOC151" s="97"/>
      <c r="OOD151" s="97"/>
      <c r="OOE151" s="97"/>
      <c r="OOF151" s="97"/>
      <c r="OOG151" s="97"/>
      <c r="OOH151" s="97"/>
      <c r="OOI151" s="97"/>
      <c r="OOJ151" s="97"/>
      <c r="OOK151" s="97"/>
      <c r="OOL151" s="97"/>
      <c r="OOM151" s="97"/>
      <c r="OON151" s="97"/>
      <c r="OOO151" s="97"/>
      <c r="OOP151" s="97"/>
      <c r="OOQ151" s="97"/>
      <c r="OOR151" s="97"/>
      <c r="OOS151" s="97"/>
      <c r="OOT151" s="97"/>
      <c r="OOU151" s="97"/>
      <c r="OOV151" s="97"/>
      <c r="OOW151" s="97"/>
      <c r="OOX151" s="97"/>
      <c r="OOY151" s="97"/>
      <c r="OOZ151" s="97"/>
      <c r="OPA151" s="97"/>
      <c r="OPB151" s="97"/>
      <c r="OPC151" s="97"/>
      <c r="OPD151" s="97"/>
      <c r="OPE151" s="97"/>
      <c r="OPF151" s="97"/>
      <c r="OPG151" s="97"/>
      <c r="OPH151" s="97"/>
      <c r="OPI151" s="97"/>
      <c r="OPJ151" s="97"/>
      <c r="OPK151" s="97"/>
      <c r="OPL151" s="97"/>
      <c r="OPM151" s="97"/>
      <c r="OPN151" s="97"/>
      <c r="OPO151" s="97"/>
      <c r="OPP151" s="97"/>
      <c r="OPQ151" s="97"/>
      <c r="OPR151" s="97"/>
      <c r="OPS151" s="97"/>
      <c r="OPT151" s="97"/>
      <c r="OPU151" s="97"/>
      <c r="OPV151" s="97"/>
      <c r="OPW151" s="97"/>
      <c r="OPX151" s="97"/>
      <c r="OPY151" s="97"/>
      <c r="OPZ151" s="97"/>
      <c r="OQA151" s="97"/>
      <c r="OQB151" s="97"/>
      <c r="OQC151" s="97"/>
      <c r="OQD151" s="97"/>
      <c r="OQE151" s="97"/>
      <c r="OQF151" s="97"/>
      <c r="OQG151" s="97"/>
      <c r="OQH151" s="97"/>
      <c r="OQI151" s="97"/>
      <c r="OQJ151" s="97"/>
      <c r="OQK151" s="97"/>
      <c r="OQL151" s="97"/>
      <c r="OQM151" s="97"/>
      <c r="OQN151" s="97"/>
      <c r="OQO151" s="97"/>
      <c r="OQP151" s="97"/>
      <c r="OQQ151" s="97"/>
      <c r="OQR151" s="97"/>
      <c r="OQS151" s="97"/>
      <c r="OQT151" s="97"/>
      <c r="OQU151" s="97"/>
      <c r="OQV151" s="97"/>
      <c r="OQW151" s="97"/>
      <c r="OQX151" s="97"/>
      <c r="OQY151" s="97"/>
      <c r="OQZ151" s="97"/>
      <c r="ORA151" s="97"/>
      <c r="ORB151" s="97"/>
      <c r="ORC151" s="97"/>
      <c r="ORD151" s="97"/>
      <c r="ORE151" s="97"/>
      <c r="ORF151" s="97"/>
      <c r="ORG151" s="97"/>
      <c r="ORH151" s="97"/>
      <c r="ORI151" s="97"/>
      <c r="ORJ151" s="97"/>
      <c r="ORK151" s="97"/>
      <c r="ORL151" s="97"/>
      <c r="ORM151" s="97"/>
      <c r="ORN151" s="97"/>
      <c r="ORO151" s="97"/>
      <c r="ORP151" s="97"/>
      <c r="ORQ151" s="97"/>
      <c r="ORR151" s="97"/>
      <c r="ORS151" s="97"/>
      <c r="ORT151" s="97"/>
      <c r="ORU151" s="97"/>
      <c r="ORV151" s="97"/>
      <c r="ORW151" s="97"/>
      <c r="ORX151" s="97"/>
      <c r="ORY151" s="97"/>
      <c r="ORZ151" s="97"/>
      <c r="OSA151" s="97"/>
      <c r="OSB151" s="97"/>
      <c r="OSC151" s="97"/>
      <c r="OSD151" s="97"/>
      <c r="OSE151" s="97"/>
      <c r="OSF151" s="97"/>
      <c r="OSG151" s="97"/>
      <c r="OSH151" s="97"/>
      <c r="OSI151" s="97"/>
      <c r="OSJ151" s="97"/>
      <c r="OSK151" s="97"/>
      <c r="OSL151" s="97"/>
      <c r="OSM151" s="97"/>
      <c r="OSN151" s="97"/>
      <c r="OSO151" s="97"/>
      <c r="OSP151" s="97"/>
      <c r="OSQ151" s="97"/>
      <c r="OSR151" s="97"/>
      <c r="OSS151" s="97"/>
      <c r="OST151" s="97"/>
      <c r="OSU151" s="97"/>
      <c r="OSV151" s="97"/>
      <c r="OSW151" s="97"/>
      <c r="OSX151" s="97"/>
      <c r="OSY151" s="97"/>
      <c r="OSZ151" s="97"/>
      <c r="OTA151" s="97"/>
      <c r="OTB151" s="97"/>
      <c r="OTC151" s="97"/>
      <c r="OTD151" s="97"/>
      <c r="OTE151" s="97"/>
      <c r="OTF151" s="97"/>
      <c r="OTG151" s="97"/>
      <c r="OTH151" s="97"/>
      <c r="OTI151" s="97"/>
      <c r="OTJ151" s="97"/>
      <c r="OTK151" s="97"/>
      <c r="OTL151" s="97"/>
      <c r="OTM151" s="97"/>
      <c r="OTN151" s="97"/>
      <c r="OTO151" s="97"/>
      <c r="OTP151" s="97"/>
      <c r="OTQ151" s="97"/>
      <c r="OTR151" s="97"/>
      <c r="OTS151" s="97"/>
      <c r="OTT151" s="97"/>
      <c r="OTU151" s="97"/>
      <c r="OTV151" s="97"/>
      <c r="OTW151" s="97"/>
      <c r="OTX151" s="97"/>
      <c r="OTY151" s="97"/>
      <c r="OTZ151" s="97"/>
      <c r="OUA151" s="97"/>
      <c r="OUB151" s="97"/>
      <c r="OUC151" s="97"/>
      <c r="OUD151" s="97"/>
      <c r="OUE151" s="97"/>
      <c r="OUF151" s="97"/>
      <c r="OUG151" s="97"/>
      <c r="OUH151" s="97"/>
      <c r="OUI151" s="97"/>
      <c r="OUJ151" s="97"/>
      <c r="OUK151" s="97"/>
      <c r="OUL151" s="97"/>
      <c r="OUM151" s="97"/>
      <c r="OUN151" s="97"/>
      <c r="OUO151" s="97"/>
      <c r="OUP151" s="97"/>
      <c r="OUQ151" s="97"/>
      <c r="OUR151" s="97"/>
      <c r="OUS151" s="97"/>
      <c r="OUT151" s="97"/>
      <c r="OUU151" s="97"/>
      <c r="OUV151" s="97"/>
      <c r="OUW151" s="97"/>
      <c r="OUX151" s="97"/>
      <c r="OUY151" s="97"/>
      <c r="OUZ151" s="97"/>
      <c r="OVA151" s="97"/>
      <c r="OVB151" s="97"/>
      <c r="OVC151" s="97"/>
      <c r="OVD151" s="97"/>
      <c r="OVE151" s="97"/>
      <c r="OVF151" s="97"/>
      <c r="OVG151" s="97"/>
      <c r="OVH151" s="97"/>
      <c r="OVI151" s="97"/>
      <c r="OVJ151" s="97"/>
      <c r="OVK151" s="97"/>
      <c r="OVL151" s="97"/>
      <c r="OVM151" s="97"/>
      <c r="OVN151" s="97"/>
      <c r="OVO151" s="97"/>
      <c r="OVP151" s="97"/>
      <c r="OVQ151" s="97"/>
      <c r="OVR151" s="97"/>
      <c r="OVS151" s="97"/>
      <c r="OVT151" s="97"/>
      <c r="OVU151" s="97"/>
      <c r="OVV151" s="97"/>
      <c r="OVW151" s="97"/>
      <c r="OVX151" s="97"/>
      <c r="OVY151" s="97"/>
      <c r="OVZ151" s="97"/>
      <c r="OWA151" s="97"/>
      <c r="OWB151" s="97"/>
      <c r="OWC151" s="97"/>
      <c r="OWD151" s="97"/>
      <c r="OWE151" s="97"/>
      <c r="OWF151" s="97"/>
      <c r="OWG151" s="97"/>
      <c r="OWH151" s="97"/>
      <c r="OWI151" s="97"/>
      <c r="OWJ151" s="97"/>
      <c r="OWK151" s="97"/>
      <c r="OWL151" s="97"/>
      <c r="OWM151" s="97"/>
      <c r="OWN151" s="97"/>
      <c r="OWO151" s="97"/>
      <c r="OWP151" s="97"/>
      <c r="OWQ151" s="97"/>
      <c r="OWR151" s="97"/>
      <c r="OWS151" s="97"/>
      <c r="OWT151" s="97"/>
      <c r="OWU151" s="97"/>
      <c r="OWV151" s="97"/>
      <c r="OWW151" s="97"/>
      <c r="OWX151" s="97"/>
      <c r="OWY151" s="97"/>
      <c r="OWZ151" s="97"/>
      <c r="OXA151" s="97"/>
      <c r="OXB151" s="97"/>
      <c r="OXC151" s="97"/>
      <c r="OXD151" s="97"/>
      <c r="OXE151" s="97"/>
      <c r="OXF151" s="97"/>
      <c r="OXG151" s="97"/>
      <c r="OXH151" s="97"/>
      <c r="OXI151" s="97"/>
      <c r="OXJ151" s="97"/>
      <c r="OXK151" s="97"/>
      <c r="OXL151" s="97"/>
      <c r="OXM151" s="97"/>
      <c r="OXN151" s="97"/>
      <c r="OXO151" s="97"/>
      <c r="OXP151" s="97"/>
      <c r="OXQ151" s="97"/>
      <c r="OXR151" s="97"/>
      <c r="OXS151" s="97"/>
      <c r="OXT151" s="97"/>
      <c r="OXU151" s="97"/>
      <c r="OXV151" s="97"/>
      <c r="OXW151" s="97"/>
      <c r="OXX151" s="97"/>
      <c r="OXY151" s="97"/>
      <c r="OXZ151" s="97"/>
      <c r="OYA151" s="97"/>
      <c r="OYB151" s="97"/>
      <c r="OYC151" s="97"/>
      <c r="OYD151" s="97"/>
      <c r="OYE151" s="97"/>
      <c r="OYF151" s="97"/>
      <c r="OYG151" s="97"/>
      <c r="OYH151" s="97"/>
      <c r="OYI151" s="97"/>
      <c r="OYJ151" s="97"/>
      <c r="OYK151" s="97"/>
      <c r="OYL151" s="97"/>
      <c r="OYM151" s="97"/>
      <c r="OYN151" s="97"/>
      <c r="OYO151" s="97"/>
      <c r="OYP151" s="97"/>
      <c r="OYQ151" s="97"/>
      <c r="OYR151" s="97"/>
      <c r="OYS151" s="97"/>
      <c r="OYT151" s="97"/>
      <c r="OYU151" s="97"/>
      <c r="OYV151" s="97"/>
      <c r="OYW151" s="97"/>
      <c r="OYX151" s="97"/>
      <c r="OYY151" s="97"/>
      <c r="OYZ151" s="97"/>
      <c r="OZA151" s="97"/>
      <c r="OZB151" s="97"/>
      <c r="OZC151" s="97"/>
      <c r="OZD151" s="97"/>
      <c r="OZE151" s="97"/>
      <c r="OZF151" s="97"/>
      <c r="OZG151" s="97"/>
      <c r="OZH151" s="97"/>
      <c r="OZI151" s="97"/>
      <c r="OZJ151" s="97"/>
      <c r="OZK151" s="97"/>
      <c r="OZL151" s="97"/>
      <c r="OZM151" s="97"/>
      <c r="OZN151" s="97"/>
      <c r="OZO151" s="97"/>
      <c r="OZP151" s="97"/>
      <c r="OZQ151" s="97"/>
      <c r="OZR151" s="97"/>
      <c r="OZS151" s="97"/>
      <c r="OZT151" s="97"/>
      <c r="OZU151" s="97"/>
      <c r="OZV151" s="97"/>
      <c r="OZW151" s="97"/>
      <c r="OZX151" s="97"/>
      <c r="OZY151" s="97"/>
      <c r="OZZ151" s="97"/>
      <c r="PAA151" s="97"/>
      <c r="PAB151" s="97"/>
      <c r="PAC151" s="97"/>
      <c r="PAD151" s="97"/>
      <c r="PAE151" s="97"/>
      <c r="PAF151" s="97"/>
      <c r="PAG151" s="97"/>
      <c r="PAH151" s="97"/>
      <c r="PAI151" s="97"/>
      <c r="PAJ151" s="97"/>
      <c r="PAK151" s="97"/>
      <c r="PAL151" s="97"/>
      <c r="PAM151" s="97"/>
      <c r="PAN151" s="97"/>
      <c r="PAO151" s="97"/>
      <c r="PAP151" s="97"/>
      <c r="PAQ151" s="97"/>
      <c r="PAR151" s="97"/>
      <c r="PAS151" s="97"/>
      <c r="PAT151" s="97"/>
      <c r="PAU151" s="97"/>
      <c r="PAV151" s="97"/>
      <c r="PAW151" s="97"/>
      <c r="PAX151" s="97"/>
      <c r="PAY151" s="97"/>
      <c r="PAZ151" s="97"/>
      <c r="PBA151" s="97"/>
      <c r="PBB151" s="97"/>
      <c r="PBC151" s="97"/>
      <c r="PBD151" s="97"/>
      <c r="PBE151" s="97"/>
      <c r="PBF151" s="97"/>
      <c r="PBG151" s="97"/>
      <c r="PBH151" s="97"/>
      <c r="PBI151" s="97"/>
      <c r="PBJ151" s="97"/>
      <c r="PBK151" s="97"/>
      <c r="PBL151" s="97"/>
      <c r="PBM151" s="97"/>
      <c r="PBN151" s="97"/>
      <c r="PBO151" s="97"/>
      <c r="PBP151" s="97"/>
      <c r="PBQ151" s="97"/>
      <c r="PBR151" s="97"/>
      <c r="PBS151" s="97"/>
      <c r="PBT151" s="97"/>
      <c r="PBU151" s="97"/>
      <c r="PBV151" s="97"/>
      <c r="PBW151" s="97"/>
      <c r="PBX151" s="97"/>
      <c r="PBY151" s="97"/>
      <c r="PBZ151" s="97"/>
      <c r="PCA151" s="97"/>
      <c r="PCB151" s="97"/>
      <c r="PCC151" s="97"/>
      <c r="PCD151" s="97"/>
      <c r="PCE151" s="97"/>
      <c r="PCF151" s="97"/>
      <c r="PCG151" s="97"/>
      <c r="PCH151" s="97"/>
      <c r="PCI151" s="97"/>
      <c r="PCJ151" s="97"/>
      <c r="PCK151" s="97"/>
      <c r="PCL151" s="97"/>
      <c r="PCM151" s="97"/>
      <c r="PCN151" s="97"/>
      <c r="PCO151" s="97"/>
      <c r="PCP151" s="97"/>
      <c r="PCQ151" s="97"/>
      <c r="PCR151" s="97"/>
      <c r="PCS151" s="97"/>
      <c r="PCT151" s="97"/>
      <c r="PCU151" s="97"/>
      <c r="PCV151" s="97"/>
      <c r="PCW151" s="97"/>
      <c r="PCX151" s="97"/>
      <c r="PCY151" s="97"/>
      <c r="PCZ151" s="97"/>
      <c r="PDA151" s="97"/>
      <c r="PDB151" s="97"/>
      <c r="PDC151" s="97"/>
      <c r="PDD151" s="97"/>
      <c r="PDE151" s="97"/>
      <c r="PDF151" s="97"/>
      <c r="PDG151" s="97"/>
      <c r="PDH151" s="97"/>
      <c r="PDI151" s="97"/>
      <c r="PDJ151" s="97"/>
      <c r="PDK151" s="97"/>
      <c r="PDL151" s="97"/>
      <c r="PDM151" s="97"/>
      <c r="PDN151" s="97"/>
      <c r="PDO151" s="97"/>
      <c r="PDP151" s="97"/>
      <c r="PDQ151" s="97"/>
      <c r="PDR151" s="97"/>
      <c r="PDS151" s="97"/>
      <c r="PDT151" s="97"/>
      <c r="PDU151" s="97"/>
      <c r="PDV151" s="97"/>
      <c r="PDW151" s="97"/>
      <c r="PDX151" s="97"/>
      <c r="PDY151" s="97"/>
      <c r="PDZ151" s="97"/>
      <c r="PEA151" s="97"/>
      <c r="PEB151" s="97"/>
      <c r="PEC151" s="97"/>
      <c r="PED151" s="97"/>
      <c r="PEE151" s="97"/>
      <c r="PEF151" s="97"/>
      <c r="PEG151" s="97"/>
      <c r="PEH151" s="97"/>
      <c r="PEI151" s="97"/>
      <c r="PEJ151" s="97"/>
      <c r="PEK151" s="97"/>
      <c r="PEL151" s="97"/>
      <c r="PEM151" s="97"/>
      <c r="PEN151" s="97"/>
      <c r="PEO151" s="97"/>
      <c r="PEP151" s="97"/>
      <c r="PEQ151" s="97"/>
      <c r="PER151" s="97"/>
      <c r="PES151" s="97"/>
      <c r="PET151" s="97"/>
      <c r="PEU151" s="97"/>
      <c r="PEV151" s="97"/>
      <c r="PEW151" s="97"/>
      <c r="PEX151" s="97"/>
      <c r="PEY151" s="97"/>
      <c r="PEZ151" s="97"/>
      <c r="PFA151" s="97"/>
      <c r="PFB151" s="97"/>
      <c r="PFC151" s="97"/>
      <c r="PFD151" s="97"/>
      <c r="PFE151" s="97"/>
      <c r="PFF151" s="97"/>
      <c r="PFG151" s="97"/>
      <c r="PFH151" s="97"/>
      <c r="PFI151" s="97"/>
      <c r="PFJ151" s="97"/>
      <c r="PFK151" s="97"/>
      <c r="PFL151" s="97"/>
      <c r="PFM151" s="97"/>
      <c r="PFN151" s="97"/>
      <c r="PFO151" s="97"/>
      <c r="PFP151" s="97"/>
      <c r="PFQ151" s="97"/>
      <c r="PFR151" s="97"/>
      <c r="PFS151" s="97"/>
      <c r="PFT151" s="97"/>
      <c r="PFU151" s="97"/>
      <c r="PFV151" s="97"/>
      <c r="PFW151" s="97"/>
      <c r="PFX151" s="97"/>
      <c r="PFY151" s="97"/>
      <c r="PFZ151" s="97"/>
      <c r="PGA151" s="97"/>
      <c r="PGB151" s="97"/>
      <c r="PGC151" s="97"/>
      <c r="PGD151" s="97"/>
      <c r="PGE151" s="97"/>
      <c r="PGF151" s="97"/>
      <c r="PGG151" s="97"/>
      <c r="PGH151" s="97"/>
      <c r="PGI151" s="97"/>
      <c r="PGJ151" s="97"/>
      <c r="PGK151" s="97"/>
      <c r="PGL151" s="97"/>
      <c r="PGM151" s="97"/>
      <c r="PGN151" s="97"/>
      <c r="PGO151" s="97"/>
      <c r="PGP151" s="97"/>
      <c r="PGQ151" s="97"/>
      <c r="PGR151" s="97"/>
      <c r="PGS151" s="97"/>
      <c r="PGT151" s="97"/>
      <c r="PGU151" s="97"/>
      <c r="PGV151" s="97"/>
      <c r="PGW151" s="97"/>
      <c r="PGX151" s="97"/>
      <c r="PGY151" s="97"/>
      <c r="PGZ151" s="97"/>
      <c r="PHA151" s="97"/>
      <c r="PHB151" s="97"/>
      <c r="PHC151" s="97"/>
      <c r="PHD151" s="97"/>
      <c r="PHE151" s="97"/>
      <c r="PHF151" s="97"/>
      <c r="PHG151" s="97"/>
      <c r="PHH151" s="97"/>
      <c r="PHI151" s="97"/>
      <c r="PHJ151" s="97"/>
      <c r="PHK151" s="97"/>
      <c r="PHL151" s="97"/>
      <c r="PHM151" s="97"/>
      <c r="PHN151" s="97"/>
      <c r="PHO151" s="97"/>
      <c r="PHP151" s="97"/>
      <c r="PHQ151" s="97"/>
      <c r="PHR151" s="97"/>
      <c r="PHS151" s="97"/>
      <c r="PHT151" s="97"/>
      <c r="PHU151" s="97"/>
      <c r="PHV151" s="97"/>
      <c r="PHW151" s="97"/>
      <c r="PHX151" s="97"/>
      <c r="PHY151" s="97"/>
      <c r="PHZ151" s="97"/>
      <c r="PIA151" s="97"/>
      <c r="PIB151" s="97"/>
      <c r="PIC151" s="97"/>
      <c r="PID151" s="97"/>
      <c r="PIE151" s="97"/>
      <c r="PIF151" s="97"/>
      <c r="PIG151" s="97"/>
      <c r="PIH151" s="97"/>
      <c r="PII151" s="97"/>
      <c r="PIJ151" s="97"/>
      <c r="PIK151" s="97"/>
      <c r="PIL151" s="97"/>
      <c r="PIM151" s="97"/>
      <c r="PIN151" s="97"/>
      <c r="PIO151" s="97"/>
      <c r="PIP151" s="97"/>
      <c r="PIQ151" s="97"/>
      <c r="PIR151" s="97"/>
      <c r="PIS151" s="97"/>
      <c r="PIT151" s="97"/>
      <c r="PIU151" s="97"/>
      <c r="PIV151" s="97"/>
      <c r="PIW151" s="97"/>
      <c r="PIX151" s="97"/>
      <c r="PIY151" s="97"/>
      <c r="PIZ151" s="97"/>
      <c r="PJA151" s="97"/>
      <c r="PJB151" s="97"/>
      <c r="PJC151" s="97"/>
      <c r="PJD151" s="97"/>
      <c r="PJE151" s="97"/>
      <c r="PJF151" s="97"/>
      <c r="PJG151" s="97"/>
      <c r="PJH151" s="97"/>
      <c r="PJI151" s="97"/>
      <c r="PJJ151" s="97"/>
      <c r="PJK151" s="97"/>
      <c r="PJL151" s="97"/>
      <c r="PJM151" s="97"/>
      <c r="PJN151" s="97"/>
      <c r="PJO151" s="97"/>
      <c r="PJP151" s="97"/>
      <c r="PJQ151" s="97"/>
      <c r="PJR151" s="97"/>
      <c r="PJS151" s="97"/>
      <c r="PJT151" s="97"/>
      <c r="PJU151" s="97"/>
      <c r="PJV151" s="97"/>
      <c r="PJW151" s="97"/>
      <c r="PJX151" s="97"/>
      <c r="PJY151" s="97"/>
      <c r="PJZ151" s="97"/>
      <c r="PKA151" s="97"/>
      <c r="PKB151" s="97"/>
      <c r="PKC151" s="97"/>
      <c r="PKD151" s="97"/>
      <c r="PKE151" s="97"/>
      <c r="PKF151" s="97"/>
      <c r="PKG151" s="97"/>
      <c r="PKH151" s="97"/>
      <c r="PKI151" s="97"/>
      <c r="PKJ151" s="97"/>
      <c r="PKK151" s="97"/>
      <c r="PKL151" s="97"/>
      <c r="PKM151" s="97"/>
      <c r="PKN151" s="97"/>
      <c r="PKO151" s="97"/>
      <c r="PKP151" s="97"/>
      <c r="PKQ151" s="97"/>
      <c r="PKR151" s="97"/>
      <c r="PKS151" s="97"/>
      <c r="PKT151" s="97"/>
      <c r="PKU151" s="97"/>
      <c r="PKV151" s="97"/>
      <c r="PKW151" s="97"/>
      <c r="PKX151" s="97"/>
      <c r="PKY151" s="97"/>
      <c r="PKZ151" s="97"/>
      <c r="PLA151" s="97"/>
      <c r="PLB151" s="97"/>
      <c r="PLC151" s="97"/>
      <c r="PLD151" s="97"/>
      <c r="PLE151" s="97"/>
      <c r="PLF151" s="97"/>
      <c r="PLG151" s="97"/>
      <c r="PLH151" s="97"/>
      <c r="PLI151" s="97"/>
      <c r="PLJ151" s="97"/>
      <c r="PLK151" s="97"/>
      <c r="PLL151" s="97"/>
      <c r="PLM151" s="97"/>
      <c r="PLN151" s="97"/>
      <c r="PLO151" s="97"/>
      <c r="PLP151" s="97"/>
      <c r="PLQ151" s="97"/>
      <c r="PLR151" s="97"/>
      <c r="PLS151" s="97"/>
      <c r="PLT151" s="97"/>
      <c r="PLU151" s="97"/>
      <c r="PLV151" s="97"/>
      <c r="PLW151" s="97"/>
      <c r="PLX151" s="97"/>
      <c r="PLY151" s="97"/>
      <c r="PLZ151" s="97"/>
      <c r="PMA151" s="97"/>
      <c r="PMB151" s="97"/>
      <c r="PMC151" s="97"/>
      <c r="PMD151" s="97"/>
      <c r="PME151" s="97"/>
      <c r="PMF151" s="97"/>
      <c r="PMG151" s="97"/>
      <c r="PMH151" s="97"/>
      <c r="PMI151" s="97"/>
      <c r="PMJ151" s="97"/>
      <c r="PMK151" s="97"/>
      <c r="PML151" s="97"/>
      <c r="PMM151" s="97"/>
      <c r="PMN151" s="97"/>
      <c r="PMO151" s="97"/>
      <c r="PMP151" s="97"/>
      <c r="PMQ151" s="97"/>
      <c r="PMR151" s="97"/>
      <c r="PMS151" s="97"/>
      <c r="PMT151" s="97"/>
      <c r="PMU151" s="97"/>
      <c r="PMV151" s="97"/>
      <c r="PMW151" s="97"/>
      <c r="PMX151" s="97"/>
      <c r="PMY151" s="97"/>
      <c r="PMZ151" s="97"/>
      <c r="PNA151" s="97"/>
      <c r="PNB151" s="97"/>
      <c r="PNC151" s="97"/>
      <c r="PND151" s="97"/>
      <c r="PNE151" s="97"/>
      <c r="PNF151" s="97"/>
      <c r="PNG151" s="97"/>
      <c r="PNH151" s="97"/>
      <c r="PNI151" s="97"/>
      <c r="PNJ151" s="97"/>
      <c r="PNK151" s="97"/>
      <c r="PNL151" s="97"/>
      <c r="PNM151" s="97"/>
      <c r="PNN151" s="97"/>
      <c r="PNO151" s="97"/>
      <c r="PNP151" s="97"/>
      <c r="PNQ151" s="97"/>
      <c r="PNR151" s="97"/>
      <c r="PNS151" s="97"/>
      <c r="PNT151" s="97"/>
      <c r="PNU151" s="97"/>
      <c r="PNV151" s="97"/>
      <c r="PNW151" s="97"/>
      <c r="PNX151" s="97"/>
      <c r="PNY151" s="97"/>
      <c r="PNZ151" s="97"/>
      <c r="POA151" s="97"/>
      <c r="POB151" s="97"/>
      <c r="POC151" s="97"/>
      <c r="POD151" s="97"/>
      <c r="POE151" s="97"/>
      <c r="POF151" s="97"/>
      <c r="POG151" s="97"/>
      <c r="POH151" s="97"/>
      <c r="POI151" s="97"/>
      <c r="POJ151" s="97"/>
      <c r="POK151" s="97"/>
      <c r="POL151" s="97"/>
      <c r="POM151" s="97"/>
      <c r="PON151" s="97"/>
      <c r="POO151" s="97"/>
      <c r="POP151" s="97"/>
      <c r="POQ151" s="97"/>
      <c r="POR151" s="97"/>
      <c r="POS151" s="97"/>
      <c r="POT151" s="97"/>
      <c r="POU151" s="97"/>
      <c r="POV151" s="97"/>
      <c r="POW151" s="97"/>
      <c r="POX151" s="97"/>
      <c r="POY151" s="97"/>
      <c r="POZ151" s="97"/>
      <c r="PPA151" s="97"/>
      <c r="PPB151" s="97"/>
      <c r="PPC151" s="97"/>
      <c r="PPD151" s="97"/>
      <c r="PPE151" s="97"/>
      <c r="PPF151" s="97"/>
      <c r="PPG151" s="97"/>
      <c r="PPH151" s="97"/>
      <c r="PPI151" s="97"/>
      <c r="PPJ151" s="97"/>
      <c r="PPK151" s="97"/>
      <c r="PPL151" s="97"/>
      <c r="PPM151" s="97"/>
      <c r="PPN151" s="97"/>
      <c r="PPO151" s="97"/>
      <c r="PPP151" s="97"/>
      <c r="PPQ151" s="97"/>
      <c r="PPR151" s="97"/>
      <c r="PPS151" s="97"/>
      <c r="PPT151" s="97"/>
      <c r="PPU151" s="97"/>
      <c r="PPV151" s="97"/>
      <c r="PPW151" s="97"/>
      <c r="PPX151" s="97"/>
      <c r="PPY151" s="97"/>
      <c r="PPZ151" s="97"/>
      <c r="PQA151" s="97"/>
      <c r="PQB151" s="97"/>
      <c r="PQC151" s="97"/>
      <c r="PQD151" s="97"/>
      <c r="PQE151" s="97"/>
      <c r="PQF151" s="97"/>
      <c r="PQG151" s="97"/>
      <c r="PQH151" s="97"/>
      <c r="PQI151" s="97"/>
      <c r="PQJ151" s="97"/>
      <c r="PQK151" s="97"/>
      <c r="PQL151" s="97"/>
      <c r="PQM151" s="97"/>
      <c r="PQN151" s="97"/>
      <c r="PQO151" s="97"/>
      <c r="PQP151" s="97"/>
      <c r="PQQ151" s="97"/>
      <c r="PQR151" s="97"/>
      <c r="PQS151" s="97"/>
      <c r="PQT151" s="97"/>
      <c r="PQU151" s="97"/>
      <c r="PQV151" s="97"/>
      <c r="PQW151" s="97"/>
      <c r="PQX151" s="97"/>
      <c r="PQY151" s="97"/>
      <c r="PQZ151" s="97"/>
      <c r="PRA151" s="97"/>
      <c r="PRB151" s="97"/>
      <c r="PRC151" s="97"/>
      <c r="PRD151" s="97"/>
      <c r="PRE151" s="97"/>
      <c r="PRF151" s="97"/>
      <c r="PRG151" s="97"/>
      <c r="PRH151" s="97"/>
      <c r="PRI151" s="97"/>
      <c r="PRJ151" s="97"/>
      <c r="PRK151" s="97"/>
      <c r="PRL151" s="97"/>
      <c r="PRM151" s="97"/>
      <c r="PRN151" s="97"/>
      <c r="PRO151" s="97"/>
      <c r="PRP151" s="97"/>
      <c r="PRQ151" s="97"/>
      <c r="PRR151" s="97"/>
      <c r="PRS151" s="97"/>
      <c r="PRT151" s="97"/>
      <c r="PRU151" s="97"/>
      <c r="PRV151" s="97"/>
      <c r="PRW151" s="97"/>
      <c r="PRX151" s="97"/>
      <c r="PRY151" s="97"/>
      <c r="PRZ151" s="97"/>
      <c r="PSA151" s="97"/>
      <c r="PSB151" s="97"/>
      <c r="PSC151" s="97"/>
      <c r="PSD151" s="97"/>
      <c r="PSE151" s="97"/>
      <c r="PSF151" s="97"/>
      <c r="PSG151" s="97"/>
      <c r="PSH151" s="97"/>
      <c r="PSI151" s="97"/>
      <c r="PSJ151" s="97"/>
      <c r="PSK151" s="97"/>
      <c r="PSL151" s="97"/>
      <c r="PSM151" s="97"/>
      <c r="PSN151" s="97"/>
      <c r="PSO151" s="97"/>
      <c r="PSP151" s="97"/>
      <c r="PSQ151" s="97"/>
      <c r="PSR151" s="97"/>
      <c r="PSS151" s="97"/>
      <c r="PST151" s="97"/>
      <c r="PSU151" s="97"/>
      <c r="PSV151" s="97"/>
      <c r="PSW151" s="97"/>
      <c r="PSX151" s="97"/>
      <c r="PSY151" s="97"/>
      <c r="PSZ151" s="97"/>
      <c r="PTA151" s="97"/>
      <c r="PTB151" s="97"/>
      <c r="PTC151" s="97"/>
      <c r="PTD151" s="97"/>
      <c r="PTE151" s="97"/>
      <c r="PTF151" s="97"/>
      <c r="PTG151" s="97"/>
      <c r="PTH151" s="97"/>
      <c r="PTI151" s="97"/>
      <c r="PTJ151" s="97"/>
      <c r="PTK151" s="97"/>
      <c r="PTL151" s="97"/>
      <c r="PTM151" s="97"/>
      <c r="PTN151" s="97"/>
      <c r="PTO151" s="97"/>
      <c r="PTP151" s="97"/>
      <c r="PTQ151" s="97"/>
      <c r="PTR151" s="97"/>
      <c r="PTS151" s="97"/>
      <c r="PTT151" s="97"/>
      <c r="PTU151" s="97"/>
      <c r="PTV151" s="97"/>
      <c r="PTW151" s="97"/>
      <c r="PTX151" s="97"/>
      <c r="PTY151" s="97"/>
      <c r="PTZ151" s="97"/>
      <c r="PUA151" s="97"/>
      <c r="PUB151" s="97"/>
      <c r="PUC151" s="97"/>
      <c r="PUD151" s="97"/>
      <c r="PUE151" s="97"/>
      <c r="PUF151" s="97"/>
      <c r="PUG151" s="97"/>
      <c r="PUH151" s="97"/>
      <c r="PUI151" s="97"/>
      <c r="PUJ151" s="97"/>
      <c r="PUK151" s="97"/>
      <c r="PUL151" s="97"/>
      <c r="PUM151" s="97"/>
      <c r="PUN151" s="97"/>
      <c r="PUO151" s="97"/>
      <c r="PUP151" s="97"/>
      <c r="PUQ151" s="97"/>
      <c r="PUR151" s="97"/>
      <c r="PUS151" s="97"/>
      <c r="PUT151" s="97"/>
      <c r="PUU151" s="97"/>
      <c r="PUV151" s="97"/>
      <c r="PUW151" s="97"/>
      <c r="PUX151" s="97"/>
      <c r="PUY151" s="97"/>
      <c r="PUZ151" s="97"/>
      <c r="PVA151" s="97"/>
      <c r="PVB151" s="97"/>
      <c r="PVC151" s="97"/>
      <c r="PVD151" s="97"/>
      <c r="PVE151" s="97"/>
      <c r="PVF151" s="97"/>
      <c r="PVG151" s="97"/>
      <c r="PVH151" s="97"/>
      <c r="PVI151" s="97"/>
      <c r="PVJ151" s="97"/>
      <c r="PVK151" s="97"/>
      <c r="PVL151" s="97"/>
      <c r="PVM151" s="97"/>
      <c r="PVN151" s="97"/>
      <c r="PVO151" s="97"/>
      <c r="PVP151" s="97"/>
      <c r="PVQ151" s="97"/>
      <c r="PVR151" s="97"/>
      <c r="PVS151" s="97"/>
      <c r="PVT151" s="97"/>
      <c r="PVU151" s="97"/>
      <c r="PVV151" s="97"/>
      <c r="PVW151" s="97"/>
      <c r="PVX151" s="97"/>
      <c r="PVY151" s="97"/>
      <c r="PVZ151" s="97"/>
      <c r="PWA151" s="97"/>
      <c r="PWB151" s="97"/>
      <c r="PWC151" s="97"/>
      <c r="PWD151" s="97"/>
      <c r="PWE151" s="97"/>
      <c r="PWF151" s="97"/>
      <c r="PWG151" s="97"/>
      <c r="PWH151" s="97"/>
      <c r="PWI151" s="97"/>
      <c r="PWJ151" s="97"/>
      <c r="PWK151" s="97"/>
      <c r="PWL151" s="97"/>
      <c r="PWM151" s="97"/>
      <c r="PWN151" s="97"/>
      <c r="PWO151" s="97"/>
      <c r="PWP151" s="97"/>
      <c r="PWQ151" s="97"/>
      <c r="PWR151" s="97"/>
      <c r="PWS151" s="97"/>
      <c r="PWT151" s="97"/>
      <c r="PWU151" s="97"/>
      <c r="PWV151" s="97"/>
      <c r="PWW151" s="97"/>
      <c r="PWX151" s="97"/>
      <c r="PWY151" s="97"/>
      <c r="PWZ151" s="97"/>
      <c r="PXA151" s="97"/>
      <c r="PXB151" s="97"/>
      <c r="PXC151" s="97"/>
      <c r="PXD151" s="97"/>
      <c r="PXE151" s="97"/>
      <c r="PXF151" s="97"/>
      <c r="PXG151" s="97"/>
      <c r="PXH151" s="97"/>
      <c r="PXI151" s="97"/>
      <c r="PXJ151" s="97"/>
      <c r="PXK151" s="97"/>
      <c r="PXL151" s="97"/>
      <c r="PXM151" s="97"/>
      <c r="PXN151" s="97"/>
      <c r="PXO151" s="97"/>
      <c r="PXP151" s="97"/>
      <c r="PXQ151" s="97"/>
      <c r="PXR151" s="97"/>
      <c r="PXS151" s="97"/>
      <c r="PXT151" s="97"/>
      <c r="PXU151" s="97"/>
      <c r="PXV151" s="97"/>
      <c r="PXW151" s="97"/>
      <c r="PXX151" s="97"/>
      <c r="PXY151" s="97"/>
      <c r="PXZ151" s="97"/>
      <c r="PYA151" s="97"/>
      <c r="PYB151" s="97"/>
      <c r="PYC151" s="97"/>
      <c r="PYD151" s="97"/>
      <c r="PYE151" s="97"/>
      <c r="PYF151" s="97"/>
      <c r="PYG151" s="97"/>
      <c r="PYH151" s="97"/>
      <c r="PYI151" s="97"/>
      <c r="PYJ151" s="97"/>
      <c r="PYK151" s="97"/>
      <c r="PYL151" s="97"/>
      <c r="PYM151" s="97"/>
      <c r="PYN151" s="97"/>
      <c r="PYO151" s="97"/>
      <c r="PYP151" s="97"/>
      <c r="PYQ151" s="97"/>
      <c r="PYR151" s="97"/>
      <c r="PYS151" s="97"/>
      <c r="PYT151" s="97"/>
      <c r="PYU151" s="97"/>
      <c r="PYV151" s="97"/>
      <c r="PYW151" s="97"/>
      <c r="PYX151" s="97"/>
      <c r="PYY151" s="97"/>
      <c r="PYZ151" s="97"/>
      <c r="PZA151" s="97"/>
      <c r="PZB151" s="97"/>
      <c r="PZC151" s="97"/>
      <c r="PZD151" s="97"/>
      <c r="PZE151" s="97"/>
      <c r="PZF151" s="97"/>
      <c r="PZG151" s="97"/>
      <c r="PZH151" s="97"/>
      <c r="PZI151" s="97"/>
      <c r="PZJ151" s="97"/>
      <c r="PZK151" s="97"/>
      <c r="PZL151" s="97"/>
      <c r="PZM151" s="97"/>
      <c r="PZN151" s="97"/>
      <c r="PZO151" s="97"/>
      <c r="PZP151" s="97"/>
      <c r="PZQ151" s="97"/>
      <c r="PZR151" s="97"/>
      <c r="PZS151" s="97"/>
      <c r="PZT151" s="97"/>
      <c r="PZU151" s="97"/>
      <c r="PZV151" s="97"/>
      <c r="PZW151" s="97"/>
      <c r="PZX151" s="97"/>
      <c r="PZY151" s="97"/>
      <c r="PZZ151" s="97"/>
      <c r="QAA151" s="97"/>
      <c r="QAB151" s="97"/>
      <c r="QAC151" s="97"/>
      <c r="QAD151" s="97"/>
      <c r="QAE151" s="97"/>
      <c r="QAF151" s="97"/>
      <c r="QAG151" s="97"/>
      <c r="QAH151" s="97"/>
      <c r="QAI151" s="97"/>
      <c r="QAJ151" s="97"/>
      <c r="QAK151" s="97"/>
      <c r="QAL151" s="97"/>
      <c r="QAM151" s="97"/>
      <c r="QAN151" s="97"/>
      <c r="QAO151" s="97"/>
      <c r="QAP151" s="97"/>
      <c r="QAQ151" s="97"/>
      <c r="QAR151" s="97"/>
      <c r="QAS151" s="97"/>
      <c r="QAT151" s="97"/>
      <c r="QAU151" s="97"/>
      <c r="QAV151" s="97"/>
      <c r="QAW151" s="97"/>
      <c r="QAX151" s="97"/>
      <c r="QAY151" s="97"/>
      <c r="QAZ151" s="97"/>
      <c r="QBA151" s="97"/>
      <c r="QBB151" s="97"/>
      <c r="QBC151" s="97"/>
      <c r="QBD151" s="97"/>
      <c r="QBE151" s="97"/>
      <c r="QBF151" s="97"/>
      <c r="QBG151" s="97"/>
      <c r="QBH151" s="97"/>
      <c r="QBI151" s="97"/>
      <c r="QBJ151" s="97"/>
      <c r="QBK151" s="97"/>
      <c r="QBL151" s="97"/>
      <c r="QBM151" s="97"/>
      <c r="QBN151" s="97"/>
      <c r="QBO151" s="97"/>
      <c r="QBP151" s="97"/>
      <c r="QBQ151" s="97"/>
      <c r="QBR151" s="97"/>
      <c r="QBS151" s="97"/>
      <c r="QBT151" s="97"/>
      <c r="QBU151" s="97"/>
      <c r="QBV151" s="97"/>
      <c r="QBW151" s="97"/>
      <c r="QBX151" s="97"/>
      <c r="QBY151" s="97"/>
      <c r="QBZ151" s="97"/>
      <c r="QCA151" s="97"/>
      <c r="QCB151" s="97"/>
      <c r="QCC151" s="97"/>
      <c r="QCD151" s="97"/>
      <c r="QCE151" s="97"/>
      <c r="QCF151" s="97"/>
      <c r="QCG151" s="97"/>
      <c r="QCH151" s="97"/>
      <c r="QCI151" s="97"/>
      <c r="QCJ151" s="97"/>
      <c r="QCK151" s="97"/>
      <c r="QCL151" s="97"/>
      <c r="QCM151" s="97"/>
      <c r="QCN151" s="97"/>
      <c r="QCO151" s="97"/>
      <c r="QCP151" s="97"/>
      <c r="QCQ151" s="97"/>
      <c r="QCR151" s="97"/>
      <c r="QCS151" s="97"/>
      <c r="QCT151" s="97"/>
      <c r="QCU151" s="97"/>
      <c r="QCV151" s="97"/>
      <c r="QCW151" s="97"/>
      <c r="QCX151" s="97"/>
      <c r="QCY151" s="97"/>
      <c r="QCZ151" s="97"/>
      <c r="QDA151" s="97"/>
      <c r="QDB151" s="97"/>
      <c r="QDC151" s="97"/>
      <c r="QDD151" s="97"/>
      <c r="QDE151" s="97"/>
      <c r="QDF151" s="97"/>
      <c r="QDG151" s="97"/>
      <c r="QDH151" s="97"/>
      <c r="QDI151" s="97"/>
      <c r="QDJ151" s="97"/>
      <c r="QDK151" s="97"/>
      <c r="QDL151" s="97"/>
      <c r="QDM151" s="97"/>
      <c r="QDN151" s="97"/>
      <c r="QDO151" s="97"/>
      <c r="QDP151" s="97"/>
      <c r="QDQ151" s="97"/>
      <c r="QDR151" s="97"/>
      <c r="QDS151" s="97"/>
      <c r="QDT151" s="97"/>
      <c r="QDU151" s="97"/>
      <c r="QDV151" s="97"/>
      <c r="QDW151" s="97"/>
      <c r="QDX151" s="97"/>
      <c r="QDY151" s="97"/>
      <c r="QDZ151" s="97"/>
      <c r="QEA151" s="97"/>
      <c r="QEB151" s="97"/>
      <c r="QEC151" s="97"/>
      <c r="QED151" s="97"/>
      <c r="QEE151" s="97"/>
      <c r="QEF151" s="97"/>
      <c r="QEG151" s="97"/>
      <c r="QEH151" s="97"/>
      <c r="QEI151" s="97"/>
      <c r="QEJ151" s="97"/>
      <c r="QEK151" s="97"/>
      <c r="QEL151" s="97"/>
      <c r="QEM151" s="97"/>
      <c r="QEN151" s="97"/>
      <c r="QEO151" s="97"/>
      <c r="QEP151" s="97"/>
      <c r="QEQ151" s="97"/>
      <c r="QER151" s="97"/>
      <c r="QES151" s="97"/>
      <c r="QET151" s="97"/>
      <c r="QEU151" s="97"/>
      <c r="QEV151" s="97"/>
      <c r="QEW151" s="97"/>
      <c r="QEX151" s="97"/>
      <c r="QEY151" s="97"/>
      <c r="QEZ151" s="97"/>
      <c r="QFA151" s="97"/>
      <c r="QFB151" s="97"/>
      <c r="QFC151" s="97"/>
      <c r="QFD151" s="97"/>
      <c r="QFE151" s="97"/>
      <c r="QFF151" s="97"/>
      <c r="QFG151" s="97"/>
      <c r="QFH151" s="97"/>
      <c r="QFI151" s="97"/>
      <c r="QFJ151" s="97"/>
      <c r="QFK151" s="97"/>
      <c r="QFL151" s="97"/>
      <c r="QFM151" s="97"/>
      <c r="QFN151" s="97"/>
      <c r="QFO151" s="97"/>
      <c r="QFP151" s="97"/>
      <c r="QFQ151" s="97"/>
      <c r="QFR151" s="97"/>
      <c r="QFS151" s="97"/>
      <c r="QFT151" s="97"/>
      <c r="QFU151" s="97"/>
      <c r="QFV151" s="97"/>
      <c r="QFW151" s="97"/>
      <c r="QFX151" s="97"/>
      <c r="QFY151" s="97"/>
      <c r="QFZ151" s="97"/>
      <c r="QGA151" s="97"/>
      <c r="QGB151" s="97"/>
      <c r="QGC151" s="97"/>
      <c r="QGD151" s="97"/>
      <c r="QGE151" s="97"/>
      <c r="QGF151" s="97"/>
      <c r="QGG151" s="97"/>
      <c r="QGH151" s="97"/>
      <c r="QGI151" s="97"/>
      <c r="QGJ151" s="97"/>
      <c r="QGK151" s="97"/>
      <c r="QGL151" s="97"/>
      <c r="QGM151" s="97"/>
      <c r="QGN151" s="97"/>
      <c r="QGO151" s="97"/>
      <c r="QGP151" s="97"/>
      <c r="QGQ151" s="97"/>
      <c r="QGR151" s="97"/>
      <c r="QGS151" s="97"/>
      <c r="QGT151" s="97"/>
      <c r="QGU151" s="97"/>
      <c r="QGV151" s="97"/>
      <c r="QGW151" s="97"/>
      <c r="QGX151" s="97"/>
      <c r="QGY151" s="97"/>
      <c r="QGZ151" s="97"/>
      <c r="QHA151" s="97"/>
      <c r="QHB151" s="97"/>
      <c r="QHC151" s="97"/>
      <c r="QHD151" s="97"/>
      <c r="QHE151" s="97"/>
      <c r="QHF151" s="97"/>
      <c r="QHG151" s="97"/>
      <c r="QHH151" s="97"/>
      <c r="QHI151" s="97"/>
      <c r="QHJ151" s="97"/>
      <c r="QHK151" s="97"/>
      <c r="QHL151" s="97"/>
      <c r="QHM151" s="97"/>
      <c r="QHN151" s="97"/>
      <c r="QHO151" s="97"/>
      <c r="QHP151" s="97"/>
      <c r="QHQ151" s="97"/>
      <c r="QHR151" s="97"/>
      <c r="QHS151" s="97"/>
      <c r="QHT151" s="97"/>
      <c r="QHU151" s="97"/>
      <c r="QHV151" s="97"/>
      <c r="QHW151" s="97"/>
      <c r="QHX151" s="97"/>
      <c r="QHY151" s="97"/>
      <c r="QHZ151" s="97"/>
      <c r="QIA151" s="97"/>
      <c r="QIB151" s="97"/>
      <c r="QIC151" s="97"/>
      <c r="QID151" s="97"/>
      <c r="QIE151" s="97"/>
      <c r="QIF151" s="97"/>
      <c r="QIG151" s="97"/>
      <c r="QIH151" s="97"/>
      <c r="QII151" s="97"/>
      <c r="QIJ151" s="97"/>
      <c r="QIK151" s="97"/>
      <c r="QIL151" s="97"/>
      <c r="QIM151" s="97"/>
      <c r="QIN151" s="97"/>
      <c r="QIO151" s="97"/>
      <c r="QIP151" s="97"/>
      <c r="QIQ151" s="97"/>
      <c r="QIR151" s="97"/>
      <c r="QIS151" s="97"/>
      <c r="QIT151" s="97"/>
      <c r="QIU151" s="97"/>
      <c r="QIV151" s="97"/>
      <c r="QIW151" s="97"/>
      <c r="QIX151" s="97"/>
      <c r="QIY151" s="97"/>
      <c r="QIZ151" s="97"/>
      <c r="QJA151" s="97"/>
      <c r="QJB151" s="97"/>
      <c r="QJC151" s="97"/>
      <c r="QJD151" s="97"/>
      <c r="QJE151" s="97"/>
      <c r="QJF151" s="97"/>
      <c r="QJG151" s="97"/>
      <c r="QJH151" s="97"/>
      <c r="QJI151" s="97"/>
      <c r="QJJ151" s="97"/>
      <c r="QJK151" s="97"/>
      <c r="QJL151" s="97"/>
      <c r="QJM151" s="97"/>
      <c r="QJN151" s="97"/>
      <c r="QJO151" s="97"/>
      <c r="QJP151" s="97"/>
      <c r="QJQ151" s="97"/>
      <c r="QJR151" s="97"/>
      <c r="QJS151" s="97"/>
      <c r="QJT151" s="97"/>
      <c r="QJU151" s="97"/>
      <c r="QJV151" s="97"/>
      <c r="QJW151" s="97"/>
      <c r="QJX151" s="97"/>
      <c r="QJY151" s="97"/>
      <c r="QJZ151" s="97"/>
      <c r="QKA151" s="97"/>
      <c r="QKB151" s="97"/>
      <c r="QKC151" s="97"/>
      <c r="QKD151" s="97"/>
      <c r="QKE151" s="97"/>
      <c r="QKF151" s="97"/>
      <c r="QKG151" s="97"/>
      <c r="QKH151" s="97"/>
      <c r="QKI151" s="97"/>
      <c r="QKJ151" s="97"/>
      <c r="QKK151" s="97"/>
      <c r="QKL151" s="97"/>
      <c r="QKM151" s="97"/>
      <c r="QKN151" s="97"/>
      <c r="QKO151" s="97"/>
      <c r="QKP151" s="97"/>
      <c r="QKQ151" s="97"/>
      <c r="QKR151" s="97"/>
      <c r="QKS151" s="97"/>
      <c r="QKT151" s="97"/>
      <c r="QKU151" s="97"/>
      <c r="QKV151" s="97"/>
      <c r="QKW151" s="97"/>
      <c r="QKX151" s="97"/>
      <c r="QKY151" s="97"/>
      <c r="QKZ151" s="97"/>
      <c r="QLA151" s="97"/>
      <c r="QLB151" s="97"/>
      <c r="QLC151" s="97"/>
      <c r="QLD151" s="97"/>
      <c r="QLE151" s="97"/>
      <c r="QLF151" s="97"/>
      <c r="QLG151" s="97"/>
      <c r="QLH151" s="97"/>
      <c r="QLI151" s="97"/>
      <c r="QLJ151" s="97"/>
      <c r="QLK151" s="97"/>
      <c r="QLL151" s="97"/>
      <c r="QLM151" s="97"/>
      <c r="QLN151" s="97"/>
      <c r="QLO151" s="97"/>
      <c r="QLP151" s="97"/>
      <c r="QLQ151" s="97"/>
      <c r="QLR151" s="97"/>
      <c r="QLS151" s="97"/>
      <c r="QLT151" s="97"/>
      <c r="QLU151" s="97"/>
      <c r="QLV151" s="97"/>
      <c r="QLW151" s="97"/>
      <c r="QLX151" s="97"/>
      <c r="QLY151" s="97"/>
      <c r="QLZ151" s="97"/>
      <c r="QMA151" s="97"/>
      <c r="QMB151" s="97"/>
      <c r="QMC151" s="97"/>
      <c r="QMD151" s="97"/>
      <c r="QME151" s="97"/>
      <c r="QMF151" s="97"/>
      <c r="QMG151" s="97"/>
      <c r="QMH151" s="97"/>
      <c r="QMI151" s="97"/>
      <c r="QMJ151" s="97"/>
      <c r="QMK151" s="97"/>
      <c r="QML151" s="97"/>
      <c r="QMM151" s="97"/>
      <c r="QMN151" s="97"/>
      <c r="QMO151" s="97"/>
      <c r="QMP151" s="97"/>
      <c r="QMQ151" s="97"/>
      <c r="QMR151" s="97"/>
      <c r="QMS151" s="97"/>
      <c r="QMT151" s="97"/>
      <c r="QMU151" s="97"/>
      <c r="QMV151" s="97"/>
      <c r="QMW151" s="97"/>
      <c r="QMX151" s="97"/>
      <c r="QMY151" s="97"/>
      <c r="QMZ151" s="97"/>
      <c r="QNA151" s="97"/>
      <c r="QNB151" s="97"/>
      <c r="QNC151" s="97"/>
      <c r="QND151" s="97"/>
      <c r="QNE151" s="97"/>
      <c r="QNF151" s="97"/>
      <c r="QNG151" s="97"/>
      <c r="QNH151" s="97"/>
      <c r="QNI151" s="97"/>
      <c r="QNJ151" s="97"/>
      <c r="QNK151" s="97"/>
      <c r="QNL151" s="97"/>
      <c r="QNM151" s="97"/>
      <c r="QNN151" s="97"/>
      <c r="QNO151" s="97"/>
      <c r="QNP151" s="97"/>
      <c r="QNQ151" s="97"/>
      <c r="QNR151" s="97"/>
      <c r="QNS151" s="97"/>
      <c r="QNT151" s="97"/>
      <c r="QNU151" s="97"/>
      <c r="QNV151" s="97"/>
      <c r="QNW151" s="97"/>
      <c r="QNX151" s="97"/>
      <c r="QNY151" s="97"/>
      <c r="QNZ151" s="97"/>
      <c r="QOA151" s="97"/>
      <c r="QOB151" s="97"/>
      <c r="QOC151" s="97"/>
      <c r="QOD151" s="97"/>
      <c r="QOE151" s="97"/>
      <c r="QOF151" s="97"/>
      <c r="QOG151" s="97"/>
      <c r="QOH151" s="97"/>
      <c r="QOI151" s="97"/>
      <c r="QOJ151" s="97"/>
      <c r="QOK151" s="97"/>
      <c r="QOL151" s="97"/>
      <c r="QOM151" s="97"/>
      <c r="QON151" s="97"/>
      <c r="QOO151" s="97"/>
      <c r="QOP151" s="97"/>
      <c r="QOQ151" s="97"/>
      <c r="QOR151" s="97"/>
      <c r="QOS151" s="97"/>
      <c r="QOT151" s="97"/>
      <c r="QOU151" s="97"/>
      <c r="QOV151" s="97"/>
      <c r="QOW151" s="97"/>
      <c r="QOX151" s="97"/>
      <c r="QOY151" s="97"/>
      <c r="QOZ151" s="97"/>
      <c r="QPA151" s="97"/>
      <c r="QPB151" s="97"/>
      <c r="QPC151" s="97"/>
      <c r="QPD151" s="97"/>
      <c r="QPE151" s="97"/>
      <c r="QPF151" s="97"/>
      <c r="QPG151" s="97"/>
      <c r="QPH151" s="97"/>
      <c r="QPI151" s="97"/>
      <c r="QPJ151" s="97"/>
      <c r="QPK151" s="97"/>
      <c r="QPL151" s="97"/>
      <c r="QPM151" s="97"/>
      <c r="QPN151" s="97"/>
      <c r="QPO151" s="97"/>
      <c r="QPP151" s="97"/>
      <c r="QPQ151" s="97"/>
      <c r="QPR151" s="97"/>
      <c r="QPS151" s="97"/>
      <c r="QPT151" s="97"/>
      <c r="QPU151" s="97"/>
      <c r="QPV151" s="97"/>
      <c r="QPW151" s="97"/>
      <c r="QPX151" s="97"/>
      <c r="QPY151" s="97"/>
      <c r="QPZ151" s="97"/>
      <c r="QQA151" s="97"/>
      <c r="QQB151" s="97"/>
      <c r="QQC151" s="97"/>
      <c r="QQD151" s="97"/>
      <c r="QQE151" s="97"/>
      <c r="QQF151" s="97"/>
      <c r="QQG151" s="97"/>
      <c r="QQH151" s="97"/>
      <c r="QQI151" s="97"/>
      <c r="QQJ151" s="97"/>
      <c r="QQK151" s="97"/>
      <c r="QQL151" s="97"/>
      <c r="QQM151" s="97"/>
      <c r="QQN151" s="97"/>
      <c r="QQO151" s="97"/>
      <c r="QQP151" s="97"/>
      <c r="QQQ151" s="97"/>
      <c r="QQR151" s="97"/>
      <c r="QQS151" s="97"/>
      <c r="QQT151" s="97"/>
      <c r="QQU151" s="97"/>
      <c r="QQV151" s="97"/>
      <c r="QQW151" s="97"/>
      <c r="QQX151" s="97"/>
      <c r="QQY151" s="97"/>
      <c r="QQZ151" s="97"/>
      <c r="QRA151" s="97"/>
      <c r="QRB151" s="97"/>
      <c r="QRC151" s="97"/>
      <c r="QRD151" s="97"/>
      <c r="QRE151" s="97"/>
      <c r="QRF151" s="97"/>
      <c r="QRG151" s="97"/>
      <c r="QRH151" s="97"/>
      <c r="QRI151" s="97"/>
      <c r="QRJ151" s="97"/>
      <c r="QRK151" s="97"/>
      <c r="QRL151" s="97"/>
      <c r="QRM151" s="97"/>
      <c r="QRN151" s="97"/>
      <c r="QRO151" s="97"/>
      <c r="QRP151" s="97"/>
      <c r="QRQ151" s="97"/>
      <c r="QRR151" s="97"/>
      <c r="QRS151" s="97"/>
      <c r="QRT151" s="97"/>
      <c r="QRU151" s="97"/>
      <c r="QRV151" s="97"/>
      <c r="QRW151" s="97"/>
      <c r="QRX151" s="97"/>
      <c r="QRY151" s="97"/>
      <c r="QRZ151" s="97"/>
      <c r="QSA151" s="97"/>
      <c r="QSB151" s="97"/>
      <c r="QSC151" s="97"/>
      <c r="QSD151" s="97"/>
      <c r="QSE151" s="97"/>
      <c r="QSF151" s="97"/>
      <c r="QSG151" s="97"/>
      <c r="QSH151" s="97"/>
      <c r="QSI151" s="97"/>
      <c r="QSJ151" s="97"/>
      <c r="QSK151" s="97"/>
      <c r="QSL151" s="97"/>
      <c r="QSM151" s="97"/>
      <c r="QSN151" s="97"/>
      <c r="QSO151" s="97"/>
      <c r="QSP151" s="97"/>
      <c r="QSQ151" s="97"/>
      <c r="QSR151" s="97"/>
      <c r="QSS151" s="97"/>
      <c r="QST151" s="97"/>
      <c r="QSU151" s="97"/>
      <c r="QSV151" s="97"/>
      <c r="QSW151" s="97"/>
      <c r="QSX151" s="97"/>
      <c r="QSY151" s="97"/>
      <c r="QSZ151" s="97"/>
      <c r="QTA151" s="97"/>
      <c r="QTB151" s="97"/>
      <c r="QTC151" s="97"/>
      <c r="QTD151" s="97"/>
      <c r="QTE151" s="97"/>
      <c r="QTF151" s="97"/>
      <c r="QTG151" s="97"/>
      <c r="QTH151" s="97"/>
      <c r="QTI151" s="97"/>
      <c r="QTJ151" s="97"/>
      <c r="QTK151" s="97"/>
      <c r="QTL151" s="97"/>
      <c r="QTM151" s="97"/>
      <c r="QTN151" s="97"/>
      <c r="QTO151" s="97"/>
      <c r="QTP151" s="97"/>
      <c r="QTQ151" s="97"/>
      <c r="QTR151" s="97"/>
      <c r="QTS151" s="97"/>
      <c r="QTT151" s="97"/>
      <c r="QTU151" s="97"/>
      <c r="QTV151" s="97"/>
      <c r="QTW151" s="97"/>
      <c r="QTX151" s="97"/>
      <c r="QTY151" s="97"/>
      <c r="QTZ151" s="97"/>
      <c r="QUA151" s="97"/>
      <c r="QUB151" s="97"/>
      <c r="QUC151" s="97"/>
      <c r="QUD151" s="97"/>
      <c r="QUE151" s="97"/>
      <c r="QUF151" s="97"/>
      <c r="QUG151" s="97"/>
      <c r="QUH151" s="97"/>
      <c r="QUI151" s="97"/>
      <c r="QUJ151" s="97"/>
      <c r="QUK151" s="97"/>
      <c r="QUL151" s="97"/>
      <c r="QUM151" s="97"/>
      <c r="QUN151" s="97"/>
      <c r="QUO151" s="97"/>
      <c r="QUP151" s="97"/>
      <c r="QUQ151" s="97"/>
      <c r="QUR151" s="97"/>
      <c r="QUS151" s="97"/>
      <c r="QUT151" s="97"/>
      <c r="QUU151" s="97"/>
      <c r="QUV151" s="97"/>
      <c r="QUW151" s="97"/>
      <c r="QUX151" s="97"/>
      <c r="QUY151" s="97"/>
      <c r="QUZ151" s="97"/>
      <c r="QVA151" s="97"/>
      <c r="QVB151" s="97"/>
      <c r="QVC151" s="97"/>
      <c r="QVD151" s="97"/>
      <c r="QVE151" s="97"/>
      <c r="QVF151" s="97"/>
      <c r="QVG151" s="97"/>
      <c r="QVH151" s="97"/>
      <c r="QVI151" s="97"/>
      <c r="QVJ151" s="97"/>
      <c r="QVK151" s="97"/>
      <c r="QVL151" s="97"/>
      <c r="QVM151" s="97"/>
      <c r="QVN151" s="97"/>
      <c r="QVO151" s="97"/>
      <c r="QVP151" s="97"/>
      <c r="QVQ151" s="97"/>
      <c r="QVR151" s="97"/>
      <c r="QVS151" s="97"/>
      <c r="QVT151" s="97"/>
      <c r="QVU151" s="97"/>
      <c r="QVV151" s="97"/>
      <c r="QVW151" s="97"/>
      <c r="QVX151" s="97"/>
      <c r="QVY151" s="97"/>
      <c r="QVZ151" s="97"/>
      <c r="QWA151" s="97"/>
      <c r="QWB151" s="97"/>
      <c r="QWC151" s="97"/>
      <c r="QWD151" s="97"/>
      <c r="QWE151" s="97"/>
      <c r="QWF151" s="97"/>
      <c r="QWG151" s="97"/>
      <c r="QWH151" s="97"/>
      <c r="QWI151" s="97"/>
      <c r="QWJ151" s="97"/>
      <c r="QWK151" s="97"/>
      <c r="QWL151" s="97"/>
      <c r="QWM151" s="97"/>
      <c r="QWN151" s="97"/>
      <c r="QWO151" s="97"/>
      <c r="QWP151" s="97"/>
      <c r="QWQ151" s="97"/>
      <c r="QWR151" s="97"/>
      <c r="QWS151" s="97"/>
      <c r="QWT151" s="97"/>
      <c r="QWU151" s="97"/>
      <c r="QWV151" s="97"/>
      <c r="QWW151" s="97"/>
      <c r="QWX151" s="97"/>
      <c r="QWY151" s="97"/>
      <c r="QWZ151" s="97"/>
      <c r="QXA151" s="97"/>
      <c r="QXB151" s="97"/>
      <c r="QXC151" s="97"/>
      <c r="QXD151" s="97"/>
      <c r="QXE151" s="97"/>
      <c r="QXF151" s="97"/>
      <c r="QXG151" s="97"/>
      <c r="QXH151" s="97"/>
      <c r="QXI151" s="97"/>
      <c r="QXJ151" s="97"/>
      <c r="QXK151" s="97"/>
      <c r="QXL151" s="97"/>
      <c r="QXM151" s="97"/>
      <c r="QXN151" s="97"/>
      <c r="QXO151" s="97"/>
      <c r="QXP151" s="97"/>
      <c r="QXQ151" s="97"/>
      <c r="QXR151" s="97"/>
      <c r="QXS151" s="97"/>
      <c r="QXT151" s="97"/>
      <c r="QXU151" s="97"/>
      <c r="QXV151" s="97"/>
      <c r="QXW151" s="97"/>
      <c r="QXX151" s="97"/>
      <c r="QXY151" s="97"/>
      <c r="QXZ151" s="97"/>
      <c r="QYA151" s="97"/>
      <c r="QYB151" s="97"/>
      <c r="QYC151" s="97"/>
      <c r="QYD151" s="97"/>
      <c r="QYE151" s="97"/>
      <c r="QYF151" s="97"/>
      <c r="QYG151" s="97"/>
      <c r="QYH151" s="97"/>
      <c r="QYI151" s="97"/>
      <c r="QYJ151" s="97"/>
      <c r="QYK151" s="97"/>
      <c r="QYL151" s="97"/>
      <c r="QYM151" s="97"/>
      <c r="QYN151" s="97"/>
      <c r="QYO151" s="97"/>
      <c r="QYP151" s="97"/>
      <c r="QYQ151" s="97"/>
      <c r="QYR151" s="97"/>
      <c r="QYS151" s="97"/>
      <c r="QYT151" s="97"/>
      <c r="QYU151" s="97"/>
      <c r="QYV151" s="97"/>
      <c r="QYW151" s="97"/>
      <c r="QYX151" s="97"/>
      <c r="QYY151" s="97"/>
      <c r="QYZ151" s="97"/>
      <c r="QZA151" s="97"/>
      <c r="QZB151" s="97"/>
      <c r="QZC151" s="97"/>
      <c r="QZD151" s="97"/>
      <c r="QZE151" s="97"/>
      <c r="QZF151" s="97"/>
      <c r="QZG151" s="97"/>
      <c r="QZH151" s="97"/>
      <c r="QZI151" s="97"/>
      <c r="QZJ151" s="97"/>
      <c r="QZK151" s="97"/>
      <c r="QZL151" s="97"/>
      <c r="QZM151" s="97"/>
      <c r="QZN151" s="97"/>
      <c r="QZO151" s="97"/>
      <c r="QZP151" s="97"/>
      <c r="QZQ151" s="97"/>
      <c r="QZR151" s="97"/>
      <c r="QZS151" s="97"/>
      <c r="QZT151" s="97"/>
      <c r="QZU151" s="97"/>
      <c r="QZV151" s="97"/>
      <c r="QZW151" s="97"/>
      <c r="QZX151" s="97"/>
      <c r="QZY151" s="97"/>
      <c r="QZZ151" s="97"/>
      <c r="RAA151" s="97"/>
      <c r="RAB151" s="97"/>
      <c r="RAC151" s="97"/>
      <c r="RAD151" s="97"/>
      <c r="RAE151" s="97"/>
      <c r="RAF151" s="97"/>
      <c r="RAG151" s="97"/>
      <c r="RAH151" s="97"/>
      <c r="RAI151" s="97"/>
      <c r="RAJ151" s="97"/>
      <c r="RAK151" s="97"/>
      <c r="RAL151" s="97"/>
      <c r="RAM151" s="97"/>
      <c r="RAN151" s="97"/>
      <c r="RAO151" s="97"/>
      <c r="RAP151" s="97"/>
      <c r="RAQ151" s="97"/>
      <c r="RAR151" s="97"/>
      <c r="RAS151" s="97"/>
      <c r="RAT151" s="97"/>
      <c r="RAU151" s="97"/>
      <c r="RAV151" s="97"/>
      <c r="RAW151" s="97"/>
      <c r="RAX151" s="97"/>
      <c r="RAY151" s="97"/>
      <c r="RAZ151" s="97"/>
      <c r="RBA151" s="97"/>
      <c r="RBB151" s="97"/>
      <c r="RBC151" s="97"/>
      <c r="RBD151" s="97"/>
      <c r="RBE151" s="97"/>
      <c r="RBF151" s="97"/>
      <c r="RBG151" s="97"/>
      <c r="RBH151" s="97"/>
      <c r="RBI151" s="97"/>
      <c r="RBJ151" s="97"/>
      <c r="RBK151" s="97"/>
      <c r="RBL151" s="97"/>
      <c r="RBM151" s="97"/>
      <c r="RBN151" s="97"/>
      <c r="RBO151" s="97"/>
      <c r="RBP151" s="97"/>
      <c r="RBQ151" s="97"/>
      <c r="RBR151" s="97"/>
      <c r="RBS151" s="97"/>
      <c r="RBT151" s="97"/>
      <c r="RBU151" s="97"/>
      <c r="RBV151" s="97"/>
      <c r="RBW151" s="97"/>
      <c r="RBX151" s="97"/>
      <c r="RBY151" s="97"/>
      <c r="RBZ151" s="97"/>
      <c r="RCA151" s="97"/>
      <c r="RCB151" s="97"/>
      <c r="RCC151" s="97"/>
      <c r="RCD151" s="97"/>
      <c r="RCE151" s="97"/>
      <c r="RCF151" s="97"/>
      <c r="RCG151" s="97"/>
      <c r="RCH151" s="97"/>
      <c r="RCI151" s="97"/>
      <c r="RCJ151" s="97"/>
      <c r="RCK151" s="97"/>
      <c r="RCL151" s="97"/>
      <c r="RCM151" s="97"/>
      <c r="RCN151" s="97"/>
      <c r="RCO151" s="97"/>
      <c r="RCP151" s="97"/>
      <c r="RCQ151" s="97"/>
      <c r="RCR151" s="97"/>
      <c r="RCS151" s="97"/>
      <c r="RCT151" s="97"/>
      <c r="RCU151" s="97"/>
      <c r="RCV151" s="97"/>
      <c r="RCW151" s="97"/>
      <c r="RCX151" s="97"/>
      <c r="RCY151" s="97"/>
      <c r="RCZ151" s="97"/>
      <c r="RDA151" s="97"/>
      <c r="RDB151" s="97"/>
      <c r="RDC151" s="97"/>
      <c r="RDD151" s="97"/>
      <c r="RDE151" s="97"/>
      <c r="RDF151" s="97"/>
      <c r="RDG151" s="97"/>
      <c r="RDH151" s="97"/>
      <c r="RDI151" s="97"/>
      <c r="RDJ151" s="97"/>
      <c r="RDK151" s="97"/>
      <c r="RDL151" s="97"/>
      <c r="RDM151" s="97"/>
      <c r="RDN151" s="97"/>
      <c r="RDO151" s="97"/>
      <c r="RDP151" s="97"/>
      <c r="RDQ151" s="97"/>
      <c r="RDR151" s="97"/>
      <c r="RDS151" s="97"/>
      <c r="RDT151" s="97"/>
      <c r="RDU151" s="97"/>
      <c r="RDV151" s="97"/>
      <c r="RDW151" s="97"/>
      <c r="RDX151" s="97"/>
      <c r="RDY151" s="97"/>
      <c r="RDZ151" s="97"/>
      <c r="REA151" s="97"/>
      <c r="REB151" s="97"/>
      <c r="REC151" s="97"/>
      <c r="RED151" s="97"/>
      <c r="REE151" s="97"/>
      <c r="REF151" s="97"/>
      <c r="REG151" s="97"/>
      <c r="REH151" s="97"/>
      <c r="REI151" s="97"/>
      <c r="REJ151" s="97"/>
      <c r="REK151" s="97"/>
      <c r="REL151" s="97"/>
      <c r="REM151" s="97"/>
      <c r="REN151" s="97"/>
      <c r="REO151" s="97"/>
      <c r="REP151" s="97"/>
      <c r="REQ151" s="97"/>
      <c r="RER151" s="97"/>
      <c r="RES151" s="97"/>
      <c r="RET151" s="97"/>
      <c r="REU151" s="97"/>
      <c r="REV151" s="97"/>
      <c r="REW151" s="97"/>
      <c r="REX151" s="97"/>
      <c r="REY151" s="97"/>
      <c r="REZ151" s="97"/>
      <c r="RFA151" s="97"/>
      <c r="RFB151" s="97"/>
      <c r="RFC151" s="97"/>
      <c r="RFD151" s="97"/>
      <c r="RFE151" s="97"/>
      <c r="RFF151" s="97"/>
      <c r="RFG151" s="97"/>
      <c r="RFH151" s="97"/>
      <c r="RFI151" s="97"/>
      <c r="RFJ151" s="97"/>
      <c r="RFK151" s="97"/>
      <c r="RFL151" s="97"/>
      <c r="RFM151" s="97"/>
      <c r="RFN151" s="97"/>
      <c r="RFO151" s="97"/>
      <c r="RFP151" s="97"/>
      <c r="RFQ151" s="97"/>
      <c r="RFR151" s="97"/>
      <c r="RFS151" s="97"/>
      <c r="RFT151" s="97"/>
      <c r="RFU151" s="97"/>
      <c r="RFV151" s="97"/>
      <c r="RFW151" s="97"/>
      <c r="RFX151" s="97"/>
      <c r="RFY151" s="97"/>
      <c r="RFZ151" s="97"/>
      <c r="RGA151" s="97"/>
      <c r="RGB151" s="97"/>
      <c r="RGC151" s="97"/>
      <c r="RGD151" s="97"/>
      <c r="RGE151" s="97"/>
      <c r="RGF151" s="97"/>
      <c r="RGG151" s="97"/>
      <c r="RGH151" s="97"/>
      <c r="RGI151" s="97"/>
      <c r="RGJ151" s="97"/>
      <c r="RGK151" s="97"/>
      <c r="RGL151" s="97"/>
      <c r="RGM151" s="97"/>
      <c r="RGN151" s="97"/>
      <c r="RGO151" s="97"/>
      <c r="RGP151" s="97"/>
      <c r="RGQ151" s="97"/>
      <c r="RGR151" s="97"/>
      <c r="RGS151" s="97"/>
      <c r="RGT151" s="97"/>
      <c r="RGU151" s="97"/>
      <c r="RGV151" s="97"/>
      <c r="RGW151" s="97"/>
      <c r="RGX151" s="97"/>
      <c r="RGY151" s="97"/>
      <c r="RGZ151" s="97"/>
      <c r="RHA151" s="97"/>
      <c r="RHB151" s="97"/>
      <c r="RHC151" s="97"/>
      <c r="RHD151" s="97"/>
      <c r="RHE151" s="97"/>
      <c r="RHF151" s="97"/>
      <c r="RHG151" s="97"/>
      <c r="RHH151" s="97"/>
      <c r="RHI151" s="97"/>
      <c r="RHJ151" s="97"/>
      <c r="RHK151" s="97"/>
      <c r="RHL151" s="97"/>
      <c r="RHM151" s="97"/>
      <c r="RHN151" s="97"/>
      <c r="RHO151" s="97"/>
      <c r="RHP151" s="97"/>
      <c r="RHQ151" s="97"/>
      <c r="RHR151" s="97"/>
      <c r="RHS151" s="97"/>
      <c r="RHT151" s="97"/>
      <c r="RHU151" s="97"/>
      <c r="RHV151" s="97"/>
      <c r="RHW151" s="97"/>
      <c r="RHX151" s="97"/>
      <c r="RHY151" s="97"/>
      <c r="RHZ151" s="97"/>
      <c r="RIA151" s="97"/>
      <c r="RIB151" s="97"/>
      <c r="RIC151" s="97"/>
      <c r="RID151" s="97"/>
      <c r="RIE151" s="97"/>
      <c r="RIF151" s="97"/>
      <c r="RIG151" s="97"/>
      <c r="RIH151" s="97"/>
      <c r="RII151" s="97"/>
      <c r="RIJ151" s="97"/>
      <c r="RIK151" s="97"/>
      <c r="RIL151" s="97"/>
      <c r="RIM151" s="97"/>
      <c r="RIN151" s="97"/>
      <c r="RIO151" s="97"/>
      <c r="RIP151" s="97"/>
      <c r="RIQ151" s="97"/>
      <c r="RIR151" s="97"/>
      <c r="RIS151" s="97"/>
      <c r="RIT151" s="97"/>
      <c r="RIU151" s="97"/>
      <c r="RIV151" s="97"/>
      <c r="RIW151" s="97"/>
      <c r="RIX151" s="97"/>
      <c r="RIY151" s="97"/>
      <c r="RIZ151" s="97"/>
      <c r="RJA151" s="97"/>
      <c r="RJB151" s="97"/>
      <c r="RJC151" s="97"/>
      <c r="RJD151" s="97"/>
      <c r="RJE151" s="97"/>
      <c r="RJF151" s="97"/>
      <c r="RJG151" s="97"/>
      <c r="RJH151" s="97"/>
      <c r="RJI151" s="97"/>
      <c r="RJJ151" s="97"/>
      <c r="RJK151" s="97"/>
      <c r="RJL151" s="97"/>
      <c r="RJM151" s="97"/>
      <c r="RJN151" s="97"/>
      <c r="RJO151" s="97"/>
      <c r="RJP151" s="97"/>
      <c r="RJQ151" s="97"/>
      <c r="RJR151" s="97"/>
      <c r="RJS151" s="97"/>
      <c r="RJT151" s="97"/>
      <c r="RJU151" s="97"/>
      <c r="RJV151" s="97"/>
      <c r="RJW151" s="97"/>
      <c r="RJX151" s="97"/>
      <c r="RJY151" s="97"/>
      <c r="RJZ151" s="97"/>
      <c r="RKA151" s="97"/>
      <c r="RKB151" s="97"/>
      <c r="RKC151" s="97"/>
      <c r="RKD151" s="97"/>
      <c r="RKE151" s="97"/>
      <c r="RKF151" s="97"/>
      <c r="RKG151" s="97"/>
      <c r="RKH151" s="97"/>
      <c r="RKI151" s="97"/>
      <c r="RKJ151" s="97"/>
      <c r="RKK151" s="97"/>
      <c r="RKL151" s="97"/>
      <c r="RKM151" s="97"/>
      <c r="RKN151" s="97"/>
      <c r="RKO151" s="97"/>
      <c r="RKP151" s="97"/>
      <c r="RKQ151" s="97"/>
      <c r="RKR151" s="97"/>
      <c r="RKS151" s="97"/>
      <c r="RKT151" s="97"/>
      <c r="RKU151" s="97"/>
      <c r="RKV151" s="97"/>
      <c r="RKW151" s="97"/>
      <c r="RKX151" s="97"/>
      <c r="RKY151" s="97"/>
      <c r="RKZ151" s="97"/>
      <c r="RLA151" s="97"/>
      <c r="RLB151" s="97"/>
      <c r="RLC151" s="97"/>
      <c r="RLD151" s="97"/>
      <c r="RLE151" s="97"/>
      <c r="RLF151" s="97"/>
      <c r="RLG151" s="97"/>
      <c r="RLH151" s="97"/>
      <c r="RLI151" s="97"/>
      <c r="RLJ151" s="97"/>
      <c r="RLK151" s="97"/>
      <c r="RLL151" s="97"/>
      <c r="RLM151" s="97"/>
      <c r="RLN151" s="97"/>
      <c r="RLO151" s="97"/>
      <c r="RLP151" s="97"/>
      <c r="RLQ151" s="97"/>
      <c r="RLR151" s="97"/>
      <c r="RLS151" s="97"/>
      <c r="RLT151" s="97"/>
      <c r="RLU151" s="97"/>
      <c r="RLV151" s="97"/>
      <c r="RLW151" s="97"/>
      <c r="RLX151" s="97"/>
      <c r="RLY151" s="97"/>
      <c r="RLZ151" s="97"/>
      <c r="RMA151" s="97"/>
      <c r="RMB151" s="97"/>
      <c r="RMC151" s="97"/>
      <c r="RMD151" s="97"/>
      <c r="RME151" s="97"/>
      <c r="RMF151" s="97"/>
      <c r="RMG151" s="97"/>
      <c r="RMH151" s="97"/>
      <c r="RMI151" s="97"/>
      <c r="RMJ151" s="97"/>
      <c r="RMK151" s="97"/>
      <c r="RML151" s="97"/>
      <c r="RMM151" s="97"/>
      <c r="RMN151" s="97"/>
      <c r="RMO151" s="97"/>
      <c r="RMP151" s="97"/>
      <c r="RMQ151" s="97"/>
      <c r="RMR151" s="97"/>
      <c r="RMS151" s="97"/>
      <c r="RMT151" s="97"/>
      <c r="RMU151" s="97"/>
      <c r="RMV151" s="97"/>
      <c r="RMW151" s="97"/>
      <c r="RMX151" s="97"/>
      <c r="RMY151" s="97"/>
      <c r="RMZ151" s="97"/>
      <c r="RNA151" s="97"/>
      <c r="RNB151" s="97"/>
      <c r="RNC151" s="97"/>
      <c r="RND151" s="97"/>
      <c r="RNE151" s="97"/>
      <c r="RNF151" s="97"/>
      <c r="RNG151" s="97"/>
      <c r="RNH151" s="97"/>
      <c r="RNI151" s="97"/>
      <c r="RNJ151" s="97"/>
      <c r="RNK151" s="97"/>
      <c r="RNL151" s="97"/>
      <c r="RNM151" s="97"/>
      <c r="RNN151" s="97"/>
      <c r="RNO151" s="97"/>
      <c r="RNP151" s="97"/>
      <c r="RNQ151" s="97"/>
      <c r="RNR151" s="97"/>
      <c r="RNS151" s="97"/>
      <c r="RNT151" s="97"/>
      <c r="RNU151" s="97"/>
      <c r="RNV151" s="97"/>
      <c r="RNW151" s="97"/>
      <c r="RNX151" s="97"/>
      <c r="RNY151" s="97"/>
      <c r="RNZ151" s="97"/>
      <c r="ROA151" s="97"/>
      <c r="ROB151" s="97"/>
      <c r="ROC151" s="97"/>
      <c r="ROD151" s="97"/>
      <c r="ROE151" s="97"/>
      <c r="ROF151" s="97"/>
      <c r="ROG151" s="97"/>
      <c r="ROH151" s="97"/>
      <c r="ROI151" s="97"/>
      <c r="ROJ151" s="97"/>
      <c r="ROK151" s="97"/>
      <c r="ROL151" s="97"/>
      <c r="ROM151" s="97"/>
      <c r="RON151" s="97"/>
      <c r="ROO151" s="97"/>
      <c r="ROP151" s="97"/>
      <c r="ROQ151" s="97"/>
      <c r="ROR151" s="97"/>
      <c r="ROS151" s="97"/>
      <c r="ROT151" s="97"/>
      <c r="ROU151" s="97"/>
      <c r="ROV151" s="97"/>
      <c r="ROW151" s="97"/>
      <c r="ROX151" s="97"/>
      <c r="ROY151" s="97"/>
      <c r="ROZ151" s="97"/>
      <c r="RPA151" s="97"/>
      <c r="RPB151" s="97"/>
      <c r="RPC151" s="97"/>
      <c r="RPD151" s="97"/>
      <c r="RPE151" s="97"/>
      <c r="RPF151" s="97"/>
      <c r="RPG151" s="97"/>
      <c r="RPH151" s="97"/>
      <c r="RPI151" s="97"/>
      <c r="RPJ151" s="97"/>
      <c r="RPK151" s="97"/>
      <c r="RPL151" s="97"/>
      <c r="RPM151" s="97"/>
      <c r="RPN151" s="97"/>
      <c r="RPO151" s="97"/>
      <c r="RPP151" s="97"/>
      <c r="RPQ151" s="97"/>
      <c r="RPR151" s="97"/>
      <c r="RPS151" s="97"/>
      <c r="RPT151" s="97"/>
      <c r="RPU151" s="97"/>
      <c r="RPV151" s="97"/>
      <c r="RPW151" s="97"/>
      <c r="RPX151" s="97"/>
      <c r="RPY151" s="97"/>
      <c r="RPZ151" s="97"/>
      <c r="RQA151" s="97"/>
      <c r="RQB151" s="97"/>
      <c r="RQC151" s="97"/>
      <c r="RQD151" s="97"/>
      <c r="RQE151" s="97"/>
      <c r="RQF151" s="97"/>
      <c r="RQG151" s="97"/>
      <c r="RQH151" s="97"/>
      <c r="RQI151" s="97"/>
      <c r="RQJ151" s="97"/>
      <c r="RQK151" s="97"/>
      <c r="RQL151" s="97"/>
      <c r="RQM151" s="97"/>
      <c r="RQN151" s="97"/>
      <c r="RQO151" s="97"/>
      <c r="RQP151" s="97"/>
      <c r="RQQ151" s="97"/>
      <c r="RQR151" s="97"/>
      <c r="RQS151" s="97"/>
      <c r="RQT151" s="97"/>
      <c r="RQU151" s="97"/>
      <c r="RQV151" s="97"/>
      <c r="RQW151" s="97"/>
      <c r="RQX151" s="97"/>
      <c r="RQY151" s="97"/>
      <c r="RQZ151" s="97"/>
      <c r="RRA151" s="97"/>
      <c r="RRB151" s="97"/>
      <c r="RRC151" s="97"/>
      <c r="RRD151" s="97"/>
      <c r="RRE151" s="97"/>
      <c r="RRF151" s="97"/>
      <c r="RRG151" s="97"/>
      <c r="RRH151" s="97"/>
      <c r="RRI151" s="97"/>
      <c r="RRJ151" s="97"/>
      <c r="RRK151" s="97"/>
      <c r="RRL151" s="97"/>
      <c r="RRM151" s="97"/>
      <c r="RRN151" s="97"/>
      <c r="RRO151" s="97"/>
      <c r="RRP151" s="97"/>
      <c r="RRQ151" s="97"/>
      <c r="RRR151" s="97"/>
      <c r="RRS151" s="97"/>
      <c r="RRT151" s="97"/>
      <c r="RRU151" s="97"/>
      <c r="RRV151" s="97"/>
      <c r="RRW151" s="97"/>
      <c r="RRX151" s="97"/>
      <c r="RRY151" s="97"/>
      <c r="RRZ151" s="97"/>
      <c r="RSA151" s="97"/>
      <c r="RSB151" s="97"/>
      <c r="RSC151" s="97"/>
      <c r="RSD151" s="97"/>
      <c r="RSE151" s="97"/>
      <c r="RSF151" s="97"/>
      <c r="RSG151" s="97"/>
      <c r="RSH151" s="97"/>
      <c r="RSI151" s="97"/>
      <c r="RSJ151" s="97"/>
      <c r="RSK151" s="97"/>
      <c r="RSL151" s="97"/>
      <c r="RSM151" s="97"/>
      <c r="RSN151" s="97"/>
      <c r="RSO151" s="97"/>
      <c r="RSP151" s="97"/>
      <c r="RSQ151" s="97"/>
      <c r="RSR151" s="97"/>
      <c r="RSS151" s="97"/>
      <c r="RST151" s="97"/>
      <c r="RSU151" s="97"/>
      <c r="RSV151" s="97"/>
      <c r="RSW151" s="97"/>
      <c r="RSX151" s="97"/>
      <c r="RSY151" s="97"/>
      <c r="RSZ151" s="97"/>
      <c r="RTA151" s="97"/>
      <c r="RTB151" s="97"/>
      <c r="RTC151" s="97"/>
      <c r="RTD151" s="97"/>
      <c r="RTE151" s="97"/>
      <c r="RTF151" s="97"/>
      <c r="RTG151" s="97"/>
      <c r="RTH151" s="97"/>
      <c r="RTI151" s="97"/>
      <c r="RTJ151" s="97"/>
      <c r="RTK151" s="97"/>
      <c r="RTL151" s="97"/>
      <c r="RTM151" s="97"/>
      <c r="RTN151" s="97"/>
      <c r="RTO151" s="97"/>
      <c r="RTP151" s="97"/>
      <c r="RTQ151" s="97"/>
      <c r="RTR151" s="97"/>
      <c r="RTS151" s="97"/>
      <c r="RTT151" s="97"/>
      <c r="RTU151" s="97"/>
      <c r="RTV151" s="97"/>
      <c r="RTW151" s="97"/>
      <c r="RTX151" s="97"/>
      <c r="RTY151" s="97"/>
      <c r="RTZ151" s="97"/>
      <c r="RUA151" s="97"/>
      <c r="RUB151" s="97"/>
      <c r="RUC151" s="97"/>
      <c r="RUD151" s="97"/>
      <c r="RUE151" s="97"/>
      <c r="RUF151" s="97"/>
      <c r="RUG151" s="97"/>
      <c r="RUH151" s="97"/>
      <c r="RUI151" s="97"/>
      <c r="RUJ151" s="97"/>
      <c r="RUK151" s="97"/>
      <c r="RUL151" s="97"/>
      <c r="RUM151" s="97"/>
      <c r="RUN151" s="97"/>
      <c r="RUO151" s="97"/>
      <c r="RUP151" s="97"/>
      <c r="RUQ151" s="97"/>
      <c r="RUR151" s="97"/>
      <c r="RUS151" s="97"/>
      <c r="RUT151" s="97"/>
      <c r="RUU151" s="97"/>
      <c r="RUV151" s="97"/>
      <c r="RUW151" s="97"/>
      <c r="RUX151" s="97"/>
      <c r="RUY151" s="97"/>
      <c r="RUZ151" s="97"/>
      <c r="RVA151" s="97"/>
      <c r="RVB151" s="97"/>
      <c r="RVC151" s="97"/>
      <c r="RVD151" s="97"/>
      <c r="RVE151" s="97"/>
      <c r="RVF151" s="97"/>
      <c r="RVG151" s="97"/>
      <c r="RVH151" s="97"/>
      <c r="RVI151" s="97"/>
      <c r="RVJ151" s="97"/>
      <c r="RVK151" s="97"/>
      <c r="RVL151" s="97"/>
      <c r="RVM151" s="97"/>
      <c r="RVN151" s="97"/>
      <c r="RVO151" s="97"/>
      <c r="RVP151" s="97"/>
      <c r="RVQ151" s="97"/>
      <c r="RVR151" s="97"/>
      <c r="RVS151" s="97"/>
      <c r="RVT151" s="97"/>
      <c r="RVU151" s="97"/>
      <c r="RVV151" s="97"/>
      <c r="RVW151" s="97"/>
      <c r="RVX151" s="97"/>
      <c r="RVY151" s="97"/>
      <c r="RVZ151" s="97"/>
      <c r="RWA151" s="97"/>
      <c r="RWB151" s="97"/>
      <c r="RWC151" s="97"/>
      <c r="RWD151" s="97"/>
      <c r="RWE151" s="97"/>
      <c r="RWF151" s="97"/>
      <c r="RWG151" s="97"/>
      <c r="RWH151" s="97"/>
      <c r="RWI151" s="97"/>
      <c r="RWJ151" s="97"/>
      <c r="RWK151" s="97"/>
      <c r="RWL151" s="97"/>
      <c r="RWM151" s="97"/>
      <c r="RWN151" s="97"/>
      <c r="RWO151" s="97"/>
      <c r="RWP151" s="97"/>
      <c r="RWQ151" s="97"/>
      <c r="RWR151" s="97"/>
      <c r="RWS151" s="97"/>
      <c r="RWT151" s="97"/>
      <c r="RWU151" s="97"/>
      <c r="RWV151" s="97"/>
      <c r="RWW151" s="97"/>
      <c r="RWX151" s="97"/>
      <c r="RWY151" s="97"/>
      <c r="RWZ151" s="97"/>
      <c r="RXA151" s="97"/>
      <c r="RXB151" s="97"/>
      <c r="RXC151" s="97"/>
      <c r="RXD151" s="97"/>
      <c r="RXE151" s="97"/>
      <c r="RXF151" s="97"/>
      <c r="RXG151" s="97"/>
      <c r="RXH151" s="97"/>
      <c r="RXI151" s="97"/>
      <c r="RXJ151" s="97"/>
      <c r="RXK151" s="97"/>
      <c r="RXL151" s="97"/>
      <c r="RXM151" s="97"/>
      <c r="RXN151" s="97"/>
      <c r="RXO151" s="97"/>
      <c r="RXP151" s="97"/>
      <c r="RXQ151" s="97"/>
      <c r="RXR151" s="97"/>
      <c r="RXS151" s="97"/>
      <c r="RXT151" s="97"/>
      <c r="RXU151" s="97"/>
      <c r="RXV151" s="97"/>
      <c r="RXW151" s="97"/>
      <c r="RXX151" s="97"/>
      <c r="RXY151" s="97"/>
      <c r="RXZ151" s="97"/>
      <c r="RYA151" s="97"/>
      <c r="RYB151" s="97"/>
      <c r="RYC151" s="97"/>
      <c r="RYD151" s="97"/>
      <c r="RYE151" s="97"/>
      <c r="RYF151" s="97"/>
      <c r="RYG151" s="97"/>
      <c r="RYH151" s="97"/>
      <c r="RYI151" s="97"/>
      <c r="RYJ151" s="97"/>
      <c r="RYK151" s="97"/>
      <c r="RYL151" s="97"/>
      <c r="RYM151" s="97"/>
      <c r="RYN151" s="97"/>
      <c r="RYO151" s="97"/>
      <c r="RYP151" s="97"/>
      <c r="RYQ151" s="97"/>
      <c r="RYR151" s="97"/>
      <c r="RYS151" s="97"/>
      <c r="RYT151" s="97"/>
      <c r="RYU151" s="97"/>
      <c r="RYV151" s="97"/>
      <c r="RYW151" s="97"/>
      <c r="RYX151" s="97"/>
      <c r="RYY151" s="97"/>
      <c r="RYZ151" s="97"/>
      <c r="RZA151" s="97"/>
      <c r="RZB151" s="97"/>
      <c r="RZC151" s="97"/>
      <c r="RZD151" s="97"/>
      <c r="RZE151" s="97"/>
      <c r="RZF151" s="97"/>
      <c r="RZG151" s="97"/>
      <c r="RZH151" s="97"/>
      <c r="RZI151" s="97"/>
      <c r="RZJ151" s="97"/>
      <c r="RZK151" s="97"/>
      <c r="RZL151" s="97"/>
      <c r="RZM151" s="97"/>
      <c r="RZN151" s="97"/>
      <c r="RZO151" s="97"/>
      <c r="RZP151" s="97"/>
      <c r="RZQ151" s="97"/>
      <c r="RZR151" s="97"/>
      <c r="RZS151" s="97"/>
      <c r="RZT151" s="97"/>
      <c r="RZU151" s="97"/>
      <c r="RZV151" s="97"/>
      <c r="RZW151" s="97"/>
      <c r="RZX151" s="97"/>
      <c r="RZY151" s="97"/>
      <c r="RZZ151" s="97"/>
      <c r="SAA151" s="97"/>
      <c r="SAB151" s="97"/>
      <c r="SAC151" s="97"/>
      <c r="SAD151" s="97"/>
      <c r="SAE151" s="97"/>
      <c r="SAF151" s="97"/>
      <c r="SAG151" s="97"/>
      <c r="SAH151" s="97"/>
      <c r="SAI151" s="97"/>
      <c r="SAJ151" s="97"/>
      <c r="SAK151" s="97"/>
      <c r="SAL151" s="97"/>
      <c r="SAM151" s="97"/>
      <c r="SAN151" s="97"/>
      <c r="SAO151" s="97"/>
      <c r="SAP151" s="97"/>
      <c r="SAQ151" s="97"/>
      <c r="SAR151" s="97"/>
      <c r="SAS151" s="97"/>
      <c r="SAT151" s="97"/>
      <c r="SAU151" s="97"/>
      <c r="SAV151" s="97"/>
      <c r="SAW151" s="97"/>
      <c r="SAX151" s="97"/>
      <c r="SAY151" s="97"/>
      <c r="SAZ151" s="97"/>
      <c r="SBA151" s="97"/>
      <c r="SBB151" s="97"/>
      <c r="SBC151" s="97"/>
      <c r="SBD151" s="97"/>
      <c r="SBE151" s="97"/>
      <c r="SBF151" s="97"/>
      <c r="SBG151" s="97"/>
      <c r="SBH151" s="97"/>
      <c r="SBI151" s="97"/>
      <c r="SBJ151" s="97"/>
      <c r="SBK151" s="97"/>
      <c r="SBL151" s="97"/>
      <c r="SBM151" s="97"/>
      <c r="SBN151" s="97"/>
      <c r="SBO151" s="97"/>
      <c r="SBP151" s="97"/>
      <c r="SBQ151" s="97"/>
      <c r="SBR151" s="97"/>
      <c r="SBS151" s="97"/>
      <c r="SBT151" s="97"/>
      <c r="SBU151" s="97"/>
      <c r="SBV151" s="97"/>
      <c r="SBW151" s="97"/>
      <c r="SBX151" s="97"/>
      <c r="SBY151" s="97"/>
      <c r="SBZ151" s="97"/>
      <c r="SCA151" s="97"/>
      <c r="SCB151" s="97"/>
      <c r="SCC151" s="97"/>
      <c r="SCD151" s="97"/>
      <c r="SCE151" s="97"/>
      <c r="SCF151" s="97"/>
      <c r="SCG151" s="97"/>
      <c r="SCH151" s="97"/>
      <c r="SCI151" s="97"/>
      <c r="SCJ151" s="97"/>
      <c r="SCK151" s="97"/>
      <c r="SCL151" s="97"/>
      <c r="SCM151" s="97"/>
      <c r="SCN151" s="97"/>
      <c r="SCO151" s="97"/>
      <c r="SCP151" s="97"/>
      <c r="SCQ151" s="97"/>
      <c r="SCR151" s="97"/>
      <c r="SCS151" s="97"/>
      <c r="SCT151" s="97"/>
      <c r="SCU151" s="97"/>
      <c r="SCV151" s="97"/>
      <c r="SCW151" s="97"/>
      <c r="SCX151" s="97"/>
      <c r="SCY151" s="97"/>
      <c r="SCZ151" s="97"/>
      <c r="SDA151" s="97"/>
      <c r="SDB151" s="97"/>
      <c r="SDC151" s="97"/>
      <c r="SDD151" s="97"/>
      <c r="SDE151" s="97"/>
      <c r="SDF151" s="97"/>
      <c r="SDG151" s="97"/>
      <c r="SDH151" s="97"/>
      <c r="SDI151" s="97"/>
      <c r="SDJ151" s="97"/>
      <c r="SDK151" s="97"/>
      <c r="SDL151" s="97"/>
      <c r="SDM151" s="97"/>
      <c r="SDN151" s="97"/>
      <c r="SDO151" s="97"/>
      <c r="SDP151" s="97"/>
      <c r="SDQ151" s="97"/>
      <c r="SDR151" s="97"/>
      <c r="SDS151" s="97"/>
      <c r="SDT151" s="97"/>
      <c r="SDU151" s="97"/>
      <c r="SDV151" s="97"/>
      <c r="SDW151" s="97"/>
      <c r="SDX151" s="97"/>
      <c r="SDY151" s="97"/>
      <c r="SDZ151" s="97"/>
      <c r="SEA151" s="97"/>
      <c r="SEB151" s="97"/>
      <c r="SEC151" s="97"/>
      <c r="SED151" s="97"/>
      <c r="SEE151" s="97"/>
      <c r="SEF151" s="97"/>
      <c r="SEG151" s="97"/>
      <c r="SEH151" s="97"/>
      <c r="SEI151" s="97"/>
      <c r="SEJ151" s="97"/>
      <c r="SEK151" s="97"/>
      <c r="SEL151" s="97"/>
      <c r="SEM151" s="97"/>
      <c r="SEN151" s="97"/>
      <c r="SEO151" s="97"/>
      <c r="SEP151" s="97"/>
      <c r="SEQ151" s="97"/>
      <c r="SER151" s="97"/>
      <c r="SES151" s="97"/>
      <c r="SET151" s="97"/>
      <c r="SEU151" s="97"/>
      <c r="SEV151" s="97"/>
      <c r="SEW151" s="97"/>
      <c r="SEX151" s="97"/>
      <c r="SEY151" s="97"/>
      <c r="SEZ151" s="97"/>
      <c r="SFA151" s="97"/>
      <c r="SFB151" s="97"/>
      <c r="SFC151" s="97"/>
      <c r="SFD151" s="97"/>
      <c r="SFE151" s="97"/>
      <c r="SFF151" s="97"/>
      <c r="SFG151" s="97"/>
      <c r="SFH151" s="97"/>
      <c r="SFI151" s="97"/>
      <c r="SFJ151" s="97"/>
      <c r="SFK151" s="97"/>
      <c r="SFL151" s="97"/>
      <c r="SFM151" s="97"/>
      <c r="SFN151" s="97"/>
      <c r="SFO151" s="97"/>
      <c r="SFP151" s="97"/>
      <c r="SFQ151" s="97"/>
      <c r="SFR151" s="97"/>
      <c r="SFS151" s="97"/>
      <c r="SFT151" s="97"/>
      <c r="SFU151" s="97"/>
      <c r="SFV151" s="97"/>
      <c r="SFW151" s="97"/>
      <c r="SFX151" s="97"/>
      <c r="SFY151" s="97"/>
      <c r="SFZ151" s="97"/>
      <c r="SGA151" s="97"/>
      <c r="SGB151" s="97"/>
      <c r="SGC151" s="97"/>
      <c r="SGD151" s="97"/>
      <c r="SGE151" s="97"/>
      <c r="SGF151" s="97"/>
      <c r="SGG151" s="97"/>
      <c r="SGH151" s="97"/>
      <c r="SGI151" s="97"/>
      <c r="SGJ151" s="97"/>
      <c r="SGK151" s="97"/>
      <c r="SGL151" s="97"/>
      <c r="SGM151" s="97"/>
      <c r="SGN151" s="97"/>
      <c r="SGO151" s="97"/>
      <c r="SGP151" s="97"/>
      <c r="SGQ151" s="97"/>
      <c r="SGR151" s="97"/>
      <c r="SGS151" s="97"/>
      <c r="SGT151" s="97"/>
      <c r="SGU151" s="97"/>
      <c r="SGV151" s="97"/>
      <c r="SGW151" s="97"/>
      <c r="SGX151" s="97"/>
      <c r="SGY151" s="97"/>
      <c r="SGZ151" s="97"/>
      <c r="SHA151" s="97"/>
      <c r="SHB151" s="97"/>
      <c r="SHC151" s="97"/>
      <c r="SHD151" s="97"/>
      <c r="SHE151" s="97"/>
      <c r="SHF151" s="97"/>
      <c r="SHG151" s="97"/>
      <c r="SHH151" s="97"/>
      <c r="SHI151" s="97"/>
      <c r="SHJ151" s="97"/>
      <c r="SHK151" s="97"/>
      <c r="SHL151" s="97"/>
      <c r="SHM151" s="97"/>
      <c r="SHN151" s="97"/>
      <c r="SHO151" s="97"/>
      <c r="SHP151" s="97"/>
      <c r="SHQ151" s="97"/>
      <c r="SHR151" s="97"/>
      <c r="SHS151" s="97"/>
      <c r="SHT151" s="97"/>
      <c r="SHU151" s="97"/>
      <c r="SHV151" s="97"/>
      <c r="SHW151" s="97"/>
      <c r="SHX151" s="97"/>
      <c r="SHY151" s="97"/>
      <c r="SHZ151" s="97"/>
      <c r="SIA151" s="97"/>
      <c r="SIB151" s="97"/>
      <c r="SIC151" s="97"/>
      <c r="SID151" s="97"/>
      <c r="SIE151" s="97"/>
      <c r="SIF151" s="97"/>
      <c r="SIG151" s="97"/>
      <c r="SIH151" s="97"/>
      <c r="SII151" s="97"/>
      <c r="SIJ151" s="97"/>
      <c r="SIK151" s="97"/>
      <c r="SIL151" s="97"/>
      <c r="SIM151" s="97"/>
      <c r="SIN151" s="97"/>
      <c r="SIO151" s="97"/>
      <c r="SIP151" s="97"/>
      <c r="SIQ151" s="97"/>
      <c r="SIR151" s="97"/>
      <c r="SIS151" s="97"/>
      <c r="SIT151" s="97"/>
      <c r="SIU151" s="97"/>
      <c r="SIV151" s="97"/>
      <c r="SIW151" s="97"/>
      <c r="SIX151" s="97"/>
      <c r="SIY151" s="97"/>
      <c r="SIZ151" s="97"/>
      <c r="SJA151" s="97"/>
      <c r="SJB151" s="97"/>
      <c r="SJC151" s="97"/>
      <c r="SJD151" s="97"/>
      <c r="SJE151" s="97"/>
      <c r="SJF151" s="97"/>
      <c r="SJG151" s="97"/>
      <c r="SJH151" s="97"/>
      <c r="SJI151" s="97"/>
      <c r="SJJ151" s="97"/>
      <c r="SJK151" s="97"/>
      <c r="SJL151" s="97"/>
      <c r="SJM151" s="97"/>
      <c r="SJN151" s="97"/>
      <c r="SJO151" s="97"/>
      <c r="SJP151" s="97"/>
      <c r="SJQ151" s="97"/>
      <c r="SJR151" s="97"/>
      <c r="SJS151" s="97"/>
      <c r="SJT151" s="97"/>
      <c r="SJU151" s="97"/>
      <c r="SJV151" s="97"/>
      <c r="SJW151" s="97"/>
      <c r="SJX151" s="97"/>
      <c r="SJY151" s="97"/>
      <c r="SJZ151" s="97"/>
      <c r="SKA151" s="97"/>
      <c r="SKB151" s="97"/>
      <c r="SKC151" s="97"/>
      <c r="SKD151" s="97"/>
      <c r="SKE151" s="97"/>
      <c r="SKF151" s="97"/>
      <c r="SKG151" s="97"/>
      <c r="SKH151" s="97"/>
      <c r="SKI151" s="97"/>
      <c r="SKJ151" s="97"/>
      <c r="SKK151" s="97"/>
      <c r="SKL151" s="97"/>
      <c r="SKM151" s="97"/>
      <c r="SKN151" s="97"/>
      <c r="SKO151" s="97"/>
      <c r="SKP151" s="97"/>
      <c r="SKQ151" s="97"/>
      <c r="SKR151" s="97"/>
      <c r="SKS151" s="97"/>
      <c r="SKT151" s="97"/>
      <c r="SKU151" s="97"/>
      <c r="SKV151" s="97"/>
      <c r="SKW151" s="97"/>
      <c r="SKX151" s="97"/>
      <c r="SKY151" s="97"/>
      <c r="SKZ151" s="97"/>
      <c r="SLA151" s="97"/>
      <c r="SLB151" s="97"/>
      <c r="SLC151" s="97"/>
      <c r="SLD151" s="97"/>
      <c r="SLE151" s="97"/>
      <c r="SLF151" s="97"/>
      <c r="SLG151" s="97"/>
      <c r="SLH151" s="97"/>
      <c r="SLI151" s="97"/>
      <c r="SLJ151" s="97"/>
      <c r="SLK151" s="97"/>
      <c r="SLL151" s="97"/>
      <c r="SLM151" s="97"/>
      <c r="SLN151" s="97"/>
      <c r="SLO151" s="97"/>
      <c r="SLP151" s="97"/>
      <c r="SLQ151" s="97"/>
      <c r="SLR151" s="97"/>
      <c r="SLS151" s="97"/>
      <c r="SLT151" s="97"/>
      <c r="SLU151" s="97"/>
      <c r="SLV151" s="97"/>
      <c r="SLW151" s="97"/>
      <c r="SLX151" s="97"/>
      <c r="SLY151" s="97"/>
      <c r="SLZ151" s="97"/>
      <c r="SMA151" s="97"/>
      <c r="SMB151" s="97"/>
      <c r="SMC151" s="97"/>
      <c r="SMD151" s="97"/>
      <c r="SME151" s="97"/>
      <c r="SMF151" s="97"/>
      <c r="SMG151" s="97"/>
      <c r="SMH151" s="97"/>
      <c r="SMI151" s="97"/>
      <c r="SMJ151" s="97"/>
      <c r="SMK151" s="97"/>
      <c r="SML151" s="97"/>
      <c r="SMM151" s="97"/>
      <c r="SMN151" s="97"/>
      <c r="SMO151" s="97"/>
      <c r="SMP151" s="97"/>
      <c r="SMQ151" s="97"/>
      <c r="SMR151" s="97"/>
      <c r="SMS151" s="97"/>
      <c r="SMT151" s="97"/>
      <c r="SMU151" s="97"/>
      <c r="SMV151" s="97"/>
      <c r="SMW151" s="97"/>
      <c r="SMX151" s="97"/>
      <c r="SMY151" s="97"/>
      <c r="SMZ151" s="97"/>
      <c r="SNA151" s="97"/>
      <c r="SNB151" s="97"/>
      <c r="SNC151" s="97"/>
      <c r="SND151" s="97"/>
      <c r="SNE151" s="97"/>
      <c r="SNF151" s="97"/>
      <c r="SNG151" s="97"/>
      <c r="SNH151" s="97"/>
      <c r="SNI151" s="97"/>
      <c r="SNJ151" s="97"/>
      <c r="SNK151" s="97"/>
      <c r="SNL151" s="97"/>
      <c r="SNM151" s="97"/>
      <c r="SNN151" s="97"/>
      <c r="SNO151" s="97"/>
      <c r="SNP151" s="97"/>
      <c r="SNQ151" s="97"/>
      <c r="SNR151" s="97"/>
      <c r="SNS151" s="97"/>
      <c r="SNT151" s="97"/>
      <c r="SNU151" s="97"/>
      <c r="SNV151" s="97"/>
      <c r="SNW151" s="97"/>
      <c r="SNX151" s="97"/>
      <c r="SNY151" s="97"/>
      <c r="SNZ151" s="97"/>
      <c r="SOA151" s="97"/>
      <c r="SOB151" s="97"/>
      <c r="SOC151" s="97"/>
      <c r="SOD151" s="97"/>
      <c r="SOE151" s="97"/>
      <c r="SOF151" s="97"/>
      <c r="SOG151" s="97"/>
      <c r="SOH151" s="97"/>
      <c r="SOI151" s="97"/>
      <c r="SOJ151" s="97"/>
      <c r="SOK151" s="97"/>
      <c r="SOL151" s="97"/>
      <c r="SOM151" s="97"/>
      <c r="SON151" s="97"/>
      <c r="SOO151" s="97"/>
      <c r="SOP151" s="97"/>
      <c r="SOQ151" s="97"/>
      <c r="SOR151" s="97"/>
      <c r="SOS151" s="97"/>
      <c r="SOT151" s="97"/>
      <c r="SOU151" s="97"/>
      <c r="SOV151" s="97"/>
      <c r="SOW151" s="97"/>
      <c r="SOX151" s="97"/>
      <c r="SOY151" s="97"/>
      <c r="SOZ151" s="97"/>
      <c r="SPA151" s="97"/>
      <c r="SPB151" s="97"/>
      <c r="SPC151" s="97"/>
      <c r="SPD151" s="97"/>
      <c r="SPE151" s="97"/>
      <c r="SPF151" s="97"/>
      <c r="SPG151" s="97"/>
      <c r="SPH151" s="97"/>
      <c r="SPI151" s="97"/>
      <c r="SPJ151" s="97"/>
      <c r="SPK151" s="97"/>
      <c r="SPL151" s="97"/>
      <c r="SPM151" s="97"/>
      <c r="SPN151" s="97"/>
      <c r="SPO151" s="97"/>
      <c r="SPP151" s="97"/>
      <c r="SPQ151" s="97"/>
      <c r="SPR151" s="97"/>
      <c r="SPS151" s="97"/>
      <c r="SPT151" s="97"/>
      <c r="SPU151" s="97"/>
      <c r="SPV151" s="97"/>
      <c r="SPW151" s="97"/>
      <c r="SPX151" s="97"/>
      <c r="SPY151" s="97"/>
      <c r="SPZ151" s="97"/>
      <c r="SQA151" s="97"/>
      <c r="SQB151" s="97"/>
      <c r="SQC151" s="97"/>
      <c r="SQD151" s="97"/>
      <c r="SQE151" s="97"/>
      <c r="SQF151" s="97"/>
      <c r="SQG151" s="97"/>
      <c r="SQH151" s="97"/>
      <c r="SQI151" s="97"/>
      <c r="SQJ151" s="97"/>
      <c r="SQK151" s="97"/>
      <c r="SQL151" s="97"/>
      <c r="SQM151" s="97"/>
      <c r="SQN151" s="97"/>
      <c r="SQO151" s="97"/>
      <c r="SQP151" s="97"/>
      <c r="SQQ151" s="97"/>
      <c r="SQR151" s="97"/>
      <c r="SQS151" s="97"/>
      <c r="SQT151" s="97"/>
      <c r="SQU151" s="97"/>
      <c r="SQV151" s="97"/>
      <c r="SQW151" s="97"/>
      <c r="SQX151" s="97"/>
      <c r="SQY151" s="97"/>
      <c r="SQZ151" s="97"/>
      <c r="SRA151" s="97"/>
      <c r="SRB151" s="97"/>
      <c r="SRC151" s="97"/>
      <c r="SRD151" s="97"/>
      <c r="SRE151" s="97"/>
      <c r="SRF151" s="97"/>
      <c r="SRG151" s="97"/>
      <c r="SRH151" s="97"/>
      <c r="SRI151" s="97"/>
      <c r="SRJ151" s="97"/>
      <c r="SRK151" s="97"/>
      <c r="SRL151" s="97"/>
      <c r="SRM151" s="97"/>
      <c r="SRN151" s="97"/>
      <c r="SRO151" s="97"/>
      <c r="SRP151" s="97"/>
      <c r="SRQ151" s="97"/>
      <c r="SRR151" s="97"/>
      <c r="SRS151" s="97"/>
      <c r="SRT151" s="97"/>
      <c r="SRU151" s="97"/>
      <c r="SRV151" s="97"/>
      <c r="SRW151" s="97"/>
      <c r="SRX151" s="97"/>
      <c r="SRY151" s="97"/>
      <c r="SRZ151" s="97"/>
      <c r="SSA151" s="97"/>
      <c r="SSB151" s="97"/>
      <c r="SSC151" s="97"/>
      <c r="SSD151" s="97"/>
      <c r="SSE151" s="97"/>
      <c r="SSF151" s="97"/>
      <c r="SSG151" s="97"/>
      <c r="SSH151" s="97"/>
      <c r="SSI151" s="97"/>
      <c r="SSJ151" s="97"/>
      <c r="SSK151" s="97"/>
      <c r="SSL151" s="97"/>
      <c r="SSM151" s="97"/>
      <c r="SSN151" s="97"/>
      <c r="SSO151" s="97"/>
      <c r="SSP151" s="97"/>
      <c r="SSQ151" s="97"/>
      <c r="SSR151" s="97"/>
      <c r="SSS151" s="97"/>
      <c r="SST151" s="97"/>
      <c r="SSU151" s="97"/>
      <c r="SSV151" s="97"/>
      <c r="SSW151" s="97"/>
      <c r="SSX151" s="97"/>
      <c r="SSY151" s="97"/>
      <c r="SSZ151" s="97"/>
      <c r="STA151" s="97"/>
      <c r="STB151" s="97"/>
      <c r="STC151" s="97"/>
      <c r="STD151" s="97"/>
      <c r="STE151" s="97"/>
      <c r="STF151" s="97"/>
      <c r="STG151" s="97"/>
      <c r="STH151" s="97"/>
      <c r="STI151" s="97"/>
      <c r="STJ151" s="97"/>
      <c r="STK151" s="97"/>
      <c r="STL151" s="97"/>
      <c r="STM151" s="97"/>
      <c r="STN151" s="97"/>
      <c r="STO151" s="97"/>
      <c r="STP151" s="97"/>
      <c r="STQ151" s="97"/>
      <c r="STR151" s="97"/>
      <c r="STS151" s="97"/>
      <c r="STT151" s="97"/>
      <c r="STU151" s="97"/>
      <c r="STV151" s="97"/>
      <c r="STW151" s="97"/>
      <c r="STX151" s="97"/>
      <c r="STY151" s="97"/>
      <c r="STZ151" s="97"/>
      <c r="SUA151" s="97"/>
      <c r="SUB151" s="97"/>
      <c r="SUC151" s="97"/>
      <c r="SUD151" s="97"/>
      <c r="SUE151" s="97"/>
      <c r="SUF151" s="97"/>
      <c r="SUG151" s="97"/>
      <c r="SUH151" s="97"/>
      <c r="SUI151" s="97"/>
      <c r="SUJ151" s="97"/>
      <c r="SUK151" s="97"/>
      <c r="SUL151" s="97"/>
      <c r="SUM151" s="97"/>
      <c r="SUN151" s="97"/>
      <c r="SUO151" s="97"/>
      <c r="SUP151" s="97"/>
      <c r="SUQ151" s="97"/>
      <c r="SUR151" s="97"/>
      <c r="SUS151" s="97"/>
      <c r="SUT151" s="97"/>
      <c r="SUU151" s="97"/>
      <c r="SUV151" s="97"/>
      <c r="SUW151" s="97"/>
      <c r="SUX151" s="97"/>
      <c r="SUY151" s="97"/>
      <c r="SUZ151" s="97"/>
      <c r="SVA151" s="97"/>
      <c r="SVB151" s="97"/>
      <c r="SVC151" s="97"/>
      <c r="SVD151" s="97"/>
      <c r="SVE151" s="97"/>
      <c r="SVF151" s="97"/>
      <c r="SVG151" s="97"/>
      <c r="SVH151" s="97"/>
      <c r="SVI151" s="97"/>
      <c r="SVJ151" s="97"/>
      <c r="SVK151" s="97"/>
      <c r="SVL151" s="97"/>
      <c r="SVM151" s="97"/>
      <c r="SVN151" s="97"/>
      <c r="SVO151" s="97"/>
      <c r="SVP151" s="97"/>
      <c r="SVQ151" s="97"/>
      <c r="SVR151" s="97"/>
      <c r="SVS151" s="97"/>
      <c r="SVT151" s="97"/>
      <c r="SVU151" s="97"/>
      <c r="SVV151" s="97"/>
      <c r="SVW151" s="97"/>
      <c r="SVX151" s="97"/>
      <c r="SVY151" s="97"/>
      <c r="SVZ151" s="97"/>
      <c r="SWA151" s="97"/>
      <c r="SWB151" s="97"/>
      <c r="SWC151" s="97"/>
      <c r="SWD151" s="97"/>
      <c r="SWE151" s="97"/>
      <c r="SWF151" s="97"/>
      <c r="SWG151" s="97"/>
      <c r="SWH151" s="97"/>
      <c r="SWI151" s="97"/>
      <c r="SWJ151" s="97"/>
      <c r="SWK151" s="97"/>
      <c r="SWL151" s="97"/>
      <c r="SWM151" s="97"/>
      <c r="SWN151" s="97"/>
      <c r="SWO151" s="97"/>
      <c r="SWP151" s="97"/>
      <c r="SWQ151" s="97"/>
      <c r="SWR151" s="97"/>
      <c r="SWS151" s="97"/>
      <c r="SWT151" s="97"/>
      <c r="SWU151" s="97"/>
      <c r="SWV151" s="97"/>
      <c r="SWW151" s="97"/>
      <c r="SWX151" s="97"/>
      <c r="SWY151" s="97"/>
      <c r="SWZ151" s="97"/>
      <c r="SXA151" s="97"/>
      <c r="SXB151" s="97"/>
      <c r="SXC151" s="97"/>
      <c r="SXD151" s="97"/>
      <c r="SXE151" s="97"/>
      <c r="SXF151" s="97"/>
      <c r="SXG151" s="97"/>
      <c r="SXH151" s="97"/>
      <c r="SXI151" s="97"/>
      <c r="SXJ151" s="97"/>
      <c r="SXK151" s="97"/>
      <c r="SXL151" s="97"/>
      <c r="SXM151" s="97"/>
      <c r="SXN151" s="97"/>
      <c r="SXO151" s="97"/>
      <c r="SXP151" s="97"/>
      <c r="SXQ151" s="97"/>
      <c r="SXR151" s="97"/>
      <c r="SXS151" s="97"/>
      <c r="SXT151" s="97"/>
      <c r="SXU151" s="97"/>
      <c r="SXV151" s="97"/>
      <c r="SXW151" s="97"/>
      <c r="SXX151" s="97"/>
      <c r="SXY151" s="97"/>
      <c r="SXZ151" s="97"/>
      <c r="SYA151" s="97"/>
      <c r="SYB151" s="97"/>
      <c r="SYC151" s="97"/>
      <c r="SYD151" s="97"/>
      <c r="SYE151" s="97"/>
      <c r="SYF151" s="97"/>
      <c r="SYG151" s="97"/>
      <c r="SYH151" s="97"/>
      <c r="SYI151" s="97"/>
      <c r="SYJ151" s="97"/>
      <c r="SYK151" s="97"/>
      <c r="SYL151" s="97"/>
      <c r="SYM151" s="97"/>
      <c r="SYN151" s="97"/>
      <c r="SYO151" s="97"/>
      <c r="SYP151" s="97"/>
      <c r="SYQ151" s="97"/>
      <c r="SYR151" s="97"/>
      <c r="SYS151" s="97"/>
      <c r="SYT151" s="97"/>
      <c r="SYU151" s="97"/>
      <c r="SYV151" s="97"/>
      <c r="SYW151" s="97"/>
      <c r="SYX151" s="97"/>
      <c r="SYY151" s="97"/>
      <c r="SYZ151" s="97"/>
      <c r="SZA151" s="97"/>
      <c r="SZB151" s="97"/>
      <c r="SZC151" s="97"/>
      <c r="SZD151" s="97"/>
      <c r="SZE151" s="97"/>
      <c r="SZF151" s="97"/>
      <c r="SZG151" s="97"/>
      <c r="SZH151" s="97"/>
      <c r="SZI151" s="97"/>
      <c r="SZJ151" s="97"/>
      <c r="SZK151" s="97"/>
      <c r="SZL151" s="97"/>
      <c r="SZM151" s="97"/>
      <c r="SZN151" s="97"/>
      <c r="SZO151" s="97"/>
      <c r="SZP151" s="97"/>
      <c r="SZQ151" s="97"/>
      <c r="SZR151" s="97"/>
      <c r="SZS151" s="97"/>
      <c r="SZT151" s="97"/>
      <c r="SZU151" s="97"/>
      <c r="SZV151" s="97"/>
      <c r="SZW151" s="97"/>
      <c r="SZX151" s="97"/>
      <c r="SZY151" s="97"/>
      <c r="SZZ151" s="97"/>
      <c r="TAA151" s="97"/>
      <c r="TAB151" s="97"/>
      <c r="TAC151" s="97"/>
      <c r="TAD151" s="97"/>
      <c r="TAE151" s="97"/>
      <c r="TAF151" s="97"/>
      <c r="TAG151" s="97"/>
      <c r="TAH151" s="97"/>
      <c r="TAI151" s="97"/>
      <c r="TAJ151" s="97"/>
      <c r="TAK151" s="97"/>
      <c r="TAL151" s="97"/>
      <c r="TAM151" s="97"/>
      <c r="TAN151" s="97"/>
      <c r="TAO151" s="97"/>
      <c r="TAP151" s="97"/>
      <c r="TAQ151" s="97"/>
      <c r="TAR151" s="97"/>
      <c r="TAS151" s="97"/>
      <c r="TAT151" s="97"/>
      <c r="TAU151" s="97"/>
      <c r="TAV151" s="97"/>
      <c r="TAW151" s="97"/>
      <c r="TAX151" s="97"/>
      <c r="TAY151" s="97"/>
      <c r="TAZ151" s="97"/>
      <c r="TBA151" s="97"/>
      <c r="TBB151" s="97"/>
      <c r="TBC151" s="97"/>
      <c r="TBD151" s="97"/>
      <c r="TBE151" s="97"/>
      <c r="TBF151" s="97"/>
      <c r="TBG151" s="97"/>
      <c r="TBH151" s="97"/>
      <c r="TBI151" s="97"/>
      <c r="TBJ151" s="97"/>
      <c r="TBK151" s="97"/>
      <c r="TBL151" s="97"/>
      <c r="TBM151" s="97"/>
      <c r="TBN151" s="97"/>
      <c r="TBO151" s="97"/>
      <c r="TBP151" s="97"/>
      <c r="TBQ151" s="97"/>
      <c r="TBR151" s="97"/>
      <c r="TBS151" s="97"/>
      <c r="TBT151" s="97"/>
      <c r="TBU151" s="97"/>
      <c r="TBV151" s="97"/>
      <c r="TBW151" s="97"/>
      <c r="TBX151" s="97"/>
      <c r="TBY151" s="97"/>
      <c r="TBZ151" s="97"/>
      <c r="TCA151" s="97"/>
      <c r="TCB151" s="97"/>
      <c r="TCC151" s="97"/>
      <c r="TCD151" s="97"/>
      <c r="TCE151" s="97"/>
      <c r="TCF151" s="97"/>
      <c r="TCG151" s="97"/>
      <c r="TCH151" s="97"/>
      <c r="TCI151" s="97"/>
      <c r="TCJ151" s="97"/>
      <c r="TCK151" s="97"/>
      <c r="TCL151" s="97"/>
      <c r="TCM151" s="97"/>
      <c r="TCN151" s="97"/>
      <c r="TCO151" s="97"/>
      <c r="TCP151" s="97"/>
      <c r="TCQ151" s="97"/>
      <c r="TCR151" s="97"/>
      <c r="TCS151" s="97"/>
      <c r="TCT151" s="97"/>
      <c r="TCU151" s="97"/>
      <c r="TCV151" s="97"/>
      <c r="TCW151" s="97"/>
      <c r="TCX151" s="97"/>
      <c r="TCY151" s="97"/>
      <c r="TCZ151" s="97"/>
      <c r="TDA151" s="97"/>
      <c r="TDB151" s="97"/>
      <c r="TDC151" s="97"/>
      <c r="TDD151" s="97"/>
      <c r="TDE151" s="97"/>
      <c r="TDF151" s="97"/>
      <c r="TDG151" s="97"/>
      <c r="TDH151" s="97"/>
      <c r="TDI151" s="97"/>
      <c r="TDJ151" s="97"/>
      <c r="TDK151" s="97"/>
      <c r="TDL151" s="97"/>
      <c r="TDM151" s="97"/>
      <c r="TDN151" s="97"/>
      <c r="TDO151" s="97"/>
      <c r="TDP151" s="97"/>
      <c r="TDQ151" s="97"/>
      <c r="TDR151" s="97"/>
      <c r="TDS151" s="97"/>
      <c r="TDT151" s="97"/>
      <c r="TDU151" s="97"/>
      <c r="TDV151" s="97"/>
      <c r="TDW151" s="97"/>
      <c r="TDX151" s="97"/>
      <c r="TDY151" s="97"/>
      <c r="TDZ151" s="97"/>
      <c r="TEA151" s="97"/>
      <c r="TEB151" s="97"/>
      <c r="TEC151" s="97"/>
      <c r="TED151" s="97"/>
      <c r="TEE151" s="97"/>
      <c r="TEF151" s="97"/>
      <c r="TEG151" s="97"/>
      <c r="TEH151" s="97"/>
      <c r="TEI151" s="97"/>
      <c r="TEJ151" s="97"/>
      <c r="TEK151" s="97"/>
      <c r="TEL151" s="97"/>
      <c r="TEM151" s="97"/>
      <c r="TEN151" s="97"/>
      <c r="TEO151" s="97"/>
      <c r="TEP151" s="97"/>
      <c r="TEQ151" s="97"/>
      <c r="TER151" s="97"/>
      <c r="TES151" s="97"/>
      <c r="TET151" s="97"/>
      <c r="TEU151" s="97"/>
      <c r="TEV151" s="97"/>
      <c r="TEW151" s="97"/>
      <c r="TEX151" s="97"/>
      <c r="TEY151" s="97"/>
      <c r="TEZ151" s="97"/>
      <c r="TFA151" s="97"/>
      <c r="TFB151" s="97"/>
      <c r="TFC151" s="97"/>
      <c r="TFD151" s="97"/>
      <c r="TFE151" s="97"/>
      <c r="TFF151" s="97"/>
      <c r="TFG151" s="97"/>
      <c r="TFH151" s="97"/>
      <c r="TFI151" s="97"/>
      <c r="TFJ151" s="97"/>
      <c r="TFK151" s="97"/>
      <c r="TFL151" s="97"/>
      <c r="TFM151" s="97"/>
      <c r="TFN151" s="97"/>
      <c r="TFO151" s="97"/>
      <c r="TFP151" s="97"/>
      <c r="TFQ151" s="97"/>
      <c r="TFR151" s="97"/>
      <c r="TFS151" s="97"/>
      <c r="TFT151" s="97"/>
      <c r="TFU151" s="97"/>
      <c r="TFV151" s="97"/>
      <c r="TFW151" s="97"/>
      <c r="TFX151" s="97"/>
      <c r="TFY151" s="97"/>
      <c r="TFZ151" s="97"/>
      <c r="TGA151" s="97"/>
      <c r="TGB151" s="97"/>
      <c r="TGC151" s="97"/>
      <c r="TGD151" s="97"/>
      <c r="TGE151" s="97"/>
      <c r="TGF151" s="97"/>
      <c r="TGG151" s="97"/>
      <c r="TGH151" s="97"/>
      <c r="TGI151" s="97"/>
      <c r="TGJ151" s="97"/>
      <c r="TGK151" s="97"/>
      <c r="TGL151" s="97"/>
      <c r="TGM151" s="97"/>
      <c r="TGN151" s="97"/>
      <c r="TGO151" s="97"/>
      <c r="TGP151" s="97"/>
      <c r="TGQ151" s="97"/>
      <c r="TGR151" s="97"/>
      <c r="TGS151" s="97"/>
      <c r="TGT151" s="97"/>
      <c r="TGU151" s="97"/>
      <c r="TGV151" s="97"/>
      <c r="TGW151" s="97"/>
      <c r="TGX151" s="97"/>
      <c r="TGY151" s="97"/>
      <c r="TGZ151" s="97"/>
      <c r="THA151" s="97"/>
      <c r="THB151" s="97"/>
      <c r="THC151" s="97"/>
      <c r="THD151" s="97"/>
      <c r="THE151" s="97"/>
      <c r="THF151" s="97"/>
      <c r="THG151" s="97"/>
      <c r="THH151" s="97"/>
      <c r="THI151" s="97"/>
      <c r="THJ151" s="97"/>
      <c r="THK151" s="97"/>
      <c r="THL151" s="97"/>
      <c r="THM151" s="97"/>
      <c r="THN151" s="97"/>
      <c r="THO151" s="97"/>
      <c r="THP151" s="97"/>
      <c r="THQ151" s="97"/>
      <c r="THR151" s="97"/>
      <c r="THS151" s="97"/>
      <c r="THT151" s="97"/>
      <c r="THU151" s="97"/>
      <c r="THV151" s="97"/>
      <c r="THW151" s="97"/>
      <c r="THX151" s="97"/>
      <c r="THY151" s="97"/>
      <c r="THZ151" s="97"/>
      <c r="TIA151" s="97"/>
      <c r="TIB151" s="97"/>
      <c r="TIC151" s="97"/>
      <c r="TID151" s="97"/>
      <c r="TIE151" s="97"/>
      <c r="TIF151" s="97"/>
      <c r="TIG151" s="97"/>
      <c r="TIH151" s="97"/>
      <c r="TII151" s="97"/>
      <c r="TIJ151" s="97"/>
      <c r="TIK151" s="97"/>
      <c r="TIL151" s="97"/>
      <c r="TIM151" s="97"/>
      <c r="TIN151" s="97"/>
      <c r="TIO151" s="97"/>
      <c r="TIP151" s="97"/>
      <c r="TIQ151" s="97"/>
      <c r="TIR151" s="97"/>
      <c r="TIS151" s="97"/>
      <c r="TIT151" s="97"/>
      <c r="TIU151" s="97"/>
      <c r="TIV151" s="97"/>
      <c r="TIW151" s="97"/>
      <c r="TIX151" s="97"/>
      <c r="TIY151" s="97"/>
      <c r="TIZ151" s="97"/>
      <c r="TJA151" s="97"/>
      <c r="TJB151" s="97"/>
      <c r="TJC151" s="97"/>
      <c r="TJD151" s="97"/>
      <c r="TJE151" s="97"/>
      <c r="TJF151" s="97"/>
      <c r="TJG151" s="97"/>
      <c r="TJH151" s="97"/>
      <c r="TJI151" s="97"/>
      <c r="TJJ151" s="97"/>
      <c r="TJK151" s="97"/>
      <c r="TJL151" s="97"/>
      <c r="TJM151" s="97"/>
      <c r="TJN151" s="97"/>
      <c r="TJO151" s="97"/>
      <c r="TJP151" s="97"/>
      <c r="TJQ151" s="97"/>
      <c r="TJR151" s="97"/>
      <c r="TJS151" s="97"/>
      <c r="TJT151" s="97"/>
      <c r="TJU151" s="97"/>
      <c r="TJV151" s="97"/>
      <c r="TJW151" s="97"/>
      <c r="TJX151" s="97"/>
      <c r="TJY151" s="97"/>
      <c r="TJZ151" s="97"/>
      <c r="TKA151" s="97"/>
      <c r="TKB151" s="97"/>
      <c r="TKC151" s="97"/>
      <c r="TKD151" s="97"/>
      <c r="TKE151" s="97"/>
      <c r="TKF151" s="97"/>
      <c r="TKG151" s="97"/>
      <c r="TKH151" s="97"/>
      <c r="TKI151" s="97"/>
      <c r="TKJ151" s="97"/>
      <c r="TKK151" s="97"/>
      <c r="TKL151" s="97"/>
      <c r="TKM151" s="97"/>
      <c r="TKN151" s="97"/>
      <c r="TKO151" s="97"/>
      <c r="TKP151" s="97"/>
      <c r="TKQ151" s="97"/>
      <c r="TKR151" s="97"/>
      <c r="TKS151" s="97"/>
      <c r="TKT151" s="97"/>
      <c r="TKU151" s="97"/>
      <c r="TKV151" s="97"/>
      <c r="TKW151" s="97"/>
      <c r="TKX151" s="97"/>
      <c r="TKY151" s="97"/>
      <c r="TKZ151" s="97"/>
      <c r="TLA151" s="97"/>
      <c r="TLB151" s="97"/>
      <c r="TLC151" s="97"/>
      <c r="TLD151" s="97"/>
      <c r="TLE151" s="97"/>
      <c r="TLF151" s="97"/>
      <c r="TLG151" s="97"/>
      <c r="TLH151" s="97"/>
      <c r="TLI151" s="97"/>
      <c r="TLJ151" s="97"/>
      <c r="TLK151" s="97"/>
      <c r="TLL151" s="97"/>
      <c r="TLM151" s="97"/>
      <c r="TLN151" s="97"/>
      <c r="TLO151" s="97"/>
      <c r="TLP151" s="97"/>
      <c r="TLQ151" s="97"/>
      <c r="TLR151" s="97"/>
      <c r="TLS151" s="97"/>
      <c r="TLT151" s="97"/>
      <c r="TLU151" s="97"/>
      <c r="TLV151" s="97"/>
      <c r="TLW151" s="97"/>
      <c r="TLX151" s="97"/>
      <c r="TLY151" s="97"/>
      <c r="TLZ151" s="97"/>
      <c r="TMA151" s="97"/>
      <c r="TMB151" s="97"/>
      <c r="TMC151" s="97"/>
      <c r="TMD151" s="97"/>
      <c r="TME151" s="97"/>
      <c r="TMF151" s="97"/>
      <c r="TMG151" s="97"/>
      <c r="TMH151" s="97"/>
      <c r="TMI151" s="97"/>
      <c r="TMJ151" s="97"/>
      <c r="TMK151" s="97"/>
      <c r="TML151" s="97"/>
      <c r="TMM151" s="97"/>
      <c r="TMN151" s="97"/>
      <c r="TMO151" s="97"/>
      <c r="TMP151" s="97"/>
      <c r="TMQ151" s="97"/>
      <c r="TMR151" s="97"/>
      <c r="TMS151" s="97"/>
      <c r="TMT151" s="97"/>
      <c r="TMU151" s="97"/>
      <c r="TMV151" s="97"/>
      <c r="TMW151" s="97"/>
      <c r="TMX151" s="97"/>
      <c r="TMY151" s="97"/>
      <c r="TMZ151" s="97"/>
      <c r="TNA151" s="97"/>
      <c r="TNB151" s="97"/>
      <c r="TNC151" s="97"/>
      <c r="TND151" s="97"/>
      <c r="TNE151" s="97"/>
      <c r="TNF151" s="97"/>
      <c r="TNG151" s="97"/>
      <c r="TNH151" s="97"/>
      <c r="TNI151" s="97"/>
      <c r="TNJ151" s="97"/>
      <c r="TNK151" s="97"/>
      <c r="TNL151" s="97"/>
      <c r="TNM151" s="97"/>
      <c r="TNN151" s="97"/>
      <c r="TNO151" s="97"/>
      <c r="TNP151" s="97"/>
      <c r="TNQ151" s="97"/>
      <c r="TNR151" s="97"/>
      <c r="TNS151" s="97"/>
      <c r="TNT151" s="97"/>
      <c r="TNU151" s="97"/>
      <c r="TNV151" s="97"/>
      <c r="TNW151" s="97"/>
      <c r="TNX151" s="97"/>
      <c r="TNY151" s="97"/>
      <c r="TNZ151" s="97"/>
      <c r="TOA151" s="97"/>
      <c r="TOB151" s="97"/>
      <c r="TOC151" s="97"/>
      <c r="TOD151" s="97"/>
      <c r="TOE151" s="97"/>
      <c r="TOF151" s="97"/>
      <c r="TOG151" s="97"/>
      <c r="TOH151" s="97"/>
      <c r="TOI151" s="97"/>
      <c r="TOJ151" s="97"/>
      <c r="TOK151" s="97"/>
      <c r="TOL151" s="97"/>
      <c r="TOM151" s="97"/>
      <c r="TON151" s="97"/>
      <c r="TOO151" s="97"/>
      <c r="TOP151" s="97"/>
      <c r="TOQ151" s="97"/>
      <c r="TOR151" s="97"/>
      <c r="TOS151" s="97"/>
      <c r="TOT151" s="97"/>
      <c r="TOU151" s="97"/>
      <c r="TOV151" s="97"/>
      <c r="TOW151" s="97"/>
      <c r="TOX151" s="97"/>
      <c r="TOY151" s="97"/>
      <c r="TOZ151" s="97"/>
      <c r="TPA151" s="97"/>
      <c r="TPB151" s="97"/>
      <c r="TPC151" s="97"/>
      <c r="TPD151" s="97"/>
      <c r="TPE151" s="97"/>
      <c r="TPF151" s="97"/>
      <c r="TPG151" s="97"/>
      <c r="TPH151" s="97"/>
      <c r="TPI151" s="97"/>
      <c r="TPJ151" s="97"/>
      <c r="TPK151" s="97"/>
      <c r="TPL151" s="97"/>
      <c r="TPM151" s="97"/>
      <c r="TPN151" s="97"/>
      <c r="TPO151" s="97"/>
      <c r="TPP151" s="97"/>
      <c r="TPQ151" s="97"/>
      <c r="TPR151" s="97"/>
      <c r="TPS151" s="97"/>
      <c r="TPT151" s="97"/>
      <c r="TPU151" s="97"/>
      <c r="TPV151" s="97"/>
      <c r="TPW151" s="97"/>
      <c r="TPX151" s="97"/>
      <c r="TPY151" s="97"/>
      <c r="TPZ151" s="97"/>
      <c r="TQA151" s="97"/>
      <c r="TQB151" s="97"/>
      <c r="TQC151" s="97"/>
      <c r="TQD151" s="97"/>
      <c r="TQE151" s="97"/>
      <c r="TQF151" s="97"/>
      <c r="TQG151" s="97"/>
      <c r="TQH151" s="97"/>
      <c r="TQI151" s="97"/>
      <c r="TQJ151" s="97"/>
      <c r="TQK151" s="97"/>
      <c r="TQL151" s="97"/>
      <c r="TQM151" s="97"/>
      <c r="TQN151" s="97"/>
      <c r="TQO151" s="97"/>
      <c r="TQP151" s="97"/>
      <c r="TQQ151" s="97"/>
      <c r="TQR151" s="97"/>
      <c r="TQS151" s="97"/>
      <c r="TQT151" s="97"/>
      <c r="TQU151" s="97"/>
      <c r="TQV151" s="97"/>
      <c r="TQW151" s="97"/>
      <c r="TQX151" s="97"/>
      <c r="TQY151" s="97"/>
      <c r="TQZ151" s="97"/>
      <c r="TRA151" s="97"/>
      <c r="TRB151" s="97"/>
      <c r="TRC151" s="97"/>
      <c r="TRD151" s="97"/>
      <c r="TRE151" s="97"/>
      <c r="TRF151" s="97"/>
      <c r="TRG151" s="97"/>
      <c r="TRH151" s="97"/>
      <c r="TRI151" s="97"/>
      <c r="TRJ151" s="97"/>
      <c r="TRK151" s="97"/>
      <c r="TRL151" s="97"/>
      <c r="TRM151" s="97"/>
      <c r="TRN151" s="97"/>
      <c r="TRO151" s="97"/>
      <c r="TRP151" s="97"/>
      <c r="TRQ151" s="97"/>
      <c r="TRR151" s="97"/>
      <c r="TRS151" s="97"/>
      <c r="TRT151" s="97"/>
      <c r="TRU151" s="97"/>
      <c r="TRV151" s="97"/>
      <c r="TRW151" s="97"/>
      <c r="TRX151" s="97"/>
      <c r="TRY151" s="97"/>
      <c r="TRZ151" s="97"/>
      <c r="TSA151" s="97"/>
      <c r="TSB151" s="97"/>
      <c r="TSC151" s="97"/>
      <c r="TSD151" s="97"/>
      <c r="TSE151" s="97"/>
      <c r="TSF151" s="97"/>
      <c r="TSG151" s="97"/>
      <c r="TSH151" s="97"/>
      <c r="TSI151" s="97"/>
      <c r="TSJ151" s="97"/>
      <c r="TSK151" s="97"/>
      <c r="TSL151" s="97"/>
      <c r="TSM151" s="97"/>
      <c r="TSN151" s="97"/>
      <c r="TSO151" s="97"/>
      <c r="TSP151" s="97"/>
      <c r="TSQ151" s="97"/>
      <c r="TSR151" s="97"/>
      <c r="TSS151" s="97"/>
      <c r="TST151" s="97"/>
      <c r="TSU151" s="97"/>
      <c r="TSV151" s="97"/>
      <c r="TSW151" s="97"/>
      <c r="TSX151" s="97"/>
      <c r="TSY151" s="97"/>
      <c r="TSZ151" s="97"/>
      <c r="TTA151" s="97"/>
      <c r="TTB151" s="97"/>
      <c r="TTC151" s="97"/>
      <c r="TTD151" s="97"/>
      <c r="TTE151" s="97"/>
      <c r="TTF151" s="97"/>
      <c r="TTG151" s="97"/>
      <c r="TTH151" s="97"/>
      <c r="TTI151" s="97"/>
      <c r="TTJ151" s="97"/>
      <c r="TTK151" s="97"/>
      <c r="TTL151" s="97"/>
      <c r="TTM151" s="97"/>
      <c r="TTN151" s="97"/>
      <c r="TTO151" s="97"/>
      <c r="TTP151" s="97"/>
      <c r="TTQ151" s="97"/>
      <c r="TTR151" s="97"/>
      <c r="TTS151" s="97"/>
      <c r="TTT151" s="97"/>
      <c r="TTU151" s="97"/>
      <c r="TTV151" s="97"/>
      <c r="TTW151" s="97"/>
      <c r="TTX151" s="97"/>
      <c r="TTY151" s="97"/>
      <c r="TTZ151" s="97"/>
      <c r="TUA151" s="97"/>
      <c r="TUB151" s="97"/>
      <c r="TUC151" s="97"/>
      <c r="TUD151" s="97"/>
      <c r="TUE151" s="97"/>
      <c r="TUF151" s="97"/>
      <c r="TUG151" s="97"/>
      <c r="TUH151" s="97"/>
      <c r="TUI151" s="97"/>
      <c r="TUJ151" s="97"/>
      <c r="TUK151" s="97"/>
      <c r="TUL151" s="97"/>
      <c r="TUM151" s="97"/>
      <c r="TUN151" s="97"/>
      <c r="TUO151" s="97"/>
      <c r="TUP151" s="97"/>
      <c r="TUQ151" s="97"/>
      <c r="TUR151" s="97"/>
      <c r="TUS151" s="97"/>
      <c r="TUT151" s="97"/>
      <c r="TUU151" s="97"/>
      <c r="TUV151" s="97"/>
      <c r="TUW151" s="97"/>
      <c r="TUX151" s="97"/>
      <c r="TUY151" s="97"/>
      <c r="TUZ151" s="97"/>
      <c r="TVA151" s="97"/>
      <c r="TVB151" s="97"/>
      <c r="TVC151" s="97"/>
      <c r="TVD151" s="97"/>
      <c r="TVE151" s="97"/>
      <c r="TVF151" s="97"/>
      <c r="TVG151" s="97"/>
      <c r="TVH151" s="97"/>
      <c r="TVI151" s="97"/>
      <c r="TVJ151" s="97"/>
      <c r="TVK151" s="97"/>
      <c r="TVL151" s="97"/>
      <c r="TVM151" s="97"/>
      <c r="TVN151" s="97"/>
      <c r="TVO151" s="97"/>
      <c r="TVP151" s="97"/>
      <c r="TVQ151" s="97"/>
      <c r="TVR151" s="97"/>
      <c r="TVS151" s="97"/>
      <c r="TVT151" s="97"/>
      <c r="TVU151" s="97"/>
      <c r="TVV151" s="97"/>
      <c r="TVW151" s="97"/>
      <c r="TVX151" s="97"/>
      <c r="TVY151" s="97"/>
      <c r="TVZ151" s="97"/>
      <c r="TWA151" s="97"/>
      <c r="TWB151" s="97"/>
      <c r="TWC151" s="97"/>
      <c r="TWD151" s="97"/>
      <c r="TWE151" s="97"/>
      <c r="TWF151" s="97"/>
      <c r="TWG151" s="97"/>
      <c r="TWH151" s="97"/>
      <c r="TWI151" s="97"/>
      <c r="TWJ151" s="97"/>
      <c r="TWK151" s="97"/>
      <c r="TWL151" s="97"/>
      <c r="TWM151" s="97"/>
      <c r="TWN151" s="97"/>
      <c r="TWO151" s="97"/>
      <c r="TWP151" s="97"/>
      <c r="TWQ151" s="97"/>
      <c r="TWR151" s="97"/>
      <c r="TWS151" s="97"/>
      <c r="TWT151" s="97"/>
      <c r="TWU151" s="97"/>
      <c r="TWV151" s="97"/>
      <c r="TWW151" s="97"/>
      <c r="TWX151" s="97"/>
      <c r="TWY151" s="97"/>
      <c r="TWZ151" s="97"/>
      <c r="TXA151" s="97"/>
      <c r="TXB151" s="97"/>
      <c r="TXC151" s="97"/>
      <c r="TXD151" s="97"/>
      <c r="TXE151" s="97"/>
      <c r="TXF151" s="97"/>
      <c r="TXG151" s="97"/>
      <c r="TXH151" s="97"/>
      <c r="TXI151" s="97"/>
      <c r="TXJ151" s="97"/>
      <c r="TXK151" s="97"/>
      <c r="TXL151" s="97"/>
      <c r="TXM151" s="97"/>
      <c r="TXN151" s="97"/>
      <c r="TXO151" s="97"/>
      <c r="TXP151" s="97"/>
      <c r="TXQ151" s="97"/>
      <c r="TXR151" s="97"/>
      <c r="TXS151" s="97"/>
      <c r="TXT151" s="97"/>
      <c r="TXU151" s="97"/>
      <c r="TXV151" s="97"/>
      <c r="TXW151" s="97"/>
      <c r="TXX151" s="97"/>
      <c r="TXY151" s="97"/>
      <c r="TXZ151" s="97"/>
      <c r="TYA151" s="97"/>
      <c r="TYB151" s="97"/>
      <c r="TYC151" s="97"/>
      <c r="TYD151" s="97"/>
      <c r="TYE151" s="97"/>
      <c r="TYF151" s="97"/>
      <c r="TYG151" s="97"/>
      <c r="TYH151" s="97"/>
      <c r="TYI151" s="97"/>
      <c r="TYJ151" s="97"/>
      <c r="TYK151" s="97"/>
      <c r="TYL151" s="97"/>
      <c r="TYM151" s="97"/>
      <c r="TYN151" s="97"/>
      <c r="TYO151" s="97"/>
      <c r="TYP151" s="97"/>
      <c r="TYQ151" s="97"/>
      <c r="TYR151" s="97"/>
      <c r="TYS151" s="97"/>
      <c r="TYT151" s="97"/>
      <c r="TYU151" s="97"/>
      <c r="TYV151" s="97"/>
      <c r="TYW151" s="97"/>
      <c r="TYX151" s="97"/>
      <c r="TYY151" s="97"/>
      <c r="TYZ151" s="97"/>
      <c r="TZA151" s="97"/>
      <c r="TZB151" s="97"/>
      <c r="TZC151" s="97"/>
      <c r="TZD151" s="97"/>
      <c r="TZE151" s="97"/>
      <c r="TZF151" s="97"/>
      <c r="TZG151" s="97"/>
      <c r="TZH151" s="97"/>
      <c r="TZI151" s="97"/>
      <c r="TZJ151" s="97"/>
      <c r="TZK151" s="97"/>
      <c r="TZL151" s="97"/>
      <c r="TZM151" s="97"/>
      <c r="TZN151" s="97"/>
      <c r="TZO151" s="97"/>
      <c r="TZP151" s="97"/>
      <c r="TZQ151" s="97"/>
      <c r="TZR151" s="97"/>
      <c r="TZS151" s="97"/>
      <c r="TZT151" s="97"/>
      <c r="TZU151" s="97"/>
      <c r="TZV151" s="97"/>
      <c r="TZW151" s="97"/>
      <c r="TZX151" s="97"/>
      <c r="TZY151" s="97"/>
      <c r="TZZ151" s="97"/>
      <c r="UAA151" s="97"/>
      <c r="UAB151" s="97"/>
      <c r="UAC151" s="97"/>
      <c r="UAD151" s="97"/>
      <c r="UAE151" s="97"/>
      <c r="UAF151" s="97"/>
      <c r="UAG151" s="97"/>
      <c r="UAH151" s="97"/>
      <c r="UAI151" s="97"/>
      <c r="UAJ151" s="97"/>
      <c r="UAK151" s="97"/>
      <c r="UAL151" s="97"/>
      <c r="UAM151" s="97"/>
      <c r="UAN151" s="97"/>
      <c r="UAO151" s="97"/>
      <c r="UAP151" s="97"/>
      <c r="UAQ151" s="97"/>
      <c r="UAR151" s="97"/>
      <c r="UAS151" s="97"/>
      <c r="UAT151" s="97"/>
      <c r="UAU151" s="97"/>
      <c r="UAV151" s="97"/>
      <c r="UAW151" s="97"/>
      <c r="UAX151" s="97"/>
      <c r="UAY151" s="97"/>
      <c r="UAZ151" s="97"/>
      <c r="UBA151" s="97"/>
      <c r="UBB151" s="97"/>
      <c r="UBC151" s="97"/>
      <c r="UBD151" s="97"/>
      <c r="UBE151" s="97"/>
      <c r="UBF151" s="97"/>
      <c r="UBG151" s="97"/>
      <c r="UBH151" s="97"/>
      <c r="UBI151" s="97"/>
      <c r="UBJ151" s="97"/>
      <c r="UBK151" s="97"/>
      <c r="UBL151" s="97"/>
      <c r="UBM151" s="97"/>
      <c r="UBN151" s="97"/>
      <c r="UBO151" s="97"/>
      <c r="UBP151" s="97"/>
      <c r="UBQ151" s="97"/>
      <c r="UBR151" s="97"/>
      <c r="UBS151" s="97"/>
      <c r="UBT151" s="97"/>
      <c r="UBU151" s="97"/>
      <c r="UBV151" s="97"/>
      <c r="UBW151" s="97"/>
      <c r="UBX151" s="97"/>
      <c r="UBY151" s="97"/>
      <c r="UBZ151" s="97"/>
      <c r="UCA151" s="97"/>
      <c r="UCB151" s="97"/>
      <c r="UCC151" s="97"/>
      <c r="UCD151" s="97"/>
      <c r="UCE151" s="97"/>
      <c r="UCF151" s="97"/>
      <c r="UCG151" s="97"/>
      <c r="UCH151" s="97"/>
      <c r="UCI151" s="97"/>
      <c r="UCJ151" s="97"/>
      <c r="UCK151" s="97"/>
      <c r="UCL151" s="97"/>
      <c r="UCM151" s="97"/>
      <c r="UCN151" s="97"/>
      <c r="UCO151" s="97"/>
      <c r="UCP151" s="97"/>
      <c r="UCQ151" s="97"/>
      <c r="UCR151" s="97"/>
      <c r="UCS151" s="97"/>
      <c r="UCT151" s="97"/>
      <c r="UCU151" s="97"/>
      <c r="UCV151" s="97"/>
      <c r="UCW151" s="97"/>
      <c r="UCX151" s="97"/>
      <c r="UCY151" s="97"/>
      <c r="UCZ151" s="97"/>
      <c r="UDA151" s="97"/>
      <c r="UDB151" s="97"/>
      <c r="UDC151" s="97"/>
      <c r="UDD151" s="97"/>
      <c r="UDE151" s="97"/>
      <c r="UDF151" s="97"/>
      <c r="UDG151" s="97"/>
      <c r="UDH151" s="97"/>
      <c r="UDI151" s="97"/>
      <c r="UDJ151" s="97"/>
      <c r="UDK151" s="97"/>
      <c r="UDL151" s="97"/>
      <c r="UDM151" s="97"/>
      <c r="UDN151" s="97"/>
      <c r="UDO151" s="97"/>
      <c r="UDP151" s="97"/>
      <c r="UDQ151" s="97"/>
      <c r="UDR151" s="97"/>
      <c r="UDS151" s="97"/>
      <c r="UDT151" s="97"/>
      <c r="UDU151" s="97"/>
      <c r="UDV151" s="97"/>
      <c r="UDW151" s="97"/>
      <c r="UDX151" s="97"/>
      <c r="UDY151" s="97"/>
      <c r="UDZ151" s="97"/>
      <c r="UEA151" s="97"/>
      <c r="UEB151" s="97"/>
      <c r="UEC151" s="97"/>
      <c r="UED151" s="97"/>
      <c r="UEE151" s="97"/>
      <c r="UEF151" s="97"/>
      <c r="UEG151" s="97"/>
      <c r="UEH151" s="97"/>
      <c r="UEI151" s="97"/>
      <c r="UEJ151" s="97"/>
      <c r="UEK151" s="97"/>
      <c r="UEL151" s="97"/>
      <c r="UEM151" s="97"/>
      <c r="UEN151" s="97"/>
      <c r="UEO151" s="97"/>
      <c r="UEP151" s="97"/>
      <c r="UEQ151" s="97"/>
      <c r="UER151" s="97"/>
      <c r="UES151" s="97"/>
      <c r="UET151" s="97"/>
      <c r="UEU151" s="97"/>
      <c r="UEV151" s="97"/>
      <c r="UEW151" s="97"/>
      <c r="UEX151" s="97"/>
      <c r="UEY151" s="97"/>
      <c r="UEZ151" s="97"/>
      <c r="UFA151" s="97"/>
      <c r="UFB151" s="97"/>
      <c r="UFC151" s="97"/>
      <c r="UFD151" s="97"/>
      <c r="UFE151" s="97"/>
      <c r="UFF151" s="97"/>
      <c r="UFG151" s="97"/>
      <c r="UFH151" s="97"/>
      <c r="UFI151" s="97"/>
      <c r="UFJ151" s="97"/>
      <c r="UFK151" s="97"/>
      <c r="UFL151" s="97"/>
      <c r="UFM151" s="97"/>
      <c r="UFN151" s="97"/>
      <c r="UFO151" s="97"/>
      <c r="UFP151" s="97"/>
      <c r="UFQ151" s="97"/>
      <c r="UFR151" s="97"/>
      <c r="UFS151" s="97"/>
      <c r="UFT151" s="97"/>
      <c r="UFU151" s="97"/>
      <c r="UFV151" s="97"/>
      <c r="UFW151" s="97"/>
      <c r="UFX151" s="97"/>
      <c r="UFY151" s="97"/>
      <c r="UFZ151" s="97"/>
      <c r="UGA151" s="97"/>
      <c r="UGB151" s="97"/>
      <c r="UGC151" s="97"/>
      <c r="UGD151" s="97"/>
      <c r="UGE151" s="97"/>
      <c r="UGF151" s="97"/>
      <c r="UGG151" s="97"/>
      <c r="UGH151" s="97"/>
      <c r="UGI151" s="97"/>
      <c r="UGJ151" s="97"/>
      <c r="UGK151" s="97"/>
      <c r="UGL151" s="97"/>
      <c r="UGM151" s="97"/>
      <c r="UGN151" s="97"/>
      <c r="UGO151" s="97"/>
      <c r="UGP151" s="97"/>
      <c r="UGQ151" s="97"/>
      <c r="UGR151" s="97"/>
      <c r="UGS151" s="97"/>
      <c r="UGT151" s="97"/>
      <c r="UGU151" s="97"/>
      <c r="UGV151" s="97"/>
      <c r="UGW151" s="97"/>
      <c r="UGX151" s="97"/>
      <c r="UGY151" s="97"/>
      <c r="UGZ151" s="97"/>
      <c r="UHA151" s="97"/>
      <c r="UHB151" s="97"/>
      <c r="UHC151" s="97"/>
      <c r="UHD151" s="97"/>
      <c r="UHE151" s="97"/>
      <c r="UHF151" s="97"/>
      <c r="UHG151" s="97"/>
      <c r="UHH151" s="97"/>
      <c r="UHI151" s="97"/>
      <c r="UHJ151" s="97"/>
      <c r="UHK151" s="97"/>
      <c r="UHL151" s="97"/>
      <c r="UHM151" s="97"/>
      <c r="UHN151" s="97"/>
      <c r="UHO151" s="97"/>
      <c r="UHP151" s="97"/>
      <c r="UHQ151" s="97"/>
      <c r="UHR151" s="97"/>
      <c r="UHS151" s="97"/>
      <c r="UHT151" s="97"/>
      <c r="UHU151" s="97"/>
      <c r="UHV151" s="97"/>
      <c r="UHW151" s="97"/>
      <c r="UHX151" s="97"/>
      <c r="UHY151" s="97"/>
      <c r="UHZ151" s="97"/>
      <c r="UIA151" s="97"/>
      <c r="UIB151" s="97"/>
      <c r="UIC151" s="97"/>
      <c r="UID151" s="97"/>
      <c r="UIE151" s="97"/>
      <c r="UIF151" s="97"/>
      <c r="UIG151" s="97"/>
      <c r="UIH151" s="97"/>
      <c r="UII151" s="97"/>
      <c r="UIJ151" s="97"/>
      <c r="UIK151" s="97"/>
      <c r="UIL151" s="97"/>
      <c r="UIM151" s="97"/>
      <c r="UIN151" s="97"/>
      <c r="UIO151" s="97"/>
      <c r="UIP151" s="97"/>
      <c r="UIQ151" s="97"/>
      <c r="UIR151" s="97"/>
      <c r="UIS151" s="97"/>
      <c r="UIT151" s="97"/>
      <c r="UIU151" s="97"/>
      <c r="UIV151" s="97"/>
      <c r="UIW151" s="97"/>
      <c r="UIX151" s="97"/>
      <c r="UIY151" s="97"/>
      <c r="UIZ151" s="97"/>
      <c r="UJA151" s="97"/>
      <c r="UJB151" s="97"/>
      <c r="UJC151" s="97"/>
      <c r="UJD151" s="97"/>
      <c r="UJE151" s="97"/>
      <c r="UJF151" s="97"/>
      <c r="UJG151" s="97"/>
      <c r="UJH151" s="97"/>
      <c r="UJI151" s="97"/>
      <c r="UJJ151" s="97"/>
      <c r="UJK151" s="97"/>
      <c r="UJL151" s="97"/>
      <c r="UJM151" s="97"/>
      <c r="UJN151" s="97"/>
      <c r="UJO151" s="97"/>
      <c r="UJP151" s="97"/>
      <c r="UJQ151" s="97"/>
      <c r="UJR151" s="97"/>
      <c r="UJS151" s="97"/>
      <c r="UJT151" s="97"/>
      <c r="UJU151" s="97"/>
      <c r="UJV151" s="97"/>
      <c r="UJW151" s="97"/>
      <c r="UJX151" s="97"/>
      <c r="UJY151" s="97"/>
      <c r="UJZ151" s="97"/>
      <c r="UKA151" s="97"/>
      <c r="UKB151" s="97"/>
      <c r="UKC151" s="97"/>
      <c r="UKD151" s="97"/>
      <c r="UKE151" s="97"/>
      <c r="UKF151" s="97"/>
      <c r="UKG151" s="97"/>
      <c r="UKH151" s="97"/>
      <c r="UKI151" s="97"/>
      <c r="UKJ151" s="97"/>
      <c r="UKK151" s="97"/>
      <c r="UKL151" s="97"/>
      <c r="UKM151" s="97"/>
      <c r="UKN151" s="97"/>
      <c r="UKO151" s="97"/>
      <c r="UKP151" s="97"/>
      <c r="UKQ151" s="97"/>
      <c r="UKR151" s="97"/>
      <c r="UKS151" s="97"/>
      <c r="UKT151" s="97"/>
      <c r="UKU151" s="97"/>
      <c r="UKV151" s="97"/>
      <c r="UKW151" s="97"/>
      <c r="UKX151" s="97"/>
      <c r="UKY151" s="97"/>
      <c r="UKZ151" s="97"/>
      <c r="ULA151" s="97"/>
      <c r="ULB151" s="97"/>
      <c r="ULC151" s="97"/>
      <c r="ULD151" s="97"/>
      <c r="ULE151" s="97"/>
      <c r="ULF151" s="97"/>
      <c r="ULG151" s="97"/>
      <c r="ULH151" s="97"/>
      <c r="ULI151" s="97"/>
      <c r="ULJ151" s="97"/>
      <c r="ULK151" s="97"/>
      <c r="ULL151" s="97"/>
      <c r="ULM151" s="97"/>
      <c r="ULN151" s="97"/>
      <c r="ULO151" s="97"/>
      <c r="ULP151" s="97"/>
      <c r="ULQ151" s="97"/>
      <c r="ULR151" s="97"/>
      <c r="ULS151" s="97"/>
      <c r="ULT151" s="97"/>
      <c r="ULU151" s="97"/>
      <c r="ULV151" s="97"/>
      <c r="ULW151" s="97"/>
      <c r="ULX151" s="97"/>
      <c r="ULY151" s="97"/>
      <c r="ULZ151" s="97"/>
      <c r="UMA151" s="97"/>
      <c r="UMB151" s="97"/>
      <c r="UMC151" s="97"/>
      <c r="UMD151" s="97"/>
      <c r="UME151" s="97"/>
      <c r="UMF151" s="97"/>
      <c r="UMG151" s="97"/>
      <c r="UMH151" s="97"/>
      <c r="UMI151" s="97"/>
      <c r="UMJ151" s="97"/>
      <c r="UMK151" s="97"/>
      <c r="UML151" s="97"/>
      <c r="UMM151" s="97"/>
      <c r="UMN151" s="97"/>
      <c r="UMO151" s="97"/>
      <c r="UMP151" s="97"/>
      <c r="UMQ151" s="97"/>
      <c r="UMR151" s="97"/>
      <c r="UMS151" s="97"/>
      <c r="UMT151" s="97"/>
      <c r="UMU151" s="97"/>
      <c r="UMV151" s="97"/>
      <c r="UMW151" s="97"/>
      <c r="UMX151" s="97"/>
      <c r="UMY151" s="97"/>
      <c r="UMZ151" s="97"/>
      <c r="UNA151" s="97"/>
      <c r="UNB151" s="97"/>
      <c r="UNC151" s="97"/>
      <c r="UND151" s="97"/>
      <c r="UNE151" s="97"/>
      <c r="UNF151" s="97"/>
      <c r="UNG151" s="97"/>
      <c r="UNH151" s="97"/>
      <c r="UNI151" s="97"/>
      <c r="UNJ151" s="97"/>
      <c r="UNK151" s="97"/>
      <c r="UNL151" s="97"/>
      <c r="UNM151" s="97"/>
      <c r="UNN151" s="97"/>
      <c r="UNO151" s="97"/>
      <c r="UNP151" s="97"/>
      <c r="UNQ151" s="97"/>
      <c r="UNR151" s="97"/>
      <c r="UNS151" s="97"/>
      <c r="UNT151" s="97"/>
      <c r="UNU151" s="97"/>
      <c r="UNV151" s="97"/>
      <c r="UNW151" s="97"/>
      <c r="UNX151" s="97"/>
      <c r="UNY151" s="97"/>
      <c r="UNZ151" s="97"/>
      <c r="UOA151" s="97"/>
      <c r="UOB151" s="97"/>
      <c r="UOC151" s="97"/>
      <c r="UOD151" s="97"/>
      <c r="UOE151" s="97"/>
      <c r="UOF151" s="97"/>
      <c r="UOG151" s="97"/>
      <c r="UOH151" s="97"/>
      <c r="UOI151" s="97"/>
      <c r="UOJ151" s="97"/>
      <c r="UOK151" s="97"/>
      <c r="UOL151" s="97"/>
      <c r="UOM151" s="97"/>
      <c r="UON151" s="97"/>
      <c r="UOO151" s="97"/>
      <c r="UOP151" s="97"/>
      <c r="UOQ151" s="97"/>
      <c r="UOR151" s="97"/>
      <c r="UOS151" s="97"/>
      <c r="UOT151" s="97"/>
      <c r="UOU151" s="97"/>
      <c r="UOV151" s="97"/>
      <c r="UOW151" s="97"/>
      <c r="UOX151" s="97"/>
      <c r="UOY151" s="97"/>
      <c r="UOZ151" s="97"/>
      <c r="UPA151" s="97"/>
      <c r="UPB151" s="97"/>
      <c r="UPC151" s="97"/>
      <c r="UPD151" s="97"/>
      <c r="UPE151" s="97"/>
      <c r="UPF151" s="97"/>
      <c r="UPG151" s="97"/>
      <c r="UPH151" s="97"/>
      <c r="UPI151" s="97"/>
      <c r="UPJ151" s="97"/>
      <c r="UPK151" s="97"/>
      <c r="UPL151" s="97"/>
      <c r="UPM151" s="97"/>
      <c r="UPN151" s="97"/>
      <c r="UPO151" s="97"/>
      <c r="UPP151" s="97"/>
      <c r="UPQ151" s="97"/>
      <c r="UPR151" s="97"/>
      <c r="UPS151" s="97"/>
      <c r="UPT151" s="97"/>
      <c r="UPU151" s="97"/>
      <c r="UPV151" s="97"/>
      <c r="UPW151" s="97"/>
      <c r="UPX151" s="97"/>
      <c r="UPY151" s="97"/>
      <c r="UPZ151" s="97"/>
      <c r="UQA151" s="97"/>
      <c r="UQB151" s="97"/>
      <c r="UQC151" s="97"/>
      <c r="UQD151" s="97"/>
      <c r="UQE151" s="97"/>
      <c r="UQF151" s="97"/>
      <c r="UQG151" s="97"/>
      <c r="UQH151" s="97"/>
      <c r="UQI151" s="97"/>
      <c r="UQJ151" s="97"/>
      <c r="UQK151" s="97"/>
      <c r="UQL151" s="97"/>
      <c r="UQM151" s="97"/>
      <c r="UQN151" s="97"/>
      <c r="UQO151" s="97"/>
      <c r="UQP151" s="97"/>
      <c r="UQQ151" s="97"/>
      <c r="UQR151" s="97"/>
      <c r="UQS151" s="97"/>
      <c r="UQT151" s="97"/>
      <c r="UQU151" s="97"/>
      <c r="UQV151" s="97"/>
      <c r="UQW151" s="97"/>
      <c r="UQX151" s="97"/>
      <c r="UQY151" s="97"/>
      <c r="UQZ151" s="97"/>
      <c r="URA151" s="97"/>
      <c r="URB151" s="97"/>
      <c r="URC151" s="97"/>
      <c r="URD151" s="97"/>
      <c r="URE151" s="97"/>
      <c r="URF151" s="97"/>
      <c r="URG151" s="97"/>
      <c r="URH151" s="97"/>
      <c r="URI151" s="97"/>
      <c r="URJ151" s="97"/>
      <c r="URK151" s="97"/>
      <c r="URL151" s="97"/>
      <c r="URM151" s="97"/>
      <c r="URN151" s="97"/>
      <c r="URO151" s="97"/>
      <c r="URP151" s="97"/>
      <c r="URQ151" s="97"/>
      <c r="URR151" s="97"/>
      <c r="URS151" s="97"/>
      <c r="URT151" s="97"/>
      <c r="URU151" s="97"/>
      <c r="URV151" s="97"/>
      <c r="URW151" s="97"/>
      <c r="URX151" s="97"/>
      <c r="URY151" s="97"/>
      <c r="URZ151" s="97"/>
      <c r="USA151" s="97"/>
      <c r="USB151" s="97"/>
      <c r="USC151" s="97"/>
      <c r="USD151" s="97"/>
      <c r="USE151" s="97"/>
      <c r="USF151" s="97"/>
      <c r="USG151" s="97"/>
      <c r="USH151" s="97"/>
      <c r="USI151" s="97"/>
      <c r="USJ151" s="97"/>
      <c r="USK151" s="97"/>
      <c r="USL151" s="97"/>
      <c r="USM151" s="97"/>
      <c r="USN151" s="97"/>
      <c r="USO151" s="97"/>
      <c r="USP151" s="97"/>
      <c r="USQ151" s="97"/>
      <c r="USR151" s="97"/>
      <c r="USS151" s="97"/>
      <c r="UST151" s="97"/>
      <c r="USU151" s="97"/>
      <c r="USV151" s="97"/>
      <c r="USW151" s="97"/>
      <c r="USX151" s="97"/>
      <c r="USY151" s="97"/>
      <c r="USZ151" s="97"/>
      <c r="UTA151" s="97"/>
      <c r="UTB151" s="97"/>
      <c r="UTC151" s="97"/>
      <c r="UTD151" s="97"/>
      <c r="UTE151" s="97"/>
      <c r="UTF151" s="97"/>
      <c r="UTG151" s="97"/>
      <c r="UTH151" s="97"/>
      <c r="UTI151" s="97"/>
      <c r="UTJ151" s="97"/>
      <c r="UTK151" s="97"/>
      <c r="UTL151" s="97"/>
      <c r="UTM151" s="97"/>
      <c r="UTN151" s="97"/>
      <c r="UTO151" s="97"/>
      <c r="UTP151" s="97"/>
      <c r="UTQ151" s="97"/>
      <c r="UTR151" s="97"/>
      <c r="UTS151" s="97"/>
      <c r="UTT151" s="97"/>
      <c r="UTU151" s="97"/>
      <c r="UTV151" s="97"/>
      <c r="UTW151" s="97"/>
      <c r="UTX151" s="97"/>
      <c r="UTY151" s="97"/>
      <c r="UTZ151" s="97"/>
      <c r="UUA151" s="97"/>
      <c r="UUB151" s="97"/>
      <c r="UUC151" s="97"/>
      <c r="UUD151" s="97"/>
      <c r="UUE151" s="97"/>
      <c r="UUF151" s="97"/>
      <c r="UUG151" s="97"/>
      <c r="UUH151" s="97"/>
      <c r="UUI151" s="97"/>
      <c r="UUJ151" s="97"/>
      <c r="UUK151" s="97"/>
      <c r="UUL151" s="97"/>
      <c r="UUM151" s="97"/>
      <c r="UUN151" s="97"/>
      <c r="UUO151" s="97"/>
      <c r="UUP151" s="97"/>
      <c r="UUQ151" s="97"/>
      <c r="UUR151" s="97"/>
      <c r="UUS151" s="97"/>
      <c r="UUT151" s="97"/>
      <c r="UUU151" s="97"/>
      <c r="UUV151" s="97"/>
      <c r="UUW151" s="97"/>
      <c r="UUX151" s="97"/>
      <c r="UUY151" s="97"/>
      <c r="UUZ151" s="97"/>
      <c r="UVA151" s="97"/>
      <c r="UVB151" s="97"/>
      <c r="UVC151" s="97"/>
      <c r="UVD151" s="97"/>
      <c r="UVE151" s="97"/>
      <c r="UVF151" s="97"/>
      <c r="UVG151" s="97"/>
      <c r="UVH151" s="97"/>
      <c r="UVI151" s="97"/>
      <c r="UVJ151" s="97"/>
      <c r="UVK151" s="97"/>
      <c r="UVL151" s="97"/>
      <c r="UVM151" s="97"/>
      <c r="UVN151" s="97"/>
      <c r="UVO151" s="97"/>
      <c r="UVP151" s="97"/>
      <c r="UVQ151" s="97"/>
      <c r="UVR151" s="97"/>
      <c r="UVS151" s="97"/>
      <c r="UVT151" s="97"/>
      <c r="UVU151" s="97"/>
      <c r="UVV151" s="97"/>
      <c r="UVW151" s="97"/>
      <c r="UVX151" s="97"/>
      <c r="UVY151" s="97"/>
      <c r="UVZ151" s="97"/>
      <c r="UWA151" s="97"/>
      <c r="UWB151" s="97"/>
      <c r="UWC151" s="97"/>
      <c r="UWD151" s="97"/>
      <c r="UWE151" s="97"/>
      <c r="UWF151" s="97"/>
      <c r="UWG151" s="97"/>
      <c r="UWH151" s="97"/>
      <c r="UWI151" s="97"/>
      <c r="UWJ151" s="97"/>
      <c r="UWK151" s="97"/>
      <c r="UWL151" s="97"/>
      <c r="UWM151" s="97"/>
      <c r="UWN151" s="97"/>
      <c r="UWO151" s="97"/>
      <c r="UWP151" s="97"/>
      <c r="UWQ151" s="97"/>
      <c r="UWR151" s="97"/>
      <c r="UWS151" s="97"/>
      <c r="UWT151" s="97"/>
      <c r="UWU151" s="97"/>
      <c r="UWV151" s="97"/>
      <c r="UWW151" s="97"/>
      <c r="UWX151" s="97"/>
      <c r="UWY151" s="97"/>
      <c r="UWZ151" s="97"/>
      <c r="UXA151" s="97"/>
      <c r="UXB151" s="97"/>
      <c r="UXC151" s="97"/>
      <c r="UXD151" s="97"/>
      <c r="UXE151" s="97"/>
      <c r="UXF151" s="97"/>
      <c r="UXG151" s="97"/>
      <c r="UXH151" s="97"/>
      <c r="UXI151" s="97"/>
      <c r="UXJ151" s="97"/>
      <c r="UXK151" s="97"/>
      <c r="UXL151" s="97"/>
      <c r="UXM151" s="97"/>
      <c r="UXN151" s="97"/>
      <c r="UXO151" s="97"/>
      <c r="UXP151" s="97"/>
      <c r="UXQ151" s="97"/>
      <c r="UXR151" s="97"/>
      <c r="UXS151" s="97"/>
      <c r="UXT151" s="97"/>
      <c r="UXU151" s="97"/>
      <c r="UXV151" s="97"/>
      <c r="UXW151" s="97"/>
      <c r="UXX151" s="97"/>
      <c r="UXY151" s="97"/>
      <c r="UXZ151" s="97"/>
      <c r="UYA151" s="97"/>
      <c r="UYB151" s="97"/>
      <c r="UYC151" s="97"/>
      <c r="UYD151" s="97"/>
      <c r="UYE151" s="97"/>
      <c r="UYF151" s="97"/>
      <c r="UYG151" s="97"/>
      <c r="UYH151" s="97"/>
      <c r="UYI151" s="97"/>
      <c r="UYJ151" s="97"/>
      <c r="UYK151" s="97"/>
      <c r="UYL151" s="97"/>
      <c r="UYM151" s="97"/>
      <c r="UYN151" s="97"/>
      <c r="UYO151" s="97"/>
      <c r="UYP151" s="97"/>
      <c r="UYQ151" s="97"/>
      <c r="UYR151" s="97"/>
      <c r="UYS151" s="97"/>
      <c r="UYT151" s="97"/>
      <c r="UYU151" s="97"/>
      <c r="UYV151" s="97"/>
      <c r="UYW151" s="97"/>
      <c r="UYX151" s="97"/>
      <c r="UYY151" s="97"/>
      <c r="UYZ151" s="97"/>
      <c r="UZA151" s="97"/>
      <c r="UZB151" s="97"/>
      <c r="UZC151" s="97"/>
      <c r="UZD151" s="97"/>
      <c r="UZE151" s="97"/>
      <c r="UZF151" s="97"/>
      <c r="UZG151" s="97"/>
      <c r="UZH151" s="97"/>
      <c r="UZI151" s="97"/>
      <c r="UZJ151" s="97"/>
      <c r="UZK151" s="97"/>
      <c r="UZL151" s="97"/>
      <c r="UZM151" s="97"/>
      <c r="UZN151" s="97"/>
      <c r="UZO151" s="97"/>
      <c r="UZP151" s="97"/>
      <c r="UZQ151" s="97"/>
      <c r="UZR151" s="97"/>
      <c r="UZS151" s="97"/>
      <c r="UZT151" s="97"/>
      <c r="UZU151" s="97"/>
      <c r="UZV151" s="97"/>
      <c r="UZW151" s="97"/>
      <c r="UZX151" s="97"/>
      <c r="UZY151" s="97"/>
      <c r="UZZ151" s="97"/>
      <c r="VAA151" s="97"/>
      <c r="VAB151" s="97"/>
      <c r="VAC151" s="97"/>
      <c r="VAD151" s="97"/>
      <c r="VAE151" s="97"/>
      <c r="VAF151" s="97"/>
      <c r="VAG151" s="97"/>
      <c r="VAH151" s="97"/>
      <c r="VAI151" s="97"/>
      <c r="VAJ151" s="97"/>
      <c r="VAK151" s="97"/>
      <c r="VAL151" s="97"/>
      <c r="VAM151" s="97"/>
      <c r="VAN151" s="97"/>
      <c r="VAO151" s="97"/>
      <c r="VAP151" s="97"/>
      <c r="VAQ151" s="97"/>
      <c r="VAR151" s="97"/>
      <c r="VAS151" s="97"/>
      <c r="VAT151" s="97"/>
      <c r="VAU151" s="97"/>
      <c r="VAV151" s="97"/>
      <c r="VAW151" s="97"/>
      <c r="VAX151" s="97"/>
      <c r="VAY151" s="97"/>
      <c r="VAZ151" s="97"/>
      <c r="VBA151" s="97"/>
      <c r="VBB151" s="97"/>
      <c r="VBC151" s="97"/>
      <c r="VBD151" s="97"/>
      <c r="VBE151" s="97"/>
      <c r="VBF151" s="97"/>
      <c r="VBG151" s="97"/>
      <c r="VBH151" s="97"/>
      <c r="VBI151" s="97"/>
      <c r="VBJ151" s="97"/>
      <c r="VBK151" s="97"/>
      <c r="VBL151" s="97"/>
      <c r="VBM151" s="97"/>
      <c r="VBN151" s="97"/>
      <c r="VBO151" s="97"/>
      <c r="VBP151" s="97"/>
      <c r="VBQ151" s="97"/>
      <c r="VBR151" s="97"/>
      <c r="VBS151" s="97"/>
      <c r="VBT151" s="97"/>
      <c r="VBU151" s="97"/>
      <c r="VBV151" s="97"/>
      <c r="VBW151" s="97"/>
      <c r="VBX151" s="97"/>
      <c r="VBY151" s="97"/>
      <c r="VBZ151" s="97"/>
      <c r="VCA151" s="97"/>
      <c r="VCB151" s="97"/>
      <c r="VCC151" s="97"/>
      <c r="VCD151" s="97"/>
      <c r="VCE151" s="97"/>
      <c r="VCF151" s="97"/>
      <c r="VCG151" s="97"/>
      <c r="VCH151" s="97"/>
      <c r="VCI151" s="97"/>
      <c r="VCJ151" s="97"/>
      <c r="VCK151" s="97"/>
      <c r="VCL151" s="97"/>
      <c r="VCM151" s="97"/>
      <c r="VCN151" s="97"/>
      <c r="VCO151" s="97"/>
      <c r="VCP151" s="97"/>
      <c r="VCQ151" s="97"/>
      <c r="VCR151" s="97"/>
      <c r="VCS151" s="97"/>
      <c r="VCT151" s="97"/>
      <c r="VCU151" s="97"/>
      <c r="VCV151" s="97"/>
      <c r="VCW151" s="97"/>
      <c r="VCX151" s="97"/>
      <c r="VCY151" s="97"/>
      <c r="VCZ151" s="97"/>
      <c r="VDA151" s="97"/>
      <c r="VDB151" s="97"/>
      <c r="VDC151" s="97"/>
      <c r="VDD151" s="97"/>
      <c r="VDE151" s="97"/>
      <c r="VDF151" s="97"/>
      <c r="VDG151" s="97"/>
      <c r="VDH151" s="97"/>
      <c r="VDI151" s="97"/>
      <c r="VDJ151" s="97"/>
      <c r="VDK151" s="97"/>
      <c r="VDL151" s="97"/>
      <c r="VDM151" s="97"/>
      <c r="VDN151" s="97"/>
      <c r="VDO151" s="97"/>
      <c r="VDP151" s="97"/>
      <c r="VDQ151" s="97"/>
      <c r="VDR151" s="97"/>
      <c r="VDS151" s="97"/>
      <c r="VDT151" s="97"/>
      <c r="VDU151" s="97"/>
      <c r="VDV151" s="97"/>
      <c r="VDW151" s="97"/>
      <c r="VDX151" s="97"/>
      <c r="VDY151" s="97"/>
      <c r="VDZ151" s="97"/>
      <c r="VEA151" s="97"/>
      <c r="VEB151" s="97"/>
      <c r="VEC151" s="97"/>
      <c r="VED151" s="97"/>
      <c r="VEE151" s="97"/>
      <c r="VEF151" s="97"/>
      <c r="VEG151" s="97"/>
      <c r="VEH151" s="97"/>
      <c r="VEI151" s="97"/>
      <c r="VEJ151" s="97"/>
      <c r="VEK151" s="97"/>
      <c r="VEL151" s="97"/>
      <c r="VEM151" s="97"/>
      <c r="VEN151" s="97"/>
      <c r="VEO151" s="97"/>
      <c r="VEP151" s="97"/>
      <c r="VEQ151" s="97"/>
      <c r="VER151" s="97"/>
      <c r="VES151" s="97"/>
      <c r="VET151" s="97"/>
      <c r="VEU151" s="97"/>
      <c r="VEV151" s="97"/>
      <c r="VEW151" s="97"/>
      <c r="VEX151" s="97"/>
      <c r="VEY151" s="97"/>
      <c r="VEZ151" s="97"/>
      <c r="VFA151" s="97"/>
      <c r="VFB151" s="97"/>
      <c r="VFC151" s="97"/>
      <c r="VFD151" s="97"/>
      <c r="VFE151" s="97"/>
      <c r="VFF151" s="97"/>
      <c r="VFG151" s="97"/>
      <c r="VFH151" s="97"/>
      <c r="VFI151" s="97"/>
      <c r="VFJ151" s="97"/>
      <c r="VFK151" s="97"/>
      <c r="VFL151" s="97"/>
      <c r="VFM151" s="97"/>
      <c r="VFN151" s="97"/>
      <c r="VFO151" s="97"/>
      <c r="VFP151" s="97"/>
      <c r="VFQ151" s="97"/>
      <c r="VFR151" s="97"/>
      <c r="VFS151" s="97"/>
      <c r="VFT151" s="97"/>
      <c r="VFU151" s="97"/>
      <c r="VFV151" s="97"/>
      <c r="VFW151" s="97"/>
      <c r="VFX151" s="97"/>
      <c r="VFY151" s="97"/>
      <c r="VFZ151" s="97"/>
      <c r="VGA151" s="97"/>
      <c r="VGB151" s="97"/>
      <c r="VGC151" s="97"/>
      <c r="VGD151" s="97"/>
      <c r="VGE151" s="97"/>
      <c r="VGF151" s="97"/>
      <c r="VGG151" s="97"/>
      <c r="VGH151" s="97"/>
      <c r="VGI151" s="97"/>
      <c r="VGJ151" s="97"/>
      <c r="VGK151" s="97"/>
      <c r="VGL151" s="97"/>
      <c r="VGM151" s="97"/>
      <c r="VGN151" s="97"/>
      <c r="VGO151" s="97"/>
      <c r="VGP151" s="97"/>
      <c r="VGQ151" s="97"/>
      <c r="VGR151" s="97"/>
      <c r="VGS151" s="97"/>
      <c r="VGT151" s="97"/>
      <c r="VGU151" s="97"/>
      <c r="VGV151" s="97"/>
      <c r="VGW151" s="97"/>
      <c r="VGX151" s="97"/>
      <c r="VGY151" s="97"/>
      <c r="VGZ151" s="97"/>
      <c r="VHA151" s="97"/>
      <c r="VHB151" s="97"/>
      <c r="VHC151" s="97"/>
      <c r="VHD151" s="97"/>
      <c r="VHE151" s="97"/>
      <c r="VHF151" s="97"/>
      <c r="VHG151" s="97"/>
      <c r="VHH151" s="97"/>
      <c r="VHI151" s="97"/>
      <c r="VHJ151" s="97"/>
      <c r="VHK151" s="97"/>
      <c r="VHL151" s="97"/>
      <c r="VHM151" s="97"/>
      <c r="VHN151" s="97"/>
      <c r="VHO151" s="97"/>
      <c r="VHP151" s="97"/>
      <c r="VHQ151" s="97"/>
      <c r="VHR151" s="97"/>
      <c r="VHS151" s="97"/>
      <c r="VHT151" s="97"/>
      <c r="VHU151" s="97"/>
      <c r="VHV151" s="97"/>
      <c r="VHW151" s="97"/>
      <c r="VHX151" s="97"/>
      <c r="VHY151" s="97"/>
      <c r="VHZ151" s="97"/>
      <c r="VIA151" s="97"/>
      <c r="VIB151" s="97"/>
      <c r="VIC151" s="97"/>
      <c r="VID151" s="97"/>
      <c r="VIE151" s="97"/>
      <c r="VIF151" s="97"/>
      <c r="VIG151" s="97"/>
      <c r="VIH151" s="97"/>
      <c r="VII151" s="97"/>
      <c r="VIJ151" s="97"/>
      <c r="VIK151" s="97"/>
      <c r="VIL151" s="97"/>
      <c r="VIM151" s="97"/>
      <c r="VIN151" s="97"/>
      <c r="VIO151" s="97"/>
      <c r="VIP151" s="97"/>
      <c r="VIQ151" s="97"/>
      <c r="VIR151" s="97"/>
      <c r="VIS151" s="97"/>
      <c r="VIT151" s="97"/>
      <c r="VIU151" s="97"/>
      <c r="VIV151" s="97"/>
      <c r="VIW151" s="97"/>
      <c r="VIX151" s="97"/>
      <c r="VIY151" s="97"/>
      <c r="VIZ151" s="97"/>
      <c r="VJA151" s="97"/>
      <c r="VJB151" s="97"/>
      <c r="VJC151" s="97"/>
      <c r="VJD151" s="97"/>
      <c r="VJE151" s="97"/>
      <c r="VJF151" s="97"/>
      <c r="VJG151" s="97"/>
      <c r="VJH151" s="97"/>
      <c r="VJI151" s="97"/>
      <c r="VJJ151" s="97"/>
      <c r="VJK151" s="97"/>
      <c r="VJL151" s="97"/>
      <c r="VJM151" s="97"/>
      <c r="VJN151" s="97"/>
      <c r="VJO151" s="97"/>
      <c r="VJP151" s="97"/>
      <c r="VJQ151" s="97"/>
      <c r="VJR151" s="97"/>
      <c r="VJS151" s="97"/>
      <c r="VJT151" s="97"/>
      <c r="VJU151" s="97"/>
      <c r="VJV151" s="97"/>
      <c r="VJW151" s="97"/>
      <c r="VJX151" s="97"/>
      <c r="VJY151" s="97"/>
      <c r="VJZ151" s="97"/>
      <c r="VKA151" s="97"/>
      <c r="VKB151" s="97"/>
      <c r="VKC151" s="97"/>
      <c r="VKD151" s="97"/>
      <c r="VKE151" s="97"/>
      <c r="VKF151" s="97"/>
      <c r="VKG151" s="97"/>
      <c r="VKH151" s="97"/>
      <c r="VKI151" s="97"/>
      <c r="VKJ151" s="97"/>
      <c r="VKK151" s="97"/>
      <c r="VKL151" s="97"/>
      <c r="VKM151" s="97"/>
      <c r="VKN151" s="97"/>
      <c r="VKO151" s="97"/>
      <c r="VKP151" s="97"/>
      <c r="VKQ151" s="97"/>
      <c r="VKR151" s="97"/>
      <c r="VKS151" s="97"/>
      <c r="VKT151" s="97"/>
      <c r="VKU151" s="97"/>
      <c r="VKV151" s="97"/>
      <c r="VKW151" s="97"/>
      <c r="VKX151" s="97"/>
      <c r="VKY151" s="97"/>
      <c r="VKZ151" s="97"/>
      <c r="VLA151" s="97"/>
      <c r="VLB151" s="97"/>
      <c r="VLC151" s="97"/>
      <c r="VLD151" s="97"/>
      <c r="VLE151" s="97"/>
      <c r="VLF151" s="97"/>
      <c r="VLG151" s="97"/>
      <c r="VLH151" s="97"/>
      <c r="VLI151" s="97"/>
      <c r="VLJ151" s="97"/>
      <c r="VLK151" s="97"/>
      <c r="VLL151" s="97"/>
      <c r="VLM151" s="97"/>
      <c r="VLN151" s="97"/>
      <c r="VLO151" s="97"/>
      <c r="VLP151" s="97"/>
      <c r="VLQ151" s="97"/>
      <c r="VLR151" s="97"/>
      <c r="VLS151" s="97"/>
      <c r="VLT151" s="97"/>
      <c r="VLU151" s="97"/>
      <c r="VLV151" s="97"/>
      <c r="VLW151" s="97"/>
      <c r="VLX151" s="97"/>
      <c r="VLY151" s="97"/>
      <c r="VLZ151" s="97"/>
      <c r="VMA151" s="97"/>
      <c r="VMB151" s="97"/>
      <c r="VMC151" s="97"/>
      <c r="VMD151" s="97"/>
      <c r="VME151" s="97"/>
      <c r="VMF151" s="97"/>
      <c r="VMG151" s="97"/>
      <c r="VMH151" s="97"/>
      <c r="VMI151" s="97"/>
      <c r="VMJ151" s="97"/>
      <c r="VMK151" s="97"/>
      <c r="VML151" s="97"/>
      <c r="VMM151" s="97"/>
      <c r="VMN151" s="97"/>
      <c r="VMO151" s="97"/>
      <c r="VMP151" s="97"/>
      <c r="VMQ151" s="97"/>
      <c r="VMR151" s="97"/>
      <c r="VMS151" s="97"/>
      <c r="VMT151" s="97"/>
      <c r="VMU151" s="97"/>
      <c r="VMV151" s="97"/>
      <c r="VMW151" s="97"/>
      <c r="VMX151" s="97"/>
      <c r="VMY151" s="97"/>
      <c r="VMZ151" s="97"/>
      <c r="VNA151" s="97"/>
      <c r="VNB151" s="97"/>
      <c r="VNC151" s="97"/>
      <c r="VND151" s="97"/>
      <c r="VNE151" s="97"/>
      <c r="VNF151" s="97"/>
      <c r="VNG151" s="97"/>
      <c r="VNH151" s="97"/>
      <c r="VNI151" s="97"/>
      <c r="VNJ151" s="97"/>
      <c r="VNK151" s="97"/>
      <c r="VNL151" s="97"/>
      <c r="VNM151" s="97"/>
      <c r="VNN151" s="97"/>
      <c r="VNO151" s="97"/>
      <c r="VNP151" s="97"/>
      <c r="VNQ151" s="97"/>
      <c r="VNR151" s="97"/>
      <c r="VNS151" s="97"/>
      <c r="VNT151" s="97"/>
      <c r="VNU151" s="97"/>
      <c r="VNV151" s="97"/>
      <c r="VNW151" s="97"/>
      <c r="VNX151" s="97"/>
      <c r="VNY151" s="97"/>
      <c r="VNZ151" s="97"/>
      <c r="VOA151" s="97"/>
      <c r="VOB151" s="97"/>
      <c r="VOC151" s="97"/>
      <c r="VOD151" s="97"/>
      <c r="VOE151" s="97"/>
      <c r="VOF151" s="97"/>
      <c r="VOG151" s="97"/>
      <c r="VOH151" s="97"/>
      <c r="VOI151" s="97"/>
      <c r="VOJ151" s="97"/>
      <c r="VOK151" s="97"/>
      <c r="VOL151" s="97"/>
      <c r="VOM151" s="97"/>
      <c r="VON151" s="97"/>
      <c r="VOO151" s="97"/>
      <c r="VOP151" s="97"/>
      <c r="VOQ151" s="97"/>
      <c r="VOR151" s="97"/>
      <c r="VOS151" s="97"/>
      <c r="VOT151" s="97"/>
      <c r="VOU151" s="97"/>
      <c r="VOV151" s="97"/>
      <c r="VOW151" s="97"/>
      <c r="VOX151" s="97"/>
      <c r="VOY151" s="97"/>
      <c r="VOZ151" s="97"/>
      <c r="VPA151" s="97"/>
      <c r="VPB151" s="97"/>
      <c r="VPC151" s="97"/>
      <c r="VPD151" s="97"/>
      <c r="VPE151" s="97"/>
      <c r="VPF151" s="97"/>
      <c r="VPG151" s="97"/>
      <c r="VPH151" s="97"/>
      <c r="VPI151" s="97"/>
      <c r="VPJ151" s="97"/>
      <c r="VPK151" s="97"/>
      <c r="VPL151" s="97"/>
      <c r="VPM151" s="97"/>
      <c r="VPN151" s="97"/>
      <c r="VPO151" s="97"/>
      <c r="VPP151" s="97"/>
      <c r="VPQ151" s="97"/>
      <c r="VPR151" s="97"/>
      <c r="VPS151" s="97"/>
      <c r="VPT151" s="97"/>
      <c r="VPU151" s="97"/>
      <c r="VPV151" s="97"/>
      <c r="VPW151" s="97"/>
      <c r="VPX151" s="97"/>
      <c r="VPY151" s="97"/>
      <c r="VPZ151" s="97"/>
      <c r="VQA151" s="97"/>
      <c r="VQB151" s="97"/>
      <c r="VQC151" s="97"/>
      <c r="VQD151" s="97"/>
      <c r="VQE151" s="97"/>
      <c r="VQF151" s="97"/>
      <c r="VQG151" s="97"/>
      <c r="VQH151" s="97"/>
      <c r="VQI151" s="97"/>
      <c r="VQJ151" s="97"/>
      <c r="VQK151" s="97"/>
      <c r="VQL151" s="97"/>
      <c r="VQM151" s="97"/>
      <c r="VQN151" s="97"/>
      <c r="VQO151" s="97"/>
      <c r="VQP151" s="97"/>
      <c r="VQQ151" s="97"/>
      <c r="VQR151" s="97"/>
      <c r="VQS151" s="97"/>
      <c r="VQT151" s="97"/>
      <c r="VQU151" s="97"/>
      <c r="VQV151" s="97"/>
      <c r="VQW151" s="97"/>
      <c r="VQX151" s="97"/>
      <c r="VQY151" s="97"/>
      <c r="VQZ151" s="97"/>
      <c r="VRA151" s="97"/>
      <c r="VRB151" s="97"/>
      <c r="VRC151" s="97"/>
      <c r="VRD151" s="97"/>
      <c r="VRE151" s="97"/>
      <c r="VRF151" s="97"/>
      <c r="VRG151" s="97"/>
      <c r="VRH151" s="97"/>
      <c r="VRI151" s="97"/>
      <c r="VRJ151" s="97"/>
      <c r="VRK151" s="97"/>
      <c r="VRL151" s="97"/>
      <c r="VRM151" s="97"/>
      <c r="VRN151" s="97"/>
      <c r="VRO151" s="97"/>
      <c r="VRP151" s="97"/>
      <c r="VRQ151" s="97"/>
      <c r="VRR151" s="97"/>
      <c r="VRS151" s="97"/>
      <c r="VRT151" s="97"/>
      <c r="VRU151" s="97"/>
      <c r="VRV151" s="97"/>
      <c r="VRW151" s="97"/>
      <c r="VRX151" s="97"/>
      <c r="VRY151" s="97"/>
      <c r="VRZ151" s="97"/>
      <c r="VSA151" s="97"/>
      <c r="VSB151" s="97"/>
      <c r="VSC151" s="97"/>
      <c r="VSD151" s="97"/>
      <c r="VSE151" s="97"/>
      <c r="VSF151" s="97"/>
      <c r="VSG151" s="97"/>
      <c r="VSH151" s="97"/>
      <c r="VSI151" s="97"/>
      <c r="VSJ151" s="97"/>
      <c r="VSK151" s="97"/>
      <c r="VSL151" s="97"/>
      <c r="VSM151" s="97"/>
      <c r="VSN151" s="97"/>
      <c r="VSO151" s="97"/>
      <c r="VSP151" s="97"/>
      <c r="VSQ151" s="97"/>
      <c r="VSR151" s="97"/>
      <c r="VSS151" s="97"/>
      <c r="VST151" s="97"/>
      <c r="VSU151" s="97"/>
      <c r="VSV151" s="97"/>
      <c r="VSW151" s="97"/>
      <c r="VSX151" s="97"/>
      <c r="VSY151" s="97"/>
      <c r="VSZ151" s="97"/>
      <c r="VTA151" s="97"/>
      <c r="VTB151" s="97"/>
      <c r="VTC151" s="97"/>
      <c r="VTD151" s="97"/>
      <c r="VTE151" s="97"/>
      <c r="VTF151" s="97"/>
      <c r="VTG151" s="97"/>
      <c r="VTH151" s="97"/>
      <c r="VTI151" s="97"/>
      <c r="VTJ151" s="97"/>
      <c r="VTK151" s="97"/>
      <c r="VTL151" s="97"/>
      <c r="VTM151" s="97"/>
      <c r="VTN151" s="97"/>
      <c r="VTO151" s="97"/>
      <c r="VTP151" s="97"/>
      <c r="VTQ151" s="97"/>
      <c r="VTR151" s="97"/>
      <c r="VTS151" s="97"/>
      <c r="VTT151" s="97"/>
      <c r="VTU151" s="97"/>
      <c r="VTV151" s="97"/>
      <c r="VTW151" s="97"/>
      <c r="VTX151" s="97"/>
      <c r="VTY151" s="97"/>
      <c r="VTZ151" s="97"/>
      <c r="VUA151" s="97"/>
      <c r="VUB151" s="97"/>
      <c r="VUC151" s="97"/>
      <c r="VUD151" s="97"/>
      <c r="VUE151" s="97"/>
      <c r="VUF151" s="97"/>
      <c r="VUG151" s="97"/>
      <c r="VUH151" s="97"/>
      <c r="VUI151" s="97"/>
      <c r="VUJ151" s="97"/>
      <c r="VUK151" s="97"/>
      <c r="VUL151" s="97"/>
      <c r="VUM151" s="97"/>
      <c r="VUN151" s="97"/>
      <c r="VUO151" s="97"/>
      <c r="VUP151" s="97"/>
      <c r="VUQ151" s="97"/>
      <c r="VUR151" s="97"/>
      <c r="VUS151" s="97"/>
      <c r="VUT151" s="97"/>
      <c r="VUU151" s="97"/>
      <c r="VUV151" s="97"/>
      <c r="VUW151" s="97"/>
      <c r="VUX151" s="97"/>
      <c r="VUY151" s="97"/>
      <c r="VUZ151" s="97"/>
      <c r="VVA151" s="97"/>
      <c r="VVB151" s="97"/>
      <c r="VVC151" s="97"/>
      <c r="VVD151" s="97"/>
      <c r="VVE151" s="97"/>
      <c r="VVF151" s="97"/>
      <c r="VVG151" s="97"/>
      <c r="VVH151" s="97"/>
      <c r="VVI151" s="97"/>
      <c r="VVJ151" s="97"/>
      <c r="VVK151" s="97"/>
      <c r="VVL151" s="97"/>
      <c r="VVM151" s="97"/>
      <c r="VVN151" s="97"/>
      <c r="VVO151" s="97"/>
      <c r="VVP151" s="97"/>
      <c r="VVQ151" s="97"/>
      <c r="VVR151" s="97"/>
      <c r="VVS151" s="97"/>
      <c r="VVT151" s="97"/>
      <c r="VVU151" s="97"/>
      <c r="VVV151" s="97"/>
      <c r="VVW151" s="97"/>
      <c r="VVX151" s="97"/>
      <c r="VVY151" s="97"/>
      <c r="VVZ151" s="97"/>
      <c r="VWA151" s="97"/>
      <c r="VWB151" s="97"/>
      <c r="VWC151" s="97"/>
      <c r="VWD151" s="97"/>
      <c r="VWE151" s="97"/>
      <c r="VWF151" s="97"/>
      <c r="VWG151" s="97"/>
      <c r="VWH151" s="97"/>
      <c r="VWI151" s="97"/>
      <c r="VWJ151" s="97"/>
      <c r="VWK151" s="97"/>
      <c r="VWL151" s="97"/>
      <c r="VWM151" s="97"/>
      <c r="VWN151" s="97"/>
      <c r="VWO151" s="97"/>
      <c r="VWP151" s="97"/>
      <c r="VWQ151" s="97"/>
      <c r="VWR151" s="97"/>
      <c r="VWS151" s="97"/>
      <c r="VWT151" s="97"/>
      <c r="VWU151" s="97"/>
      <c r="VWV151" s="97"/>
      <c r="VWW151" s="97"/>
      <c r="VWX151" s="97"/>
      <c r="VWY151" s="97"/>
      <c r="VWZ151" s="97"/>
      <c r="VXA151" s="97"/>
      <c r="VXB151" s="97"/>
      <c r="VXC151" s="97"/>
      <c r="VXD151" s="97"/>
      <c r="VXE151" s="97"/>
      <c r="VXF151" s="97"/>
      <c r="VXG151" s="97"/>
      <c r="VXH151" s="97"/>
      <c r="VXI151" s="97"/>
      <c r="VXJ151" s="97"/>
      <c r="VXK151" s="97"/>
      <c r="VXL151" s="97"/>
      <c r="VXM151" s="97"/>
      <c r="VXN151" s="97"/>
      <c r="VXO151" s="97"/>
      <c r="VXP151" s="97"/>
      <c r="VXQ151" s="97"/>
      <c r="VXR151" s="97"/>
      <c r="VXS151" s="97"/>
      <c r="VXT151" s="97"/>
      <c r="VXU151" s="97"/>
      <c r="VXV151" s="97"/>
      <c r="VXW151" s="97"/>
      <c r="VXX151" s="97"/>
      <c r="VXY151" s="97"/>
      <c r="VXZ151" s="97"/>
      <c r="VYA151" s="97"/>
      <c r="VYB151" s="97"/>
      <c r="VYC151" s="97"/>
      <c r="VYD151" s="97"/>
      <c r="VYE151" s="97"/>
      <c r="VYF151" s="97"/>
      <c r="VYG151" s="97"/>
      <c r="VYH151" s="97"/>
      <c r="VYI151" s="97"/>
      <c r="VYJ151" s="97"/>
      <c r="VYK151" s="97"/>
      <c r="VYL151" s="97"/>
      <c r="VYM151" s="97"/>
      <c r="VYN151" s="97"/>
      <c r="VYO151" s="97"/>
      <c r="VYP151" s="97"/>
      <c r="VYQ151" s="97"/>
      <c r="VYR151" s="97"/>
      <c r="VYS151" s="97"/>
      <c r="VYT151" s="97"/>
      <c r="VYU151" s="97"/>
      <c r="VYV151" s="97"/>
      <c r="VYW151" s="97"/>
      <c r="VYX151" s="97"/>
      <c r="VYY151" s="97"/>
      <c r="VYZ151" s="97"/>
      <c r="VZA151" s="97"/>
      <c r="VZB151" s="97"/>
      <c r="VZC151" s="97"/>
      <c r="VZD151" s="97"/>
      <c r="VZE151" s="97"/>
      <c r="VZF151" s="97"/>
      <c r="VZG151" s="97"/>
      <c r="VZH151" s="97"/>
      <c r="VZI151" s="97"/>
      <c r="VZJ151" s="97"/>
      <c r="VZK151" s="97"/>
      <c r="VZL151" s="97"/>
      <c r="VZM151" s="97"/>
      <c r="VZN151" s="97"/>
      <c r="VZO151" s="97"/>
      <c r="VZP151" s="97"/>
      <c r="VZQ151" s="97"/>
      <c r="VZR151" s="97"/>
      <c r="VZS151" s="97"/>
      <c r="VZT151" s="97"/>
      <c r="VZU151" s="97"/>
      <c r="VZV151" s="97"/>
      <c r="VZW151" s="97"/>
      <c r="VZX151" s="97"/>
      <c r="VZY151" s="97"/>
      <c r="VZZ151" s="97"/>
      <c r="WAA151" s="97"/>
      <c r="WAB151" s="97"/>
      <c r="WAC151" s="97"/>
      <c r="WAD151" s="97"/>
      <c r="WAE151" s="97"/>
      <c r="WAF151" s="97"/>
      <c r="WAG151" s="97"/>
      <c r="WAH151" s="97"/>
      <c r="WAI151" s="97"/>
      <c r="WAJ151" s="97"/>
      <c r="WAK151" s="97"/>
      <c r="WAL151" s="97"/>
      <c r="WAM151" s="97"/>
      <c r="WAN151" s="97"/>
      <c r="WAO151" s="97"/>
      <c r="WAP151" s="97"/>
      <c r="WAQ151" s="97"/>
      <c r="WAR151" s="97"/>
      <c r="WAS151" s="97"/>
      <c r="WAT151" s="97"/>
      <c r="WAU151" s="97"/>
      <c r="WAV151" s="97"/>
      <c r="WAW151" s="97"/>
      <c r="WAX151" s="97"/>
      <c r="WAY151" s="97"/>
      <c r="WAZ151" s="97"/>
      <c r="WBA151" s="97"/>
      <c r="WBB151" s="97"/>
      <c r="WBC151" s="97"/>
      <c r="WBD151" s="97"/>
      <c r="WBE151" s="97"/>
      <c r="WBF151" s="97"/>
      <c r="WBG151" s="97"/>
      <c r="WBH151" s="97"/>
      <c r="WBI151" s="97"/>
      <c r="WBJ151" s="97"/>
      <c r="WBK151" s="97"/>
      <c r="WBL151" s="97"/>
      <c r="WBM151" s="97"/>
      <c r="WBN151" s="97"/>
      <c r="WBO151" s="97"/>
      <c r="WBP151" s="97"/>
      <c r="WBQ151" s="97"/>
      <c r="WBR151" s="97"/>
      <c r="WBS151" s="97"/>
      <c r="WBT151" s="97"/>
      <c r="WBU151" s="97"/>
      <c r="WBV151" s="97"/>
      <c r="WBW151" s="97"/>
      <c r="WBX151" s="97"/>
      <c r="WBY151" s="97"/>
      <c r="WBZ151" s="97"/>
      <c r="WCA151" s="97"/>
      <c r="WCB151" s="97"/>
      <c r="WCC151" s="97"/>
      <c r="WCD151" s="97"/>
      <c r="WCE151" s="97"/>
      <c r="WCF151" s="97"/>
      <c r="WCG151" s="97"/>
      <c r="WCH151" s="97"/>
      <c r="WCI151" s="97"/>
      <c r="WCJ151" s="97"/>
      <c r="WCK151" s="97"/>
      <c r="WCL151" s="97"/>
      <c r="WCM151" s="97"/>
      <c r="WCN151" s="97"/>
      <c r="WCO151" s="97"/>
      <c r="WCP151" s="97"/>
      <c r="WCQ151" s="97"/>
      <c r="WCR151" s="97"/>
      <c r="WCS151" s="97"/>
      <c r="WCT151" s="97"/>
      <c r="WCU151" s="97"/>
      <c r="WCV151" s="97"/>
      <c r="WCW151" s="97"/>
      <c r="WCX151" s="97"/>
      <c r="WCY151" s="97"/>
      <c r="WCZ151" s="97"/>
      <c r="WDA151" s="97"/>
      <c r="WDB151" s="97"/>
      <c r="WDC151" s="97"/>
      <c r="WDD151" s="97"/>
      <c r="WDE151" s="97"/>
      <c r="WDF151" s="97"/>
      <c r="WDG151" s="97"/>
      <c r="WDH151" s="97"/>
      <c r="WDI151" s="97"/>
      <c r="WDJ151" s="97"/>
      <c r="WDK151" s="97"/>
      <c r="WDL151" s="97"/>
      <c r="WDM151" s="97"/>
      <c r="WDN151" s="97"/>
      <c r="WDO151" s="97"/>
      <c r="WDP151" s="97"/>
      <c r="WDQ151" s="97"/>
      <c r="WDR151" s="97"/>
      <c r="WDS151" s="97"/>
      <c r="WDT151" s="97"/>
      <c r="WDU151" s="97"/>
      <c r="WDV151" s="97"/>
      <c r="WDW151" s="97"/>
      <c r="WDX151" s="97"/>
      <c r="WDY151" s="97"/>
      <c r="WDZ151" s="97"/>
      <c r="WEA151" s="97"/>
      <c r="WEB151" s="97"/>
      <c r="WEC151" s="97"/>
      <c r="WED151" s="97"/>
      <c r="WEE151" s="97"/>
      <c r="WEF151" s="97"/>
      <c r="WEG151" s="97"/>
      <c r="WEH151" s="97"/>
      <c r="WEI151" s="97"/>
      <c r="WEJ151" s="97"/>
      <c r="WEK151" s="97"/>
      <c r="WEL151" s="97"/>
      <c r="WEM151" s="97"/>
      <c r="WEN151" s="97"/>
      <c r="WEO151" s="97"/>
      <c r="WEP151" s="97"/>
      <c r="WEQ151" s="97"/>
      <c r="WER151" s="97"/>
      <c r="WES151" s="97"/>
      <c r="WET151" s="97"/>
      <c r="WEU151" s="97"/>
      <c r="WEV151" s="97"/>
      <c r="WEW151" s="97"/>
      <c r="WEX151" s="97"/>
      <c r="WEY151" s="97"/>
      <c r="WEZ151" s="97"/>
      <c r="WFA151" s="97"/>
      <c r="WFB151" s="97"/>
      <c r="WFC151" s="97"/>
      <c r="WFD151" s="97"/>
      <c r="WFE151" s="97"/>
      <c r="WFF151" s="97"/>
      <c r="WFG151" s="97"/>
      <c r="WFH151" s="97"/>
      <c r="WFI151" s="97"/>
      <c r="WFJ151" s="97"/>
      <c r="WFK151" s="97"/>
      <c r="WFL151" s="97"/>
      <c r="WFM151" s="97"/>
      <c r="WFN151" s="97"/>
      <c r="WFO151" s="97"/>
      <c r="WFP151" s="97"/>
      <c r="WFQ151" s="97"/>
      <c r="WFR151" s="97"/>
      <c r="WFS151" s="97"/>
      <c r="WFT151" s="97"/>
      <c r="WFU151" s="97"/>
      <c r="WFV151" s="97"/>
      <c r="WFW151" s="97"/>
      <c r="WFX151" s="97"/>
      <c r="WFY151" s="97"/>
      <c r="WFZ151" s="97"/>
      <c r="WGA151" s="97"/>
      <c r="WGB151" s="97"/>
      <c r="WGC151" s="97"/>
      <c r="WGD151" s="97"/>
      <c r="WGE151" s="97"/>
      <c r="WGF151" s="97"/>
      <c r="WGG151" s="97"/>
      <c r="WGH151" s="97"/>
      <c r="WGI151" s="97"/>
      <c r="WGJ151" s="97"/>
      <c r="WGK151" s="97"/>
      <c r="WGL151" s="97"/>
      <c r="WGM151" s="97"/>
      <c r="WGN151" s="97"/>
      <c r="WGO151" s="97"/>
      <c r="WGP151" s="97"/>
      <c r="WGQ151" s="97"/>
      <c r="WGR151" s="97"/>
      <c r="WGS151" s="97"/>
      <c r="WGT151" s="97"/>
      <c r="WGU151" s="97"/>
      <c r="WGV151" s="97"/>
      <c r="WGW151" s="97"/>
      <c r="WGX151" s="97"/>
      <c r="WGY151" s="97"/>
      <c r="WGZ151" s="97"/>
      <c r="WHA151" s="97"/>
      <c r="WHB151" s="97"/>
      <c r="WHC151" s="97"/>
      <c r="WHD151" s="97"/>
      <c r="WHE151" s="97"/>
      <c r="WHF151" s="97"/>
      <c r="WHG151" s="97"/>
      <c r="WHH151" s="97"/>
      <c r="WHI151" s="97"/>
      <c r="WHJ151" s="97"/>
      <c r="WHK151" s="97"/>
      <c r="WHL151" s="97"/>
      <c r="WHM151" s="97"/>
      <c r="WHN151" s="97"/>
      <c r="WHO151" s="97"/>
      <c r="WHP151" s="97"/>
      <c r="WHQ151" s="97"/>
      <c r="WHR151" s="97"/>
      <c r="WHS151" s="97"/>
      <c r="WHT151" s="97"/>
      <c r="WHU151" s="97"/>
      <c r="WHV151" s="97"/>
      <c r="WHW151" s="97"/>
      <c r="WHX151" s="97"/>
      <c r="WHY151" s="97"/>
      <c r="WHZ151" s="97"/>
      <c r="WIA151" s="97"/>
      <c r="WIB151" s="97"/>
      <c r="WIC151" s="97"/>
      <c r="WID151" s="97"/>
      <c r="WIE151" s="97"/>
      <c r="WIF151" s="97"/>
      <c r="WIG151" s="97"/>
      <c r="WIH151" s="97"/>
      <c r="WII151" s="97"/>
      <c r="WIJ151" s="97"/>
      <c r="WIK151" s="97"/>
      <c r="WIL151" s="97"/>
      <c r="WIM151" s="97"/>
      <c r="WIN151" s="97"/>
      <c r="WIO151" s="97"/>
      <c r="WIP151" s="97"/>
      <c r="WIQ151" s="97"/>
      <c r="WIR151" s="97"/>
      <c r="WIS151" s="97"/>
      <c r="WIT151" s="97"/>
      <c r="WIU151" s="97"/>
      <c r="WIV151" s="97"/>
      <c r="WIW151" s="97"/>
      <c r="WIX151" s="97"/>
      <c r="WIY151" s="97"/>
      <c r="WIZ151" s="97"/>
      <c r="WJA151" s="97"/>
      <c r="WJB151" s="97"/>
      <c r="WJC151" s="97"/>
      <c r="WJD151" s="97"/>
      <c r="WJE151" s="97"/>
      <c r="WJF151" s="97"/>
      <c r="WJG151" s="97"/>
      <c r="WJH151" s="97"/>
      <c r="WJI151" s="97"/>
      <c r="WJJ151" s="97"/>
      <c r="WJK151" s="97"/>
      <c r="WJL151" s="97"/>
      <c r="WJM151" s="97"/>
      <c r="WJN151" s="97"/>
      <c r="WJO151" s="97"/>
      <c r="WJP151" s="97"/>
      <c r="WJQ151" s="97"/>
      <c r="WJR151" s="97"/>
      <c r="WJS151" s="97"/>
      <c r="WJT151" s="97"/>
      <c r="WJU151" s="97"/>
      <c r="WJV151" s="97"/>
      <c r="WJW151" s="97"/>
      <c r="WJX151" s="97"/>
      <c r="WJY151" s="97"/>
      <c r="WJZ151" s="97"/>
      <c r="WKA151" s="97"/>
      <c r="WKB151" s="97"/>
      <c r="WKC151" s="97"/>
      <c r="WKD151" s="97"/>
      <c r="WKE151" s="97"/>
      <c r="WKF151" s="97"/>
      <c r="WKG151" s="97"/>
      <c r="WKH151" s="97"/>
      <c r="WKI151" s="97"/>
      <c r="WKJ151" s="97"/>
      <c r="WKK151" s="97"/>
      <c r="WKL151" s="97"/>
      <c r="WKM151" s="97"/>
      <c r="WKN151" s="97"/>
      <c r="WKO151" s="97"/>
      <c r="WKP151" s="97"/>
      <c r="WKQ151" s="97"/>
      <c r="WKR151" s="97"/>
      <c r="WKS151" s="97"/>
      <c r="WKT151" s="97"/>
      <c r="WKU151" s="97"/>
      <c r="WKV151" s="97"/>
      <c r="WKW151" s="97"/>
      <c r="WKX151" s="97"/>
      <c r="WKY151" s="97"/>
      <c r="WKZ151" s="97"/>
      <c r="WLA151" s="97"/>
      <c r="WLB151" s="97"/>
      <c r="WLC151" s="97"/>
      <c r="WLD151" s="97"/>
      <c r="WLE151" s="97"/>
      <c r="WLF151" s="97"/>
      <c r="WLG151" s="97"/>
      <c r="WLH151" s="97"/>
      <c r="WLI151" s="97"/>
      <c r="WLJ151" s="97"/>
      <c r="WLK151" s="97"/>
      <c r="WLL151" s="97"/>
      <c r="WLM151" s="97"/>
      <c r="WLN151" s="97"/>
      <c r="WLO151" s="97"/>
      <c r="WLP151" s="97"/>
      <c r="WLQ151" s="97"/>
      <c r="WLR151" s="97"/>
      <c r="WLS151" s="97"/>
      <c r="WLT151" s="97"/>
      <c r="WLU151" s="97"/>
      <c r="WLV151" s="97"/>
      <c r="WLW151" s="97"/>
      <c r="WLX151" s="97"/>
      <c r="WLY151" s="97"/>
      <c r="WLZ151" s="97"/>
      <c r="WMA151" s="97"/>
      <c r="WMB151" s="97"/>
      <c r="WMC151" s="97"/>
      <c r="WMD151" s="97"/>
      <c r="WME151" s="97"/>
      <c r="WMF151" s="97"/>
      <c r="WMG151" s="97"/>
      <c r="WMH151" s="97"/>
      <c r="WMI151" s="97"/>
      <c r="WMJ151" s="97"/>
      <c r="WMK151" s="97"/>
      <c r="WML151" s="97"/>
      <c r="WMM151" s="97"/>
      <c r="WMN151" s="97"/>
      <c r="WMO151" s="97"/>
      <c r="WMP151" s="97"/>
      <c r="WMQ151" s="97"/>
      <c r="WMR151" s="97"/>
      <c r="WMS151" s="97"/>
      <c r="WMT151" s="97"/>
      <c r="WMU151" s="97"/>
      <c r="WMV151" s="97"/>
      <c r="WMW151" s="97"/>
      <c r="WMX151" s="97"/>
      <c r="WMY151" s="97"/>
      <c r="WMZ151" s="97"/>
      <c r="WNA151" s="97"/>
      <c r="WNB151" s="97"/>
      <c r="WNC151" s="97"/>
      <c r="WND151" s="97"/>
      <c r="WNE151" s="97"/>
      <c r="WNF151" s="97"/>
      <c r="WNG151" s="97"/>
      <c r="WNH151" s="97"/>
      <c r="WNI151" s="97"/>
      <c r="WNJ151" s="97"/>
      <c r="WNK151" s="97"/>
      <c r="WNL151" s="97"/>
      <c r="WNM151" s="97"/>
      <c r="WNN151" s="97"/>
      <c r="WNO151" s="97"/>
      <c r="WNP151" s="97"/>
      <c r="WNQ151" s="97"/>
      <c r="WNR151" s="97"/>
      <c r="WNS151" s="97"/>
      <c r="WNT151" s="97"/>
      <c r="WNU151" s="97"/>
      <c r="WNV151" s="97"/>
      <c r="WNW151" s="97"/>
      <c r="WNX151" s="97"/>
      <c r="WNY151" s="97"/>
      <c r="WNZ151" s="97"/>
      <c r="WOA151" s="97"/>
      <c r="WOB151" s="97"/>
      <c r="WOC151" s="97"/>
      <c r="WOD151" s="97"/>
      <c r="WOE151" s="97"/>
      <c r="WOF151" s="97"/>
      <c r="WOG151" s="97"/>
      <c r="WOH151" s="97"/>
      <c r="WOI151" s="97"/>
      <c r="WOJ151" s="97"/>
      <c r="WOK151" s="97"/>
      <c r="WOL151" s="97"/>
      <c r="WOM151" s="97"/>
      <c r="WON151" s="97"/>
      <c r="WOO151" s="97"/>
      <c r="WOP151" s="97"/>
      <c r="WOQ151" s="97"/>
      <c r="WOR151" s="97"/>
      <c r="WOS151" s="97"/>
      <c r="WOT151" s="97"/>
      <c r="WOU151" s="97"/>
      <c r="WOV151" s="97"/>
      <c r="WOW151" s="97"/>
      <c r="WOX151" s="97"/>
      <c r="WOY151" s="97"/>
      <c r="WOZ151" s="97"/>
      <c r="WPA151" s="97"/>
      <c r="WPB151" s="97"/>
      <c r="WPC151" s="97"/>
      <c r="WPD151" s="97"/>
      <c r="WPE151" s="97"/>
      <c r="WPF151" s="97"/>
      <c r="WPG151" s="97"/>
      <c r="WPH151" s="97"/>
      <c r="WPI151" s="97"/>
      <c r="WPJ151" s="97"/>
      <c r="WPK151" s="97"/>
      <c r="WPL151" s="97"/>
      <c r="WPM151" s="97"/>
      <c r="WPN151" s="97"/>
      <c r="WPO151" s="97"/>
      <c r="WPP151" s="97"/>
      <c r="WPQ151" s="97"/>
      <c r="WPR151" s="97"/>
      <c r="WPS151" s="97"/>
      <c r="WPT151" s="97"/>
      <c r="WPU151" s="97"/>
      <c r="WPV151" s="97"/>
      <c r="WPW151" s="97"/>
      <c r="WPX151" s="97"/>
      <c r="WPY151" s="97"/>
      <c r="WPZ151" s="97"/>
      <c r="WQA151" s="97"/>
      <c r="WQB151" s="97"/>
      <c r="WQC151" s="97"/>
      <c r="WQD151" s="97"/>
      <c r="WQE151" s="97"/>
      <c r="WQF151" s="97"/>
      <c r="WQG151" s="97"/>
      <c r="WQH151" s="97"/>
      <c r="WQI151" s="97"/>
      <c r="WQJ151" s="97"/>
      <c r="WQK151" s="97"/>
      <c r="WQL151" s="97"/>
      <c r="WQM151" s="97"/>
      <c r="WQN151" s="97"/>
      <c r="WQO151" s="97"/>
      <c r="WQP151" s="97"/>
      <c r="WQQ151" s="97"/>
      <c r="WQR151" s="97"/>
      <c r="WQS151" s="97"/>
      <c r="WQT151" s="97"/>
      <c r="WQU151" s="97"/>
      <c r="WQV151" s="97"/>
      <c r="WQW151" s="97"/>
      <c r="WQX151" s="97"/>
      <c r="WQY151" s="97"/>
      <c r="WQZ151" s="97"/>
      <c r="WRA151" s="97"/>
      <c r="WRB151" s="97"/>
      <c r="WRC151" s="97"/>
      <c r="WRD151" s="97"/>
      <c r="WRE151" s="97"/>
      <c r="WRF151" s="97"/>
      <c r="WRG151" s="97"/>
      <c r="WRH151" s="97"/>
      <c r="WRI151" s="97"/>
      <c r="WRJ151" s="97"/>
      <c r="WRK151" s="97"/>
      <c r="WRL151" s="97"/>
      <c r="WRM151" s="97"/>
      <c r="WRN151" s="97"/>
      <c r="WRO151" s="97"/>
      <c r="WRP151" s="97"/>
      <c r="WRQ151" s="97"/>
      <c r="WRR151" s="97"/>
      <c r="WRS151" s="97"/>
      <c r="WRT151" s="97"/>
      <c r="WRU151" s="97"/>
      <c r="WRV151" s="97"/>
      <c r="WRW151" s="97"/>
      <c r="WRX151" s="97"/>
      <c r="WRY151" s="97"/>
      <c r="WRZ151" s="97"/>
      <c r="WSA151" s="97"/>
      <c r="WSB151" s="97"/>
      <c r="WSC151" s="97"/>
      <c r="WSD151" s="97"/>
      <c r="WSE151" s="97"/>
      <c r="WSF151" s="97"/>
      <c r="WSG151" s="97"/>
      <c r="WSH151" s="97"/>
      <c r="WSI151" s="97"/>
      <c r="WSJ151" s="97"/>
      <c r="WSK151" s="97"/>
      <c r="WSL151" s="97"/>
      <c r="WSM151" s="97"/>
      <c r="WSN151" s="97"/>
      <c r="WSO151" s="97"/>
      <c r="WSP151" s="97"/>
      <c r="WSQ151" s="97"/>
      <c r="WSR151" s="97"/>
      <c r="WSS151" s="97"/>
      <c r="WST151" s="97"/>
      <c r="WSU151" s="97"/>
      <c r="WSV151" s="97"/>
      <c r="WSW151" s="97"/>
      <c r="WSX151" s="97"/>
      <c r="WSY151" s="97"/>
      <c r="WSZ151" s="97"/>
      <c r="WTA151" s="97"/>
      <c r="WTB151" s="97"/>
      <c r="WTC151" s="97"/>
      <c r="WTD151" s="97"/>
      <c r="WTE151" s="97"/>
      <c r="WTF151" s="97"/>
      <c r="WTG151" s="97"/>
      <c r="WTH151" s="97"/>
      <c r="WTI151" s="97"/>
      <c r="WTJ151" s="97"/>
      <c r="WTK151" s="97"/>
      <c r="WTL151" s="97"/>
      <c r="WTM151" s="97"/>
      <c r="WTN151" s="97"/>
      <c r="WTO151" s="97"/>
      <c r="WTP151" s="97"/>
      <c r="WTQ151" s="97"/>
      <c r="WTR151" s="97"/>
      <c r="WTS151" s="97"/>
      <c r="WTT151" s="97"/>
      <c r="WTU151" s="97"/>
      <c r="WTV151" s="97"/>
      <c r="WTW151" s="97"/>
      <c r="WTX151" s="97"/>
      <c r="WTY151" s="97"/>
      <c r="WTZ151" s="97"/>
      <c r="WUA151" s="97"/>
      <c r="WUB151" s="97"/>
      <c r="WUC151" s="97"/>
      <c r="WUD151" s="97"/>
      <c r="WUE151" s="97"/>
      <c r="WUF151" s="97"/>
      <c r="WUG151" s="97"/>
      <c r="WUH151" s="97"/>
      <c r="WUI151" s="97"/>
      <c r="WUJ151" s="97"/>
      <c r="WUK151" s="97"/>
      <c r="WUL151" s="97"/>
      <c r="WUM151" s="97"/>
      <c r="WUN151" s="97"/>
      <c r="WUO151" s="97"/>
      <c r="WUP151" s="97"/>
      <c r="WUQ151" s="97"/>
      <c r="WUR151" s="97"/>
      <c r="WUS151" s="97"/>
      <c r="WUT151" s="97"/>
      <c r="WUU151" s="97"/>
      <c r="WUV151" s="97"/>
      <c r="WUW151" s="97"/>
      <c r="WUX151" s="97"/>
      <c r="WUY151" s="97"/>
      <c r="WUZ151" s="97"/>
      <c r="WVA151" s="97"/>
      <c r="WVB151" s="97"/>
      <c r="WVC151" s="97"/>
      <c r="WVD151" s="97"/>
      <c r="WVE151" s="97"/>
      <c r="WVF151" s="97"/>
      <c r="WVG151" s="97"/>
      <c r="WVH151" s="97"/>
      <c r="WVI151" s="97"/>
      <c r="WVJ151" s="97"/>
      <c r="WVK151" s="97"/>
      <c r="WVL151" s="97"/>
      <c r="WVM151" s="97"/>
      <c r="WVN151" s="97"/>
      <c r="WVO151" s="97"/>
      <c r="WVP151" s="97"/>
      <c r="WVQ151" s="97"/>
      <c r="WVR151" s="97"/>
      <c r="WVS151" s="97"/>
      <c r="WVT151" s="97"/>
      <c r="WVU151" s="97"/>
      <c r="WVV151" s="97"/>
      <c r="WVW151" s="97"/>
      <c r="WVX151" s="97"/>
      <c r="WVY151" s="97"/>
      <c r="WVZ151" s="97"/>
      <c r="WWA151" s="97"/>
      <c r="WWB151" s="97"/>
      <c r="WWC151" s="97"/>
      <c r="WWD151" s="97"/>
      <c r="WWE151" s="97"/>
      <c r="WWF151" s="97"/>
      <c r="WWG151" s="97"/>
      <c r="WWH151" s="97"/>
      <c r="WWI151" s="97"/>
      <c r="WWJ151" s="97"/>
      <c r="WWK151" s="97"/>
      <c r="WWL151" s="97"/>
      <c r="WWM151" s="97"/>
      <c r="WWN151" s="97"/>
      <c r="WWO151" s="97"/>
      <c r="WWP151" s="97"/>
      <c r="WWQ151" s="97"/>
      <c r="WWR151" s="97"/>
      <c r="WWS151" s="97"/>
      <c r="WWT151" s="97"/>
      <c r="WWU151" s="97"/>
      <c r="WWV151" s="97"/>
      <c r="WWW151" s="97"/>
      <c r="WWX151" s="97"/>
      <c r="WWY151" s="97"/>
      <c r="WWZ151" s="97"/>
      <c r="WXA151" s="97"/>
      <c r="WXB151" s="97"/>
      <c r="WXC151" s="97"/>
      <c r="WXD151" s="97"/>
      <c r="WXE151" s="97"/>
      <c r="WXF151" s="97"/>
      <c r="WXG151" s="97"/>
      <c r="WXH151" s="97"/>
      <c r="WXI151" s="97"/>
      <c r="WXJ151" s="97"/>
      <c r="WXK151" s="97"/>
      <c r="WXL151" s="97"/>
      <c r="WXM151" s="97"/>
      <c r="WXN151" s="97"/>
      <c r="WXO151" s="97"/>
      <c r="WXP151" s="97"/>
      <c r="WXQ151" s="97"/>
      <c r="WXR151" s="97"/>
      <c r="WXS151" s="97"/>
      <c r="WXT151" s="97"/>
      <c r="WXU151" s="97"/>
      <c r="WXV151" s="97"/>
      <c r="WXW151" s="97"/>
      <c r="WXX151" s="97"/>
      <c r="WXY151" s="97"/>
      <c r="WXZ151" s="97"/>
      <c r="WYA151" s="97"/>
      <c r="WYB151" s="97"/>
      <c r="WYC151" s="97"/>
      <c r="WYD151" s="97"/>
      <c r="WYE151" s="97"/>
      <c r="WYF151" s="97"/>
      <c r="WYG151" s="97"/>
      <c r="WYH151" s="97"/>
      <c r="WYI151" s="97"/>
      <c r="WYJ151" s="97"/>
      <c r="WYK151" s="97"/>
      <c r="WYL151" s="97"/>
      <c r="WYM151" s="97"/>
      <c r="WYN151" s="97"/>
      <c r="WYO151" s="97"/>
      <c r="WYP151" s="97"/>
      <c r="WYQ151" s="97"/>
      <c r="WYR151" s="97"/>
      <c r="WYS151" s="97"/>
      <c r="WYT151" s="97"/>
      <c r="WYU151" s="97"/>
      <c r="WYV151" s="97"/>
      <c r="WYW151" s="97"/>
      <c r="WYX151" s="97"/>
      <c r="WYY151" s="97"/>
      <c r="WYZ151" s="97"/>
      <c r="WZA151" s="97"/>
      <c r="WZB151" s="97"/>
      <c r="WZC151" s="97"/>
      <c r="WZD151" s="97"/>
      <c r="WZE151" s="97"/>
      <c r="WZF151" s="97"/>
      <c r="WZG151" s="97"/>
      <c r="WZH151" s="97"/>
      <c r="WZI151" s="97"/>
      <c r="WZJ151" s="97"/>
      <c r="WZK151" s="97"/>
      <c r="WZL151" s="97"/>
      <c r="WZM151" s="97"/>
      <c r="WZN151" s="97"/>
      <c r="WZO151" s="97"/>
      <c r="WZP151" s="97"/>
      <c r="WZQ151" s="97"/>
      <c r="WZR151" s="97"/>
      <c r="WZS151" s="97"/>
      <c r="WZT151" s="97"/>
      <c r="WZU151" s="97"/>
      <c r="WZV151" s="97"/>
      <c r="WZW151" s="97"/>
      <c r="WZX151" s="97"/>
      <c r="WZY151" s="97"/>
      <c r="WZZ151" s="97"/>
      <c r="XAA151" s="97"/>
      <c r="XAB151" s="97"/>
      <c r="XAC151" s="97"/>
      <c r="XAD151" s="97"/>
      <c r="XAE151" s="97"/>
      <c r="XAF151" s="97"/>
      <c r="XAG151" s="97"/>
      <c r="XAH151" s="97"/>
      <c r="XAI151" s="97"/>
      <c r="XAJ151" s="97"/>
      <c r="XAK151" s="97"/>
      <c r="XAL151" s="97"/>
      <c r="XAM151" s="97"/>
      <c r="XAN151" s="97"/>
      <c r="XAO151" s="97"/>
      <c r="XAP151" s="97"/>
      <c r="XAQ151" s="97"/>
      <c r="XAR151" s="97"/>
      <c r="XAS151" s="97"/>
      <c r="XAT151" s="97"/>
      <c r="XAU151" s="97"/>
      <c r="XAV151" s="97"/>
      <c r="XAW151" s="97"/>
      <c r="XAX151" s="97"/>
      <c r="XAY151" s="97"/>
      <c r="XAZ151" s="97"/>
      <c r="XBA151" s="97"/>
      <c r="XBB151" s="97"/>
      <c r="XBC151" s="97"/>
      <c r="XBD151" s="97"/>
      <c r="XBE151" s="97"/>
      <c r="XBF151" s="97"/>
      <c r="XBG151" s="97"/>
      <c r="XBH151" s="97"/>
      <c r="XBI151" s="97"/>
      <c r="XBJ151" s="97"/>
      <c r="XBK151" s="97"/>
      <c r="XBL151" s="97"/>
      <c r="XBM151" s="97"/>
      <c r="XBN151" s="97"/>
      <c r="XBO151" s="97"/>
      <c r="XBP151" s="97"/>
      <c r="XBQ151" s="97"/>
      <c r="XBR151" s="97"/>
      <c r="XBS151" s="97"/>
      <c r="XBT151" s="97"/>
      <c r="XBU151" s="97"/>
      <c r="XBV151" s="97"/>
      <c r="XBW151" s="97"/>
      <c r="XBX151" s="97"/>
      <c r="XBY151" s="97"/>
      <c r="XBZ151" s="97"/>
      <c r="XCA151" s="97"/>
      <c r="XCB151" s="97"/>
      <c r="XCC151" s="97"/>
      <c r="XCD151" s="97"/>
      <c r="XCE151" s="97"/>
      <c r="XCF151" s="97"/>
      <c r="XCG151" s="97"/>
      <c r="XCH151" s="97"/>
      <c r="XCI151" s="97"/>
      <c r="XCJ151" s="97"/>
      <c r="XCK151" s="97"/>
      <c r="XCL151" s="97"/>
      <c r="XCM151" s="97"/>
      <c r="XCN151" s="97"/>
      <c r="XCO151" s="97"/>
      <c r="XCP151" s="97"/>
      <c r="XCQ151" s="97"/>
      <c r="XCR151" s="97"/>
      <c r="XCS151" s="97"/>
      <c r="XCT151" s="97"/>
      <c r="XCU151" s="97"/>
      <c r="XCV151" s="97"/>
      <c r="XCW151" s="97"/>
      <c r="XCX151" s="97"/>
      <c r="XCY151" s="97"/>
      <c r="XCZ151" s="97"/>
      <c r="XDA151" s="97"/>
      <c r="XDB151" s="97"/>
      <c r="XDC151" s="97"/>
      <c r="XDD151" s="97"/>
      <c r="XDE151" s="97"/>
      <c r="XDF151" s="97"/>
      <c r="XDG151" s="97"/>
      <c r="XDH151" s="97"/>
      <c r="XDI151" s="97"/>
      <c r="XDJ151" s="97"/>
      <c r="XDK151" s="97"/>
      <c r="XDL151" s="97"/>
      <c r="XDM151" s="97"/>
      <c r="XDN151" s="97"/>
      <c r="XDO151" s="97"/>
      <c r="XDP151" s="97"/>
      <c r="XDQ151" s="97"/>
      <c r="XDR151" s="97"/>
      <c r="XDS151" s="97"/>
      <c r="XDT151" s="97"/>
      <c r="XDU151" s="97"/>
      <c r="XDV151" s="97"/>
      <c r="XDW151" s="97"/>
      <c r="XDX151" s="97"/>
      <c r="XDY151" s="97"/>
      <c r="XDZ151" s="97"/>
      <c r="XEA151" s="97"/>
      <c r="XEB151" s="97"/>
      <c r="XEC151" s="97"/>
      <c r="XED151" s="97"/>
      <c r="XEE151" s="97"/>
      <c r="XEF151" s="97"/>
      <c r="XEG151" s="97"/>
      <c r="XEH151" s="97"/>
      <c r="XEI151" s="97"/>
      <c r="XEJ151" s="97"/>
      <c r="XEK151" s="97"/>
      <c r="XEL151" s="97"/>
      <c r="XEM151" s="97"/>
      <c r="XEN151" s="97"/>
      <c r="XEO151" s="97"/>
      <c r="XEP151" s="97"/>
      <c r="XEQ151" s="97"/>
      <c r="XER151" s="97"/>
      <c r="XES151" s="97"/>
      <c r="XET151" s="97"/>
      <c r="XEU151" s="97"/>
      <c r="XEV151" s="97"/>
      <c r="XEW151" s="97"/>
      <c r="XEX151" s="97"/>
      <c r="XEY151" s="97"/>
    </row>
    <row r="152" s="90" customFormat="1" ht="69" hidden="1" customHeight="1" spans="1:19">
      <c r="A152" s="248">
        <v>65</v>
      </c>
      <c r="B152" s="180" t="s">
        <v>2583</v>
      </c>
      <c r="C152" s="179" t="s">
        <v>104</v>
      </c>
      <c r="D152" s="179" t="s">
        <v>984</v>
      </c>
      <c r="E152" s="180" t="s">
        <v>2584</v>
      </c>
      <c r="F152" s="186">
        <v>5000</v>
      </c>
      <c r="G152" s="186">
        <v>3000</v>
      </c>
      <c r="H152" s="207" t="s">
        <v>2585</v>
      </c>
      <c r="I152" s="207"/>
      <c r="J152" s="207"/>
      <c r="K152" s="179" t="s">
        <v>115</v>
      </c>
      <c r="L152" s="179" t="s">
        <v>34</v>
      </c>
      <c r="M152" s="179" t="s">
        <v>2586</v>
      </c>
      <c r="N152" s="179" t="s">
        <v>2250</v>
      </c>
      <c r="O152" s="255" t="s">
        <v>38</v>
      </c>
      <c r="P152" s="255"/>
      <c r="Q152" s="277">
        <v>4</v>
      </c>
      <c r="R152" s="256"/>
      <c r="S152" s="257"/>
    </row>
    <row r="153" s="90" customFormat="1" ht="53.1" hidden="1" customHeight="1" spans="1:19">
      <c r="A153" s="248">
        <v>66</v>
      </c>
      <c r="B153" s="180" t="s">
        <v>1002</v>
      </c>
      <c r="C153" s="179" t="s">
        <v>27</v>
      </c>
      <c r="D153" s="181" t="s">
        <v>984</v>
      </c>
      <c r="E153" s="180" t="s">
        <v>2587</v>
      </c>
      <c r="F153" s="187">
        <v>90000</v>
      </c>
      <c r="G153" s="187">
        <v>10000</v>
      </c>
      <c r="H153" s="210" t="s">
        <v>2588</v>
      </c>
      <c r="I153" s="210"/>
      <c r="J153" s="210"/>
      <c r="K153" s="179" t="s">
        <v>33</v>
      </c>
      <c r="L153" s="179" t="s">
        <v>33</v>
      </c>
      <c r="M153" s="179" t="s">
        <v>2589</v>
      </c>
      <c r="N153" s="179" t="s">
        <v>2590</v>
      </c>
      <c r="O153" s="255" t="s">
        <v>38</v>
      </c>
      <c r="P153" s="255"/>
      <c r="Q153" s="5">
        <v>4</v>
      </c>
      <c r="R153" s="256"/>
      <c r="S153" s="267"/>
    </row>
    <row r="154" s="114" customFormat="1" ht="65.1" hidden="1" customHeight="1" spans="1:18">
      <c r="A154" s="248">
        <v>67</v>
      </c>
      <c r="B154" s="180" t="s">
        <v>983</v>
      </c>
      <c r="C154" s="179" t="s">
        <v>51</v>
      </c>
      <c r="D154" s="181" t="s">
        <v>984</v>
      </c>
      <c r="E154" s="180" t="s">
        <v>2591</v>
      </c>
      <c r="F154" s="187">
        <v>10000</v>
      </c>
      <c r="G154" s="187">
        <v>6000</v>
      </c>
      <c r="H154" s="210" t="s">
        <v>2592</v>
      </c>
      <c r="I154" s="210"/>
      <c r="J154" s="210"/>
      <c r="K154" s="179" t="s">
        <v>33</v>
      </c>
      <c r="L154" s="179" t="s">
        <v>34</v>
      </c>
      <c r="M154" s="179" t="s">
        <v>2593</v>
      </c>
      <c r="N154" s="179" t="s">
        <v>2594</v>
      </c>
      <c r="O154" s="179" t="s">
        <v>996</v>
      </c>
      <c r="P154" s="255"/>
      <c r="Q154" s="181">
        <v>1</v>
      </c>
      <c r="R154" s="256"/>
    </row>
    <row r="155" s="90" customFormat="1" ht="57" hidden="1" customHeight="1" spans="1:19">
      <c r="A155" s="248">
        <v>68</v>
      </c>
      <c r="B155" s="180" t="s">
        <v>2595</v>
      </c>
      <c r="C155" s="184" t="s">
        <v>317</v>
      </c>
      <c r="D155" s="181" t="s">
        <v>984</v>
      </c>
      <c r="E155" s="180" t="s">
        <v>2596</v>
      </c>
      <c r="F155" s="187">
        <v>10000</v>
      </c>
      <c r="G155" s="187">
        <v>6000</v>
      </c>
      <c r="H155" s="210" t="s">
        <v>2597</v>
      </c>
      <c r="I155" s="210"/>
      <c r="J155" s="210"/>
      <c r="K155" s="179" t="s">
        <v>33</v>
      </c>
      <c r="L155" s="179" t="s">
        <v>33</v>
      </c>
      <c r="M155" s="179" t="s">
        <v>2598</v>
      </c>
      <c r="N155" s="179" t="s">
        <v>2599</v>
      </c>
      <c r="O155" s="255" t="s">
        <v>2600</v>
      </c>
      <c r="P155" s="255"/>
      <c r="Q155" s="181">
        <v>4</v>
      </c>
      <c r="R155" s="256"/>
      <c r="S155" s="257"/>
    </row>
    <row r="156" s="116" customFormat="1" ht="20.1" hidden="1" customHeight="1" spans="1:19">
      <c r="A156" s="193" t="s">
        <v>2601</v>
      </c>
      <c r="B156" s="194" t="str">
        <f>"社会事业类"&amp;SUBTOTAL(3,A156:A175)-2&amp;"个"</f>
        <v>社会事业类3个</v>
      </c>
      <c r="C156" s="195"/>
      <c r="D156" s="196"/>
      <c r="E156" s="197"/>
      <c r="F156" s="198">
        <f>SUM(F157:F174)</f>
        <v>120455</v>
      </c>
      <c r="G156" s="198">
        <f>SUM(G157:G174)</f>
        <v>65300</v>
      </c>
      <c r="H156" s="199"/>
      <c r="I156" s="199"/>
      <c r="J156" s="199"/>
      <c r="K156" s="193"/>
      <c r="L156" s="193"/>
      <c r="M156" s="193"/>
      <c r="N156" s="193"/>
      <c r="O156" s="229"/>
      <c r="P156" s="229"/>
      <c r="Q156" s="261"/>
      <c r="S156" s="104"/>
    </row>
    <row r="157" s="107" customFormat="1" ht="72" hidden="1" customHeight="1" spans="1:17">
      <c r="A157" s="248">
        <v>1</v>
      </c>
      <c r="B157" s="182" t="s">
        <v>2602</v>
      </c>
      <c r="C157" s="179" t="s">
        <v>137</v>
      </c>
      <c r="D157" s="179" t="s">
        <v>28</v>
      </c>
      <c r="E157" s="182" t="s">
        <v>2603</v>
      </c>
      <c r="F157" s="187">
        <v>1900</v>
      </c>
      <c r="G157" s="179">
        <v>1900</v>
      </c>
      <c r="H157" s="180" t="s">
        <v>2604</v>
      </c>
      <c r="I157" s="180"/>
      <c r="J157" s="180"/>
      <c r="K157" s="179" t="s">
        <v>115</v>
      </c>
      <c r="L157" s="179" t="s">
        <v>178</v>
      </c>
      <c r="M157" s="179" t="s">
        <v>2605</v>
      </c>
      <c r="N157" s="179" t="s">
        <v>2606</v>
      </c>
      <c r="O157" s="272"/>
      <c r="P157" s="273"/>
      <c r="Q157" s="299">
        <v>1</v>
      </c>
    </row>
    <row r="158" s="106" customFormat="1" ht="65.1" hidden="1" customHeight="1" spans="1:17">
      <c r="A158" s="248">
        <v>2</v>
      </c>
      <c r="B158" s="211" t="s">
        <v>2607</v>
      </c>
      <c r="C158" s="179" t="s">
        <v>137</v>
      </c>
      <c r="D158" s="179" t="s">
        <v>28</v>
      </c>
      <c r="E158" s="191" t="s">
        <v>2608</v>
      </c>
      <c r="F158" s="186">
        <v>18000</v>
      </c>
      <c r="G158" s="186">
        <v>5000</v>
      </c>
      <c r="H158" s="180" t="s">
        <v>2609</v>
      </c>
      <c r="I158" s="180"/>
      <c r="J158" s="180"/>
      <c r="K158" s="179" t="s">
        <v>115</v>
      </c>
      <c r="L158" s="179" t="s">
        <v>34</v>
      </c>
      <c r="M158" s="179" t="s">
        <v>2610</v>
      </c>
      <c r="N158" s="179" t="s">
        <v>2611</v>
      </c>
      <c r="O158" s="248"/>
      <c r="P158" s="220"/>
      <c r="Q158" s="278">
        <v>1</v>
      </c>
    </row>
    <row r="159" s="106" customFormat="1" ht="51" hidden="1" customHeight="1" spans="1:17">
      <c r="A159" s="248">
        <v>3</v>
      </c>
      <c r="B159" s="180" t="s">
        <v>195</v>
      </c>
      <c r="C159" s="179" t="s">
        <v>137</v>
      </c>
      <c r="D159" s="179" t="s">
        <v>28</v>
      </c>
      <c r="E159" s="180" t="s">
        <v>2612</v>
      </c>
      <c r="F159" s="179">
        <v>24200</v>
      </c>
      <c r="G159" s="179">
        <v>15000</v>
      </c>
      <c r="H159" s="180" t="s">
        <v>2613</v>
      </c>
      <c r="I159" s="180"/>
      <c r="J159" s="180"/>
      <c r="K159" s="179" t="s">
        <v>122</v>
      </c>
      <c r="L159" s="179" t="s">
        <v>33</v>
      </c>
      <c r="M159" s="179" t="s">
        <v>198</v>
      </c>
      <c r="N159" s="179" t="s">
        <v>2614</v>
      </c>
      <c r="O159" s="248"/>
      <c r="P159" s="220"/>
      <c r="Q159" s="278">
        <v>1</v>
      </c>
    </row>
    <row r="160" s="93" customFormat="1" ht="33.95" customHeight="1" spans="1:17">
      <c r="A160" s="5">
        <v>4</v>
      </c>
      <c r="B160" s="18" t="s">
        <v>2615</v>
      </c>
      <c r="C160" s="12" t="s">
        <v>189</v>
      </c>
      <c r="D160" s="8" t="s">
        <v>267</v>
      </c>
      <c r="E160" s="13" t="s">
        <v>2616</v>
      </c>
      <c r="F160" s="10">
        <v>2000</v>
      </c>
      <c r="G160" s="10">
        <v>2000</v>
      </c>
      <c r="H160" s="11" t="s">
        <v>2617</v>
      </c>
      <c r="I160" s="230"/>
      <c r="J160" s="230"/>
      <c r="K160" s="23" t="s">
        <v>115</v>
      </c>
      <c r="L160" s="23" t="s">
        <v>289</v>
      </c>
      <c r="M160" s="25" t="s">
        <v>2002</v>
      </c>
      <c r="N160" s="23" t="s">
        <v>2165</v>
      </c>
      <c r="O160" s="24" t="s">
        <v>2149</v>
      </c>
      <c r="P160" s="231"/>
      <c r="Q160" s="300">
        <v>4</v>
      </c>
    </row>
    <row r="161" s="94" customFormat="1" ht="42.75" customHeight="1" spans="1:17">
      <c r="A161" s="5">
        <v>5</v>
      </c>
      <c r="B161" s="18" t="s">
        <v>2618</v>
      </c>
      <c r="C161" s="12" t="s">
        <v>189</v>
      </c>
      <c r="D161" s="8" t="s">
        <v>267</v>
      </c>
      <c r="E161" s="9" t="s">
        <v>2619</v>
      </c>
      <c r="F161" s="17">
        <v>2000</v>
      </c>
      <c r="G161" s="7">
        <v>2000</v>
      </c>
      <c r="H161" s="11" t="s">
        <v>2620</v>
      </c>
      <c r="I161" s="230" t="s">
        <v>2435</v>
      </c>
      <c r="J161" s="230"/>
      <c r="K161" s="7" t="s">
        <v>79</v>
      </c>
      <c r="L161" s="7" t="s">
        <v>34</v>
      </c>
      <c r="M161" s="25" t="s">
        <v>2002</v>
      </c>
      <c r="N161" s="23" t="s">
        <v>2165</v>
      </c>
      <c r="O161" s="26" t="s">
        <v>2621</v>
      </c>
      <c r="P161" s="288"/>
      <c r="Q161" s="300">
        <v>4</v>
      </c>
    </row>
    <row r="162" s="93" customFormat="1" ht="42" customHeight="1" spans="1:17">
      <c r="A162" s="5">
        <v>6</v>
      </c>
      <c r="B162" s="6" t="s">
        <v>2622</v>
      </c>
      <c r="C162" s="7" t="s">
        <v>2623</v>
      </c>
      <c r="D162" s="8" t="s">
        <v>267</v>
      </c>
      <c r="E162" s="14" t="s">
        <v>2624</v>
      </c>
      <c r="F162" s="7">
        <v>2000</v>
      </c>
      <c r="G162" s="10">
        <v>2000</v>
      </c>
      <c r="H162" s="11" t="s">
        <v>2625</v>
      </c>
      <c r="I162" s="230" t="s">
        <v>2626</v>
      </c>
      <c r="J162" s="230"/>
      <c r="K162" s="23" t="s">
        <v>33</v>
      </c>
      <c r="L162" s="23" t="s">
        <v>79</v>
      </c>
      <c r="M162" s="25" t="s">
        <v>2002</v>
      </c>
      <c r="N162" s="23" t="s">
        <v>2165</v>
      </c>
      <c r="O162" s="26" t="s">
        <v>2043</v>
      </c>
      <c r="P162" s="231"/>
      <c r="Q162" s="300">
        <v>4</v>
      </c>
    </row>
    <row r="163" s="93" customFormat="1" ht="48" customHeight="1" spans="1:17">
      <c r="A163" s="5">
        <v>7</v>
      </c>
      <c r="B163" s="13" t="s">
        <v>2627</v>
      </c>
      <c r="C163" s="7" t="s">
        <v>137</v>
      </c>
      <c r="D163" s="7" t="s">
        <v>267</v>
      </c>
      <c r="E163" s="9" t="s">
        <v>2628</v>
      </c>
      <c r="F163" s="7">
        <v>2685</v>
      </c>
      <c r="G163" s="10">
        <v>2000</v>
      </c>
      <c r="H163" s="11" t="s">
        <v>2629</v>
      </c>
      <c r="I163" s="230" t="s">
        <v>2429</v>
      </c>
      <c r="J163" s="230"/>
      <c r="K163" s="23" t="s">
        <v>33</v>
      </c>
      <c r="L163" s="23" t="s">
        <v>337</v>
      </c>
      <c r="M163" s="289" t="s">
        <v>2630</v>
      </c>
      <c r="N163" s="289" t="s">
        <v>2631</v>
      </c>
      <c r="O163" s="24" t="s">
        <v>2149</v>
      </c>
      <c r="P163" s="231"/>
      <c r="Q163" s="262">
        <v>1</v>
      </c>
    </row>
    <row r="164" s="93" customFormat="1" ht="79.5" customHeight="1" spans="1:17">
      <c r="A164" s="5">
        <v>8</v>
      </c>
      <c r="B164" s="6" t="s">
        <v>2632</v>
      </c>
      <c r="C164" s="7" t="s">
        <v>137</v>
      </c>
      <c r="D164" s="7" t="s">
        <v>267</v>
      </c>
      <c r="E164" s="9" t="s">
        <v>2633</v>
      </c>
      <c r="F164" s="7">
        <v>1470</v>
      </c>
      <c r="G164" s="10">
        <v>1000</v>
      </c>
      <c r="H164" s="11" t="s">
        <v>2634</v>
      </c>
      <c r="I164" s="230"/>
      <c r="J164" s="230"/>
      <c r="K164" s="23" t="s">
        <v>33</v>
      </c>
      <c r="L164" s="23" t="s">
        <v>34</v>
      </c>
      <c r="M164" s="7" t="s">
        <v>2635</v>
      </c>
      <c r="N164" s="7" t="s">
        <v>2636</v>
      </c>
      <c r="O164" s="26" t="s">
        <v>2637</v>
      </c>
      <c r="P164" s="231"/>
      <c r="Q164" s="300">
        <v>1</v>
      </c>
    </row>
    <row r="165" s="109" customFormat="1" ht="51" hidden="1" customHeight="1" spans="1:17">
      <c r="A165" s="248">
        <v>9</v>
      </c>
      <c r="B165" s="182" t="s">
        <v>625</v>
      </c>
      <c r="C165" s="179" t="s">
        <v>137</v>
      </c>
      <c r="D165" s="179" t="s">
        <v>439</v>
      </c>
      <c r="E165" s="180" t="s">
        <v>2638</v>
      </c>
      <c r="F165" s="179">
        <v>5800</v>
      </c>
      <c r="G165" s="179">
        <v>4000</v>
      </c>
      <c r="H165" s="180" t="s">
        <v>2639</v>
      </c>
      <c r="I165" s="180"/>
      <c r="J165" s="180"/>
      <c r="K165" s="179" t="s">
        <v>92</v>
      </c>
      <c r="L165" s="179" t="s">
        <v>34</v>
      </c>
      <c r="M165" s="179" t="s">
        <v>627</v>
      </c>
      <c r="N165" s="179" t="s">
        <v>2640</v>
      </c>
      <c r="O165" s="242" t="s">
        <v>1001</v>
      </c>
      <c r="P165" s="276"/>
      <c r="Q165" s="277">
        <v>1</v>
      </c>
    </row>
    <row r="166" s="109" customFormat="1" ht="51" hidden="1" customHeight="1" spans="1:17">
      <c r="A166" s="248">
        <v>10</v>
      </c>
      <c r="B166" s="182" t="s">
        <v>629</v>
      </c>
      <c r="C166" s="179" t="s">
        <v>137</v>
      </c>
      <c r="D166" s="179" t="s">
        <v>439</v>
      </c>
      <c r="E166" s="182" t="s">
        <v>2641</v>
      </c>
      <c r="F166" s="186">
        <v>20000</v>
      </c>
      <c r="G166" s="179">
        <v>10000</v>
      </c>
      <c r="H166" s="180" t="s">
        <v>2642</v>
      </c>
      <c r="I166" s="180"/>
      <c r="J166" s="180"/>
      <c r="K166" s="179" t="s">
        <v>79</v>
      </c>
      <c r="L166" s="179" t="s">
        <v>33</v>
      </c>
      <c r="M166" s="179" t="s">
        <v>629</v>
      </c>
      <c r="N166" s="179" t="s">
        <v>2614</v>
      </c>
      <c r="O166" s="242" t="s">
        <v>1431</v>
      </c>
      <c r="P166" s="276"/>
      <c r="Q166" s="277">
        <v>1</v>
      </c>
    </row>
    <row r="167" s="109" customFormat="1" ht="81" hidden="1" customHeight="1" spans="1:17">
      <c r="A167" s="248">
        <v>11</v>
      </c>
      <c r="B167" s="180" t="s">
        <v>2643</v>
      </c>
      <c r="C167" s="179" t="s">
        <v>266</v>
      </c>
      <c r="D167" s="179" t="s">
        <v>439</v>
      </c>
      <c r="E167" s="189" t="s">
        <v>2644</v>
      </c>
      <c r="F167" s="179">
        <v>17500</v>
      </c>
      <c r="G167" s="179">
        <v>4500</v>
      </c>
      <c r="H167" s="269" t="s">
        <v>2645</v>
      </c>
      <c r="I167" s="269"/>
      <c r="J167" s="269"/>
      <c r="K167" s="179" t="s">
        <v>33</v>
      </c>
      <c r="L167" s="179" t="s">
        <v>34</v>
      </c>
      <c r="M167" s="179" t="s">
        <v>2646</v>
      </c>
      <c r="N167" s="179" t="s">
        <v>559</v>
      </c>
      <c r="O167" s="242" t="s">
        <v>1431</v>
      </c>
      <c r="P167" s="276"/>
      <c r="Q167" s="277">
        <v>1</v>
      </c>
    </row>
    <row r="168" s="101" customFormat="1" ht="72" hidden="1" customHeight="1" spans="1:19">
      <c r="A168" s="248">
        <v>12</v>
      </c>
      <c r="B168" s="191" t="s">
        <v>2647</v>
      </c>
      <c r="C168" s="181" t="s">
        <v>266</v>
      </c>
      <c r="D168" s="179" t="s">
        <v>642</v>
      </c>
      <c r="E168" s="191" t="s">
        <v>2648</v>
      </c>
      <c r="F168" s="190">
        <v>12000</v>
      </c>
      <c r="G168" s="259">
        <v>8000</v>
      </c>
      <c r="H168" s="180" t="s">
        <v>2649</v>
      </c>
      <c r="I168" s="180"/>
      <c r="J168" s="180"/>
      <c r="K168" s="179" t="s">
        <v>79</v>
      </c>
      <c r="L168" s="179" t="s">
        <v>33</v>
      </c>
      <c r="M168" s="181" t="s">
        <v>2650</v>
      </c>
      <c r="N168" s="181" t="s">
        <v>2651</v>
      </c>
      <c r="O168" s="235"/>
      <c r="P168" s="235"/>
      <c r="Q168" s="264">
        <v>1</v>
      </c>
      <c r="R168" s="265"/>
      <c r="S168" s="133"/>
    </row>
    <row r="169" s="101" customFormat="1" ht="45" hidden="1" spans="1:19">
      <c r="A169" s="248">
        <v>13</v>
      </c>
      <c r="B169" s="191" t="s">
        <v>2652</v>
      </c>
      <c r="C169" s="181" t="s">
        <v>189</v>
      </c>
      <c r="D169" s="179" t="s">
        <v>642</v>
      </c>
      <c r="E169" s="191" t="s">
        <v>2653</v>
      </c>
      <c r="F169" s="190">
        <v>800</v>
      </c>
      <c r="G169" s="259">
        <v>800</v>
      </c>
      <c r="H169" s="180" t="s">
        <v>2654</v>
      </c>
      <c r="I169" s="180"/>
      <c r="J169" s="180"/>
      <c r="K169" s="179" t="s">
        <v>289</v>
      </c>
      <c r="L169" s="179" t="s">
        <v>34</v>
      </c>
      <c r="M169" s="181" t="s">
        <v>646</v>
      </c>
      <c r="N169" s="181" t="s">
        <v>157</v>
      </c>
      <c r="O169" s="235"/>
      <c r="P169" s="235"/>
      <c r="Q169" s="299">
        <v>4</v>
      </c>
      <c r="R169" s="265"/>
      <c r="S169" s="133"/>
    </row>
    <row r="170" s="102" customFormat="1" ht="47.1" hidden="1" customHeight="1" spans="1:17">
      <c r="A170" s="248">
        <v>14</v>
      </c>
      <c r="B170" s="192" t="s">
        <v>2655</v>
      </c>
      <c r="C170" s="202" t="s">
        <v>189</v>
      </c>
      <c r="D170" s="203" t="s">
        <v>1072</v>
      </c>
      <c r="E170" s="204" t="s">
        <v>2656</v>
      </c>
      <c r="F170" s="205">
        <v>600</v>
      </c>
      <c r="G170" s="205">
        <v>600</v>
      </c>
      <c r="H170" s="180" t="s">
        <v>2657</v>
      </c>
      <c r="I170" s="180"/>
      <c r="J170" s="180"/>
      <c r="K170" s="236" t="s">
        <v>122</v>
      </c>
      <c r="L170" s="236" t="s">
        <v>34</v>
      </c>
      <c r="M170" s="179" t="s">
        <v>1077</v>
      </c>
      <c r="N170" s="201" t="s">
        <v>2200</v>
      </c>
      <c r="O170" s="290" t="s">
        <v>2658</v>
      </c>
      <c r="P170" s="238"/>
      <c r="Q170" s="299">
        <v>4</v>
      </c>
    </row>
    <row r="171" s="103" customFormat="1" ht="45" hidden="1" spans="1:17">
      <c r="A171" s="248">
        <v>15</v>
      </c>
      <c r="B171" s="180" t="s">
        <v>2659</v>
      </c>
      <c r="C171" s="179" t="s">
        <v>317</v>
      </c>
      <c r="D171" s="179" t="s">
        <v>894</v>
      </c>
      <c r="E171" s="180" t="s">
        <v>2660</v>
      </c>
      <c r="F171" s="186">
        <v>1000</v>
      </c>
      <c r="G171" s="186">
        <v>1000</v>
      </c>
      <c r="H171" s="210" t="s">
        <v>2661</v>
      </c>
      <c r="I171" s="210"/>
      <c r="J171" s="210"/>
      <c r="K171" s="179" t="s">
        <v>79</v>
      </c>
      <c r="L171" s="179" t="s">
        <v>34</v>
      </c>
      <c r="M171" s="181" t="s">
        <v>898</v>
      </c>
      <c r="N171" s="181" t="s">
        <v>2224</v>
      </c>
      <c r="O171" s="21"/>
      <c r="P171" s="5"/>
      <c r="Q171" s="299">
        <v>4</v>
      </c>
    </row>
    <row r="172" s="103" customFormat="1" ht="42.95" hidden="1" customHeight="1" spans="1:17">
      <c r="A172" s="248">
        <v>16</v>
      </c>
      <c r="B172" s="182" t="s">
        <v>2662</v>
      </c>
      <c r="C172" s="179" t="s">
        <v>317</v>
      </c>
      <c r="D172" s="179" t="s">
        <v>894</v>
      </c>
      <c r="E172" s="182" t="s">
        <v>2663</v>
      </c>
      <c r="F172" s="186">
        <v>1000</v>
      </c>
      <c r="G172" s="186">
        <v>1000</v>
      </c>
      <c r="H172" s="210" t="s">
        <v>2664</v>
      </c>
      <c r="I172" s="210"/>
      <c r="J172" s="210"/>
      <c r="K172" s="179" t="s">
        <v>988</v>
      </c>
      <c r="L172" s="179" t="s">
        <v>34</v>
      </c>
      <c r="M172" s="181" t="s">
        <v>898</v>
      </c>
      <c r="N172" s="181" t="s">
        <v>2224</v>
      </c>
      <c r="O172" s="21"/>
      <c r="P172" s="5"/>
      <c r="Q172" s="299">
        <v>4</v>
      </c>
    </row>
    <row r="173" s="117" customFormat="1" ht="30" hidden="1" customHeight="1" spans="1:17">
      <c r="A173" s="248">
        <v>17</v>
      </c>
      <c r="B173" s="182" t="s">
        <v>2665</v>
      </c>
      <c r="C173" s="179" t="s">
        <v>317</v>
      </c>
      <c r="D173" s="179" t="s">
        <v>894</v>
      </c>
      <c r="E173" s="182" t="s">
        <v>2666</v>
      </c>
      <c r="F173" s="186">
        <v>6000</v>
      </c>
      <c r="G173" s="186">
        <v>3000</v>
      </c>
      <c r="H173" s="210" t="s">
        <v>2667</v>
      </c>
      <c r="I173" s="210"/>
      <c r="J173" s="210"/>
      <c r="K173" s="179" t="s">
        <v>33</v>
      </c>
      <c r="L173" s="179" t="s">
        <v>34</v>
      </c>
      <c r="M173" s="181" t="s">
        <v>2668</v>
      </c>
      <c r="N173" s="181" t="s">
        <v>2669</v>
      </c>
      <c r="O173" s="276"/>
      <c r="P173" s="241"/>
      <c r="Q173" s="299">
        <v>4</v>
      </c>
    </row>
    <row r="174" s="115" customFormat="1" ht="62.1" hidden="1" customHeight="1" spans="1:16379">
      <c r="A174" s="248">
        <v>18</v>
      </c>
      <c r="B174" s="180" t="s">
        <v>2670</v>
      </c>
      <c r="C174" s="179" t="s">
        <v>189</v>
      </c>
      <c r="D174" s="179" t="s">
        <v>984</v>
      </c>
      <c r="E174" s="180" t="s">
        <v>2671</v>
      </c>
      <c r="F174" s="187">
        <v>1500</v>
      </c>
      <c r="G174" s="187">
        <v>1500</v>
      </c>
      <c r="H174" s="189" t="s">
        <v>2672</v>
      </c>
      <c r="I174" s="189"/>
      <c r="J174" s="189"/>
      <c r="K174" s="179" t="s">
        <v>79</v>
      </c>
      <c r="L174" s="179" t="s">
        <v>34</v>
      </c>
      <c r="M174" s="181" t="s">
        <v>2573</v>
      </c>
      <c r="N174" s="179" t="s">
        <v>2673</v>
      </c>
      <c r="O174" s="255" t="s">
        <v>2600</v>
      </c>
      <c r="P174" s="255"/>
      <c r="Q174" s="299">
        <v>4</v>
      </c>
      <c r="R174" s="256"/>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7"/>
      <c r="FX174" s="97"/>
      <c r="FY174" s="97"/>
      <c r="FZ174" s="97"/>
      <c r="GA174" s="97"/>
      <c r="GB174" s="97"/>
      <c r="GC174" s="97"/>
      <c r="GD174" s="97"/>
      <c r="GE174" s="97"/>
      <c r="GF174" s="97"/>
      <c r="GG174" s="97"/>
      <c r="GH174" s="97"/>
      <c r="GI174" s="97"/>
      <c r="GJ174" s="97"/>
      <c r="GK174" s="97"/>
      <c r="GL174" s="97"/>
      <c r="GM174" s="97"/>
      <c r="GN174" s="97"/>
      <c r="GO174" s="97"/>
      <c r="GP174" s="97"/>
      <c r="GQ174" s="97"/>
      <c r="GR174" s="97"/>
      <c r="GS174" s="97"/>
      <c r="GT174" s="97"/>
      <c r="GU174" s="97"/>
      <c r="GV174" s="97"/>
      <c r="GW174" s="97"/>
      <c r="GX174" s="97"/>
      <c r="GY174" s="97"/>
      <c r="GZ174" s="97"/>
      <c r="HA174" s="97"/>
      <c r="HB174" s="97"/>
      <c r="HC174" s="97"/>
      <c r="HD174" s="97"/>
      <c r="HE174" s="97"/>
      <c r="HF174" s="97"/>
      <c r="HG174" s="97"/>
      <c r="HH174" s="97"/>
      <c r="HI174" s="97"/>
      <c r="HJ174" s="97"/>
      <c r="HK174" s="97"/>
      <c r="HL174" s="97"/>
      <c r="HM174" s="97"/>
      <c r="HN174" s="97"/>
      <c r="HO174" s="97"/>
      <c r="HP174" s="97"/>
      <c r="HQ174" s="97"/>
      <c r="HR174" s="97"/>
      <c r="HS174" s="97"/>
      <c r="HT174" s="97"/>
      <c r="HU174" s="97"/>
      <c r="HV174" s="97"/>
      <c r="HW174" s="97"/>
      <c r="HX174" s="97"/>
      <c r="HY174" s="97"/>
      <c r="HZ174" s="97"/>
      <c r="IA174" s="97"/>
      <c r="IB174" s="97"/>
      <c r="IC174" s="97"/>
      <c r="ID174" s="97"/>
      <c r="IE174" s="97"/>
      <c r="IF174" s="97"/>
      <c r="IG174" s="97"/>
      <c r="IH174" s="97"/>
      <c r="II174" s="97"/>
      <c r="IJ174" s="97"/>
      <c r="IK174" s="97"/>
      <c r="IL174" s="97"/>
      <c r="IM174" s="97"/>
      <c r="IN174" s="97"/>
      <c r="IO174" s="97"/>
      <c r="IP174" s="97"/>
      <c r="IQ174" s="97"/>
      <c r="IR174" s="97"/>
      <c r="IS174" s="97"/>
      <c r="IT174" s="97"/>
      <c r="IU174" s="97"/>
      <c r="IV174" s="97"/>
      <c r="IW174" s="97"/>
      <c r="IX174" s="97"/>
      <c r="IY174" s="97"/>
      <c r="IZ174" s="97"/>
      <c r="JA174" s="97"/>
      <c r="JB174" s="97"/>
      <c r="JC174" s="97"/>
      <c r="JD174" s="97"/>
      <c r="JE174" s="97"/>
      <c r="JF174" s="97"/>
      <c r="JG174" s="97"/>
      <c r="JH174" s="97"/>
      <c r="JI174" s="97"/>
      <c r="JJ174" s="97"/>
      <c r="JK174" s="97"/>
      <c r="JL174" s="97"/>
      <c r="JM174" s="97"/>
      <c r="JN174" s="97"/>
      <c r="JO174" s="97"/>
      <c r="JP174" s="97"/>
      <c r="JQ174" s="97"/>
      <c r="JR174" s="97"/>
      <c r="JS174" s="97"/>
      <c r="JT174" s="97"/>
      <c r="JU174" s="97"/>
      <c r="JV174" s="97"/>
      <c r="JW174" s="97"/>
      <c r="JX174" s="97"/>
      <c r="JY174" s="97"/>
      <c r="JZ174" s="97"/>
      <c r="KA174" s="97"/>
      <c r="KB174" s="97"/>
      <c r="KC174" s="97"/>
      <c r="KD174" s="97"/>
      <c r="KE174" s="97"/>
      <c r="KF174" s="97"/>
      <c r="KG174" s="97"/>
      <c r="KH174" s="97"/>
      <c r="KI174" s="97"/>
      <c r="KJ174" s="97"/>
      <c r="KK174" s="97"/>
      <c r="KL174" s="97"/>
      <c r="KM174" s="97"/>
      <c r="KN174" s="97"/>
      <c r="KO174" s="97"/>
      <c r="KP174" s="97"/>
      <c r="KQ174" s="97"/>
      <c r="KR174" s="97"/>
      <c r="KS174" s="97"/>
      <c r="KT174" s="97"/>
      <c r="KU174" s="97"/>
      <c r="KV174" s="97"/>
      <c r="KW174" s="97"/>
      <c r="KX174" s="97"/>
      <c r="KY174" s="97"/>
      <c r="KZ174" s="97"/>
      <c r="LA174" s="97"/>
      <c r="LB174" s="97"/>
      <c r="LC174" s="97"/>
      <c r="LD174" s="97"/>
      <c r="LE174" s="97"/>
      <c r="LF174" s="97"/>
      <c r="LG174" s="97"/>
      <c r="LH174" s="97"/>
      <c r="LI174" s="97"/>
      <c r="LJ174" s="97"/>
      <c r="LK174" s="97"/>
      <c r="LL174" s="97"/>
      <c r="LM174" s="97"/>
      <c r="LN174" s="97"/>
      <c r="LO174" s="97"/>
      <c r="LP174" s="97"/>
      <c r="LQ174" s="97"/>
      <c r="LR174" s="97"/>
      <c r="LS174" s="97"/>
      <c r="LT174" s="97"/>
      <c r="LU174" s="97"/>
      <c r="LV174" s="97"/>
      <c r="LW174" s="97"/>
      <c r="LX174" s="97"/>
      <c r="LY174" s="97"/>
      <c r="LZ174" s="97"/>
      <c r="MA174" s="97"/>
      <c r="MB174" s="97"/>
      <c r="MC174" s="97"/>
      <c r="MD174" s="97"/>
      <c r="ME174" s="97"/>
      <c r="MF174" s="97"/>
      <c r="MG174" s="97"/>
      <c r="MH174" s="97"/>
      <c r="MI174" s="97"/>
      <c r="MJ174" s="97"/>
      <c r="MK174" s="97"/>
      <c r="ML174" s="97"/>
      <c r="MM174" s="97"/>
      <c r="MN174" s="97"/>
      <c r="MO174" s="97"/>
      <c r="MP174" s="97"/>
      <c r="MQ174" s="97"/>
      <c r="MR174" s="97"/>
      <c r="MS174" s="97"/>
      <c r="MT174" s="97"/>
      <c r="MU174" s="97"/>
      <c r="MV174" s="97"/>
      <c r="MW174" s="97"/>
      <c r="MX174" s="97"/>
      <c r="MY174" s="97"/>
      <c r="MZ174" s="97"/>
      <c r="NA174" s="97"/>
      <c r="NB174" s="97"/>
      <c r="NC174" s="97"/>
      <c r="ND174" s="97"/>
      <c r="NE174" s="97"/>
      <c r="NF174" s="97"/>
      <c r="NG174" s="97"/>
      <c r="NH174" s="97"/>
      <c r="NI174" s="97"/>
      <c r="NJ174" s="97"/>
      <c r="NK174" s="97"/>
      <c r="NL174" s="97"/>
      <c r="NM174" s="97"/>
      <c r="NN174" s="97"/>
      <c r="NO174" s="97"/>
      <c r="NP174" s="97"/>
      <c r="NQ174" s="97"/>
      <c r="NR174" s="97"/>
      <c r="NS174" s="97"/>
      <c r="NT174" s="97"/>
      <c r="NU174" s="97"/>
      <c r="NV174" s="97"/>
      <c r="NW174" s="97"/>
      <c r="NX174" s="97"/>
      <c r="NY174" s="97"/>
      <c r="NZ174" s="97"/>
      <c r="OA174" s="97"/>
      <c r="OB174" s="97"/>
      <c r="OC174" s="97"/>
      <c r="OD174" s="97"/>
      <c r="OE174" s="97"/>
      <c r="OF174" s="97"/>
      <c r="OG174" s="97"/>
      <c r="OH174" s="97"/>
      <c r="OI174" s="97"/>
      <c r="OJ174" s="97"/>
      <c r="OK174" s="97"/>
      <c r="OL174" s="97"/>
      <c r="OM174" s="97"/>
      <c r="ON174" s="97"/>
      <c r="OO174" s="97"/>
      <c r="OP174" s="97"/>
      <c r="OQ174" s="97"/>
      <c r="OR174" s="97"/>
      <c r="OS174" s="97"/>
      <c r="OT174" s="97"/>
      <c r="OU174" s="97"/>
      <c r="OV174" s="97"/>
      <c r="OW174" s="97"/>
      <c r="OX174" s="97"/>
      <c r="OY174" s="97"/>
      <c r="OZ174" s="97"/>
      <c r="PA174" s="97"/>
      <c r="PB174" s="97"/>
      <c r="PC174" s="97"/>
      <c r="PD174" s="97"/>
      <c r="PE174" s="97"/>
      <c r="PF174" s="97"/>
      <c r="PG174" s="97"/>
      <c r="PH174" s="97"/>
      <c r="PI174" s="97"/>
      <c r="PJ174" s="97"/>
      <c r="PK174" s="97"/>
      <c r="PL174" s="97"/>
      <c r="PM174" s="97"/>
      <c r="PN174" s="97"/>
      <c r="PO174" s="97"/>
      <c r="PP174" s="97"/>
      <c r="PQ174" s="97"/>
      <c r="PR174" s="97"/>
      <c r="PS174" s="97"/>
      <c r="PT174" s="97"/>
      <c r="PU174" s="97"/>
      <c r="PV174" s="97"/>
      <c r="PW174" s="97"/>
      <c r="PX174" s="97"/>
      <c r="PY174" s="97"/>
      <c r="PZ174" s="97"/>
      <c r="QA174" s="97"/>
      <c r="QB174" s="97"/>
      <c r="QC174" s="97"/>
      <c r="QD174" s="97"/>
      <c r="QE174" s="97"/>
      <c r="QF174" s="97"/>
      <c r="QG174" s="97"/>
      <c r="QH174" s="97"/>
      <c r="QI174" s="97"/>
      <c r="QJ174" s="97"/>
      <c r="QK174" s="97"/>
      <c r="QL174" s="97"/>
      <c r="QM174" s="97"/>
      <c r="QN174" s="97"/>
      <c r="QO174" s="97"/>
      <c r="QP174" s="97"/>
      <c r="QQ174" s="97"/>
      <c r="QR174" s="97"/>
      <c r="QS174" s="97"/>
      <c r="QT174" s="97"/>
      <c r="QU174" s="97"/>
      <c r="QV174" s="97"/>
      <c r="QW174" s="97"/>
      <c r="QX174" s="97"/>
      <c r="QY174" s="97"/>
      <c r="QZ174" s="97"/>
      <c r="RA174" s="97"/>
      <c r="RB174" s="97"/>
      <c r="RC174" s="97"/>
      <c r="RD174" s="97"/>
      <c r="RE174" s="97"/>
      <c r="RF174" s="97"/>
      <c r="RG174" s="97"/>
      <c r="RH174" s="97"/>
      <c r="RI174" s="97"/>
      <c r="RJ174" s="97"/>
      <c r="RK174" s="97"/>
      <c r="RL174" s="97"/>
      <c r="RM174" s="97"/>
      <c r="RN174" s="97"/>
      <c r="RO174" s="97"/>
      <c r="RP174" s="97"/>
      <c r="RQ174" s="97"/>
      <c r="RR174" s="97"/>
      <c r="RS174" s="97"/>
      <c r="RT174" s="97"/>
      <c r="RU174" s="97"/>
      <c r="RV174" s="97"/>
      <c r="RW174" s="97"/>
      <c r="RX174" s="97"/>
      <c r="RY174" s="97"/>
      <c r="RZ174" s="97"/>
      <c r="SA174" s="97"/>
      <c r="SB174" s="97"/>
      <c r="SC174" s="97"/>
      <c r="SD174" s="97"/>
      <c r="SE174" s="97"/>
      <c r="SF174" s="97"/>
      <c r="SG174" s="97"/>
      <c r="SH174" s="97"/>
      <c r="SI174" s="97"/>
      <c r="SJ174" s="97"/>
      <c r="SK174" s="97"/>
      <c r="SL174" s="97"/>
      <c r="SM174" s="97"/>
      <c r="SN174" s="97"/>
      <c r="SO174" s="97"/>
      <c r="SP174" s="97"/>
      <c r="SQ174" s="97"/>
      <c r="SR174" s="97"/>
      <c r="SS174" s="97"/>
      <c r="ST174" s="97"/>
      <c r="SU174" s="97"/>
      <c r="SV174" s="97"/>
      <c r="SW174" s="97"/>
      <c r="SX174" s="97"/>
      <c r="SY174" s="97"/>
      <c r="SZ174" s="97"/>
      <c r="TA174" s="97"/>
      <c r="TB174" s="97"/>
      <c r="TC174" s="97"/>
      <c r="TD174" s="97"/>
      <c r="TE174" s="97"/>
      <c r="TF174" s="97"/>
      <c r="TG174" s="97"/>
      <c r="TH174" s="97"/>
      <c r="TI174" s="97"/>
      <c r="TJ174" s="97"/>
      <c r="TK174" s="97"/>
      <c r="TL174" s="97"/>
      <c r="TM174" s="97"/>
      <c r="TN174" s="97"/>
      <c r="TO174" s="97"/>
      <c r="TP174" s="97"/>
      <c r="TQ174" s="97"/>
      <c r="TR174" s="97"/>
      <c r="TS174" s="97"/>
      <c r="TT174" s="97"/>
      <c r="TU174" s="97"/>
      <c r="TV174" s="97"/>
      <c r="TW174" s="97"/>
      <c r="TX174" s="97"/>
      <c r="TY174" s="97"/>
      <c r="TZ174" s="97"/>
      <c r="UA174" s="97"/>
      <c r="UB174" s="97"/>
      <c r="UC174" s="97"/>
      <c r="UD174" s="97"/>
      <c r="UE174" s="97"/>
      <c r="UF174" s="97"/>
      <c r="UG174" s="97"/>
      <c r="UH174" s="97"/>
      <c r="UI174" s="97"/>
      <c r="UJ174" s="97"/>
      <c r="UK174" s="97"/>
      <c r="UL174" s="97"/>
      <c r="UM174" s="97"/>
      <c r="UN174" s="97"/>
      <c r="UO174" s="97"/>
      <c r="UP174" s="97"/>
      <c r="UQ174" s="97"/>
      <c r="UR174" s="97"/>
      <c r="US174" s="97"/>
      <c r="UT174" s="97"/>
      <c r="UU174" s="97"/>
      <c r="UV174" s="97"/>
      <c r="UW174" s="97"/>
      <c r="UX174" s="97"/>
      <c r="UY174" s="97"/>
      <c r="UZ174" s="97"/>
      <c r="VA174" s="97"/>
      <c r="VB174" s="97"/>
      <c r="VC174" s="97"/>
      <c r="VD174" s="97"/>
      <c r="VE174" s="97"/>
      <c r="VF174" s="97"/>
      <c r="VG174" s="97"/>
      <c r="VH174" s="97"/>
      <c r="VI174" s="97"/>
      <c r="VJ174" s="97"/>
      <c r="VK174" s="97"/>
      <c r="VL174" s="97"/>
      <c r="VM174" s="97"/>
      <c r="VN174" s="97"/>
      <c r="VO174" s="97"/>
      <c r="VP174" s="97"/>
      <c r="VQ174" s="97"/>
      <c r="VR174" s="97"/>
      <c r="VS174" s="97"/>
      <c r="VT174" s="97"/>
      <c r="VU174" s="97"/>
      <c r="VV174" s="97"/>
      <c r="VW174" s="97"/>
      <c r="VX174" s="97"/>
      <c r="VY174" s="97"/>
      <c r="VZ174" s="97"/>
      <c r="WA174" s="97"/>
      <c r="WB174" s="97"/>
      <c r="WC174" s="97"/>
      <c r="WD174" s="97"/>
      <c r="WE174" s="97"/>
      <c r="WF174" s="97"/>
      <c r="WG174" s="97"/>
      <c r="WH174" s="97"/>
      <c r="WI174" s="97"/>
      <c r="WJ174" s="97"/>
      <c r="WK174" s="97"/>
      <c r="WL174" s="97"/>
      <c r="WM174" s="97"/>
      <c r="WN174" s="97"/>
      <c r="WO174" s="97"/>
      <c r="WP174" s="97"/>
      <c r="WQ174" s="97"/>
      <c r="WR174" s="97"/>
      <c r="WS174" s="97"/>
      <c r="WT174" s="97"/>
      <c r="WU174" s="97"/>
      <c r="WV174" s="97"/>
      <c r="WW174" s="97"/>
      <c r="WX174" s="97"/>
      <c r="WY174" s="97"/>
      <c r="WZ174" s="97"/>
      <c r="XA174" s="97"/>
      <c r="XB174" s="97"/>
      <c r="XC174" s="97"/>
      <c r="XD174" s="97"/>
      <c r="XE174" s="97"/>
      <c r="XF174" s="97"/>
      <c r="XG174" s="97"/>
      <c r="XH174" s="97"/>
      <c r="XI174" s="97"/>
      <c r="XJ174" s="97"/>
      <c r="XK174" s="97"/>
      <c r="XL174" s="97"/>
      <c r="XM174" s="97"/>
      <c r="XN174" s="97"/>
      <c r="XO174" s="97"/>
      <c r="XP174" s="97"/>
      <c r="XQ174" s="97"/>
      <c r="XR174" s="97"/>
      <c r="XS174" s="97"/>
      <c r="XT174" s="97"/>
      <c r="XU174" s="97"/>
      <c r="XV174" s="97"/>
      <c r="XW174" s="97"/>
      <c r="XX174" s="97"/>
      <c r="XY174" s="97"/>
      <c r="XZ174" s="97"/>
      <c r="YA174" s="97"/>
      <c r="YB174" s="97"/>
      <c r="YC174" s="97"/>
      <c r="YD174" s="97"/>
      <c r="YE174" s="97"/>
      <c r="YF174" s="97"/>
      <c r="YG174" s="97"/>
      <c r="YH174" s="97"/>
      <c r="YI174" s="97"/>
      <c r="YJ174" s="97"/>
      <c r="YK174" s="97"/>
      <c r="YL174" s="97"/>
      <c r="YM174" s="97"/>
      <c r="YN174" s="97"/>
      <c r="YO174" s="97"/>
      <c r="YP174" s="97"/>
      <c r="YQ174" s="97"/>
      <c r="YR174" s="97"/>
      <c r="YS174" s="97"/>
      <c r="YT174" s="97"/>
      <c r="YU174" s="97"/>
      <c r="YV174" s="97"/>
      <c r="YW174" s="97"/>
      <c r="YX174" s="97"/>
      <c r="YY174" s="97"/>
      <c r="YZ174" s="97"/>
      <c r="ZA174" s="97"/>
      <c r="ZB174" s="97"/>
      <c r="ZC174" s="97"/>
      <c r="ZD174" s="97"/>
      <c r="ZE174" s="97"/>
      <c r="ZF174" s="97"/>
      <c r="ZG174" s="97"/>
      <c r="ZH174" s="97"/>
      <c r="ZI174" s="97"/>
      <c r="ZJ174" s="97"/>
      <c r="ZK174" s="97"/>
      <c r="ZL174" s="97"/>
      <c r="ZM174" s="97"/>
      <c r="ZN174" s="97"/>
      <c r="ZO174" s="97"/>
      <c r="ZP174" s="97"/>
      <c r="ZQ174" s="97"/>
      <c r="ZR174" s="97"/>
      <c r="ZS174" s="97"/>
      <c r="ZT174" s="97"/>
      <c r="ZU174" s="97"/>
      <c r="ZV174" s="97"/>
      <c r="ZW174" s="97"/>
      <c r="ZX174" s="97"/>
      <c r="ZY174" s="97"/>
      <c r="ZZ174" s="97"/>
      <c r="AAA174" s="97"/>
      <c r="AAB174" s="97"/>
      <c r="AAC174" s="97"/>
      <c r="AAD174" s="97"/>
      <c r="AAE174" s="97"/>
      <c r="AAF174" s="97"/>
      <c r="AAG174" s="97"/>
      <c r="AAH174" s="97"/>
      <c r="AAI174" s="97"/>
      <c r="AAJ174" s="97"/>
      <c r="AAK174" s="97"/>
      <c r="AAL174" s="97"/>
      <c r="AAM174" s="97"/>
      <c r="AAN174" s="97"/>
      <c r="AAO174" s="97"/>
      <c r="AAP174" s="97"/>
      <c r="AAQ174" s="97"/>
      <c r="AAR174" s="97"/>
      <c r="AAS174" s="97"/>
      <c r="AAT174" s="97"/>
      <c r="AAU174" s="97"/>
      <c r="AAV174" s="97"/>
      <c r="AAW174" s="97"/>
      <c r="AAX174" s="97"/>
      <c r="AAY174" s="97"/>
      <c r="AAZ174" s="97"/>
      <c r="ABA174" s="97"/>
      <c r="ABB174" s="97"/>
      <c r="ABC174" s="97"/>
      <c r="ABD174" s="97"/>
      <c r="ABE174" s="97"/>
      <c r="ABF174" s="97"/>
      <c r="ABG174" s="97"/>
      <c r="ABH174" s="97"/>
      <c r="ABI174" s="97"/>
      <c r="ABJ174" s="97"/>
      <c r="ABK174" s="97"/>
      <c r="ABL174" s="97"/>
      <c r="ABM174" s="97"/>
      <c r="ABN174" s="97"/>
      <c r="ABO174" s="97"/>
      <c r="ABP174" s="97"/>
      <c r="ABQ174" s="97"/>
      <c r="ABR174" s="97"/>
      <c r="ABS174" s="97"/>
      <c r="ABT174" s="97"/>
      <c r="ABU174" s="97"/>
      <c r="ABV174" s="97"/>
      <c r="ABW174" s="97"/>
      <c r="ABX174" s="97"/>
      <c r="ABY174" s="97"/>
      <c r="ABZ174" s="97"/>
      <c r="ACA174" s="97"/>
      <c r="ACB174" s="97"/>
      <c r="ACC174" s="97"/>
      <c r="ACD174" s="97"/>
      <c r="ACE174" s="97"/>
      <c r="ACF174" s="97"/>
      <c r="ACG174" s="97"/>
      <c r="ACH174" s="97"/>
      <c r="ACI174" s="97"/>
      <c r="ACJ174" s="97"/>
      <c r="ACK174" s="97"/>
      <c r="ACL174" s="97"/>
      <c r="ACM174" s="97"/>
      <c r="ACN174" s="97"/>
      <c r="ACO174" s="97"/>
      <c r="ACP174" s="97"/>
      <c r="ACQ174" s="97"/>
      <c r="ACR174" s="97"/>
      <c r="ACS174" s="97"/>
      <c r="ACT174" s="97"/>
      <c r="ACU174" s="97"/>
      <c r="ACV174" s="97"/>
      <c r="ACW174" s="97"/>
      <c r="ACX174" s="97"/>
      <c r="ACY174" s="97"/>
      <c r="ACZ174" s="97"/>
      <c r="ADA174" s="97"/>
      <c r="ADB174" s="97"/>
      <c r="ADC174" s="97"/>
      <c r="ADD174" s="97"/>
      <c r="ADE174" s="97"/>
      <c r="ADF174" s="97"/>
      <c r="ADG174" s="97"/>
      <c r="ADH174" s="97"/>
      <c r="ADI174" s="97"/>
      <c r="ADJ174" s="97"/>
      <c r="ADK174" s="97"/>
      <c r="ADL174" s="97"/>
      <c r="ADM174" s="97"/>
      <c r="ADN174" s="97"/>
      <c r="ADO174" s="97"/>
      <c r="ADP174" s="97"/>
      <c r="ADQ174" s="97"/>
      <c r="ADR174" s="97"/>
      <c r="ADS174" s="97"/>
      <c r="ADT174" s="97"/>
      <c r="ADU174" s="97"/>
      <c r="ADV174" s="97"/>
      <c r="ADW174" s="97"/>
      <c r="ADX174" s="97"/>
      <c r="ADY174" s="97"/>
      <c r="ADZ174" s="97"/>
      <c r="AEA174" s="97"/>
      <c r="AEB174" s="97"/>
      <c r="AEC174" s="97"/>
      <c r="AED174" s="97"/>
      <c r="AEE174" s="97"/>
      <c r="AEF174" s="97"/>
      <c r="AEG174" s="97"/>
      <c r="AEH174" s="97"/>
      <c r="AEI174" s="97"/>
      <c r="AEJ174" s="97"/>
      <c r="AEK174" s="97"/>
      <c r="AEL174" s="97"/>
      <c r="AEM174" s="97"/>
      <c r="AEN174" s="97"/>
      <c r="AEO174" s="97"/>
      <c r="AEP174" s="97"/>
      <c r="AEQ174" s="97"/>
      <c r="AER174" s="97"/>
      <c r="AES174" s="97"/>
      <c r="AET174" s="97"/>
      <c r="AEU174" s="97"/>
      <c r="AEV174" s="97"/>
      <c r="AEW174" s="97"/>
      <c r="AEX174" s="97"/>
      <c r="AEY174" s="97"/>
      <c r="AEZ174" s="97"/>
      <c r="AFA174" s="97"/>
      <c r="AFB174" s="97"/>
      <c r="AFC174" s="97"/>
      <c r="AFD174" s="97"/>
      <c r="AFE174" s="97"/>
      <c r="AFF174" s="97"/>
      <c r="AFG174" s="97"/>
      <c r="AFH174" s="97"/>
      <c r="AFI174" s="97"/>
      <c r="AFJ174" s="97"/>
      <c r="AFK174" s="97"/>
      <c r="AFL174" s="97"/>
      <c r="AFM174" s="97"/>
      <c r="AFN174" s="97"/>
      <c r="AFO174" s="97"/>
      <c r="AFP174" s="97"/>
      <c r="AFQ174" s="97"/>
      <c r="AFR174" s="97"/>
      <c r="AFS174" s="97"/>
      <c r="AFT174" s="97"/>
      <c r="AFU174" s="97"/>
      <c r="AFV174" s="97"/>
      <c r="AFW174" s="97"/>
      <c r="AFX174" s="97"/>
      <c r="AFY174" s="97"/>
      <c r="AFZ174" s="97"/>
      <c r="AGA174" s="97"/>
      <c r="AGB174" s="97"/>
      <c r="AGC174" s="97"/>
      <c r="AGD174" s="97"/>
      <c r="AGE174" s="97"/>
      <c r="AGF174" s="97"/>
      <c r="AGG174" s="97"/>
      <c r="AGH174" s="97"/>
      <c r="AGI174" s="97"/>
      <c r="AGJ174" s="97"/>
      <c r="AGK174" s="97"/>
      <c r="AGL174" s="97"/>
      <c r="AGM174" s="97"/>
      <c r="AGN174" s="97"/>
      <c r="AGO174" s="97"/>
      <c r="AGP174" s="97"/>
      <c r="AGQ174" s="97"/>
      <c r="AGR174" s="97"/>
      <c r="AGS174" s="97"/>
      <c r="AGT174" s="97"/>
      <c r="AGU174" s="97"/>
      <c r="AGV174" s="97"/>
      <c r="AGW174" s="97"/>
      <c r="AGX174" s="97"/>
      <c r="AGY174" s="97"/>
      <c r="AGZ174" s="97"/>
      <c r="AHA174" s="97"/>
      <c r="AHB174" s="97"/>
      <c r="AHC174" s="97"/>
      <c r="AHD174" s="97"/>
      <c r="AHE174" s="97"/>
      <c r="AHF174" s="97"/>
      <c r="AHG174" s="97"/>
      <c r="AHH174" s="97"/>
      <c r="AHI174" s="97"/>
      <c r="AHJ174" s="97"/>
      <c r="AHK174" s="97"/>
      <c r="AHL174" s="97"/>
      <c r="AHM174" s="97"/>
      <c r="AHN174" s="97"/>
      <c r="AHO174" s="97"/>
      <c r="AHP174" s="97"/>
      <c r="AHQ174" s="97"/>
      <c r="AHR174" s="97"/>
      <c r="AHS174" s="97"/>
      <c r="AHT174" s="97"/>
      <c r="AHU174" s="97"/>
      <c r="AHV174" s="97"/>
      <c r="AHW174" s="97"/>
      <c r="AHX174" s="97"/>
      <c r="AHY174" s="97"/>
      <c r="AHZ174" s="97"/>
      <c r="AIA174" s="97"/>
      <c r="AIB174" s="97"/>
      <c r="AIC174" s="97"/>
      <c r="AID174" s="97"/>
      <c r="AIE174" s="97"/>
      <c r="AIF174" s="97"/>
      <c r="AIG174" s="97"/>
      <c r="AIH174" s="97"/>
      <c r="AII174" s="97"/>
      <c r="AIJ174" s="97"/>
      <c r="AIK174" s="97"/>
      <c r="AIL174" s="97"/>
      <c r="AIM174" s="97"/>
      <c r="AIN174" s="97"/>
      <c r="AIO174" s="97"/>
      <c r="AIP174" s="97"/>
      <c r="AIQ174" s="97"/>
      <c r="AIR174" s="97"/>
      <c r="AIS174" s="97"/>
      <c r="AIT174" s="97"/>
      <c r="AIU174" s="97"/>
      <c r="AIV174" s="97"/>
      <c r="AIW174" s="97"/>
      <c r="AIX174" s="97"/>
      <c r="AIY174" s="97"/>
      <c r="AIZ174" s="97"/>
      <c r="AJA174" s="97"/>
      <c r="AJB174" s="97"/>
      <c r="AJC174" s="97"/>
      <c r="AJD174" s="97"/>
      <c r="AJE174" s="97"/>
      <c r="AJF174" s="97"/>
      <c r="AJG174" s="97"/>
      <c r="AJH174" s="97"/>
      <c r="AJI174" s="97"/>
      <c r="AJJ174" s="97"/>
      <c r="AJK174" s="97"/>
      <c r="AJL174" s="97"/>
      <c r="AJM174" s="97"/>
      <c r="AJN174" s="97"/>
      <c r="AJO174" s="97"/>
      <c r="AJP174" s="97"/>
      <c r="AJQ174" s="97"/>
      <c r="AJR174" s="97"/>
      <c r="AJS174" s="97"/>
      <c r="AJT174" s="97"/>
      <c r="AJU174" s="97"/>
      <c r="AJV174" s="97"/>
      <c r="AJW174" s="97"/>
      <c r="AJX174" s="97"/>
      <c r="AJY174" s="97"/>
      <c r="AJZ174" s="97"/>
      <c r="AKA174" s="97"/>
      <c r="AKB174" s="97"/>
      <c r="AKC174" s="97"/>
      <c r="AKD174" s="97"/>
      <c r="AKE174" s="97"/>
      <c r="AKF174" s="97"/>
      <c r="AKG174" s="97"/>
      <c r="AKH174" s="97"/>
      <c r="AKI174" s="97"/>
      <c r="AKJ174" s="97"/>
      <c r="AKK174" s="97"/>
      <c r="AKL174" s="97"/>
      <c r="AKM174" s="97"/>
      <c r="AKN174" s="97"/>
      <c r="AKO174" s="97"/>
      <c r="AKP174" s="97"/>
      <c r="AKQ174" s="97"/>
      <c r="AKR174" s="97"/>
      <c r="AKS174" s="97"/>
      <c r="AKT174" s="97"/>
      <c r="AKU174" s="97"/>
      <c r="AKV174" s="97"/>
      <c r="AKW174" s="97"/>
      <c r="AKX174" s="97"/>
      <c r="AKY174" s="97"/>
      <c r="AKZ174" s="97"/>
      <c r="ALA174" s="97"/>
      <c r="ALB174" s="97"/>
      <c r="ALC174" s="97"/>
      <c r="ALD174" s="97"/>
      <c r="ALE174" s="97"/>
      <c r="ALF174" s="97"/>
      <c r="ALG174" s="97"/>
      <c r="ALH174" s="97"/>
      <c r="ALI174" s="97"/>
      <c r="ALJ174" s="97"/>
      <c r="ALK174" s="97"/>
      <c r="ALL174" s="97"/>
      <c r="ALM174" s="97"/>
      <c r="ALN174" s="97"/>
      <c r="ALO174" s="97"/>
      <c r="ALP174" s="97"/>
      <c r="ALQ174" s="97"/>
      <c r="ALR174" s="97"/>
      <c r="ALS174" s="97"/>
      <c r="ALT174" s="97"/>
      <c r="ALU174" s="97"/>
      <c r="ALV174" s="97"/>
      <c r="ALW174" s="97"/>
      <c r="ALX174" s="97"/>
      <c r="ALY174" s="97"/>
      <c r="ALZ174" s="97"/>
      <c r="AMA174" s="97"/>
      <c r="AMB174" s="97"/>
      <c r="AMC174" s="97"/>
      <c r="AMD174" s="97"/>
      <c r="AME174" s="97"/>
      <c r="AMF174" s="97"/>
      <c r="AMG174" s="97"/>
      <c r="AMH174" s="97"/>
      <c r="AMI174" s="97"/>
      <c r="AMJ174" s="97"/>
      <c r="AMK174" s="97"/>
      <c r="AML174" s="97"/>
      <c r="AMM174" s="97"/>
      <c r="AMN174" s="97"/>
      <c r="AMO174" s="97"/>
      <c r="AMP174" s="97"/>
      <c r="AMQ174" s="97"/>
      <c r="AMR174" s="97"/>
      <c r="AMS174" s="97"/>
      <c r="AMT174" s="97"/>
      <c r="AMU174" s="97"/>
      <c r="AMV174" s="97"/>
      <c r="AMW174" s="97"/>
      <c r="AMX174" s="97"/>
      <c r="AMY174" s="97"/>
      <c r="AMZ174" s="97"/>
      <c r="ANA174" s="97"/>
      <c r="ANB174" s="97"/>
      <c r="ANC174" s="97"/>
      <c r="AND174" s="97"/>
      <c r="ANE174" s="97"/>
      <c r="ANF174" s="97"/>
      <c r="ANG174" s="97"/>
      <c r="ANH174" s="97"/>
      <c r="ANI174" s="97"/>
      <c r="ANJ174" s="97"/>
      <c r="ANK174" s="97"/>
      <c r="ANL174" s="97"/>
      <c r="ANM174" s="97"/>
      <c r="ANN174" s="97"/>
      <c r="ANO174" s="97"/>
      <c r="ANP174" s="97"/>
      <c r="ANQ174" s="97"/>
      <c r="ANR174" s="97"/>
      <c r="ANS174" s="97"/>
      <c r="ANT174" s="97"/>
      <c r="ANU174" s="97"/>
      <c r="ANV174" s="97"/>
      <c r="ANW174" s="97"/>
      <c r="ANX174" s="97"/>
      <c r="ANY174" s="97"/>
      <c r="ANZ174" s="97"/>
      <c r="AOA174" s="97"/>
      <c r="AOB174" s="97"/>
      <c r="AOC174" s="97"/>
      <c r="AOD174" s="97"/>
      <c r="AOE174" s="97"/>
      <c r="AOF174" s="97"/>
      <c r="AOG174" s="97"/>
      <c r="AOH174" s="97"/>
      <c r="AOI174" s="97"/>
      <c r="AOJ174" s="97"/>
      <c r="AOK174" s="97"/>
      <c r="AOL174" s="97"/>
      <c r="AOM174" s="97"/>
      <c r="AON174" s="97"/>
      <c r="AOO174" s="97"/>
      <c r="AOP174" s="97"/>
      <c r="AOQ174" s="97"/>
      <c r="AOR174" s="97"/>
      <c r="AOS174" s="97"/>
      <c r="AOT174" s="97"/>
      <c r="AOU174" s="97"/>
      <c r="AOV174" s="97"/>
      <c r="AOW174" s="97"/>
      <c r="AOX174" s="97"/>
      <c r="AOY174" s="97"/>
      <c r="AOZ174" s="97"/>
      <c r="APA174" s="97"/>
      <c r="APB174" s="97"/>
      <c r="APC174" s="97"/>
      <c r="APD174" s="97"/>
      <c r="APE174" s="97"/>
      <c r="APF174" s="97"/>
      <c r="APG174" s="97"/>
      <c r="APH174" s="97"/>
      <c r="API174" s="97"/>
      <c r="APJ174" s="97"/>
      <c r="APK174" s="97"/>
      <c r="APL174" s="97"/>
      <c r="APM174" s="97"/>
      <c r="APN174" s="97"/>
      <c r="APO174" s="97"/>
      <c r="APP174" s="97"/>
      <c r="APQ174" s="97"/>
      <c r="APR174" s="97"/>
      <c r="APS174" s="97"/>
      <c r="APT174" s="97"/>
      <c r="APU174" s="97"/>
      <c r="APV174" s="97"/>
      <c r="APW174" s="97"/>
      <c r="APX174" s="97"/>
      <c r="APY174" s="97"/>
      <c r="APZ174" s="97"/>
      <c r="AQA174" s="97"/>
      <c r="AQB174" s="97"/>
      <c r="AQC174" s="97"/>
      <c r="AQD174" s="97"/>
      <c r="AQE174" s="97"/>
      <c r="AQF174" s="97"/>
      <c r="AQG174" s="97"/>
      <c r="AQH174" s="97"/>
      <c r="AQI174" s="97"/>
      <c r="AQJ174" s="97"/>
      <c r="AQK174" s="97"/>
      <c r="AQL174" s="97"/>
      <c r="AQM174" s="97"/>
      <c r="AQN174" s="97"/>
      <c r="AQO174" s="97"/>
      <c r="AQP174" s="97"/>
      <c r="AQQ174" s="97"/>
      <c r="AQR174" s="97"/>
      <c r="AQS174" s="97"/>
      <c r="AQT174" s="97"/>
      <c r="AQU174" s="97"/>
      <c r="AQV174" s="97"/>
      <c r="AQW174" s="97"/>
      <c r="AQX174" s="97"/>
      <c r="AQY174" s="97"/>
      <c r="AQZ174" s="97"/>
      <c r="ARA174" s="97"/>
      <c r="ARB174" s="97"/>
      <c r="ARC174" s="97"/>
      <c r="ARD174" s="97"/>
      <c r="ARE174" s="97"/>
      <c r="ARF174" s="97"/>
      <c r="ARG174" s="97"/>
      <c r="ARH174" s="97"/>
      <c r="ARI174" s="97"/>
      <c r="ARJ174" s="97"/>
      <c r="ARK174" s="97"/>
      <c r="ARL174" s="97"/>
      <c r="ARM174" s="97"/>
      <c r="ARN174" s="97"/>
      <c r="ARO174" s="97"/>
      <c r="ARP174" s="97"/>
      <c r="ARQ174" s="97"/>
      <c r="ARR174" s="97"/>
      <c r="ARS174" s="97"/>
      <c r="ART174" s="97"/>
      <c r="ARU174" s="97"/>
      <c r="ARV174" s="97"/>
      <c r="ARW174" s="97"/>
      <c r="ARX174" s="97"/>
      <c r="ARY174" s="97"/>
      <c r="ARZ174" s="97"/>
      <c r="ASA174" s="97"/>
      <c r="ASB174" s="97"/>
      <c r="ASC174" s="97"/>
      <c r="ASD174" s="97"/>
      <c r="ASE174" s="97"/>
      <c r="ASF174" s="97"/>
      <c r="ASG174" s="97"/>
      <c r="ASH174" s="97"/>
      <c r="ASI174" s="97"/>
      <c r="ASJ174" s="97"/>
      <c r="ASK174" s="97"/>
      <c r="ASL174" s="97"/>
      <c r="ASM174" s="97"/>
      <c r="ASN174" s="97"/>
      <c r="ASO174" s="97"/>
      <c r="ASP174" s="97"/>
      <c r="ASQ174" s="97"/>
      <c r="ASR174" s="97"/>
      <c r="ASS174" s="97"/>
      <c r="AST174" s="97"/>
      <c r="ASU174" s="97"/>
      <c r="ASV174" s="97"/>
      <c r="ASW174" s="97"/>
      <c r="ASX174" s="97"/>
      <c r="ASY174" s="97"/>
      <c r="ASZ174" s="97"/>
      <c r="ATA174" s="97"/>
      <c r="ATB174" s="97"/>
      <c r="ATC174" s="97"/>
      <c r="ATD174" s="97"/>
      <c r="ATE174" s="97"/>
      <c r="ATF174" s="97"/>
      <c r="ATG174" s="97"/>
      <c r="ATH174" s="97"/>
      <c r="ATI174" s="97"/>
      <c r="ATJ174" s="97"/>
      <c r="ATK174" s="97"/>
      <c r="ATL174" s="97"/>
      <c r="ATM174" s="97"/>
      <c r="ATN174" s="97"/>
      <c r="ATO174" s="97"/>
      <c r="ATP174" s="97"/>
      <c r="ATQ174" s="97"/>
      <c r="ATR174" s="97"/>
      <c r="ATS174" s="97"/>
      <c r="ATT174" s="97"/>
      <c r="ATU174" s="97"/>
      <c r="ATV174" s="97"/>
      <c r="ATW174" s="97"/>
      <c r="ATX174" s="97"/>
      <c r="ATY174" s="97"/>
      <c r="ATZ174" s="97"/>
      <c r="AUA174" s="97"/>
      <c r="AUB174" s="97"/>
      <c r="AUC174" s="97"/>
      <c r="AUD174" s="97"/>
      <c r="AUE174" s="97"/>
      <c r="AUF174" s="97"/>
      <c r="AUG174" s="97"/>
      <c r="AUH174" s="97"/>
      <c r="AUI174" s="97"/>
      <c r="AUJ174" s="97"/>
      <c r="AUK174" s="97"/>
      <c r="AUL174" s="97"/>
      <c r="AUM174" s="97"/>
      <c r="AUN174" s="97"/>
      <c r="AUO174" s="97"/>
      <c r="AUP174" s="97"/>
      <c r="AUQ174" s="97"/>
      <c r="AUR174" s="97"/>
      <c r="AUS174" s="97"/>
      <c r="AUT174" s="97"/>
      <c r="AUU174" s="97"/>
      <c r="AUV174" s="97"/>
      <c r="AUW174" s="97"/>
      <c r="AUX174" s="97"/>
      <c r="AUY174" s="97"/>
      <c r="AUZ174" s="97"/>
      <c r="AVA174" s="97"/>
      <c r="AVB174" s="97"/>
      <c r="AVC174" s="97"/>
      <c r="AVD174" s="97"/>
      <c r="AVE174" s="97"/>
      <c r="AVF174" s="97"/>
      <c r="AVG174" s="97"/>
      <c r="AVH174" s="97"/>
      <c r="AVI174" s="97"/>
      <c r="AVJ174" s="97"/>
      <c r="AVK174" s="97"/>
      <c r="AVL174" s="97"/>
      <c r="AVM174" s="97"/>
      <c r="AVN174" s="97"/>
      <c r="AVO174" s="97"/>
      <c r="AVP174" s="97"/>
      <c r="AVQ174" s="97"/>
      <c r="AVR174" s="97"/>
      <c r="AVS174" s="97"/>
      <c r="AVT174" s="97"/>
      <c r="AVU174" s="97"/>
      <c r="AVV174" s="97"/>
      <c r="AVW174" s="97"/>
      <c r="AVX174" s="97"/>
      <c r="AVY174" s="97"/>
      <c r="AVZ174" s="97"/>
      <c r="AWA174" s="97"/>
      <c r="AWB174" s="97"/>
      <c r="AWC174" s="97"/>
      <c r="AWD174" s="97"/>
      <c r="AWE174" s="97"/>
      <c r="AWF174" s="97"/>
      <c r="AWG174" s="97"/>
      <c r="AWH174" s="97"/>
      <c r="AWI174" s="97"/>
      <c r="AWJ174" s="97"/>
      <c r="AWK174" s="97"/>
      <c r="AWL174" s="97"/>
      <c r="AWM174" s="97"/>
      <c r="AWN174" s="97"/>
      <c r="AWO174" s="97"/>
      <c r="AWP174" s="97"/>
      <c r="AWQ174" s="97"/>
      <c r="AWR174" s="97"/>
      <c r="AWS174" s="97"/>
      <c r="AWT174" s="97"/>
      <c r="AWU174" s="97"/>
      <c r="AWV174" s="97"/>
      <c r="AWW174" s="97"/>
      <c r="AWX174" s="97"/>
      <c r="AWY174" s="97"/>
      <c r="AWZ174" s="97"/>
      <c r="AXA174" s="97"/>
      <c r="AXB174" s="97"/>
      <c r="AXC174" s="97"/>
      <c r="AXD174" s="97"/>
      <c r="AXE174" s="97"/>
      <c r="AXF174" s="97"/>
      <c r="AXG174" s="97"/>
      <c r="AXH174" s="97"/>
      <c r="AXI174" s="97"/>
      <c r="AXJ174" s="97"/>
      <c r="AXK174" s="97"/>
      <c r="AXL174" s="97"/>
      <c r="AXM174" s="97"/>
      <c r="AXN174" s="97"/>
      <c r="AXO174" s="97"/>
      <c r="AXP174" s="97"/>
      <c r="AXQ174" s="97"/>
      <c r="AXR174" s="97"/>
      <c r="AXS174" s="97"/>
      <c r="AXT174" s="97"/>
      <c r="AXU174" s="97"/>
      <c r="AXV174" s="97"/>
      <c r="AXW174" s="97"/>
      <c r="AXX174" s="97"/>
      <c r="AXY174" s="97"/>
      <c r="AXZ174" s="97"/>
      <c r="AYA174" s="97"/>
      <c r="AYB174" s="97"/>
      <c r="AYC174" s="97"/>
      <c r="AYD174" s="97"/>
      <c r="AYE174" s="97"/>
      <c r="AYF174" s="97"/>
      <c r="AYG174" s="97"/>
      <c r="AYH174" s="97"/>
      <c r="AYI174" s="97"/>
      <c r="AYJ174" s="97"/>
      <c r="AYK174" s="97"/>
      <c r="AYL174" s="97"/>
      <c r="AYM174" s="97"/>
      <c r="AYN174" s="97"/>
      <c r="AYO174" s="97"/>
      <c r="AYP174" s="97"/>
      <c r="AYQ174" s="97"/>
      <c r="AYR174" s="97"/>
      <c r="AYS174" s="97"/>
      <c r="AYT174" s="97"/>
      <c r="AYU174" s="97"/>
      <c r="AYV174" s="97"/>
      <c r="AYW174" s="97"/>
      <c r="AYX174" s="97"/>
      <c r="AYY174" s="97"/>
      <c r="AYZ174" s="97"/>
      <c r="AZA174" s="97"/>
      <c r="AZB174" s="97"/>
      <c r="AZC174" s="97"/>
      <c r="AZD174" s="97"/>
      <c r="AZE174" s="97"/>
      <c r="AZF174" s="97"/>
      <c r="AZG174" s="97"/>
      <c r="AZH174" s="97"/>
      <c r="AZI174" s="97"/>
      <c r="AZJ174" s="97"/>
      <c r="AZK174" s="97"/>
      <c r="AZL174" s="97"/>
      <c r="AZM174" s="97"/>
      <c r="AZN174" s="97"/>
      <c r="AZO174" s="97"/>
      <c r="AZP174" s="97"/>
      <c r="AZQ174" s="97"/>
      <c r="AZR174" s="97"/>
      <c r="AZS174" s="97"/>
      <c r="AZT174" s="97"/>
      <c r="AZU174" s="97"/>
      <c r="AZV174" s="97"/>
      <c r="AZW174" s="97"/>
      <c r="AZX174" s="97"/>
      <c r="AZY174" s="97"/>
      <c r="AZZ174" s="97"/>
      <c r="BAA174" s="97"/>
      <c r="BAB174" s="97"/>
      <c r="BAC174" s="97"/>
      <c r="BAD174" s="97"/>
      <c r="BAE174" s="97"/>
      <c r="BAF174" s="97"/>
      <c r="BAG174" s="97"/>
      <c r="BAH174" s="97"/>
      <c r="BAI174" s="97"/>
      <c r="BAJ174" s="97"/>
      <c r="BAK174" s="97"/>
      <c r="BAL174" s="97"/>
      <c r="BAM174" s="97"/>
      <c r="BAN174" s="97"/>
      <c r="BAO174" s="97"/>
      <c r="BAP174" s="97"/>
      <c r="BAQ174" s="97"/>
      <c r="BAR174" s="97"/>
      <c r="BAS174" s="97"/>
      <c r="BAT174" s="97"/>
      <c r="BAU174" s="97"/>
      <c r="BAV174" s="97"/>
      <c r="BAW174" s="97"/>
      <c r="BAX174" s="97"/>
      <c r="BAY174" s="97"/>
      <c r="BAZ174" s="97"/>
      <c r="BBA174" s="97"/>
      <c r="BBB174" s="97"/>
      <c r="BBC174" s="97"/>
      <c r="BBD174" s="97"/>
      <c r="BBE174" s="97"/>
      <c r="BBF174" s="97"/>
      <c r="BBG174" s="97"/>
      <c r="BBH174" s="97"/>
      <c r="BBI174" s="97"/>
      <c r="BBJ174" s="97"/>
      <c r="BBK174" s="97"/>
      <c r="BBL174" s="97"/>
      <c r="BBM174" s="97"/>
      <c r="BBN174" s="97"/>
      <c r="BBO174" s="97"/>
      <c r="BBP174" s="97"/>
      <c r="BBQ174" s="97"/>
      <c r="BBR174" s="97"/>
      <c r="BBS174" s="97"/>
      <c r="BBT174" s="97"/>
      <c r="BBU174" s="97"/>
      <c r="BBV174" s="97"/>
      <c r="BBW174" s="97"/>
      <c r="BBX174" s="97"/>
      <c r="BBY174" s="97"/>
      <c r="BBZ174" s="97"/>
      <c r="BCA174" s="97"/>
      <c r="BCB174" s="97"/>
      <c r="BCC174" s="97"/>
      <c r="BCD174" s="97"/>
      <c r="BCE174" s="97"/>
      <c r="BCF174" s="97"/>
      <c r="BCG174" s="97"/>
      <c r="BCH174" s="97"/>
      <c r="BCI174" s="97"/>
      <c r="BCJ174" s="97"/>
      <c r="BCK174" s="97"/>
      <c r="BCL174" s="97"/>
      <c r="BCM174" s="97"/>
      <c r="BCN174" s="97"/>
      <c r="BCO174" s="97"/>
      <c r="BCP174" s="97"/>
      <c r="BCQ174" s="97"/>
      <c r="BCR174" s="97"/>
      <c r="BCS174" s="97"/>
      <c r="BCT174" s="97"/>
      <c r="BCU174" s="97"/>
      <c r="BCV174" s="97"/>
      <c r="BCW174" s="97"/>
      <c r="BCX174" s="97"/>
      <c r="BCY174" s="97"/>
      <c r="BCZ174" s="97"/>
      <c r="BDA174" s="97"/>
      <c r="BDB174" s="97"/>
      <c r="BDC174" s="97"/>
      <c r="BDD174" s="97"/>
      <c r="BDE174" s="97"/>
      <c r="BDF174" s="97"/>
      <c r="BDG174" s="97"/>
      <c r="BDH174" s="97"/>
      <c r="BDI174" s="97"/>
      <c r="BDJ174" s="97"/>
      <c r="BDK174" s="97"/>
      <c r="BDL174" s="97"/>
      <c r="BDM174" s="97"/>
      <c r="BDN174" s="97"/>
      <c r="BDO174" s="97"/>
      <c r="BDP174" s="97"/>
      <c r="BDQ174" s="97"/>
      <c r="BDR174" s="97"/>
      <c r="BDS174" s="97"/>
      <c r="BDT174" s="97"/>
      <c r="BDU174" s="97"/>
      <c r="BDV174" s="97"/>
      <c r="BDW174" s="97"/>
      <c r="BDX174" s="97"/>
      <c r="BDY174" s="97"/>
      <c r="BDZ174" s="97"/>
      <c r="BEA174" s="97"/>
      <c r="BEB174" s="97"/>
      <c r="BEC174" s="97"/>
      <c r="BED174" s="97"/>
      <c r="BEE174" s="97"/>
      <c r="BEF174" s="97"/>
      <c r="BEG174" s="97"/>
      <c r="BEH174" s="97"/>
      <c r="BEI174" s="97"/>
      <c r="BEJ174" s="97"/>
      <c r="BEK174" s="97"/>
      <c r="BEL174" s="97"/>
      <c r="BEM174" s="97"/>
      <c r="BEN174" s="97"/>
      <c r="BEO174" s="97"/>
      <c r="BEP174" s="97"/>
      <c r="BEQ174" s="97"/>
      <c r="BER174" s="97"/>
      <c r="BES174" s="97"/>
      <c r="BET174" s="97"/>
      <c r="BEU174" s="97"/>
      <c r="BEV174" s="97"/>
      <c r="BEW174" s="97"/>
      <c r="BEX174" s="97"/>
      <c r="BEY174" s="97"/>
      <c r="BEZ174" s="97"/>
      <c r="BFA174" s="97"/>
      <c r="BFB174" s="97"/>
      <c r="BFC174" s="97"/>
      <c r="BFD174" s="97"/>
      <c r="BFE174" s="97"/>
      <c r="BFF174" s="97"/>
      <c r="BFG174" s="97"/>
      <c r="BFH174" s="97"/>
      <c r="BFI174" s="97"/>
      <c r="BFJ174" s="97"/>
      <c r="BFK174" s="97"/>
      <c r="BFL174" s="97"/>
      <c r="BFM174" s="97"/>
      <c r="BFN174" s="97"/>
      <c r="BFO174" s="97"/>
      <c r="BFP174" s="97"/>
      <c r="BFQ174" s="97"/>
      <c r="BFR174" s="97"/>
      <c r="BFS174" s="97"/>
      <c r="BFT174" s="97"/>
      <c r="BFU174" s="97"/>
      <c r="BFV174" s="97"/>
      <c r="BFW174" s="97"/>
      <c r="BFX174" s="97"/>
      <c r="BFY174" s="97"/>
      <c r="BFZ174" s="97"/>
      <c r="BGA174" s="97"/>
      <c r="BGB174" s="97"/>
      <c r="BGC174" s="97"/>
      <c r="BGD174" s="97"/>
      <c r="BGE174" s="97"/>
      <c r="BGF174" s="97"/>
      <c r="BGG174" s="97"/>
      <c r="BGH174" s="97"/>
      <c r="BGI174" s="97"/>
      <c r="BGJ174" s="97"/>
      <c r="BGK174" s="97"/>
      <c r="BGL174" s="97"/>
      <c r="BGM174" s="97"/>
      <c r="BGN174" s="97"/>
      <c r="BGO174" s="97"/>
      <c r="BGP174" s="97"/>
      <c r="BGQ174" s="97"/>
      <c r="BGR174" s="97"/>
      <c r="BGS174" s="97"/>
      <c r="BGT174" s="97"/>
      <c r="BGU174" s="97"/>
      <c r="BGV174" s="97"/>
      <c r="BGW174" s="97"/>
      <c r="BGX174" s="97"/>
      <c r="BGY174" s="97"/>
      <c r="BGZ174" s="97"/>
      <c r="BHA174" s="97"/>
      <c r="BHB174" s="97"/>
      <c r="BHC174" s="97"/>
      <c r="BHD174" s="97"/>
      <c r="BHE174" s="97"/>
      <c r="BHF174" s="97"/>
      <c r="BHG174" s="97"/>
      <c r="BHH174" s="97"/>
      <c r="BHI174" s="97"/>
      <c r="BHJ174" s="97"/>
      <c r="BHK174" s="97"/>
      <c r="BHL174" s="97"/>
      <c r="BHM174" s="97"/>
      <c r="BHN174" s="97"/>
      <c r="BHO174" s="97"/>
      <c r="BHP174" s="97"/>
      <c r="BHQ174" s="97"/>
      <c r="BHR174" s="97"/>
      <c r="BHS174" s="97"/>
      <c r="BHT174" s="97"/>
      <c r="BHU174" s="97"/>
      <c r="BHV174" s="97"/>
      <c r="BHW174" s="97"/>
      <c r="BHX174" s="97"/>
      <c r="BHY174" s="97"/>
      <c r="BHZ174" s="97"/>
      <c r="BIA174" s="97"/>
      <c r="BIB174" s="97"/>
      <c r="BIC174" s="97"/>
      <c r="BID174" s="97"/>
      <c r="BIE174" s="97"/>
      <c r="BIF174" s="97"/>
      <c r="BIG174" s="97"/>
      <c r="BIH174" s="97"/>
      <c r="BII174" s="97"/>
      <c r="BIJ174" s="97"/>
      <c r="BIK174" s="97"/>
      <c r="BIL174" s="97"/>
      <c r="BIM174" s="97"/>
      <c r="BIN174" s="97"/>
      <c r="BIO174" s="97"/>
      <c r="BIP174" s="97"/>
      <c r="BIQ174" s="97"/>
      <c r="BIR174" s="97"/>
      <c r="BIS174" s="97"/>
      <c r="BIT174" s="97"/>
      <c r="BIU174" s="97"/>
      <c r="BIV174" s="97"/>
      <c r="BIW174" s="97"/>
      <c r="BIX174" s="97"/>
      <c r="BIY174" s="97"/>
      <c r="BIZ174" s="97"/>
      <c r="BJA174" s="97"/>
      <c r="BJB174" s="97"/>
      <c r="BJC174" s="97"/>
      <c r="BJD174" s="97"/>
      <c r="BJE174" s="97"/>
      <c r="BJF174" s="97"/>
      <c r="BJG174" s="97"/>
      <c r="BJH174" s="97"/>
      <c r="BJI174" s="97"/>
      <c r="BJJ174" s="97"/>
      <c r="BJK174" s="97"/>
      <c r="BJL174" s="97"/>
      <c r="BJM174" s="97"/>
      <c r="BJN174" s="97"/>
      <c r="BJO174" s="97"/>
      <c r="BJP174" s="97"/>
      <c r="BJQ174" s="97"/>
      <c r="BJR174" s="97"/>
      <c r="BJS174" s="97"/>
      <c r="BJT174" s="97"/>
      <c r="BJU174" s="97"/>
      <c r="BJV174" s="97"/>
      <c r="BJW174" s="97"/>
      <c r="BJX174" s="97"/>
      <c r="BJY174" s="97"/>
      <c r="BJZ174" s="97"/>
      <c r="BKA174" s="97"/>
      <c r="BKB174" s="97"/>
      <c r="BKC174" s="97"/>
      <c r="BKD174" s="97"/>
      <c r="BKE174" s="97"/>
      <c r="BKF174" s="97"/>
      <c r="BKG174" s="97"/>
      <c r="BKH174" s="97"/>
      <c r="BKI174" s="97"/>
      <c r="BKJ174" s="97"/>
      <c r="BKK174" s="97"/>
      <c r="BKL174" s="97"/>
      <c r="BKM174" s="97"/>
      <c r="BKN174" s="97"/>
      <c r="BKO174" s="97"/>
      <c r="BKP174" s="97"/>
      <c r="BKQ174" s="97"/>
      <c r="BKR174" s="97"/>
      <c r="BKS174" s="97"/>
      <c r="BKT174" s="97"/>
      <c r="BKU174" s="97"/>
      <c r="BKV174" s="97"/>
      <c r="BKW174" s="97"/>
      <c r="BKX174" s="97"/>
      <c r="BKY174" s="97"/>
      <c r="BKZ174" s="97"/>
      <c r="BLA174" s="97"/>
      <c r="BLB174" s="97"/>
      <c r="BLC174" s="97"/>
      <c r="BLD174" s="97"/>
      <c r="BLE174" s="97"/>
      <c r="BLF174" s="97"/>
      <c r="BLG174" s="97"/>
      <c r="BLH174" s="97"/>
      <c r="BLI174" s="97"/>
      <c r="BLJ174" s="97"/>
      <c r="BLK174" s="97"/>
      <c r="BLL174" s="97"/>
      <c r="BLM174" s="97"/>
      <c r="BLN174" s="97"/>
      <c r="BLO174" s="97"/>
      <c r="BLP174" s="97"/>
      <c r="BLQ174" s="97"/>
      <c r="BLR174" s="97"/>
      <c r="BLS174" s="97"/>
      <c r="BLT174" s="97"/>
      <c r="BLU174" s="97"/>
      <c r="BLV174" s="97"/>
      <c r="BLW174" s="97"/>
      <c r="BLX174" s="97"/>
      <c r="BLY174" s="97"/>
      <c r="BLZ174" s="97"/>
      <c r="BMA174" s="97"/>
      <c r="BMB174" s="97"/>
      <c r="BMC174" s="97"/>
      <c r="BMD174" s="97"/>
      <c r="BME174" s="97"/>
      <c r="BMF174" s="97"/>
      <c r="BMG174" s="97"/>
      <c r="BMH174" s="97"/>
      <c r="BMI174" s="97"/>
      <c r="BMJ174" s="97"/>
      <c r="BMK174" s="97"/>
      <c r="BML174" s="97"/>
      <c r="BMM174" s="97"/>
      <c r="BMN174" s="97"/>
      <c r="BMO174" s="97"/>
      <c r="BMP174" s="97"/>
      <c r="BMQ174" s="97"/>
      <c r="BMR174" s="97"/>
      <c r="BMS174" s="97"/>
      <c r="BMT174" s="97"/>
      <c r="BMU174" s="97"/>
      <c r="BMV174" s="97"/>
      <c r="BMW174" s="97"/>
      <c r="BMX174" s="97"/>
      <c r="BMY174" s="97"/>
      <c r="BMZ174" s="97"/>
      <c r="BNA174" s="97"/>
      <c r="BNB174" s="97"/>
      <c r="BNC174" s="97"/>
      <c r="BND174" s="97"/>
      <c r="BNE174" s="97"/>
      <c r="BNF174" s="97"/>
      <c r="BNG174" s="97"/>
      <c r="BNH174" s="97"/>
      <c r="BNI174" s="97"/>
      <c r="BNJ174" s="97"/>
      <c r="BNK174" s="97"/>
      <c r="BNL174" s="97"/>
      <c r="BNM174" s="97"/>
      <c r="BNN174" s="97"/>
      <c r="BNO174" s="97"/>
      <c r="BNP174" s="97"/>
      <c r="BNQ174" s="97"/>
      <c r="BNR174" s="97"/>
      <c r="BNS174" s="97"/>
      <c r="BNT174" s="97"/>
      <c r="BNU174" s="97"/>
      <c r="BNV174" s="97"/>
      <c r="BNW174" s="97"/>
      <c r="BNX174" s="97"/>
      <c r="BNY174" s="97"/>
      <c r="BNZ174" s="97"/>
      <c r="BOA174" s="97"/>
      <c r="BOB174" s="97"/>
      <c r="BOC174" s="97"/>
      <c r="BOD174" s="97"/>
      <c r="BOE174" s="97"/>
      <c r="BOF174" s="97"/>
      <c r="BOG174" s="97"/>
      <c r="BOH174" s="97"/>
      <c r="BOI174" s="97"/>
      <c r="BOJ174" s="97"/>
      <c r="BOK174" s="97"/>
      <c r="BOL174" s="97"/>
      <c r="BOM174" s="97"/>
      <c r="BON174" s="97"/>
      <c r="BOO174" s="97"/>
      <c r="BOP174" s="97"/>
      <c r="BOQ174" s="97"/>
      <c r="BOR174" s="97"/>
      <c r="BOS174" s="97"/>
      <c r="BOT174" s="97"/>
      <c r="BOU174" s="97"/>
      <c r="BOV174" s="97"/>
      <c r="BOW174" s="97"/>
      <c r="BOX174" s="97"/>
      <c r="BOY174" s="97"/>
      <c r="BOZ174" s="97"/>
      <c r="BPA174" s="97"/>
      <c r="BPB174" s="97"/>
      <c r="BPC174" s="97"/>
      <c r="BPD174" s="97"/>
      <c r="BPE174" s="97"/>
      <c r="BPF174" s="97"/>
      <c r="BPG174" s="97"/>
      <c r="BPH174" s="97"/>
      <c r="BPI174" s="97"/>
      <c r="BPJ174" s="97"/>
      <c r="BPK174" s="97"/>
      <c r="BPL174" s="97"/>
      <c r="BPM174" s="97"/>
      <c r="BPN174" s="97"/>
      <c r="BPO174" s="97"/>
      <c r="BPP174" s="97"/>
      <c r="BPQ174" s="97"/>
      <c r="BPR174" s="97"/>
      <c r="BPS174" s="97"/>
      <c r="BPT174" s="97"/>
      <c r="BPU174" s="97"/>
      <c r="BPV174" s="97"/>
      <c r="BPW174" s="97"/>
      <c r="BPX174" s="97"/>
      <c r="BPY174" s="97"/>
      <c r="BPZ174" s="97"/>
      <c r="BQA174" s="97"/>
      <c r="BQB174" s="97"/>
      <c r="BQC174" s="97"/>
      <c r="BQD174" s="97"/>
      <c r="BQE174" s="97"/>
      <c r="BQF174" s="97"/>
      <c r="BQG174" s="97"/>
      <c r="BQH174" s="97"/>
      <c r="BQI174" s="97"/>
      <c r="BQJ174" s="97"/>
      <c r="BQK174" s="97"/>
      <c r="BQL174" s="97"/>
      <c r="BQM174" s="97"/>
      <c r="BQN174" s="97"/>
      <c r="BQO174" s="97"/>
      <c r="BQP174" s="97"/>
      <c r="BQQ174" s="97"/>
      <c r="BQR174" s="97"/>
      <c r="BQS174" s="97"/>
      <c r="BQT174" s="97"/>
      <c r="BQU174" s="97"/>
      <c r="BQV174" s="97"/>
      <c r="BQW174" s="97"/>
      <c r="BQX174" s="97"/>
      <c r="BQY174" s="97"/>
      <c r="BQZ174" s="97"/>
      <c r="BRA174" s="97"/>
      <c r="BRB174" s="97"/>
      <c r="BRC174" s="97"/>
      <c r="BRD174" s="97"/>
      <c r="BRE174" s="97"/>
      <c r="BRF174" s="97"/>
      <c r="BRG174" s="97"/>
      <c r="BRH174" s="97"/>
      <c r="BRI174" s="97"/>
      <c r="BRJ174" s="97"/>
      <c r="BRK174" s="97"/>
      <c r="BRL174" s="97"/>
      <c r="BRM174" s="97"/>
      <c r="BRN174" s="97"/>
      <c r="BRO174" s="97"/>
      <c r="BRP174" s="97"/>
      <c r="BRQ174" s="97"/>
      <c r="BRR174" s="97"/>
      <c r="BRS174" s="97"/>
      <c r="BRT174" s="97"/>
      <c r="BRU174" s="97"/>
      <c r="BRV174" s="97"/>
      <c r="BRW174" s="97"/>
      <c r="BRX174" s="97"/>
      <c r="BRY174" s="97"/>
      <c r="BRZ174" s="97"/>
      <c r="BSA174" s="97"/>
      <c r="BSB174" s="97"/>
      <c r="BSC174" s="97"/>
      <c r="BSD174" s="97"/>
      <c r="BSE174" s="97"/>
      <c r="BSF174" s="97"/>
      <c r="BSG174" s="97"/>
      <c r="BSH174" s="97"/>
      <c r="BSI174" s="97"/>
      <c r="BSJ174" s="97"/>
      <c r="BSK174" s="97"/>
      <c r="BSL174" s="97"/>
      <c r="BSM174" s="97"/>
      <c r="BSN174" s="97"/>
      <c r="BSO174" s="97"/>
      <c r="BSP174" s="97"/>
      <c r="BSQ174" s="97"/>
      <c r="BSR174" s="97"/>
      <c r="BSS174" s="97"/>
      <c r="BST174" s="97"/>
      <c r="BSU174" s="97"/>
      <c r="BSV174" s="97"/>
      <c r="BSW174" s="97"/>
      <c r="BSX174" s="97"/>
      <c r="BSY174" s="97"/>
      <c r="BSZ174" s="97"/>
      <c r="BTA174" s="97"/>
      <c r="BTB174" s="97"/>
      <c r="BTC174" s="97"/>
      <c r="BTD174" s="97"/>
      <c r="BTE174" s="97"/>
      <c r="BTF174" s="97"/>
      <c r="BTG174" s="97"/>
      <c r="BTH174" s="97"/>
      <c r="BTI174" s="97"/>
      <c r="BTJ174" s="97"/>
      <c r="BTK174" s="97"/>
      <c r="BTL174" s="97"/>
      <c r="BTM174" s="97"/>
      <c r="BTN174" s="97"/>
      <c r="BTO174" s="97"/>
      <c r="BTP174" s="97"/>
      <c r="BTQ174" s="97"/>
      <c r="BTR174" s="97"/>
      <c r="BTS174" s="97"/>
      <c r="BTT174" s="97"/>
      <c r="BTU174" s="97"/>
      <c r="BTV174" s="97"/>
      <c r="BTW174" s="97"/>
      <c r="BTX174" s="97"/>
      <c r="BTY174" s="97"/>
      <c r="BTZ174" s="97"/>
      <c r="BUA174" s="97"/>
      <c r="BUB174" s="97"/>
      <c r="BUC174" s="97"/>
      <c r="BUD174" s="97"/>
      <c r="BUE174" s="97"/>
      <c r="BUF174" s="97"/>
      <c r="BUG174" s="97"/>
      <c r="BUH174" s="97"/>
      <c r="BUI174" s="97"/>
      <c r="BUJ174" s="97"/>
      <c r="BUK174" s="97"/>
      <c r="BUL174" s="97"/>
      <c r="BUM174" s="97"/>
      <c r="BUN174" s="97"/>
      <c r="BUO174" s="97"/>
      <c r="BUP174" s="97"/>
      <c r="BUQ174" s="97"/>
      <c r="BUR174" s="97"/>
      <c r="BUS174" s="97"/>
      <c r="BUT174" s="97"/>
      <c r="BUU174" s="97"/>
      <c r="BUV174" s="97"/>
      <c r="BUW174" s="97"/>
      <c r="BUX174" s="97"/>
      <c r="BUY174" s="97"/>
      <c r="BUZ174" s="97"/>
      <c r="BVA174" s="97"/>
      <c r="BVB174" s="97"/>
      <c r="BVC174" s="97"/>
      <c r="BVD174" s="97"/>
      <c r="BVE174" s="97"/>
      <c r="BVF174" s="97"/>
      <c r="BVG174" s="97"/>
      <c r="BVH174" s="97"/>
      <c r="BVI174" s="97"/>
      <c r="BVJ174" s="97"/>
      <c r="BVK174" s="97"/>
      <c r="BVL174" s="97"/>
      <c r="BVM174" s="97"/>
      <c r="BVN174" s="97"/>
      <c r="BVO174" s="97"/>
      <c r="BVP174" s="97"/>
      <c r="BVQ174" s="97"/>
      <c r="BVR174" s="97"/>
      <c r="BVS174" s="97"/>
      <c r="BVT174" s="97"/>
      <c r="BVU174" s="97"/>
      <c r="BVV174" s="97"/>
      <c r="BVW174" s="97"/>
      <c r="BVX174" s="97"/>
      <c r="BVY174" s="97"/>
      <c r="BVZ174" s="97"/>
      <c r="BWA174" s="97"/>
      <c r="BWB174" s="97"/>
      <c r="BWC174" s="97"/>
      <c r="BWD174" s="97"/>
      <c r="BWE174" s="97"/>
      <c r="BWF174" s="97"/>
      <c r="BWG174" s="97"/>
      <c r="BWH174" s="97"/>
      <c r="BWI174" s="97"/>
      <c r="BWJ174" s="97"/>
      <c r="BWK174" s="97"/>
      <c r="BWL174" s="97"/>
      <c r="BWM174" s="97"/>
      <c r="BWN174" s="97"/>
      <c r="BWO174" s="97"/>
      <c r="BWP174" s="97"/>
      <c r="BWQ174" s="97"/>
      <c r="BWR174" s="97"/>
      <c r="BWS174" s="97"/>
      <c r="BWT174" s="97"/>
      <c r="BWU174" s="97"/>
      <c r="BWV174" s="97"/>
      <c r="BWW174" s="97"/>
      <c r="BWX174" s="97"/>
      <c r="BWY174" s="97"/>
      <c r="BWZ174" s="97"/>
      <c r="BXA174" s="97"/>
      <c r="BXB174" s="97"/>
      <c r="BXC174" s="97"/>
      <c r="BXD174" s="97"/>
      <c r="BXE174" s="97"/>
      <c r="BXF174" s="97"/>
      <c r="BXG174" s="97"/>
      <c r="BXH174" s="97"/>
      <c r="BXI174" s="97"/>
      <c r="BXJ174" s="97"/>
      <c r="BXK174" s="97"/>
      <c r="BXL174" s="97"/>
      <c r="BXM174" s="97"/>
      <c r="BXN174" s="97"/>
      <c r="BXO174" s="97"/>
      <c r="BXP174" s="97"/>
      <c r="BXQ174" s="97"/>
      <c r="BXR174" s="97"/>
      <c r="BXS174" s="97"/>
      <c r="BXT174" s="97"/>
      <c r="BXU174" s="97"/>
      <c r="BXV174" s="97"/>
      <c r="BXW174" s="97"/>
      <c r="BXX174" s="97"/>
      <c r="BXY174" s="97"/>
      <c r="BXZ174" s="97"/>
      <c r="BYA174" s="97"/>
      <c r="BYB174" s="97"/>
      <c r="BYC174" s="97"/>
      <c r="BYD174" s="97"/>
      <c r="BYE174" s="97"/>
      <c r="BYF174" s="97"/>
      <c r="BYG174" s="97"/>
      <c r="BYH174" s="97"/>
      <c r="BYI174" s="97"/>
      <c r="BYJ174" s="97"/>
      <c r="BYK174" s="97"/>
      <c r="BYL174" s="97"/>
      <c r="BYM174" s="97"/>
      <c r="BYN174" s="97"/>
      <c r="BYO174" s="97"/>
      <c r="BYP174" s="97"/>
      <c r="BYQ174" s="97"/>
      <c r="BYR174" s="97"/>
      <c r="BYS174" s="97"/>
      <c r="BYT174" s="97"/>
      <c r="BYU174" s="97"/>
      <c r="BYV174" s="97"/>
      <c r="BYW174" s="97"/>
      <c r="BYX174" s="97"/>
      <c r="BYY174" s="97"/>
      <c r="BYZ174" s="97"/>
      <c r="BZA174" s="97"/>
      <c r="BZB174" s="97"/>
      <c r="BZC174" s="97"/>
      <c r="BZD174" s="97"/>
      <c r="BZE174" s="97"/>
      <c r="BZF174" s="97"/>
      <c r="BZG174" s="97"/>
      <c r="BZH174" s="97"/>
      <c r="BZI174" s="97"/>
      <c r="BZJ174" s="97"/>
      <c r="BZK174" s="97"/>
      <c r="BZL174" s="97"/>
      <c r="BZM174" s="97"/>
      <c r="BZN174" s="97"/>
      <c r="BZO174" s="97"/>
      <c r="BZP174" s="97"/>
      <c r="BZQ174" s="97"/>
      <c r="BZR174" s="97"/>
      <c r="BZS174" s="97"/>
      <c r="BZT174" s="97"/>
      <c r="BZU174" s="97"/>
      <c r="BZV174" s="97"/>
      <c r="BZW174" s="97"/>
      <c r="BZX174" s="97"/>
      <c r="BZY174" s="97"/>
      <c r="BZZ174" s="97"/>
      <c r="CAA174" s="97"/>
      <c r="CAB174" s="97"/>
      <c r="CAC174" s="97"/>
      <c r="CAD174" s="97"/>
      <c r="CAE174" s="97"/>
      <c r="CAF174" s="97"/>
      <c r="CAG174" s="97"/>
      <c r="CAH174" s="97"/>
      <c r="CAI174" s="97"/>
      <c r="CAJ174" s="97"/>
      <c r="CAK174" s="97"/>
      <c r="CAL174" s="97"/>
      <c r="CAM174" s="97"/>
      <c r="CAN174" s="97"/>
      <c r="CAO174" s="97"/>
      <c r="CAP174" s="97"/>
      <c r="CAQ174" s="97"/>
      <c r="CAR174" s="97"/>
      <c r="CAS174" s="97"/>
      <c r="CAT174" s="97"/>
      <c r="CAU174" s="97"/>
      <c r="CAV174" s="97"/>
      <c r="CAW174" s="97"/>
      <c r="CAX174" s="97"/>
      <c r="CAY174" s="97"/>
      <c r="CAZ174" s="97"/>
      <c r="CBA174" s="97"/>
      <c r="CBB174" s="97"/>
      <c r="CBC174" s="97"/>
      <c r="CBD174" s="97"/>
      <c r="CBE174" s="97"/>
      <c r="CBF174" s="97"/>
      <c r="CBG174" s="97"/>
      <c r="CBH174" s="97"/>
      <c r="CBI174" s="97"/>
      <c r="CBJ174" s="97"/>
      <c r="CBK174" s="97"/>
      <c r="CBL174" s="97"/>
      <c r="CBM174" s="97"/>
      <c r="CBN174" s="97"/>
      <c r="CBO174" s="97"/>
      <c r="CBP174" s="97"/>
      <c r="CBQ174" s="97"/>
      <c r="CBR174" s="97"/>
      <c r="CBS174" s="97"/>
      <c r="CBT174" s="97"/>
      <c r="CBU174" s="97"/>
      <c r="CBV174" s="97"/>
      <c r="CBW174" s="97"/>
      <c r="CBX174" s="97"/>
      <c r="CBY174" s="97"/>
      <c r="CBZ174" s="97"/>
      <c r="CCA174" s="97"/>
      <c r="CCB174" s="97"/>
      <c r="CCC174" s="97"/>
      <c r="CCD174" s="97"/>
      <c r="CCE174" s="97"/>
      <c r="CCF174" s="97"/>
      <c r="CCG174" s="97"/>
      <c r="CCH174" s="97"/>
      <c r="CCI174" s="97"/>
      <c r="CCJ174" s="97"/>
      <c r="CCK174" s="97"/>
      <c r="CCL174" s="97"/>
      <c r="CCM174" s="97"/>
      <c r="CCN174" s="97"/>
      <c r="CCO174" s="97"/>
      <c r="CCP174" s="97"/>
      <c r="CCQ174" s="97"/>
      <c r="CCR174" s="97"/>
      <c r="CCS174" s="97"/>
      <c r="CCT174" s="97"/>
      <c r="CCU174" s="97"/>
      <c r="CCV174" s="97"/>
      <c r="CCW174" s="97"/>
      <c r="CCX174" s="97"/>
      <c r="CCY174" s="97"/>
      <c r="CCZ174" s="97"/>
      <c r="CDA174" s="97"/>
      <c r="CDB174" s="97"/>
      <c r="CDC174" s="97"/>
      <c r="CDD174" s="97"/>
      <c r="CDE174" s="97"/>
      <c r="CDF174" s="97"/>
      <c r="CDG174" s="97"/>
      <c r="CDH174" s="97"/>
      <c r="CDI174" s="97"/>
      <c r="CDJ174" s="97"/>
      <c r="CDK174" s="97"/>
      <c r="CDL174" s="97"/>
      <c r="CDM174" s="97"/>
      <c r="CDN174" s="97"/>
      <c r="CDO174" s="97"/>
      <c r="CDP174" s="97"/>
      <c r="CDQ174" s="97"/>
      <c r="CDR174" s="97"/>
      <c r="CDS174" s="97"/>
      <c r="CDT174" s="97"/>
      <c r="CDU174" s="97"/>
      <c r="CDV174" s="97"/>
      <c r="CDW174" s="97"/>
      <c r="CDX174" s="97"/>
      <c r="CDY174" s="97"/>
      <c r="CDZ174" s="97"/>
      <c r="CEA174" s="97"/>
      <c r="CEB174" s="97"/>
      <c r="CEC174" s="97"/>
      <c r="CED174" s="97"/>
      <c r="CEE174" s="97"/>
      <c r="CEF174" s="97"/>
      <c r="CEG174" s="97"/>
      <c r="CEH174" s="97"/>
      <c r="CEI174" s="97"/>
      <c r="CEJ174" s="97"/>
      <c r="CEK174" s="97"/>
      <c r="CEL174" s="97"/>
      <c r="CEM174" s="97"/>
      <c r="CEN174" s="97"/>
      <c r="CEO174" s="97"/>
      <c r="CEP174" s="97"/>
      <c r="CEQ174" s="97"/>
      <c r="CER174" s="97"/>
      <c r="CES174" s="97"/>
      <c r="CET174" s="97"/>
      <c r="CEU174" s="97"/>
      <c r="CEV174" s="97"/>
      <c r="CEW174" s="97"/>
      <c r="CEX174" s="97"/>
      <c r="CEY174" s="97"/>
      <c r="CEZ174" s="97"/>
      <c r="CFA174" s="97"/>
      <c r="CFB174" s="97"/>
      <c r="CFC174" s="97"/>
      <c r="CFD174" s="97"/>
      <c r="CFE174" s="97"/>
      <c r="CFF174" s="97"/>
      <c r="CFG174" s="97"/>
      <c r="CFH174" s="97"/>
      <c r="CFI174" s="97"/>
      <c r="CFJ174" s="97"/>
      <c r="CFK174" s="97"/>
      <c r="CFL174" s="97"/>
      <c r="CFM174" s="97"/>
      <c r="CFN174" s="97"/>
      <c r="CFO174" s="97"/>
      <c r="CFP174" s="97"/>
      <c r="CFQ174" s="97"/>
      <c r="CFR174" s="97"/>
      <c r="CFS174" s="97"/>
      <c r="CFT174" s="97"/>
      <c r="CFU174" s="97"/>
      <c r="CFV174" s="97"/>
      <c r="CFW174" s="97"/>
      <c r="CFX174" s="97"/>
      <c r="CFY174" s="97"/>
      <c r="CFZ174" s="97"/>
      <c r="CGA174" s="97"/>
      <c r="CGB174" s="97"/>
      <c r="CGC174" s="97"/>
      <c r="CGD174" s="97"/>
      <c r="CGE174" s="97"/>
      <c r="CGF174" s="97"/>
      <c r="CGG174" s="97"/>
      <c r="CGH174" s="97"/>
      <c r="CGI174" s="97"/>
      <c r="CGJ174" s="97"/>
      <c r="CGK174" s="97"/>
      <c r="CGL174" s="97"/>
      <c r="CGM174" s="97"/>
      <c r="CGN174" s="97"/>
      <c r="CGO174" s="97"/>
      <c r="CGP174" s="97"/>
      <c r="CGQ174" s="97"/>
      <c r="CGR174" s="97"/>
      <c r="CGS174" s="97"/>
      <c r="CGT174" s="97"/>
      <c r="CGU174" s="97"/>
      <c r="CGV174" s="97"/>
      <c r="CGW174" s="97"/>
      <c r="CGX174" s="97"/>
      <c r="CGY174" s="97"/>
      <c r="CGZ174" s="97"/>
      <c r="CHA174" s="97"/>
      <c r="CHB174" s="97"/>
      <c r="CHC174" s="97"/>
      <c r="CHD174" s="97"/>
      <c r="CHE174" s="97"/>
      <c r="CHF174" s="97"/>
      <c r="CHG174" s="97"/>
      <c r="CHH174" s="97"/>
      <c r="CHI174" s="97"/>
      <c r="CHJ174" s="97"/>
      <c r="CHK174" s="97"/>
      <c r="CHL174" s="97"/>
      <c r="CHM174" s="97"/>
      <c r="CHN174" s="97"/>
      <c r="CHO174" s="97"/>
      <c r="CHP174" s="97"/>
      <c r="CHQ174" s="97"/>
      <c r="CHR174" s="97"/>
      <c r="CHS174" s="97"/>
      <c r="CHT174" s="97"/>
      <c r="CHU174" s="97"/>
      <c r="CHV174" s="97"/>
      <c r="CHW174" s="97"/>
      <c r="CHX174" s="97"/>
      <c r="CHY174" s="97"/>
      <c r="CHZ174" s="97"/>
      <c r="CIA174" s="97"/>
      <c r="CIB174" s="97"/>
      <c r="CIC174" s="97"/>
      <c r="CID174" s="97"/>
      <c r="CIE174" s="97"/>
      <c r="CIF174" s="97"/>
      <c r="CIG174" s="97"/>
      <c r="CIH174" s="97"/>
      <c r="CII174" s="97"/>
      <c r="CIJ174" s="97"/>
      <c r="CIK174" s="97"/>
      <c r="CIL174" s="97"/>
      <c r="CIM174" s="97"/>
      <c r="CIN174" s="97"/>
      <c r="CIO174" s="97"/>
      <c r="CIP174" s="97"/>
      <c r="CIQ174" s="97"/>
      <c r="CIR174" s="97"/>
      <c r="CIS174" s="97"/>
      <c r="CIT174" s="97"/>
      <c r="CIU174" s="97"/>
      <c r="CIV174" s="97"/>
      <c r="CIW174" s="97"/>
      <c r="CIX174" s="97"/>
      <c r="CIY174" s="97"/>
      <c r="CIZ174" s="97"/>
      <c r="CJA174" s="97"/>
      <c r="CJB174" s="97"/>
      <c r="CJC174" s="97"/>
      <c r="CJD174" s="97"/>
      <c r="CJE174" s="97"/>
      <c r="CJF174" s="97"/>
      <c r="CJG174" s="97"/>
      <c r="CJH174" s="97"/>
      <c r="CJI174" s="97"/>
      <c r="CJJ174" s="97"/>
      <c r="CJK174" s="97"/>
      <c r="CJL174" s="97"/>
      <c r="CJM174" s="97"/>
      <c r="CJN174" s="97"/>
      <c r="CJO174" s="97"/>
      <c r="CJP174" s="97"/>
      <c r="CJQ174" s="97"/>
      <c r="CJR174" s="97"/>
      <c r="CJS174" s="97"/>
      <c r="CJT174" s="97"/>
      <c r="CJU174" s="97"/>
      <c r="CJV174" s="97"/>
      <c r="CJW174" s="97"/>
      <c r="CJX174" s="97"/>
      <c r="CJY174" s="97"/>
      <c r="CJZ174" s="97"/>
      <c r="CKA174" s="97"/>
      <c r="CKB174" s="97"/>
      <c r="CKC174" s="97"/>
      <c r="CKD174" s="97"/>
      <c r="CKE174" s="97"/>
      <c r="CKF174" s="97"/>
      <c r="CKG174" s="97"/>
      <c r="CKH174" s="97"/>
      <c r="CKI174" s="97"/>
      <c r="CKJ174" s="97"/>
      <c r="CKK174" s="97"/>
      <c r="CKL174" s="97"/>
      <c r="CKM174" s="97"/>
      <c r="CKN174" s="97"/>
      <c r="CKO174" s="97"/>
      <c r="CKP174" s="97"/>
      <c r="CKQ174" s="97"/>
      <c r="CKR174" s="97"/>
      <c r="CKS174" s="97"/>
      <c r="CKT174" s="97"/>
      <c r="CKU174" s="97"/>
      <c r="CKV174" s="97"/>
      <c r="CKW174" s="97"/>
      <c r="CKX174" s="97"/>
      <c r="CKY174" s="97"/>
      <c r="CKZ174" s="97"/>
      <c r="CLA174" s="97"/>
      <c r="CLB174" s="97"/>
      <c r="CLC174" s="97"/>
      <c r="CLD174" s="97"/>
      <c r="CLE174" s="97"/>
      <c r="CLF174" s="97"/>
      <c r="CLG174" s="97"/>
      <c r="CLH174" s="97"/>
      <c r="CLI174" s="97"/>
      <c r="CLJ174" s="97"/>
      <c r="CLK174" s="97"/>
      <c r="CLL174" s="97"/>
      <c r="CLM174" s="97"/>
      <c r="CLN174" s="97"/>
      <c r="CLO174" s="97"/>
      <c r="CLP174" s="97"/>
      <c r="CLQ174" s="97"/>
      <c r="CLR174" s="97"/>
      <c r="CLS174" s="97"/>
      <c r="CLT174" s="97"/>
      <c r="CLU174" s="97"/>
      <c r="CLV174" s="97"/>
      <c r="CLW174" s="97"/>
      <c r="CLX174" s="97"/>
      <c r="CLY174" s="97"/>
      <c r="CLZ174" s="97"/>
      <c r="CMA174" s="97"/>
      <c r="CMB174" s="97"/>
      <c r="CMC174" s="97"/>
      <c r="CMD174" s="97"/>
      <c r="CME174" s="97"/>
      <c r="CMF174" s="97"/>
      <c r="CMG174" s="97"/>
      <c r="CMH174" s="97"/>
      <c r="CMI174" s="97"/>
      <c r="CMJ174" s="97"/>
      <c r="CMK174" s="97"/>
      <c r="CML174" s="97"/>
      <c r="CMM174" s="97"/>
      <c r="CMN174" s="97"/>
      <c r="CMO174" s="97"/>
      <c r="CMP174" s="97"/>
      <c r="CMQ174" s="97"/>
      <c r="CMR174" s="97"/>
      <c r="CMS174" s="97"/>
      <c r="CMT174" s="97"/>
      <c r="CMU174" s="97"/>
      <c r="CMV174" s="97"/>
      <c r="CMW174" s="97"/>
      <c r="CMX174" s="97"/>
      <c r="CMY174" s="97"/>
      <c r="CMZ174" s="97"/>
      <c r="CNA174" s="97"/>
      <c r="CNB174" s="97"/>
      <c r="CNC174" s="97"/>
      <c r="CND174" s="97"/>
      <c r="CNE174" s="97"/>
      <c r="CNF174" s="97"/>
      <c r="CNG174" s="97"/>
      <c r="CNH174" s="97"/>
      <c r="CNI174" s="97"/>
      <c r="CNJ174" s="97"/>
      <c r="CNK174" s="97"/>
      <c r="CNL174" s="97"/>
      <c r="CNM174" s="97"/>
      <c r="CNN174" s="97"/>
      <c r="CNO174" s="97"/>
      <c r="CNP174" s="97"/>
      <c r="CNQ174" s="97"/>
      <c r="CNR174" s="97"/>
      <c r="CNS174" s="97"/>
      <c r="CNT174" s="97"/>
      <c r="CNU174" s="97"/>
      <c r="CNV174" s="97"/>
      <c r="CNW174" s="97"/>
      <c r="CNX174" s="97"/>
      <c r="CNY174" s="97"/>
      <c r="CNZ174" s="97"/>
      <c r="COA174" s="97"/>
      <c r="COB174" s="97"/>
      <c r="COC174" s="97"/>
      <c r="COD174" s="97"/>
      <c r="COE174" s="97"/>
      <c r="COF174" s="97"/>
      <c r="COG174" s="97"/>
      <c r="COH174" s="97"/>
      <c r="COI174" s="97"/>
      <c r="COJ174" s="97"/>
      <c r="COK174" s="97"/>
      <c r="COL174" s="97"/>
      <c r="COM174" s="97"/>
      <c r="CON174" s="97"/>
      <c r="COO174" s="97"/>
      <c r="COP174" s="97"/>
      <c r="COQ174" s="97"/>
      <c r="COR174" s="97"/>
      <c r="COS174" s="97"/>
      <c r="COT174" s="97"/>
      <c r="COU174" s="97"/>
      <c r="COV174" s="97"/>
      <c r="COW174" s="97"/>
      <c r="COX174" s="97"/>
      <c r="COY174" s="97"/>
      <c r="COZ174" s="97"/>
      <c r="CPA174" s="97"/>
      <c r="CPB174" s="97"/>
      <c r="CPC174" s="97"/>
      <c r="CPD174" s="97"/>
      <c r="CPE174" s="97"/>
      <c r="CPF174" s="97"/>
      <c r="CPG174" s="97"/>
      <c r="CPH174" s="97"/>
      <c r="CPI174" s="97"/>
      <c r="CPJ174" s="97"/>
      <c r="CPK174" s="97"/>
      <c r="CPL174" s="97"/>
      <c r="CPM174" s="97"/>
      <c r="CPN174" s="97"/>
      <c r="CPO174" s="97"/>
      <c r="CPP174" s="97"/>
      <c r="CPQ174" s="97"/>
      <c r="CPR174" s="97"/>
      <c r="CPS174" s="97"/>
      <c r="CPT174" s="97"/>
      <c r="CPU174" s="97"/>
      <c r="CPV174" s="97"/>
      <c r="CPW174" s="97"/>
      <c r="CPX174" s="97"/>
      <c r="CPY174" s="97"/>
      <c r="CPZ174" s="97"/>
      <c r="CQA174" s="97"/>
      <c r="CQB174" s="97"/>
      <c r="CQC174" s="97"/>
      <c r="CQD174" s="97"/>
      <c r="CQE174" s="97"/>
      <c r="CQF174" s="97"/>
      <c r="CQG174" s="97"/>
      <c r="CQH174" s="97"/>
      <c r="CQI174" s="97"/>
      <c r="CQJ174" s="97"/>
      <c r="CQK174" s="97"/>
      <c r="CQL174" s="97"/>
      <c r="CQM174" s="97"/>
      <c r="CQN174" s="97"/>
      <c r="CQO174" s="97"/>
      <c r="CQP174" s="97"/>
      <c r="CQQ174" s="97"/>
      <c r="CQR174" s="97"/>
      <c r="CQS174" s="97"/>
      <c r="CQT174" s="97"/>
      <c r="CQU174" s="97"/>
      <c r="CQV174" s="97"/>
      <c r="CQW174" s="97"/>
      <c r="CQX174" s="97"/>
      <c r="CQY174" s="97"/>
      <c r="CQZ174" s="97"/>
      <c r="CRA174" s="97"/>
      <c r="CRB174" s="97"/>
      <c r="CRC174" s="97"/>
      <c r="CRD174" s="97"/>
      <c r="CRE174" s="97"/>
      <c r="CRF174" s="97"/>
      <c r="CRG174" s="97"/>
      <c r="CRH174" s="97"/>
      <c r="CRI174" s="97"/>
      <c r="CRJ174" s="97"/>
      <c r="CRK174" s="97"/>
      <c r="CRL174" s="97"/>
      <c r="CRM174" s="97"/>
      <c r="CRN174" s="97"/>
      <c r="CRO174" s="97"/>
      <c r="CRP174" s="97"/>
      <c r="CRQ174" s="97"/>
      <c r="CRR174" s="97"/>
      <c r="CRS174" s="97"/>
      <c r="CRT174" s="97"/>
      <c r="CRU174" s="97"/>
      <c r="CRV174" s="97"/>
      <c r="CRW174" s="97"/>
      <c r="CRX174" s="97"/>
      <c r="CRY174" s="97"/>
      <c r="CRZ174" s="97"/>
      <c r="CSA174" s="97"/>
      <c r="CSB174" s="97"/>
      <c r="CSC174" s="97"/>
      <c r="CSD174" s="97"/>
      <c r="CSE174" s="97"/>
      <c r="CSF174" s="97"/>
      <c r="CSG174" s="97"/>
      <c r="CSH174" s="97"/>
      <c r="CSI174" s="97"/>
      <c r="CSJ174" s="97"/>
      <c r="CSK174" s="97"/>
      <c r="CSL174" s="97"/>
      <c r="CSM174" s="97"/>
      <c r="CSN174" s="97"/>
      <c r="CSO174" s="97"/>
      <c r="CSP174" s="97"/>
      <c r="CSQ174" s="97"/>
      <c r="CSR174" s="97"/>
      <c r="CSS174" s="97"/>
      <c r="CST174" s="97"/>
      <c r="CSU174" s="97"/>
      <c r="CSV174" s="97"/>
      <c r="CSW174" s="97"/>
      <c r="CSX174" s="97"/>
      <c r="CSY174" s="97"/>
      <c r="CSZ174" s="97"/>
      <c r="CTA174" s="97"/>
      <c r="CTB174" s="97"/>
      <c r="CTC174" s="97"/>
      <c r="CTD174" s="97"/>
      <c r="CTE174" s="97"/>
      <c r="CTF174" s="97"/>
      <c r="CTG174" s="97"/>
      <c r="CTH174" s="97"/>
      <c r="CTI174" s="97"/>
      <c r="CTJ174" s="97"/>
      <c r="CTK174" s="97"/>
      <c r="CTL174" s="97"/>
      <c r="CTM174" s="97"/>
      <c r="CTN174" s="97"/>
      <c r="CTO174" s="97"/>
      <c r="CTP174" s="97"/>
      <c r="CTQ174" s="97"/>
      <c r="CTR174" s="97"/>
      <c r="CTS174" s="97"/>
      <c r="CTT174" s="97"/>
      <c r="CTU174" s="97"/>
      <c r="CTV174" s="97"/>
      <c r="CTW174" s="97"/>
      <c r="CTX174" s="97"/>
      <c r="CTY174" s="97"/>
      <c r="CTZ174" s="97"/>
      <c r="CUA174" s="97"/>
      <c r="CUB174" s="97"/>
      <c r="CUC174" s="97"/>
      <c r="CUD174" s="97"/>
      <c r="CUE174" s="97"/>
      <c r="CUF174" s="97"/>
      <c r="CUG174" s="97"/>
      <c r="CUH174" s="97"/>
      <c r="CUI174" s="97"/>
      <c r="CUJ174" s="97"/>
      <c r="CUK174" s="97"/>
      <c r="CUL174" s="97"/>
      <c r="CUM174" s="97"/>
      <c r="CUN174" s="97"/>
      <c r="CUO174" s="97"/>
      <c r="CUP174" s="97"/>
      <c r="CUQ174" s="97"/>
      <c r="CUR174" s="97"/>
      <c r="CUS174" s="97"/>
      <c r="CUT174" s="97"/>
      <c r="CUU174" s="97"/>
      <c r="CUV174" s="97"/>
      <c r="CUW174" s="97"/>
      <c r="CUX174" s="97"/>
      <c r="CUY174" s="97"/>
      <c r="CUZ174" s="97"/>
      <c r="CVA174" s="97"/>
      <c r="CVB174" s="97"/>
      <c r="CVC174" s="97"/>
      <c r="CVD174" s="97"/>
      <c r="CVE174" s="97"/>
      <c r="CVF174" s="97"/>
      <c r="CVG174" s="97"/>
      <c r="CVH174" s="97"/>
      <c r="CVI174" s="97"/>
      <c r="CVJ174" s="97"/>
      <c r="CVK174" s="97"/>
      <c r="CVL174" s="97"/>
      <c r="CVM174" s="97"/>
      <c r="CVN174" s="97"/>
      <c r="CVO174" s="97"/>
      <c r="CVP174" s="97"/>
      <c r="CVQ174" s="97"/>
      <c r="CVR174" s="97"/>
      <c r="CVS174" s="97"/>
      <c r="CVT174" s="97"/>
      <c r="CVU174" s="97"/>
      <c r="CVV174" s="97"/>
      <c r="CVW174" s="97"/>
      <c r="CVX174" s="97"/>
      <c r="CVY174" s="97"/>
      <c r="CVZ174" s="97"/>
      <c r="CWA174" s="97"/>
      <c r="CWB174" s="97"/>
      <c r="CWC174" s="97"/>
      <c r="CWD174" s="97"/>
      <c r="CWE174" s="97"/>
      <c r="CWF174" s="97"/>
      <c r="CWG174" s="97"/>
      <c r="CWH174" s="97"/>
      <c r="CWI174" s="97"/>
      <c r="CWJ174" s="97"/>
      <c r="CWK174" s="97"/>
      <c r="CWL174" s="97"/>
      <c r="CWM174" s="97"/>
      <c r="CWN174" s="97"/>
      <c r="CWO174" s="97"/>
      <c r="CWP174" s="97"/>
      <c r="CWQ174" s="97"/>
      <c r="CWR174" s="97"/>
      <c r="CWS174" s="97"/>
      <c r="CWT174" s="97"/>
      <c r="CWU174" s="97"/>
      <c r="CWV174" s="97"/>
      <c r="CWW174" s="97"/>
      <c r="CWX174" s="97"/>
      <c r="CWY174" s="97"/>
      <c r="CWZ174" s="97"/>
      <c r="CXA174" s="97"/>
      <c r="CXB174" s="97"/>
      <c r="CXC174" s="97"/>
      <c r="CXD174" s="97"/>
      <c r="CXE174" s="97"/>
      <c r="CXF174" s="97"/>
      <c r="CXG174" s="97"/>
      <c r="CXH174" s="97"/>
      <c r="CXI174" s="97"/>
      <c r="CXJ174" s="97"/>
      <c r="CXK174" s="97"/>
      <c r="CXL174" s="97"/>
      <c r="CXM174" s="97"/>
      <c r="CXN174" s="97"/>
      <c r="CXO174" s="97"/>
      <c r="CXP174" s="97"/>
      <c r="CXQ174" s="97"/>
      <c r="CXR174" s="97"/>
      <c r="CXS174" s="97"/>
      <c r="CXT174" s="97"/>
      <c r="CXU174" s="97"/>
      <c r="CXV174" s="97"/>
      <c r="CXW174" s="97"/>
      <c r="CXX174" s="97"/>
      <c r="CXY174" s="97"/>
      <c r="CXZ174" s="97"/>
      <c r="CYA174" s="97"/>
      <c r="CYB174" s="97"/>
      <c r="CYC174" s="97"/>
      <c r="CYD174" s="97"/>
      <c r="CYE174" s="97"/>
      <c r="CYF174" s="97"/>
      <c r="CYG174" s="97"/>
      <c r="CYH174" s="97"/>
      <c r="CYI174" s="97"/>
      <c r="CYJ174" s="97"/>
      <c r="CYK174" s="97"/>
      <c r="CYL174" s="97"/>
      <c r="CYM174" s="97"/>
      <c r="CYN174" s="97"/>
      <c r="CYO174" s="97"/>
      <c r="CYP174" s="97"/>
      <c r="CYQ174" s="97"/>
      <c r="CYR174" s="97"/>
      <c r="CYS174" s="97"/>
      <c r="CYT174" s="97"/>
      <c r="CYU174" s="97"/>
      <c r="CYV174" s="97"/>
      <c r="CYW174" s="97"/>
      <c r="CYX174" s="97"/>
      <c r="CYY174" s="97"/>
      <c r="CYZ174" s="97"/>
      <c r="CZA174" s="97"/>
      <c r="CZB174" s="97"/>
      <c r="CZC174" s="97"/>
      <c r="CZD174" s="97"/>
      <c r="CZE174" s="97"/>
      <c r="CZF174" s="97"/>
      <c r="CZG174" s="97"/>
      <c r="CZH174" s="97"/>
      <c r="CZI174" s="97"/>
      <c r="CZJ174" s="97"/>
      <c r="CZK174" s="97"/>
      <c r="CZL174" s="97"/>
      <c r="CZM174" s="97"/>
      <c r="CZN174" s="97"/>
      <c r="CZO174" s="97"/>
      <c r="CZP174" s="97"/>
      <c r="CZQ174" s="97"/>
      <c r="CZR174" s="97"/>
      <c r="CZS174" s="97"/>
      <c r="CZT174" s="97"/>
      <c r="CZU174" s="97"/>
      <c r="CZV174" s="97"/>
      <c r="CZW174" s="97"/>
      <c r="CZX174" s="97"/>
      <c r="CZY174" s="97"/>
      <c r="CZZ174" s="97"/>
      <c r="DAA174" s="97"/>
      <c r="DAB174" s="97"/>
      <c r="DAC174" s="97"/>
      <c r="DAD174" s="97"/>
      <c r="DAE174" s="97"/>
      <c r="DAF174" s="97"/>
      <c r="DAG174" s="97"/>
      <c r="DAH174" s="97"/>
      <c r="DAI174" s="97"/>
      <c r="DAJ174" s="97"/>
      <c r="DAK174" s="97"/>
      <c r="DAL174" s="97"/>
      <c r="DAM174" s="97"/>
      <c r="DAN174" s="97"/>
      <c r="DAO174" s="97"/>
      <c r="DAP174" s="97"/>
      <c r="DAQ174" s="97"/>
      <c r="DAR174" s="97"/>
      <c r="DAS174" s="97"/>
      <c r="DAT174" s="97"/>
      <c r="DAU174" s="97"/>
      <c r="DAV174" s="97"/>
      <c r="DAW174" s="97"/>
      <c r="DAX174" s="97"/>
      <c r="DAY174" s="97"/>
      <c r="DAZ174" s="97"/>
      <c r="DBA174" s="97"/>
      <c r="DBB174" s="97"/>
      <c r="DBC174" s="97"/>
      <c r="DBD174" s="97"/>
      <c r="DBE174" s="97"/>
      <c r="DBF174" s="97"/>
      <c r="DBG174" s="97"/>
      <c r="DBH174" s="97"/>
      <c r="DBI174" s="97"/>
      <c r="DBJ174" s="97"/>
      <c r="DBK174" s="97"/>
      <c r="DBL174" s="97"/>
      <c r="DBM174" s="97"/>
      <c r="DBN174" s="97"/>
      <c r="DBO174" s="97"/>
      <c r="DBP174" s="97"/>
      <c r="DBQ174" s="97"/>
      <c r="DBR174" s="97"/>
      <c r="DBS174" s="97"/>
      <c r="DBT174" s="97"/>
      <c r="DBU174" s="97"/>
      <c r="DBV174" s="97"/>
      <c r="DBW174" s="97"/>
      <c r="DBX174" s="97"/>
      <c r="DBY174" s="97"/>
      <c r="DBZ174" s="97"/>
      <c r="DCA174" s="97"/>
      <c r="DCB174" s="97"/>
      <c r="DCC174" s="97"/>
      <c r="DCD174" s="97"/>
      <c r="DCE174" s="97"/>
      <c r="DCF174" s="97"/>
      <c r="DCG174" s="97"/>
      <c r="DCH174" s="97"/>
      <c r="DCI174" s="97"/>
      <c r="DCJ174" s="97"/>
      <c r="DCK174" s="97"/>
      <c r="DCL174" s="97"/>
      <c r="DCM174" s="97"/>
      <c r="DCN174" s="97"/>
      <c r="DCO174" s="97"/>
      <c r="DCP174" s="97"/>
      <c r="DCQ174" s="97"/>
      <c r="DCR174" s="97"/>
      <c r="DCS174" s="97"/>
      <c r="DCT174" s="97"/>
      <c r="DCU174" s="97"/>
      <c r="DCV174" s="97"/>
      <c r="DCW174" s="97"/>
      <c r="DCX174" s="97"/>
      <c r="DCY174" s="97"/>
      <c r="DCZ174" s="97"/>
      <c r="DDA174" s="97"/>
      <c r="DDB174" s="97"/>
      <c r="DDC174" s="97"/>
      <c r="DDD174" s="97"/>
      <c r="DDE174" s="97"/>
      <c r="DDF174" s="97"/>
      <c r="DDG174" s="97"/>
      <c r="DDH174" s="97"/>
      <c r="DDI174" s="97"/>
      <c r="DDJ174" s="97"/>
      <c r="DDK174" s="97"/>
      <c r="DDL174" s="97"/>
      <c r="DDM174" s="97"/>
      <c r="DDN174" s="97"/>
      <c r="DDO174" s="97"/>
      <c r="DDP174" s="97"/>
      <c r="DDQ174" s="97"/>
      <c r="DDR174" s="97"/>
      <c r="DDS174" s="97"/>
      <c r="DDT174" s="97"/>
      <c r="DDU174" s="97"/>
      <c r="DDV174" s="97"/>
      <c r="DDW174" s="97"/>
      <c r="DDX174" s="97"/>
      <c r="DDY174" s="97"/>
      <c r="DDZ174" s="97"/>
      <c r="DEA174" s="97"/>
      <c r="DEB174" s="97"/>
      <c r="DEC174" s="97"/>
      <c r="DED174" s="97"/>
      <c r="DEE174" s="97"/>
      <c r="DEF174" s="97"/>
      <c r="DEG174" s="97"/>
      <c r="DEH174" s="97"/>
      <c r="DEI174" s="97"/>
      <c r="DEJ174" s="97"/>
      <c r="DEK174" s="97"/>
      <c r="DEL174" s="97"/>
      <c r="DEM174" s="97"/>
      <c r="DEN174" s="97"/>
      <c r="DEO174" s="97"/>
      <c r="DEP174" s="97"/>
      <c r="DEQ174" s="97"/>
      <c r="DER174" s="97"/>
      <c r="DES174" s="97"/>
      <c r="DET174" s="97"/>
      <c r="DEU174" s="97"/>
      <c r="DEV174" s="97"/>
      <c r="DEW174" s="97"/>
      <c r="DEX174" s="97"/>
      <c r="DEY174" s="97"/>
      <c r="DEZ174" s="97"/>
      <c r="DFA174" s="97"/>
      <c r="DFB174" s="97"/>
      <c r="DFC174" s="97"/>
      <c r="DFD174" s="97"/>
      <c r="DFE174" s="97"/>
      <c r="DFF174" s="97"/>
      <c r="DFG174" s="97"/>
      <c r="DFH174" s="97"/>
      <c r="DFI174" s="97"/>
      <c r="DFJ174" s="97"/>
      <c r="DFK174" s="97"/>
      <c r="DFL174" s="97"/>
      <c r="DFM174" s="97"/>
      <c r="DFN174" s="97"/>
      <c r="DFO174" s="97"/>
      <c r="DFP174" s="97"/>
      <c r="DFQ174" s="97"/>
      <c r="DFR174" s="97"/>
      <c r="DFS174" s="97"/>
      <c r="DFT174" s="97"/>
      <c r="DFU174" s="97"/>
      <c r="DFV174" s="97"/>
      <c r="DFW174" s="97"/>
      <c r="DFX174" s="97"/>
      <c r="DFY174" s="97"/>
      <c r="DFZ174" s="97"/>
      <c r="DGA174" s="97"/>
      <c r="DGB174" s="97"/>
      <c r="DGC174" s="97"/>
      <c r="DGD174" s="97"/>
      <c r="DGE174" s="97"/>
      <c r="DGF174" s="97"/>
      <c r="DGG174" s="97"/>
      <c r="DGH174" s="97"/>
      <c r="DGI174" s="97"/>
      <c r="DGJ174" s="97"/>
      <c r="DGK174" s="97"/>
      <c r="DGL174" s="97"/>
      <c r="DGM174" s="97"/>
      <c r="DGN174" s="97"/>
      <c r="DGO174" s="97"/>
      <c r="DGP174" s="97"/>
      <c r="DGQ174" s="97"/>
      <c r="DGR174" s="97"/>
      <c r="DGS174" s="97"/>
      <c r="DGT174" s="97"/>
      <c r="DGU174" s="97"/>
      <c r="DGV174" s="97"/>
      <c r="DGW174" s="97"/>
      <c r="DGX174" s="97"/>
      <c r="DGY174" s="97"/>
      <c r="DGZ174" s="97"/>
      <c r="DHA174" s="97"/>
      <c r="DHB174" s="97"/>
      <c r="DHC174" s="97"/>
      <c r="DHD174" s="97"/>
      <c r="DHE174" s="97"/>
      <c r="DHF174" s="97"/>
      <c r="DHG174" s="97"/>
      <c r="DHH174" s="97"/>
      <c r="DHI174" s="97"/>
      <c r="DHJ174" s="97"/>
      <c r="DHK174" s="97"/>
      <c r="DHL174" s="97"/>
      <c r="DHM174" s="97"/>
      <c r="DHN174" s="97"/>
      <c r="DHO174" s="97"/>
      <c r="DHP174" s="97"/>
      <c r="DHQ174" s="97"/>
      <c r="DHR174" s="97"/>
      <c r="DHS174" s="97"/>
      <c r="DHT174" s="97"/>
      <c r="DHU174" s="97"/>
      <c r="DHV174" s="97"/>
      <c r="DHW174" s="97"/>
      <c r="DHX174" s="97"/>
      <c r="DHY174" s="97"/>
      <c r="DHZ174" s="97"/>
      <c r="DIA174" s="97"/>
      <c r="DIB174" s="97"/>
      <c r="DIC174" s="97"/>
      <c r="DID174" s="97"/>
      <c r="DIE174" s="97"/>
      <c r="DIF174" s="97"/>
      <c r="DIG174" s="97"/>
      <c r="DIH174" s="97"/>
      <c r="DII174" s="97"/>
      <c r="DIJ174" s="97"/>
      <c r="DIK174" s="97"/>
      <c r="DIL174" s="97"/>
      <c r="DIM174" s="97"/>
      <c r="DIN174" s="97"/>
      <c r="DIO174" s="97"/>
      <c r="DIP174" s="97"/>
      <c r="DIQ174" s="97"/>
      <c r="DIR174" s="97"/>
      <c r="DIS174" s="97"/>
      <c r="DIT174" s="97"/>
      <c r="DIU174" s="97"/>
      <c r="DIV174" s="97"/>
      <c r="DIW174" s="97"/>
      <c r="DIX174" s="97"/>
      <c r="DIY174" s="97"/>
      <c r="DIZ174" s="97"/>
      <c r="DJA174" s="97"/>
      <c r="DJB174" s="97"/>
      <c r="DJC174" s="97"/>
      <c r="DJD174" s="97"/>
      <c r="DJE174" s="97"/>
      <c r="DJF174" s="97"/>
      <c r="DJG174" s="97"/>
      <c r="DJH174" s="97"/>
      <c r="DJI174" s="97"/>
      <c r="DJJ174" s="97"/>
      <c r="DJK174" s="97"/>
      <c r="DJL174" s="97"/>
      <c r="DJM174" s="97"/>
      <c r="DJN174" s="97"/>
      <c r="DJO174" s="97"/>
      <c r="DJP174" s="97"/>
      <c r="DJQ174" s="97"/>
      <c r="DJR174" s="97"/>
      <c r="DJS174" s="97"/>
      <c r="DJT174" s="97"/>
      <c r="DJU174" s="97"/>
      <c r="DJV174" s="97"/>
      <c r="DJW174" s="97"/>
      <c r="DJX174" s="97"/>
      <c r="DJY174" s="97"/>
      <c r="DJZ174" s="97"/>
      <c r="DKA174" s="97"/>
      <c r="DKB174" s="97"/>
      <c r="DKC174" s="97"/>
      <c r="DKD174" s="97"/>
      <c r="DKE174" s="97"/>
      <c r="DKF174" s="97"/>
      <c r="DKG174" s="97"/>
      <c r="DKH174" s="97"/>
      <c r="DKI174" s="97"/>
      <c r="DKJ174" s="97"/>
      <c r="DKK174" s="97"/>
      <c r="DKL174" s="97"/>
      <c r="DKM174" s="97"/>
      <c r="DKN174" s="97"/>
      <c r="DKO174" s="97"/>
      <c r="DKP174" s="97"/>
      <c r="DKQ174" s="97"/>
      <c r="DKR174" s="97"/>
      <c r="DKS174" s="97"/>
      <c r="DKT174" s="97"/>
      <c r="DKU174" s="97"/>
      <c r="DKV174" s="97"/>
      <c r="DKW174" s="97"/>
      <c r="DKX174" s="97"/>
      <c r="DKY174" s="97"/>
      <c r="DKZ174" s="97"/>
      <c r="DLA174" s="97"/>
      <c r="DLB174" s="97"/>
      <c r="DLC174" s="97"/>
      <c r="DLD174" s="97"/>
      <c r="DLE174" s="97"/>
      <c r="DLF174" s="97"/>
      <c r="DLG174" s="97"/>
      <c r="DLH174" s="97"/>
      <c r="DLI174" s="97"/>
      <c r="DLJ174" s="97"/>
      <c r="DLK174" s="97"/>
      <c r="DLL174" s="97"/>
      <c r="DLM174" s="97"/>
      <c r="DLN174" s="97"/>
      <c r="DLO174" s="97"/>
      <c r="DLP174" s="97"/>
      <c r="DLQ174" s="97"/>
      <c r="DLR174" s="97"/>
      <c r="DLS174" s="97"/>
      <c r="DLT174" s="97"/>
      <c r="DLU174" s="97"/>
      <c r="DLV174" s="97"/>
      <c r="DLW174" s="97"/>
      <c r="DLX174" s="97"/>
      <c r="DLY174" s="97"/>
      <c r="DLZ174" s="97"/>
      <c r="DMA174" s="97"/>
      <c r="DMB174" s="97"/>
      <c r="DMC174" s="97"/>
      <c r="DMD174" s="97"/>
      <c r="DME174" s="97"/>
      <c r="DMF174" s="97"/>
      <c r="DMG174" s="97"/>
      <c r="DMH174" s="97"/>
      <c r="DMI174" s="97"/>
      <c r="DMJ174" s="97"/>
      <c r="DMK174" s="97"/>
      <c r="DML174" s="97"/>
      <c r="DMM174" s="97"/>
      <c r="DMN174" s="97"/>
      <c r="DMO174" s="97"/>
      <c r="DMP174" s="97"/>
      <c r="DMQ174" s="97"/>
      <c r="DMR174" s="97"/>
      <c r="DMS174" s="97"/>
      <c r="DMT174" s="97"/>
      <c r="DMU174" s="97"/>
      <c r="DMV174" s="97"/>
      <c r="DMW174" s="97"/>
      <c r="DMX174" s="97"/>
      <c r="DMY174" s="97"/>
      <c r="DMZ174" s="97"/>
      <c r="DNA174" s="97"/>
      <c r="DNB174" s="97"/>
      <c r="DNC174" s="97"/>
      <c r="DND174" s="97"/>
      <c r="DNE174" s="97"/>
      <c r="DNF174" s="97"/>
      <c r="DNG174" s="97"/>
      <c r="DNH174" s="97"/>
      <c r="DNI174" s="97"/>
      <c r="DNJ174" s="97"/>
      <c r="DNK174" s="97"/>
      <c r="DNL174" s="97"/>
      <c r="DNM174" s="97"/>
      <c r="DNN174" s="97"/>
      <c r="DNO174" s="97"/>
      <c r="DNP174" s="97"/>
      <c r="DNQ174" s="97"/>
      <c r="DNR174" s="97"/>
      <c r="DNS174" s="97"/>
      <c r="DNT174" s="97"/>
      <c r="DNU174" s="97"/>
      <c r="DNV174" s="97"/>
      <c r="DNW174" s="97"/>
      <c r="DNX174" s="97"/>
      <c r="DNY174" s="97"/>
      <c r="DNZ174" s="97"/>
      <c r="DOA174" s="97"/>
      <c r="DOB174" s="97"/>
      <c r="DOC174" s="97"/>
      <c r="DOD174" s="97"/>
      <c r="DOE174" s="97"/>
      <c r="DOF174" s="97"/>
      <c r="DOG174" s="97"/>
      <c r="DOH174" s="97"/>
      <c r="DOI174" s="97"/>
      <c r="DOJ174" s="97"/>
      <c r="DOK174" s="97"/>
      <c r="DOL174" s="97"/>
      <c r="DOM174" s="97"/>
      <c r="DON174" s="97"/>
      <c r="DOO174" s="97"/>
      <c r="DOP174" s="97"/>
      <c r="DOQ174" s="97"/>
      <c r="DOR174" s="97"/>
      <c r="DOS174" s="97"/>
      <c r="DOT174" s="97"/>
      <c r="DOU174" s="97"/>
      <c r="DOV174" s="97"/>
      <c r="DOW174" s="97"/>
      <c r="DOX174" s="97"/>
      <c r="DOY174" s="97"/>
      <c r="DOZ174" s="97"/>
      <c r="DPA174" s="97"/>
      <c r="DPB174" s="97"/>
      <c r="DPC174" s="97"/>
      <c r="DPD174" s="97"/>
      <c r="DPE174" s="97"/>
      <c r="DPF174" s="97"/>
      <c r="DPG174" s="97"/>
      <c r="DPH174" s="97"/>
      <c r="DPI174" s="97"/>
      <c r="DPJ174" s="97"/>
      <c r="DPK174" s="97"/>
      <c r="DPL174" s="97"/>
      <c r="DPM174" s="97"/>
      <c r="DPN174" s="97"/>
      <c r="DPO174" s="97"/>
      <c r="DPP174" s="97"/>
      <c r="DPQ174" s="97"/>
      <c r="DPR174" s="97"/>
      <c r="DPS174" s="97"/>
      <c r="DPT174" s="97"/>
      <c r="DPU174" s="97"/>
      <c r="DPV174" s="97"/>
      <c r="DPW174" s="97"/>
      <c r="DPX174" s="97"/>
      <c r="DPY174" s="97"/>
      <c r="DPZ174" s="97"/>
      <c r="DQA174" s="97"/>
      <c r="DQB174" s="97"/>
      <c r="DQC174" s="97"/>
      <c r="DQD174" s="97"/>
      <c r="DQE174" s="97"/>
      <c r="DQF174" s="97"/>
      <c r="DQG174" s="97"/>
      <c r="DQH174" s="97"/>
      <c r="DQI174" s="97"/>
      <c r="DQJ174" s="97"/>
      <c r="DQK174" s="97"/>
      <c r="DQL174" s="97"/>
      <c r="DQM174" s="97"/>
      <c r="DQN174" s="97"/>
      <c r="DQO174" s="97"/>
      <c r="DQP174" s="97"/>
      <c r="DQQ174" s="97"/>
      <c r="DQR174" s="97"/>
      <c r="DQS174" s="97"/>
      <c r="DQT174" s="97"/>
      <c r="DQU174" s="97"/>
      <c r="DQV174" s="97"/>
      <c r="DQW174" s="97"/>
      <c r="DQX174" s="97"/>
      <c r="DQY174" s="97"/>
      <c r="DQZ174" s="97"/>
      <c r="DRA174" s="97"/>
      <c r="DRB174" s="97"/>
      <c r="DRC174" s="97"/>
      <c r="DRD174" s="97"/>
      <c r="DRE174" s="97"/>
      <c r="DRF174" s="97"/>
      <c r="DRG174" s="97"/>
      <c r="DRH174" s="97"/>
      <c r="DRI174" s="97"/>
      <c r="DRJ174" s="97"/>
      <c r="DRK174" s="97"/>
      <c r="DRL174" s="97"/>
      <c r="DRM174" s="97"/>
      <c r="DRN174" s="97"/>
      <c r="DRO174" s="97"/>
      <c r="DRP174" s="97"/>
      <c r="DRQ174" s="97"/>
      <c r="DRR174" s="97"/>
      <c r="DRS174" s="97"/>
      <c r="DRT174" s="97"/>
      <c r="DRU174" s="97"/>
      <c r="DRV174" s="97"/>
      <c r="DRW174" s="97"/>
      <c r="DRX174" s="97"/>
      <c r="DRY174" s="97"/>
      <c r="DRZ174" s="97"/>
      <c r="DSA174" s="97"/>
      <c r="DSB174" s="97"/>
      <c r="DSC174" s="97"/>
      <c r="DSD174" s="97"/>
      <c r="DSE174" s="97"/>
      <c r="DSF174" s="97"/>
      <c r="DSG174" s="97"/>
      <c r="DSH174" s="97"/>
      <c r="DSI174" s="97"/>
      <c r="DSJ174" s="97"/>
      <c r="DSK174" s="97"/>
      <c r="DSL174" s="97"/>
      <c r="DSM174" s="97"/>
      <c r="DSN174" s="97"/>
      <c r="DSO174" s="97"/>
      <c r="DSP174" s="97"/>
      <c r="DSQ174" s="97"/>
      <c r="DSR174" s="97"/>
      <c r="DSS174" s="97"/>
      <c r="DST174" s="97"/>
      <c r="DSU174" s="97"/>
      <c r="DSV174" s="97"/>
      <c r="DSW174" s="97"/>
      <c r="DSX174" s="97"/>
      <c r="DSY174" s="97"/>
      <c r="DSZ174" s="97"/>
      <c r="DTA174" s="97"/>
      <c r="DTB174" s="97"/>
      <c r="DTC174" s="97"/>
      <c r="DTD174" s="97"/>
      <c r="DTE174" s="97"/>
      <c r="DTF174" s="97"/>
      <c r="DTG174" s="97"/>
      <c r="DTH174" s="97"/>
      <c r="DTI174" s="97"/>
      <c r="DTJ174" s="97"/>
      <c r="DTK174" s="97"/>
      <c r="DTL174" s="97"/>
      <c r="DTM174" s="97"/>
      <c r="DTN174" s="97"/>
      <c r="DTO174" s="97"/>
      <c r="DTP174" s="97"/>
      <c r="DTQ174" s="97"/>
      <c r="DTR174" s="97"/>
      <c r="DTS174" s="97"/>
      <c r="DTT174" s="97"/>
      <c r="DTU174" s="97"/>
      <c r="DTV174" s="97"/>
      <c r="DTW174" s="97"/>
      <c r="DTX174" s="97"/>
      <c r="DTY174" s="97"/>
      <c r="DTZ174" s="97"/>
      <c r="DUA174" s="97"/>
      <c r="DUB174" s="97"/>
      <c r="DUC174" s="97"/>
      <c r="DUD174" s="97"/>
      <c r="DUE174" s="97"/>
      <c r="DUF174" s="97"/>
      <c r="DUG174" s="97"/>
      <c r="DUH174" s="97"/>
      <c r="DUI174" s="97"/>
      <c r="DUJ174" s="97"/>
      <c r="DUK174" s="97"/>
      <c r="DUL174" s="97"/>
      <c r="DUM174" s="97"/>
      <c r="DUN174" s="97"/>
      <c r="DUO174" s="97"/>
      <c r="DUP174" s="97"/>
      <c r="DUQ174" s="97"/>
      <c r="DUR174" s="97"/>
      <c r="DUS174" s="97"/>
      <c r="DUT174" s="97"/>
      <c r="DUU174" s="97"/>
      <c r="DUV174" s="97"/>
      <c r="DUW174" s="97"/>
      <c r="DUX174" s="97"/>
      <c r="DUY174" s="97"/>
      <c r="DUZ174" s="97"/>
      <c r="DVA174" s="97"/>
      <c r="DVB174" s="97"/>
      <c r="DVC174" s="97"/>
      <c r="DVD174" s="97"/>
      <c r="DVE174" s="97"/>
      <c r="DVF174" s="97"/>
      <c r="DVG174" s="97"/>
      <c r="DVH174" s="97"/>
      <c r="DVI174" s="97"/>
      <c r="DVJ174" s="97"/>
      <c r="DVK174" s="97"/>
      <c r="DVL174" s="97"/>
      <c r="DVM174" s="97"/>
      <c r="DVN174" s="97"/>
      <c r="DVO174" s="97"/>
      <c r="DVP174" s="97"/>
      <c r="DVQ174" s="97"/>
      <c r="DVR174" s="97"/>
      <c r="DVS174" s="97"/>
      <c r="DVT174" s="97"/>
      <c r="DVU174" s="97"/>
      <c r="DVV174" s="97"/>
      <c r="DVW174" s="97"/>
      <c r="DVX174" s="97"/>
      <c r="DVY174" s="97"/>
      <c r="DVZ174" s="97"/>
      <c r="DWA174" s="97"/>
      <c r="DWB174" s="97"/>
      <c r="DWC174" s="97"/>
      <c r="DWD174" s="97"/>
      <c r="DWE174" s="97"/>
      <c r="DWF174" s="97"/>
      <c r="DWG174" s="97"/>
      <c r="DWH174" s="97"/>
      <c r="DWI174" s="97"/>
      <c r="DWJ174" s="97"/>
      <c r="DWK174" s="97"/>
      <c r="DWL174" s="97"/>
      <c r="DWM174" s="97"/>
      <c r="DWN174" s="97"/>
      <c r="DWO174" s="97"/>
      <c r="DWP174" s="97"/>
      <c r="DWQ174" s="97"/>
      <c r="DWR174" s="97"/>
      <c r="DWS174" s="97"/>
      <c r="DWT174" s="97"/>
      <c r="DWU174" s="97"/>
      <c r="DWV174" s="97"/>
      <c r="DWW174" s="97"/>
      <c r="DWX174" s="97"/>
      <c r="DWY174" s="97"/>
      <c r="DWZ174" s="97"/>
      <c r="DXA174" s="97"/>
      <c r="DXB174" s="97"/>
      <c r="DXC174" s="97"/>
      <c r="DXD174" s="97"/>
      <c r="DXE174" s="97"/>
      <c r="DXF174" s="97"/>
      <c r="DXG174" s="97"/>
      <c r="DXH174" s="97"/>
      <c r="DXI174" s="97"/>
      <c r="DXJ174" s="97"/>
      <c r="DXK174" s="97"/>
      <c r="DXL174" s="97"/>
      <c r="DXM174" s="97"/>
      <c r="DXN174" s="97"/>
      <c r="DXO174" s="97"/>
      <c r="DXP174" s="97"/>
      <c r="DXQ174" s="97"/>
      <c r="DXR174" s="97"/>
      <c r="DXS174" s="97"/>
      <c r="DXT174" s="97"/>
      <c r="DXU174" s="97"/>
      <c r="DXV174" s="97"/>
      <c r="DXW174" s="97"/>
      <c r="DXX174" s="97"/>
      <c r="DXY174" s="97"/>
      <c r="DXZ174" s="97"/>
      <c r="DYA174" s="97"/>
      <c r="DYB174" s="97"/>
      <c r="DYC174" s="97"/>
      <c r="DYD174" s="97"/>
      <c r="DYE174" s="97"/>
      <c r="DYF174" s="97"/>
      <c r="DYG174" s="97"/>
      <c r="DYH174" s="97"/>
      <c r="DYI174" s="97"/>
      <c r="DYJ174" s="97"/>
      <c r="DYK174" s="97"/>
      <c r="DYL174" s="97"/>
      <c r="DYM174" s="97"/>
      <c r="DYN174" s="97"/>
      <c r="DYO174" s="97"/>
      <c r="DYP174" s="97"/>
      <c r="DYQ174" s="97"/>
      <c r="DYR174" s="97"/>
      <c r="DYS174" s="97"/>
      <c r="DYT174" s="97"/>
      <c r="DYU174" s="97"/>
      <c r="DYV174" s="97"/>
      <c r="DYW174" s="97"/>
      <c r="DYX174" s="97"/>
      <c r="DYY174" s="97"/>
      <c r="DYZ174" s="97"/>
      <c r="DZA174" s="97"/>
      <c r="DZB174" s="97"/>
      <c r="DZC174" s="97"/>
      <c r="DZD174" s="97"/>
      <c r="DZE174" s="97"/>
      <c r="DZF174" s="97"/>
      <c r="DZG174" s="97"/>
      <c r="DZH174" s="97"/>
      <c r="DZI174" s="97"/>
      <c r="DZJ174" s="97"/>
      <c r="DZK174" s="97"/>
      <c r="DZL174" s="97"/>
      <c r="DZM174" s="97"/>
      <c r="DZN174" s="97"/>
      <c r="DZO174" s="97"/>
      <c r="DZP174" s="97"/>
      <c r="DZQ174" s="97"/>
      <c r="DZR174" s="97"/>
      <c r="DZS174" s="97"/>
      <c r="DZT174" s="97"/>
      <c r="DZU174" s="97"/>
      <c r="DZV174" s="97"/>
      <c r="DZW174" s="97"/>
      <c r="DZX174" s="97"/>
      <c r="DZY174" s="97"/>
      <c r="DZZ174" s="97"/>
      <c r="EAA174" s="97"/>
      <c r="EAB174" s="97"/>
      <c r="EAC174" s="97"/>
      <c r="EAD174" s="97"/>
      <c r="EAE174" s="97"/>
      <c r="EAF174" s="97"/>
      <c r="EAG174" s="97"/>
      <c r="EAH174" s="97"/>
      <c r="EAI174" s="97"/>
      <c r="EAJ174" s="97"/>
      <c r="EAK174" s="97"/>
      <c r="EAL174" s="97"/>
      <c r="EAM174" s="97"/>
      <c r="EAN174" s="97"/>
      <c r="EAO174" s="97"/>
      <c r="EAP174" s="97"/>
      <c r="EAQ174" s="97"/>
      <c r="EAR174" s="97"/>
      <c r="EAS174" s="97"/>
      <c r="EAT174" s="97"/>
      <c r="EAU174" s="97"/>
      <c r="EAV174" s="97"/>
      <c r="EAW174" s="97"/>
      <c r="EAX174" s="97"/>
      <c r="EAY174" s="97"/>
      <c r="EAZ174" s="97"/>
      <c r="EBA174" s="97"/>
      <c r="EBB174" s="97"/>
      <c r="EBC174" s="97"/>
      <c r="EBD174" s="97"/>
      <c r="EBE174" s="97"/>
      <c r="EBF174" s="97"/>
      <c r="EBG174" s="97"/>
      <c r="EBH174" s="97"/>
      <c r="EBI174" s="97"/>
      <c r="EBJ174" s="97"/>
      <c r="EBK174" s="97"/>
      <c r="EBL174" s="97"/>
      <c r="EBM174" s="97"/>
      <c r="EBN174" s="97"/>
      <c r="EBO174" s="97"/>
      <c r="EBP174" s="97"/>
      <c r="EBQ174" s="97"/>
      <c r="EBR174" s="97"/>
      <c r="EBS174" s="97"/>
      <c r="EBT174" s="97"/>
      <c r="EBU174" s="97"/>
      <c r="EBV174" s="97"/>
      <c r="EBW174" s="97"/>
      <c r="EBX174" s="97"/>
      <c r="EBY174" s="97"/>
      <c r="EBZ174" s="97"/>
      <c r="ECA174" s="97"/>
      <c r="ECB174" s="97"/>
      <c r="ECC174" s="97"/>
      <c r="ECD174" s="97"/>
      <c r="ECE174" s="97"/>
      <c r="ECF174" s="97"/>
      <c r="ECG174" s="97"/>
      <c r="ECH174" s="97"/>
      <c r="ECI174" s="97"/>
      <c r="ECJ174" s="97"/>
      <c r="ECK174" s="97"/>
      <c r="ECL174" s="97"/>
      <c r="ECM174" s="97"/>
      <c r="ECN174" s="97"/>
      <c r="ECO174" s="97"/>
      <c r="ECP174" s="97"/>
      <c r="ECQ174" s="97"/>
      <c r="ECR174" s="97"/>
      <c r="ECS174" s="97"/>
      <c r="ECT174" s="97"/>
      <c r="ECU174" s="97"/>
      <c r="ECV174" s="97"/>
      <c r="ECW174" s="97"/>
      <c r="ECX174" s="97"/>
      <c r="ECY174" s="97"/>
      <c r="ECZ174" s="97"/>
      <c r="EDA174" s="97"/>
      <c r="EDB174" s="97"/>
      <c r="EDC174" s="97"/>
      <c r="EDD174" s="97"/>
      <c r="EDE174" s="97"/>
      <c r="EDF174" s="97"/>
      <c r="EDG174" s="97"/>
      <c r="EDH174" s="97"/>
      <c r="EDI174" s="97"/>
      <c r="EDJ174" s="97"/>
      <c r="EDK174" s="97"/>
      <c r="EDL174" s="97"/>
      <c r="EDM174" s="97"/>
      <c r="EDN174" s="97"/>
      <c r="EDO174" s="97"/>
      <c r="EDP174" s="97"/>
      <c r="EDQ174" s="97"/>
      <c r="EDR174" s="97"/>
      <c r="EDS174" s="97"/>
      <c r="EDT174" s="97"/>
      <c r="EDU174" s="97"/>
      <c r="EDV174" s="97"/>
      <c r="EDW174" s="97"/>
      <c r="EDX174" s="97"/>
      <c r="EDY174" s="97"/>
      <c r="EDZ174" s="97"/>
      <c r="EEA174" s="97"/>
      <c r="EEB174" s="97"/>
      <c r="EEC174" s="97"/>
      <c r="EED174" s="97"/>
      <c r="EEE174" s="97"/>
      <c r="EEF174" s="97"/>
      <c r="EEG174" s="97"/>
      <c r="EEH174" s="97"/>
      <c r="EEI174" s="97"/>
      <c r="EEJ174" s="97"/>
      <c r="EEK174" s="97"/>
      <c r="EEL174" s="97"/>
      <c r="EEM174" s="97"/>
      <c r="EEN174" s="97"/>
      <c r="EEO174" s="97"/>
      <c r="EEP174" s="97"/>
      <c r="EEQ174" s="97"/>
      <c r="EER174" s="97"/>
      <c r="EES174" s="97"/>
      <c r="EET174" s="97"/>
      <c r="EEU174" s="97"/>
      <c r="EEV174" s="97"/>
      <c r="EEW174" s="97"/>
      <c r="EEX174" s="97"/>
      <c r="EEY174" s="97"/>
      <c r="EEZ174" s="97"/>
      <c r="EFA174" s="97"/>
      <c r="EFB174" s="97"/>
      <c r="EFC174" s="97"/>
      <c r="EFD174" s="97"/>
      <c r="EFE174" s="97"/>
      <c r="EFF174" s="97"/>
      <c r="EFG174" s="97"/>
      <c r="EFH174" s="97"/>
      <c r="EFI174" s="97"/>
      <c r="EFJ174" s="97"/>
      <c r="EFK174" s="97"/>
      <c r="EFL174" s="97"/>
      <c r="EFM174" s="97"/>
      <c r="EFN174" s="97"/>
      <c r="EFO174" s="97"/>
      <c r="EFP174" s="97"/>
      <c r="EFQ174" s="97"/>
      <c r="EFR174" s="97"/>
      <c r="EFS174" s="97"/>
      <c r="EFT174" s="97"/>
      <c r="EFU174" s="97"/>
      <c r="EFV174" s="97"/>
      <c r="EFW174" s="97"/>
      <c r="EFX174" s="97"/>
      <c r="EFY174" s="97"/>
      <c r="EFZ174" s="97"/>
      <c r="EGA174" s="97"/>
      <c r="EGB174" s="97"/>
      <c r="EGC174" s="97"/>
      <c r="EGD174" s="97"/>
      <c r="EGE174" s="97"/>
      <c r="EGF174" s="97"/>
      <c r="EGG174" s="97"/>
      <c r="EGH174" s="97"/>
      <c r="EGI174" s="97"/>
      <c r="EGJ174" s="97"/>
      <c r="EGK174" s="97"/>
      <c r="EGL174" s="97"/>
      <c r="EGM174" s="97"/>
      <c r="EGN174" s="97"/>
      <c r="EGO174" s="97"/>
      <c r="EGP174" s="97"/>
      <c r="EGQ174" s="97"/>
      <c r="EGR174" s="97"/>
      <c r="EGS174" s="97"/>
      <c r="EGT174" s="97"/>
      <c r="EGU174" s="97"/>
      <c r="EGV174" s="97"/>
      <c r="EGW174" s="97"/>
      <c r="EGX174" s="97"/>
      <c r="EGY174" s="97"/>
      <c r="EGZ174" s="97"/>
      <c r="EHA174" s="97"/>
      <c r="EHB174" s="97"/>
      <c r="EHC174" s="97"/>
      <c r="EHD174" s="97"/>
      <c r="EHE174" s="97"/>
      <c r="EHF174" s="97"/>
      <c r="EHG174" s="97"/>
      <c r="EHH174" s="97"/>
      <c r="EHI174" s="97"/>
      <c r="EHJ174" s="97"/>
      <c r="EHK174" s="97"/>
      <c r="EHL174" s="97"/>
      <c r="EHM174" s="97"/>
      <c r="EHN174" s="97"/>
      <c r="EHO174" s="97"/>
      <c r="EHP174" s="97"/>
      <c r="EHQ174" s="97"/>
      <c r="EHR174" s="97"/>
      <c r="EHS174" s="97"/>
      <c r="EHT174" s="97"/>
      <c r="EHU174" s="97"/>
      <c r="EHV174" s="97"/>
      <c r="EHW174" s="97"/>
      <c r="EHX174" s="97"/>
      <c r="EHY174" s="97"/>
      <c r="EHZ174" s="97"/>
      <c r="EIA174" s="97"/>
      <c r="EIB174" s="97"/>
      <c r="EIC174" s="97"/>
      <c r="EID174" s="97"/>
      <c r="EIE174" s="97"/>
      <c r="EIF174" s="97"/>
      <c r="EIG174" s="97"/>
      <c r="EIH174" s="97"/>
      <c r="EII174" s="97"/>
      <c r="EIJ174" s="97"/>
      <c r="EIK174" s="97"/>
      <c r="EIL174" s="97"/>
      <c r="EIM174" s="97"/>
      <c r="EIN174" s="97"/>
      <c r="EIO174" s="97"/>
      <c r="EIP174" s="97"/>
      <c r="EIQ174" s="97"/>
      <c r="EIR174" s="97"/>
      <c r="EIS174" s="97"/>
      <c r="EIT174" s="97"/>
      <c r="EIU174" s="97"/>
      <c r="EIV174" s="97"/>
      <c r="EIW174" s="97"/>
      <c r="EIX174" s="97"/>
      <c r="EIY174" s="97"/>
      <c r="EIZ174" s="97"/>
      <c r="EJA174" s="97"/>
      <c r="EJB174" s="97"/>
      <c r="EJC174" s="97"/>
      <c r="EJD174" s="97"/>
      <c r="EJE174" s="97"/>
      <c r="EJF174" s="97"/>
      <c r="EJG174" s="97"/>
      <c r="EJH174" s="97"/>
      <c r="EJI174" s="97"/>
      <c r="EJJ174" s="97"/>
      <c r="EJK174" s="97"/>
      <c r="EJL174" s="97"/>
      <c r="EJM174" s="97"/>
      <c r="EJN174" s="97"/>
      <c r="EJO174" s="97"/>
      <c r="EJP174" s="97"/>
      <c r="EJQ174" s="97"/>
      <c r="EJR174" s="97"/>
      <c r="EJS174" s="97"/>
      <c r="EJT174" s="97"/>
      <c r="EJU174" s="97"/>
      <c r="EJV174" s="97"/>
      <c r="EJW174" s="97"/>
      <c r="EJX174" s="97"/>
      <c r="EJY174" s="97"/>
      <c r="EJZ174" s="97"/>
      <c r="EKA174" s="97"/>
      <c r="EKB174" s="97"/>
      <c r="EKC174" s="97"/>
      <c r="EKD174" s="97"/>
      <c r="EKE174" s="97"/>
      <c r="EKF174" s="97"/>
      <c r="EKG174" s="97"/>
      <c r="EKH174" s="97"/>
      <c r="EKI174" s="97"/>
      <c r="EKJ174" s="97"/>
      <c r="EKK174" s="97"/>
      <c r="EKL174" s="97"/>
      <c r="EKM174" s="97"/>
      <c r="EKN174" s="97"/>
      <c r="EKO174" s="97"/>
      <c r="EKP174" s="97"/>
      <c r="EKQ174" s="97"/>
      <c r="EKR174" s="97"/>
      <c r="EKS174" s="97"/>
      <c r="EKT174" s="97"/>
      <c r="EKU174" s="97"/>
      <c r="EKV174" s="97"/>
      <c r="EKW174" s="97"/>
      <c r="EKX174" s="97"/>
      <c r="EKY174" s="97"/>
      <c r="EKZ174" s="97"/>
      <c r="ELA174" s="97"/>
      <c r="ELB174" s="97"/>
      <c r="ELC174" s="97"/>
      <c r="ELD174" s="97"/>
      <c r="ELE174" s="97"/>
      <c r="ELF174" s="97"/>
      <c r="ELG174" s="97"/>
      <c r="ELH174" s="97"/>
      <c r="ELI174" s="97"/>
      <c r="ELJ174" s="97"/>
      <c r="ELK174" s="97"/>
      <c r="ELL174" s="97"/>
      <c r="ELM174" s="97"/>
      <c r="ELN174" s="97"/>
      <c r="ELO174" s="97"/>
      <c r="ELP174" s="97"/>
      <c r="ELQ174" s="97"/>
      <c r="ELR174" s="97"/>
      <c r="ELS174" s="97"/>
      <c r="ELT174" s="97"/>
      <c r="ELU174" s="97"/>
      <c r="ELV174" s="97"/>
      <c r="ELW174" s="97"/>
      <c r="ELX174" s="97"/>
      <c r="ELY174" s="97"/>
      <c r="ELZ174" s="97"/>
      <c r="EMA174" s="97"/>
      <c r="EMB174" s="97"/>
      <c r="EMC174" s="97"/>
      <c r="EMD174" s="97"/>
      <c r="EME174" s="97"/>
      <c r="EMF174" s="97"/>
      <c r="EMG174" s="97"/>
      <c r="EMH174" s="97"/>
      <c r="EMI174" s="97"/>
      <c r="EMJ174" s="97"/>
      <c r="EMK174" s="97"/>
      <c r="EML174" s="97"/>
      <c r="EMM174" s="97"/>
      <c r="EMN174" s="97"/>
      <c r="EMO174" s="97"/>
      <c r="EMP174" s="97"/>
      <c r="EMQ174" s="97"/>
      <c r="EMR174" s="97"/>
      <c r="EMS174" s="97"/>
      <c r="EMT174" s="97"/>
      <c r="EMU174" s="97"/>
      <c r="EMV174" s="97"/>
      <c r="EMW174" s="97"/>
      <c r="EMX174" s="97"/>
      <c r="EMY174" s="97"/>
      <c r="EMZ174" s="97"/>
      <c r="ENA174" s="97"/>
      <c r="ENB174" s="97"/>
      <c r="ENC174" s="97"/>
      <c r="END174" s="97"/>
      <c r="ENE174" s="97"/>
      <c r="ENF174" s="97"/>
      <c r="ENG174" s="97"/>
      <c r="ENH174" s="97"/>
      <c r="ENI174" s="97"/>
      <c r="ENJ174" s="97"/>
      <c r="ENK174" s="97"/>
      <c r="ENL174" s="97"/>
      <c r="ENM174" s="97"/>
      <c r="ENN174" s="97"/>
      <c r="ENO174" s="97"/>
      <c r="ENP174" s="97"/>
      <c r="ENQ174" s="97"/>
      <c r="ENR174" s="97"/>
      <c r="ENS174" s="97"/>
      <c r="ENT174" s="97"/>
      <c r="ENU174" s="97"/>
      <c r="ENV174" s="97"/>
      <c r="ENW174" s="97"/>
      <c r="ENX174" s="97"/>
      <c r="ENY174" s="97"/>
      <c r="ENZ174" s="97"/>
      <c r="EOA174" s="97"/>
      <c r="EOB174" s="97"/>
      <c r="EOC174" s="97"/>
      <c r="EOD174" s="97"/>
      <c r="EOE174" s="97"/>
      <c r="EOF174" s="97"/>
      <c r="EOG174" s="97"/>
      <c r="EOH174" s="97"/>
      <c r="EOI174" s="97"/>
      <c r="EOJ174" s="97"/>
      <c r="EOK174" s="97"/>
      <c r="EOL174" s="97"/>
      <c r="EOM174" s="97"/>
      <c r="EON174" s="97"/>
      <c r="EOO174" s="97"/>
      <c r="EOP174" s="97"/>
      <c r="EOQ174" s="97"/>
      <c r="EOR174" s="97"/>
      <c r="EOS174" s="97"/>
      <c r="EOT174" s="97"/>
      <c r="EOU174" s="97"/>
      <c r="EOV174" s="97"/>
      <c r="EOW174" s="97"/>
      <c r="EOX174" s="97"/>
      <c r="EOY174" s="97"/>
      <c r="EOZ174" s="97"/>
      <c r="EPA174" s="97"/>
      <c r="EPB174" s="97"/>
      <c r="EPC174" s="97"/>
      <c r="EPD174" s="97"/>
      <c r="EPE174" s="97"/>
      <c r="EPF174" s="97"/>
      <c r="EPG174" s="97"/>
      <c r="EPH174" s="97"/>
      <c r="EPI174" s="97"/>
      <c r="EPJ174" s="97"/>
      <c r="EPK174" s="97"/>
      <c r="EPL174" s="97"/>
      <c r="EPM174" s="97"/>
      <c r="EPN174" s="97"/>
      <c r="EPO174" s="97"/>
      <c r="EPP174" s="97"/>
      <c r="EPQ174" s="97"/>
      <c r="EPR174" s="97"/>
      <c r="EPS174" s="97"/>
      <c r="EPT174" s="97"/>
      <c r="EPU174" s="97"/>
      <c r="EPV174" s="97"/>
      <c r="EPW174" s="97"/>
      <c r="EPX174" s="97"/>
      <c r="EPY174" s="97"/>
      <c r="EPZ174" s="97"/>
      <c r="EQA174" s="97"/>
      <c r="EQB174" s="97"/>
      <c r="EQC174" s="97"/>
      <c r="EQD174" s="97"/>
      <c r="EQE174" s="97"/>
      <c r="EQF174" s="97"/>
      <c r="EQG174" s="97"/>
      <c r="EQH174" s="97"/>
      <c r="EQI174" s="97"/>
      <c r="EQJ174" s="97"/>
      <c r="EQK174" s="97"/>
      <c r="EQL174" s="97"/>
      <c r="EQM174" s="97"/>
      <c r="EQN174" s="97"/>
      <c r="EQO174" s="97"/>
      <c r="EQP174" s="97"/>
      <c r="EQQ174" s="97"/>
      <c r="EQR174" s="97"/>
      <c r="EQS174" s="97"/>
      <c r="EQT174" s="97"/>
      <c r="EQU174" s="97"/>
      <c r="EQV174" s="97"/>
      <c r="EQW174" s="97"/>
      <c r="EQX174" s="97"/>
      <c r="EQY174" s="97"/>
      <c r="EQZ174" s="97"/>
      <c r="ERA174" s="97"/>
      <c r="ERB174" s="97"/>
      <c r="ERC174" s="97"/>
      <c r="ERD174" s="97"/>
      <c r="ERE174" s="97"/>
      <c r="ERF174" s="97"/>
      <c r="ERG174" s="97"/>
      <c r="ERH174" s="97"/>
      <c r="ERI174" s="97"/>
      <c r="ERJ174" s="97"/>
      <c r="ERK174" s="97"/>
      <c r="ERL174" s="97"/>
      <c r="ERM174" s="97"/>
      <c r="ERN174" s="97"/>
      <c r="ERO174" s="97"/>
      <c r="ERP174" s="97"/>
      <c r="ERQ174" s="97"/>
      <c r="ERR174" s="97"/>
      <c r="ERS174" s="97"/>
      <c r="ERT174" s="97"/>
      <c r="ERU174" s="97"/>
      <c r="ERV174" s="97"/>
      <c r="ERW174" s="97"/>
      <c r="ERX174" s="97"/>
      <c r="ERY174" s="97"/>
      <c r="ERZ174" s="97"/>
      <c r="ESA174" s="97"/>
      <c r="ESB174" s="97"/>
      <c r="ESC174" s="97"/>
      <c r="ESD174" s="97"/>
      <c r="ESE174" s="97"/>
      <c r="ESF174" s="97"/>
      <c r="ESG174" s="97"/>
      <c r="ESH174" s="97"/>
      <c r="ESI174" s="97"/>
      <c r="ESJ174" s="97"/>
      <c r="ESK174" s="97"/>
      <c r="ESL174" s="97"/>
      <c r="ESM174" s="97"/>
      <c r="ESN174" s="97"/>
      <c r="ESO174" s="97"/>
      <c r="ESP174" s="97"/>
      <c r="ESQ174" s="97"/>
      <c r="ESR174" s="97"/>
      <c r="ESS174" s="97"/>
      <c r="EST174" s="97"/>
      <c r="ESU174" s="97"/>
      <c r="ESV174" s="97"/>
      <c r="ESW174" s="97"/>
      <c r="ESX174" s="97"/>
      <c r="ESY174" s="97"/>
      <c r="ESZ174" s="97"/>
      <c r="ETA174" s="97"/>
      <c r="ETB174" s="97"/>
      <c r="ETC174" s="97"/>
      <c r="ETD174" s="97"/>
      <c r="ETE174" s="97"/>
      <c r="ETF174" s="97"/>
      <c r="ETG174" s="97"/>
      <c r="ETH174" s="97"/>
      <c r="ETI174" s="97"/>
      <c r="ETJ174" s="97"/>
      <c r="ETK174" s="97"/>
      <c r="ETL174" s="97"/>
      <c r="ETM174" s="97"/>
      <c r="ETN174" s="97"/>
      <c r="ETO174" s="97"/>
      <c r="ETP174" s="97"/>
      <c r="ETQ174" s="97"/>
      <c r="ETR174" s="97"/>
      <c r="ETS174" s="97"/>
      <c r="ETT174" s="97"/>
      <c r="ETU174" s="97"/>
      <c r="ETV174" s="97"/>
      <c r="ETW174" s="97"/>
      <c r="ETX174" s="97"/>
      <c r="ETY174" s="97"/>
      <c r="ETZ174" s="97"/>
      <c r="EUA174" s="97"/>
      <c r="EUB174" s="97"/>
      <c r="EUC174" s="97"/>
      <c r="EUD174" s="97"/>
      <c r="EUE174" s="97"/>
      <c r="EUF174" s="97"/>
      <c r="EUG174" s="97"/>
      <c r="EUH174" s="97"/>
      <c r="EUI174" s="97"/>
      <c r="EUJ174" s="97"/>
      <c r="EUK174" s="97"/>
      <c r="EUL174" s="97"/>
      <c r="EUM174" s="97"/>
      <c r="EUN174" s="97"/>
      <c r="EUO174" s="97"/>
      <c r="EUP174" s="97"/>
      <c r="EUQ174" s="97"/>
      <c r="EUR174" s="97"/>
      <c r="EUS174" s="97"/>
      <c r="EUT174" s="97"/>
      <c r="EUU174" s="97"/>
      <c r="EUV174" s="97"/>
      <c r="EUW174" s="97"/>
      <c r="EUX174" s="97"/>
      <c r="EUY174" s="97"/>
      <c r="EUZ174" s="97"/>
      <c r="EVA174" s="97"/>
      <c r="EVB174" s="97"/>
      <c r="EVC174" s="97"/>
      <c r="EVD174" s="97"/>
      <c r="EVE174" s="97"/>
      <c r="EVF174" s="97"/>
      <c r="EVG174" s="97"/>
      <c r="EVH174" s="97"/>
      <c r="EVI174" s="97"/>
      <c r="EVJ174" s="97"/>
      <c r="EVK174" s="97"/>
      <c r="EVL174" s="97"/>
      <c r="EVM174" s="97"/>
      <c r="EVN174" s="97"/>
      <c r="EVO174" s="97"/>
      <c r="EVP174" s="97"/>
      <c r="EVQ174" s="97"/>
      <c r="EVR174" s="97"/>
      <c r="EVS174" s="97"/>
      <c r="EVT174" s="97"/>
      <c r="EVU174" s="97"/>
      <c r="EVV174" s="97"/>
      <c r="EVW174" s="97"/>
      <c r="EVX174" s="97"/>
      <c r="EVY174" s="97"/>
      <c r="EVZ174" s="97"/>
      <c r="EWA174" s="97"/>
      <c r="EWB174" s="97"/>
      <c r="EWC174" s="97"/>
      <c r="EWD174" s="97"/>
      <c r="EWE174" s="97"/>
      <c r="EWF174" s="97"/>
      <c r="EWG174" s="97"/>
      <c r="EWH174" s="97"/>
      <c r="EWI174" s="97"/>
      <c r="EWJ174" s="97"/>
      <c r="EWK174" s="97"/>
      <c r="EWL174" s="97"/>
      <c r="EWM174" s="97"/>
      <c r="EWN174" s="97"/>
      <c r="EWO174" s="97"/>
      <c r="EWP174" s="97"/>
      <c r="EWQ174" s="97"/>
      <c r="EWR174" s="97"/>
      <c r="EWS174" s="97"/>
      <c r="EWT174" s="97"/>
      <c r="EWU174" s="97"/>
      <c r="EWV174" s="97"/>
      <c r="EWW174" s="97"/>
      <c r="EWX174" s="97"/>
      <c r="EWY174" s="97"/>
      <c r="EWZ174" s="97"/>
      <c r="EXA174" s="97"/>
      <c r="EXB174" s="97"/>
      <c r="EXC174" s="97"/>
      <c r="EXD174" s="97"/>
      <c r="EXE174" s="97"/>
      <c r="EXF174" s="97"/>
      <c r="EXG174" s="97"/>
      <c r="EXH174" s="97"/>
      <c r="EXI174" s="97"/>
      <c r="EXJ174" s="97"/>
      <c r="EXK174" s="97"/>
      <c r="EXL174" s="97"/>
      <c r="EXM174" s="97"/>
      <c r="EXN174" s="97"/>
      <c r="EXO174" s="97"/>
      <c r="EXP174" s="97"/>
      <c r="EXQ174" s="97"/>
      <c r="EXR174" s="97"/>
      <c r="EXS174" s="97"/>
      <c r="EXT174" s="97"/>
      <c r="EXU174" s="97"/>
      <c r="EXV174" s="97"/>
      <c r="EXW174" s="97"/>
      <c r="EXX174" s="97"/>
      <c r="EXY174" s="97"/>
      <c r="EXZ174" s="97"/>
      <c r="EYA174" s="97"/>
      <c r="EYB174" s="97"/>
      <c r="EYC174" s="97"/>
      <c r="EYD174" s="97"/>
      <c r="EYE174" s="97"/>
      <c r="EYF174" s="97"/>
      <c r="EYG174" s="97"/>
      <c r="EYH174" s="97"/>
      <c r="EYI174" s="97"/>
      <c r="EYJ174" s="97"/>
      <c r="EYK174" s="97"/>
      <c r="EYL174" s="97"/>
      <c r="EYM174" s="97"/>
      <c r="EYN174" s="97"/>
      <c r="EYO174" s="97"/>
      <c r="EYP174" s="97"/>
      <c r="EYQ174" s="97"/>
      <c r="EYR174" s="97"/>
      <c r="EYS174" s="97"/>
      <c r="EYT174" s="97"/>
      <c r="EYU174" s="97"/>
      <c r="EYV174" s="97"/>
      <c r="EYW174" s="97"/>
      <c r="EYX174" s="97"/>
      <c r="EYY174" s="97"/>
      <c r="EYZ174" s="97"/>
      <c r="EZA174" s="97"/>
      <c r="EZB174" s="97"/>
      <c r="EZC174" s="97"/>
      <c r="EZD174" s="97"/>
      <c r="EZE174" s="97"/>
      <c r="EZF174" s="97"/>
      <c r="EZG174" s="97"/>
      <c r="EZH174" s="97"/>
      <c r="EZI174" s="97"/>
      <c r="EZJ174" s="97"/>
      <c r="EZK174" s="97"/>
      <c r="EZL174" s="97"/>
      <c r="EZM174" s="97"/>
      <c r="EZN174" s="97"/>
      <c r="EZO174" s="97"/>
      <c r="EZP174" s="97"/>
      <c r="EZQ174" s="97"/>
      <c r="EZR174" s="97"/>
      <c r="EZS174" s="97"/>
      <c r="EZT174" s="97"/>
      <c r="EZU174" s="97"/>
      <c r="EZV174" s="97"/>
      <c r="EZW174" s="97"/>
      <c r="EZX174" s="97"/>
      <c r="EZY174" s="97"/>
      <c r="EZZ174" s="97"/>
      <c r="FAA174" s="97"/>
      <c r="FAB174" s="97"/>
      <c r="FAC174" s="97"/>
      <c r="FAD174" s="97"/>
      <c r="FAE174" s="97"/>
      <c r="FAF174" s="97"/>
      <c r="FAG174" s="97"/>
      <c r="FAH174" s="97"/>
      <c r="FAI174" s="97"/>
      <c r="FAJ174" s="97"/>
      <c r="FAK174" s="97"/>
      <c r="FAL174" s="97"/>
      <c r="FAM174" s="97"/>
      <c r="FAN174" s="97"/>
      <c r="FAO174" s="97"/>
      <c r="FAP174" s="97"/>
      <c r="FAQ174" s="97"/>
      <c r="FAR174" s="97"/>
      <c r="FAS174" s="97"/>
      <c r="FAT174" s="97"/>
      <c r="FAU174" s="97"/>
      <c r="FAV174" s="97"/>
      <c r="FAW174" s="97"/>
      <c r="FAX174" s="97"/>
      <c r="FAY174" s="97"/>
      <c r="FAZ174" s="97"/>
      <c r="FBA174" s="97"/>
      <c r="FBB174" s="97"/>
      <c r="FBC174" s="97"/>
      <c r="FBD174" s="97"/>
      <c r="FBE174" s="97"/>
      <c r="FBF174" s="97"/>
      <c r="FBG174" s="97"/>
      <c r="FBH174" s="97"/>
      <c r="FBI174" s="97"/>
      <c r="FBJ174" s="97"/>
      <c r="FBK174" s="97"/>
      <c r="FBL174" s="97"/>
      <c r="FBM174" s="97"/>
      <c r="FBN174" s="97"/>
      <c r="FBO174" s="97"/>
      <c r="FBP174" s="97"/>
      <c r="FBQ174" s="97"/>
      <c r="FBR174" s="97"/>
      <c r="FBS174" s="97"/>
      <c r="FBT174" s="97"/>
      <c r="FBU174" s="97"/>
      <c r="FBV174" s="97"/>
      <c r="FBW174" s="97"/>
      <c r="FBX174" s="97"/>
      <c r="FBY174" s="97"/>
      <c r="FBZ174" s="97"/>
      <c r="FCA174" s="97"/>
      <c r="FCB174" s="97"/>
      <c r="FCC174" s="97"/>
      <c r="FCD174" s="97"/>
      <c r="FCE174" s="97"/>
      <c r="FCF174" s="97"/>
      <c r="FCG174" s="97"/>
      <c r="FCH174" s="97"/>
      <c r="FCI174" s="97"/>
      <c r="FCJ174" s="97"/>
      <c r="FCK174" s="97"/>
      <c r="FCL174" s="97"/>
      <c r="FCM174" s="97"/>
      <c r="FCN174" s="97"/>
      <c r="FCO174" s="97"/>
      <c r="FCP174" s="97"/>
      <c r="FCQ174" s="97"/>
      <c r="FCR174" s="97"/>
      <c r="FCS174" s="97"/>
      <c r="FCT174" s="97"/>
      <c r="FCU174" s="97"/>
      <c r="FCV174" s="97"/>
      <c r="FCW174" s="97"/>
      <c r="FCX174" s="97"/>
      <c r="FCY174" s="97"/>
      <c r="FCZ174" s="97"/>
      <c r="FDA174" s="97"/>
      <c r="FDB174" s="97"/>
      <c r="FDC174" s="97"/>
      <c r="FDD174" s="97"/>
      <c r="FDE174" s="97"/>
      <c r="FDF174" s="97"/>
      <c r="FDG174" s="97"/>
      <c r="FDH174" s="97"/>
      <c r="FDI174" s="97"/>
      <c r="FDJ174" s="97"/>
      <c r="FDK174" s="97"/>
      <c r="FDL174" s="97"/>
      <c r="FDM174" s="97"/>
      <c r="FDN174" s="97"/>
      <c r="FDO174" s="97"/>
      <c r="FDP174" s="97"/>
      <c r="FDQ174" s="97"/>
      <c r="FDR174" s="97"/>
      <c r="FDS174" s="97"/>
      <c r="FDT174" s="97"/>
      <c r="FDU174" s="97"/>
      <c r="FDV174" s="97"/>
      <c r="FDW174" s="97"/>
      <c r="FDX174" s="97"/>
      <c r="FDY174" s="97"/>
      <c r="FDZ174" s="97"/>
      <c r="FEA174" s="97"/>
      <c r="FEB174" s="97"/>
      <c r="FEC174" s="97"/>
      <c r="FED174" s="97"/>
      <c r="FEE174" s="97"/>
      <c r="FEF174" s="97"/>
      <c r="FEG174" s="97"/>
      <c r="FEH174" s="97"/>
      <c r="FEI174" s="97"/>
      <c r="FEJ174" s="97"/>
      <c r="FEK174" s="97"/>
      <c r="FEL174" s="97"/>
      <c r="FEM174" s="97"/>
      <c r="FEN174" s="97"/>
      <c r="FEO174" s="97"/>
      <c r="FEP174" s="97"/>
      <c r="FEQ174" s="97"/>
      <c r="FER174" s="97"/>
      <c r="FES174" s="97"/>
      <c r="FET174" s="97"/>
      <c r="FEU174" s="97"/>
      <c r="FEV174" s="97"/>
      <c r="FEW174" s="97"/>
      <c r="FEX174" s="97"/>
      <c r="FEY174" s="97"/>
      <c r="FEZ174" s="97"/>
      <c r="FFA174" s="97"/>
      <c r="FFB174" s="97"/>
      <c r="FFC174" s="97"/>
      <c r="FFD174" s="97"/>
      <c r="FFE174" s="97"/>
      <c r="FFF174" s="97"/>
      <c r="FFG174" s="97"/>
      <c r="FFH174" s="97"/>
      <c r="FFI174" s="97"/>
      <c r="FFJ174" s="97"/>
      <c r="FFK174" s="97"/>
      <c r="FFL174" s="97"/>
      <c r="FFM174" s="97"/>
      <c r="FFN174" s="97"/>
      <c r="FFO174" s="97"/>
      <c r="FFP174" s="97"/>
      <c r="FFQ174" s="97"/>
      <c r="FFR174" s="97"/>
      <c r="FFS174" s="97"/>
      <c r="FFT174" s="97"/>
      <c r="FFU174" s="97"/>
      <c r="FFV174" s="97"/>
      <c r="FFW174" s="97"/>
      <c r="FFX174" s="97"/>
      <c r="FFY174" s="97"/>
      <c r="FFZ174" s="97"/>
      <c r="FGA174" s="97"/>
      <c r="FGB174" s="97"/>
      <c r="FGC174" s="97"/>
      <c r="FGD174" s="97"/>
      <c r="FGE174" s="97"/>
      <c r="FGF174" s="97"/>
      <c r="FGG174" s="97"/>
      <c r="FGH174" s="97"/>
      <c r="FGI174" s="97"/>
      <c r="FGJ174" s="97"/>
      <c r="FGK174" s="97"/>
      <c r="FGL174" s="97"/>
      <c r="FGM174" s="97"/>
      <c r="FGN174" s="97"/>
      <c r="FGO174" s="97"/>
      <c r="FGP174" s="97"/>
      <c r="FGQ174" s="97"/>
      <c r="FGR174" s="97"/>
      <c r="FGS174" s="97"/>
      <c r="FGT174" s="97"/>
      <c r="FGU174" s="97"/>
      <c r="FGV174" s="97"/>
      <c r="FGW174" s="97"/>
      <c r="FGX174" s="97"/>
      <c r="FGY174" s="97"/>
      <c r="FGZ174" s="97"/>
      <c r="FHA174" s="97"/>
      <c r="FHB174" s="97"/>
      <c r="FHC174" s="97"/>
      <c r="FHD174" s="97"/>
      <c r="FHE174" s="97"/>
      <c r="FHF174" s="97"/>
      <c r="FHG174" s="97"/>
      <c r="FHH174" s="97"/>
      <c r="FHI174" s="97"/>
      <c r="FHJ174" s="97"/>
      <c r="FHK174" s="97"/>
      <c r="FHL174" s="97"/>
      <c r="FHM174" s="97"/>
      <c r="FHN174" s="97"/>
      <c r="FHO174" s="97"/>
      <c r="FHP174" s="97"/>
      <c r="FHQ174" s="97"/>
      <c r="FHR174" s="97"/>
      <c r="FHS174" s="97"/>
      <c r="FHT174" s="97"/>
      <c r="FHU174" s="97"/>
      <c r="FHV174" s="97"/>
      <c r="FHW174" s="97"/>
      <c r="FHX174" s="97"/>
      <c r="FHY174" s="97"/>
      <c r="FHZ174" s="97"/>
      <c r="FIA174" s="97"/>
      <c r="FIB174" s="97"/>
      <c r="FIC174" s="97"/>
      <c r="FID174" s="97"/>
      <c r="FIE174" s="97"/>
      <c r="FIF174" s="97"/>
      <c r="FIG174" s="97"/>
      <c r="FIH174" s="97"/>
      <c r="FII174" s="97"/>
      <c r="FIJ174" s="97"/>
      <c r="FIK174" s="97"/>
      <c r="FIL174" s="97"/>
      <c r="FIM174" s="97"/>
      <c r="FIN174" s="97"/>
      <c r="FIO174" s="97"/>
      <c r="FIP174" s="97"/>
      <c r="FIQ174" s="97"/>
      <c r="FIR174" s="97"/>
      <c r="FIS174" s="97"/>
      <c r="FIT174" s="97"/>
      <c r="FIU174" s="97"/>
      <c r="FIV174" s="97"/>
      <c r="FIW174" s="97"/>
      <c r="FIX174" s="97"/>
      <c r="FIY174" s="97"/>
      <c r="FIZ174" s="97"/>
      <c r="FJA174" s="97"/>
      <c r="FJB174" s="97"/>
      <c r="FJC174" s="97"/>
      <c r="FJD174" s="97"/>
      <c r="FJE174" s="97"/>
      <c r="FJF174" s="97"/>
      <c r="FJG174" s="97"/>
      <c r="FJH174" s="97"/>
      <c r="FJI174" s="97"/>
      <c r="FJJ174" s="97"/>
      <c r="FJK174" s="97"/>
      <c r="FJL174" s="97"/>
      <c r="FJM174" s="97"/>
      <c r="FJN174" s="97"/>
      <c r="FJO174" s="97"/>
      <c r="FJP174" s="97"/>
      <c r="FJQ174" s="97"/>
      <c r="FJR174" s="97"/>
      <c r="FJS174" s="97"/>
      <c r="FJT174" s="97"/>
      <c r="FJU174" s="97"/>
      <c r="FJV174" s="97"/>
      <c r="FJW174" s="97"/>
      <c r="FJX174" s="97"/>
      <c r="FJY174" s="97"/>
      <c r="FJZ174" s="97"/>
      <c r="FKA174" s="97"/>
      <c r="FKB174" s="97"/>
      <c r="FKC174" s="97"/>
      <c r="FKD174" s="97"/>
      <c r="FKE174" s="97"/>
      <c r="FKF174" s="97"/>
      <c r="FKG174" s="97"/>
      <c r="FKH174" s="97"/>
      <c r="FKI174" s="97"/>
      <c r="FKJ174" s="97"/>
      <c r="FKK174" s="97"/>
      <c r="FKL174" s="97"/>
      <c r="FKM174" s="97"/>
      <c r="FKN174" s="97"/>
      <c r="FKO174" s="97"/>
      <c r="FKP174" s="97"/>
      <c r="FKQ174" s="97"/>
      <c r="FKR174" s="97"/>
      <c r="FKS174" s="97"/>
      <c r="FKT174" s="97"/>
      <c r="FKU174" s="97"/>
      <c r="FKV174" s="97"/>
      <c r="FKW174" s="97"/>
      <c r="FKX174" s="97"/>
      <c r="FKY174" s="97"/>
      <c r="FKZ174" s="97"/>
      <c r="FLA174" s="97"/>
      <c r="FLB174" s="97"/>
      <c r="FLC174" s="97"/>
      <c r="FLD174" s="97"/>
      <c r="FLE174" s="97"/>
      <c r="FLF174" s="97"/>
      <c r="FLG174" s="97"/>
      <c r="FLH174" s="97"/>
      <c r="FLI174" s="97"/>
      <c r="FLJ174" s="97"/>
      <c r="FLK174" s="97"/>
      <c r="FLL174" s="97"/>
      <c r="FLM174" s="97"/>
      <c r="FLN174" s="97"/>
      <c r="FLO174" s="97"/>
      <c r="FLP174" s="97"/>
      <c r="FLQ174" s="97"/>
      <c r="FLR174" s="97"/>
      <c r="FLS174" s="97"/>
      <c r="FLT174" s="97"/>
      <c r="FLU174" s="97"/>
      <c r="FLV174" s="97"/>
      <c r="FLW174" s="97"/>
      <c r="FLX174" s="97"/>
      <c r="FLY174" s="97"/>
      <c r="FLZ174" s="97"/>
      <c r="FMA174" s="97"/>
      <c r="FMB174" s="97"/>
      <c r="FMC174" s="97"/>
      <c r="FMD174" s="97"/>
      <c r="FME174" s="97"/>
      <c r="FMF174" s="97"/>
      <c r="FMG174" s="97"/>
      <c r="FMH174" s="97"/>
      <c r="FMI174" s="97"/>
      <c r="FMJ174" s="97"/>
      <c r="FMK174" s="97"/>
      <c r="FML174" s="97"/>
      <c r="FMM174" s="97"/>
      <c r="FMN174" s="97"/>
      <c r="FMO174" s="97"/>
      <c r="FMP174" s="97"/>
      <c r="FMQ174" s="97"/>
      <c r="FMR174" s="97"/>
      <c r="FMS174" s="97"/>
      <c r="FMT174" s="97"/>
      <c r="FMU174" s="97"/>
      <c r="FMV174" s="97"/>
      <c r="FMW174" s="97"/>
      <c r="FMX174" s="97"/>
      <c r="FMY174" s="97"/>
      <c r="FMZ174" s="97"/>
      <c r="FNA174" s="97"/>
      <c r="FNB174" s="97"/>
      <c r="FNC174" s="97"/>
      <c r="FND174" s="97"/>
      <c r="FNE174" s="97"/>
      <c r="FNF174" s="97"/>
      <c r="FNG174" s="97"/>
      <c r="FNH174" s="97"/>
      <c r="FNI174" s="97"/>
      <c r="FNJ174" s="97"/>
      <c r="FNK174" s="97"/>
      <c r="FNL174" s="97"/>
      <c r="FNM174" s="97"/>
      <c r="FNN174" s="97"/>
      <c r="FNO174" s="97"/>
      <c r="FNP174" s="97"/>
      <c r="FNQ174" s="97"/>
      <c r="FNR174" s="97"/>
      <c r="FNS174" s="97"/>
      <c r="FNT174" s="97"/>
      <c r="FNU174" s="97"/>
      <c r="FNV174" s="97"/>
      <c r="FNW174" s="97"/>
      <c r="FNX174" s="97"/>
      <c r="FNY174" s="97"/>
      <c r="FNZ174" s="97"/>
      <c r="FOA174" s="97"/>
      <c r="FOB174" s="97"/>
      <c r="FOC174" s="97"/>
      <c r="FOD174" s="97"/>
      <c r="FOE174" s="97"/>
      <c r="FOF174" s="97"/>
      <c r="FOG174" s="97"/>
      <c r="FOH174" s="97"/>
      <c r="FOI174" s="97"/>
      <c r="FOJ174" s="97"/>
      <c r="FOK174" s="97"/>
      <c r="FOL174" s="97"/>
      <c r="FOM174" s="97"/>
      <c r="FON174" s="97"/>
      <c r="FOO174" s="97"/>
      <c r="FOP174" s="97"/>
      <c r="FOQ174" s="97"/>
      <c r="FOR174" s="97"/>
      <c r="FOS174" s="97"/>
      <c r="FOT174" s="97"/>
      <c r="FOU174" s="97"/>
      <c r="FOV174" s="97"/>
      <c r="FOW174" s="97"/>
      <c r="FOX174" s="97"/>
      <c r="FOY174" s="97"/>
      <c r="FOZ174" s="97"/>
      <c r="FPA174" s="97"/>
      <c r="FPB174" s="97"/>
      <c r="FPC174" s="97"/>
      <c r="FPD174" s="97"/>
      <c r="FPE174" s="97"/>
      <c r="FPF174" s="97"/>
      <c r="FPG174" s="97"/>
      <c r="FPH174" s="97"/>
      <c r="FPI174" s="97"/>
      <c r="FPJ174" s="97"/>
      <c r="FPK174" s="97"/>
      <c r="FPL174" s="97"/>
      <c r="FPM174" s="97"/>
      <c r="FPN174" s="97"/>
      <c r="FPO174" s="97"/>
      <c r="FPP174" s="97"/>
      <c r="FPQ174" s="97"/>
      <c r="FPR174" s="97"/>
      <c r="FPS174" s="97"/>
      <c r="FPT174" s="97"/>
      <c r="FPU174" s="97"/>
      <c r="FPV174" s="97"/>
      <c r="FPW174" s="97"/>
      <c r="FPX174" s="97"/>
      <c r="FPY174" s="97"/>
      <c r="FPZ174" s="97"/>
      <c r="FQA174" s="97"/>
      <c r="FQB174" s="97"/>
      <c r="FQC174" s="97"/>
      <c r="FQD174" s="97"/>
      <c r="FQE174" s="97"/>
      <c r="FQF174" s="97"/>
      <c r="FQG174" s="97"/>
      <c r="FQH174" s="97"/>
      <c r="FQI174" s="97"/>
      <c r="FQJ174" s="97"/>
      <c r="FQK174" s="97"/>
      <c r="FQL174" s="97"/>
      <c r="FQM174" s="97"/>
      <c r="FQN174" s="97"/>
      <c r="FQO174" s="97"/>
      <c r="FQP174" s="97"/>
      <c r="FQQ174" s="97"/>
      <c r="FQR174" s="97"/>
      <c r="FQS174" s="97"/>
      <c r="FQT174" s="97"/>
      <c r="FQU174" s="97"/>
      <c r="FQV174" s="97"/>
      <c r="FQW174" s="97"/>
      <c r="FQX174" s="97"/>
      <c r="FQY174" s="97"/>
      <c r="FQZ174" s="97"/>
      <c r="FRA174" s="97"/>
      <c r="FRB174" s="97"/>
      <c r="FRC174" s="97"/>
      <c r="FRD174" s="97"/>
      <c r="FRE174" s="97"/>
      <c r="FRF174" s="97"/>
      <c r="FRG174" s="97"/>
      <c r="FRH174" s="97"/>
      <c r="FRI174" s="97"/>
      <c r="FRJ174" s="97"/>
      <c r="FRK174" s="97"/>
      <c r="FRL174" s="97"/>
      <c r="FRM174" s="97"/>
      <c r="FRN174" s="97"/>
      <c r="FRO174" s="97"/>
      <c r="FRP174" s="97"/>
      <c r="FRQ174" s="97"/>
      <c r="FRR174" s="97"/>
      <c r="FRS174" s="97"/>
      <c r="FRT174" s="97"/>
      <c r="FRU174" s="97"/>
      <c r="FRV174" s="97"/>
      <c r="FRW174" s="97"/>
      <c r="FRX174" s="97"/>
      <c r="FRY174" s="97"/>
      <c r="FRZ174" s="97"/>
      <c r="FSA174" s="97"/>
      <c r="FSB174" s="97"/>
      <c r="FSC174" s="97"/>
      <c r="FSD174" s="97"/>
      <c r="FSE174" s="97"/>
      <c r="FSF174" s="97"/>
      <c r="FSG174" s="97"/>
      <c r="FSH174" s="97"/>
      <c r="FSI174" s="97"/>
      <c r="FSJ174" s="97"/>
      <c r="FSK174" s="97"/>
      <c r="FSL174" s="97"/>
      <c r="FSM174" s="97"/>
      <c r="FSN174" s="97"/>
      <c r="FSO174" s="97"/>
      <c r="FSP174" s="97"/>
      <c r="FSQ174" s="97"/>
      <c r="FSR174" s="97"/>
      <c r="FSS174" s="97"/>
      <c r="FST174" s="97"/>
      <c r="FSU174" s="97"/>
      <c r="FSV174" s="97"/>
      <c r="FSW174" s="97"/>
      <c r="FSX174" s="97"/>
      <c r="FSY174" s="97"/>
      <c r="FSZ174" s="97"/>
      <c r="FTA174" s="97"/>
      <c r="FTB174" s="97"/>
      <c r="FTC174" s="97"/>
      <c r="FTD174" s="97"/>
      <c r="FTE174" s="97"/>
      <c r="FTF174" s="97"/>
      <c r="FTG174" s="97"/>
      <c r="FTH174" s="97"/>
      <c r="FTI174" s="97"/>
      <c r="FTJ174" s="97"/>
      <c r="FTK174" s="97"/>
      <c r="FTL174" s="97"/>
      <c r="FTM174" s="97"/>
      <c r="FTN174" s="97"/>
      <c r="FTO174" s="97"/>
      <c r="FTP174" s="97"/>
      <c r="FTQ174" s="97"/>
      <c r="FTR174" s="97"/>
      <c r="FTS174" s="97"/>
      <c r="FTT174" s="97"/>
      <c r="FTU174" s="97"/>
      <c r="FTV174" s="97"/>
      <c r="FTW174" s="97"/>
      <c r="FTX174" s="97"/>
      <c r="FTY174" s="97"/>
      <c r="FTZ174" s="97"/>
      <c r="FUA174" s="97"/>
      <c r="FUB174" s="97"/>
      <c r="FUC174" s="97"/>
      <c r="FUD174" s="97"/>
      <c r="FUE174" s="97"/>
      <c r="FUF174" s="97"/>
      <c r="FUG174" s="97"/>
      <c r="FUH174" s="97"/>
      <c r="FUI174" s="97"/>
      <c r="FUJ174" s="97"/>
      <c r="FUK174" s="97"/>
      <c r="FUL174" s="97"/>
      <c r="FUM174" s="97"/>
      <c r="FUN174" s="97"/>
      <c r="FUO174" s="97"/>
      <c r="FUP174" s="97"/>
      <c r="FUQ174" s="97"/>
      <c r="FUR174" s="97"/>
      <c r="FUS174" s="97"/>
      <c r="FUT174" s="97"/>
      <c r="FUU174" s="97"/>
      <c r="FUV174" s="97"/>
      <c r="FUW174" s="97"/>
      <c r="FUX174" s="97"/>
      <c r="FUY174" s="97"/>
      <c r="FUZ174" s="97"/>
      <c r="FVA174" s="97"/>
      <c r="FVB174" s="97"/>
      <c r="FVC174" s="97"/>
      <c r="FVD174" s="97"/>
      <c r="FVE174" s="97"/>
      <c r="FVF174" s="97"/>
      <c r="FVG174" s="97"/>
      <c r="FVH174" s="97"/>
      <c r="FVI174" s="97"/>
      <c r="FVJ174" s="97"/>
      <c r="FVK174" s="97"/>
      <c r="FVL174" s="97"/>
      <c r="FVM174" s="97"/>
      <c r="FVN174" s="97"/>
      <c r="FVO174" s="97"/>
      <c r="FVP174" s="97"/>
      <c r="FVQ174" s="97"/>
      <c r="FVR174" s="97"/>
      <c r="FVS174" s="97"/>
      <c r="FVT174" s="97"/>
      <c r="FVU174" s="97"/>
      <c r="FVV174" s="97"/>
      <c r="FVW174" s="97"/>
      <c r="FVX174" s="97"/>
      <c r="FVY174" s="97"/>
      <c r="FVZ174" s="97"/>
      <c r="FWA174" s="97"/>
      <c r="FWB174" s="97"/>
      <c r="FWC174" s="97"/>
      <c r="FWD174" s="97"/>
      <c r="FWE174" s="97"/>
      <c r="FWF174" s="97"/>
      <c r="FWG174" s="97"/>
      <c r="FWH174" s="97"/>
      <c r="FWI174" s="97"/>
      <c r="FWJ174" s="97"/>
      <c r="FWK174" s="97"/>
      <c r="FWL174" s="97"/>
      <c r="FWM174" s="97"/>
      <c r="FWN174" s="97"/>
      <c r="FWO174" s="97"/>
      <c r="FWP174" s="97"/>
      <c r="FWQ174" s="97"/>
      <c r="FWR174" s="97"/>
      <c r="FWS174" s="97"/>
      <c r="FWT174" s="97"/>
      <c r="FWU174" s="97"/>
      <c r="FWV174" s="97"/>
      <c r="FWW174" s="97"/>
      <c r="FWX174" s="97"/>
      <c r="FWY174" s="97"/>
      <c r="FWZ174" s="97"/>
      <c r="FXA174" s="97"/>
      <c r="FXB174" s="97"/>
      <c r="FXC174" s="97"/>
      <c r="FXD174" s="97"/>
      <c r="FXE174" s="97"/>
      <c r="FXF174" s="97"/>
      <c r="FXG174" s="97"/>
      <c r="FXH174" s="97"/>
      <c r="FXI174" s="97"/>
      <c r="FXJ174" s="97"/>
      <c r="FXK174" s="97"/>
      <c r="FXL174" s="97"/>
      <c r="FXM174" s="97"/>
      <c r="FXN174" s="97"/>
      <c r="FXO174" s="97"/>
      <c r="FXP174" s="97"/>
      <c r="FXQ174" s="97"/>
      <c r="FXR174" s="97"/>
      <c r="FXS174" s="97"/>
      <c r="FXT174" s="97"/>
      <c r="FXU174" s="97"/>
      <c r="FXV174" s="97"/>
      <c r="FXW174" s="97"/>
      <c r="FXX174" s="97"/>
      <c r="FXY174" s="97"/>
      <c r="FXZ174" s="97"/>
      <c r="FYA174" s="97"/>
      <c r="FYB174" s="97"/>
      <c r="FYC174" s="97"/>
      <c r="FYD174" s="97"/>
      <c r="FYE174" s="97"/>
      <c r="FYF174" s="97"/>
      <c r="FYG174" s="97"/>
      <c r="FYH174" s="97"/>
      <c r="FYI174" s="97"/>
      <c r="FYJ174" s="97"/>
      <c r="FYK174" s="97"/>
      <c r="FYL174" s="97"/>
      <c r="FYM174" s="97"/>
      <c r="FYN174" s="97"/>
      <c r="FYO174" s="97"/>
      <c r="FYP174" s="97"/>
      <c r="FYQ174" s="97"/>
      <c r="FYR174" s="97"/>
      <c r="FYS174" s="97"/>
      <c r="FYT174" s="97"/>
      <c r="FYU174" s="97"/>
      <c r="FYV174" s="97"/>
      <c r="FYW174" s="97"/>
      <c r="FYX174" s="97"/>
      <c r="FYY174" s="97"/>
      <c r="FYZ174" s="97"/>
      <c r="FZA174" s="97"/>
      <c r="FZB174" s="97"/>
      <c r="FZC174" s="97"/>
      <c r="FZD174" s="97"/>
      <c r="FZE174" s="97"/>
      <c r="FZF174" s="97"/>
      <c r="FZG174" s="97"/>
      <c r="FZH174" s="97"/>
      <c r="FZI174" s="97"/>
      <c r="FZJ174" s="97"/>
      <c r="FZK174" s="97"/>
      <c r="FZL174" s="97"/>
      <c r="FZM174" s="97"/>
      <c r="FZN174" s="97"/>
      <c r="FZO174" s="97"/>
      <c r="FZP174" s="97"/>
      <c r="FZQ174" s="97"/>
      <c r="FZR174" s="97"/>
      <c r="FZS174" s="97"/>
      <c r="FZT174" s="97"/>
      <c r="FZU174" s="97"/>
      <c r="FZV174" s="97"/>
      <c r="FZW174" s="97"/>
      <c r="FZX174" s="97"/>
      <c r="FZY174" s="97"/>
      <c r="FZZ174" s="97"/>
      <c r="GAA174" s="97"/>
      <c r="GAB174" s="97"/>
      <c r="GAC174" s="97"/>
      <c r="GAD174" s="97"/>
      <c r="GAE174" s="97"/>
      <c r="GAF174" s="97"/>
      <c r="GAG174" s="97"/>
      <c r="GAH174" s="97"/>
      <c r="GAI174" s="97"/>
      <c r="GAJ174" s="97"/>
      <c r="GAK174" s="97"/>
      <c r="GAL174" s="97"/>
      <c r="GAM174" s="97"/>
      <c r="GAN174" s="97"/>
      <c r="GAO174" s="97"/>
      <c r="GAP174" s="97"/>
      <c r="GAQ174" s="97"/>
      <c r="GAR174" s="97"/>
      <c r="GAS174" s="97"/>
      <c r="GAT174" s="97"/>
      <c r="GAU174" s="97"/>
      <c r="GAV174" s="97"/>
      <c r="GAW174" s="97"/>
      <c r="GAX174" s="97"/>
      <c r="GAY174" s="97"/>
      <c r="GAZ174" s="97"/>
      <c r="GBA174" s="97"/>
      <c r="GBB174" s="97"/>
      <c r="GBC174" s="97"/>
      <c r="GBD174" s="97"/>
      <c r="GBE174" s="97"/>
      <c r="GBF174" s="97"/>
      <c r="GBG174" s="97"/>
      <c r="GBH174" s="97"/>
      <c r="GBI174" s="97"/>
      <c r="GBJ174" s="97"/>
      <c r="GBK174" s="97"/>
      <c r="GBL174" s="97"/>
      <c r="GBM174" s="97"/>
      <c r="GBN174" s="97"/>
      <c r="GBO174" s="97"/>
      <c r="GBP174" s="97"/>
      <c r="GBQ174" s="97"/>
      <c r="GBR174" s="97"/>
      <c r="GBS174" s="97"/>
      <c r="GBT174" s="97"/>
      <c r="GBU174" s="97"/>
      <c r="GBV174" s="97"/>
      <c r="GBW174" s="97"/>
      <c r="GBX174" s="97"/>
      <c r="GBY174" s="97"/>
      <c r="GBZ174" s="97"/>
      <c r="GCA174" s="97"/>
      <c r="GCB174" s="97"/>
      <c r="GCC174" s="97"/>
      <c r="GCD174" s="97"/>
      <c r="GCE174" s="97"/>
      <c r="GCF174" s="97"/>
      <c r="GCG174" s="97"/>
      <c r="GCH174" s="97"/>
      <c r="GCI174" s="97"/>
      <c r="GCJ174" s="97"/>
      <c r="GCK174" s="97"/>
      <c r="GCL174" s="97"/>
      <c r="GCM174" s="97"/>
      <c r="GCN174" s="97"/>
      <c r="GCO174" s="97"/>
      <c r="GCP174" s="97"/>
      <c r="GCQ174" s="97"/>
      <c r="GCR174" s="97"/>
      <c r="GCS174" s="97"/>
      <c r="GCT174" s="97"/>
      <c r="GCU174" s="97"/>
      <c r="GCV174" s="97"/>
      <c r="GCW174" s="97"/>
      <c r="GCX174" s="97"/>
      <c r="GCY174" s="97"/>
      <c r="GCZ174" s="97"/>
      <c r="GDA174" s="97"/>
      <c r="GDB174" s="97"/>
      <c r="GDC174" s="97"/>
      <c r="GDD174" s="97"/>
      <c r="GDE174" s="97"/>
      <c r="GDF174" s="97"/>
      <c r="GDG174" s="97"/>
      <c r="GDH174" s="97"/>
      <c r="GDI174" s="97"/>
      <c r="GDJ174" s="97"/>
      <c r="GDK174" s="97"/>
      <c r="GDL174" s="97"/>
      <c r="GDM174" s="97"/>
      <c r="GDN174" s="97"/>
      <c r="GDO174" s="97"/>
      <c r="GDP174" s="97"/>
      <c r="GDQ174" s="97"/>
      <c r="GDR174" s="97"/>
      <c r="GDS174" s="97"/>
      <c r="GDT174" s="97"/>
      <c r="GDU174" s="97"/>
      <c r="GDV174" s="97"/>
      <c r="GDW174" s="97"/>
      <c r="GDX174" s="97"/>
      <c r="GDY174" s="97"/>
      <c r="GDZ174" s="97"/>
      <c r="GEA174" s="97"/>
      <c r="GEB174" s="97"/>
      <c r="GEC174" s="97"/>
      <c r="GED174" s="97"/>
      <c r="GEE174" s="97"/>
      <c r="GEF174" s="97"/>
      <c r="GEG174" s="97"/>
      <c r="GEH174" s="97"/>
      <c r="GEI174" s="97"/>
      <c r="GEJ174" s="97"/>
      <c r="GEK174" s="97"/>
      <c r="GEL174" s="97"/>
      <c r="GEM174" s="97"/>
      <c r="GEN174" s="97"/>
      <c r="GEO174" s="97"/>
      <c r="GEP174" s="97"/>
      <c r="GEQ174" s="97"/>
      <c r="GER174" s="97"/>
      <c r="GES174" s="97"/>
      <c r="GET174" s="97"/>
      <c r="GEU174" s="97"/>
      <c r="GEV174" s="97"/>
      <c r="GEW174" s="97"/>
      <c r="GEX174" s="97"/>
      <c r="GEY174" s="97"/>
      <c r="GEZ174" s="97"/>
      <c r="GFA174" s="97"/>
      <c r="GFB174" s="97"/>
      <c r="GFC174" s="97"/>
      <c r="GFD174" s="97"/>
      <c r="GFE174" s="97"/>
      <c r="GFF174" s="97"/>
      <c r="GFG174" s="97"/>
      <c r="GFH174" s="97"/>
      <c r="GFI174" s="97"/>
      <c r="GFJ174" s="97"/>
      <c r="GFK174" s="97"/>
      <c r="GFL174" s="97"/>
      <c r="GFM174" s="97"/>
      <c r="GFN174" s="97"/>
      <c r="GFO174" s="97"/>
      <c r="GFP174" s="97"/>
      <c r="GFQ174" s="97"/>
      <c r="GFR174" s="97"/>
      <c r="GFS174" s="97"/>
      <c r="GFT174" s="97"/>
      <c r="GFU174" s="97"/>
      <c r="GFV174" s="97"/>
      <c r="GFW174" s="97"/>
      <c r="GFX174" s="97"/>
      <c r="GFY174" s="97"/>
      <c r="GFZ174" s="97"/>
      <c r="GGA174" s="97"/>
      <c r="GGB174" s="97"/>
      <c r="GGC174" s="97"/>
      <c r="GGD174" s="97"/>
      <c r="GGE174" s="97"/>
      <c r="GGF174" s="97"/>
      <c r="GGG174" s="97"/>
      <c r="GGH174" s="97"/>
      <c r="GGI174" s="97"/>
      <c r="GGJ174" s="97"/>
      <c r="GGK174" s="97"/>
      <c r="GGL174" s="97"/>
      <c r="GGM174" s="97"/>
      <c r="GGN174" s="97"/>
      <c r="GGO174" s="97"/>
      <c r="GGP174" s="97"/>
      <c r="GGQ174" s="97"/>
      <c r="GGR174" s="97"/>
      <c r="GGS174" s="97"/>
      <c r="GGT174" s="97"/>
      <c r="GGU174" s="97"/>
      <c r="GGV174" s="97"/>
      <c r="GGW174" s="97"/>
      <c r="GGX174" s="97"/>
      <c r="GGY174" s="97"/>
      <c r="GGZ174" s="97"/>
      <c r="GHA174" s="97"/>
      <c r="GHB174" s="97"/>
      <c r="GHC174" s="97"/>
      <c r="GHD174" s="97"/>
      <c r="GHE174" s="97"/>
      <c r="GHF174" s="97"/>
      <c r="GHG174" s="97"/>
      <c r="GHH174" s="97"/>
      <c r="GHI174" s="97"/>
      <c r="GHJ174" s="97"/>
      <c r="GHK174" s="97"/>
      <c r="GHL174" s="97"/>
      <c r="GHM174" s="97"/>
      <c r="GHN174" s="97"/>
      <c r="GHO174" s="97"/>
      <c r="GHP174" s="97"/>
      <c r="GHQ174" s="97"/>
      <c r="GHR174" s="97"/>
      <c r="GHS174" s="97"/>
      <c r="GHT174" s="97"/>
      <c r="GHU174" s="97"/>
      <c r="GHV174" s="97"/>
      <c r="GHW174" s="97"/>
      <c r="GHX174" s="97"/>
      <c r="GHY174" s="97"/>
      <c r="GHZ174" s="97"/>
      <c r="GIA174" s="97"/>
      <c r="GIB174" s="97"/>
      <c r="GIC174" s="97"/>
      <c r="GID174" s="97"/>
      <c r="GIE174" s="97"/>
      <c r="GIF174" s="97"/>
      <c r="GIG174" s="97"/>
      <c r="GIH174" s="97"/>
      <c r="GII174" s="97"/>
      <c r="GIJ174" s="97"/>
      <c r="GIK174" s="97"/>
      <c r="GIL174" s="97"/>
      <c r="GIM174" s="97"/>
      <c r="GIN174" s="97"/>
      <c r="GIO174" s="97"/>
      <c r="GIP174" s="97"/>
      <c r="GIQ174" s="97"/>
      <c r="GIR174" s="97"/>
      <c r="GIS174" s="97"/>
      <c r="GIT174" s="97"/>
      <c r="GIU174" s="97"/>
      <c r="GIV174" s="97"/>
      <c r="GIW174" s="97"/>
      <c r="GIX174" s="97"/>
      <c r="GIY174" s="97"/>
      <c r="GIZ174" s="97"/>
      <c r="GJA174" s="97"/>
      <c r="GJB174" s="97"/>
      <c r="GJC174" s="97"/>
      <c r="GJD174" s="97"/>
      <c r="GJE174" s="97"/>
      <c r="GJF174" s="97"/>
      <c r="GJG174" s="97"/>
      <c r="GJH174" s="97"/>
      <c r="GJI174" s="97"/>
      <c r="GJJ174" s="97"/>
      <c r="GJK174" s="97"/>
      <c r="GJL174" s="97"/>
      <c r="GJM174" s="97"/>
      <c r="GJN174" s="97"/>
      <c r="GJO174" s="97"/>
      <c r="GJP174" s="97"/>
      <c r="GJQ174" s="97"/>
      <c r="GJR174" s="97"/>
      <c r="GJS174" s="97"/>
      <c r="GJT174" s="97"/>
      <c r="GJU174" s="97"/>
      <c r="GJV174" s="97"/>
      <c r="GJW174" s="97"/>
      <c r="GJX174" s="97"/>
      <c r="GJY174" s="97"/>
      <c r="GJZ174" s="97"/>
      <c r="GKA174" s="97"/>
      <c r="GKB174" s="97"/>
      <c r="GKC174" s="97"/>
      <c r="GKD174" s="97"/>
      <c r="GKE174" s="97"/>
      <c r="GKF174" s="97"/>
      <c r="GKG174" s="97"/>
      <c r="GKH174" s="97"/>
      <c r="GKI174" s="97"/>
      <c r="GKJ174" s="97"/>
      <c r="GKK174" s="97"/>
      <c r="GKL174" s="97"/>
      <c r="GKM174" s="97"/>
      <c r="GKN174" s="97"/>
      <c r="GKO174" s="97"/>
      <c r="GKP174" s="97"/>
      <c r="GKQ174" s="97"/>
      <c r="GKR174" s="97"/>
      <c r="GKS174" s="97"/>
      <c r="GKT174" s="97"/>
      <c r="GKU174" s="97"/>
      <c r="GKV174" s="97"/>
      <c r="GKW174" s="97"/>
      <c r="GKX174" s="97"/>
      <c r="GKY174" s="97"/>
      <c r="GKZ174" s="97"/>
      <c r="GLA174" s="97"/>
      <c r="GLB174" s="97"/>
      <c r="GLC174" s="97"/>
      <c r="GLD174" s="97"/>
      <c r="GLE174" s="97"/>
      <c r="GLF174" s="97"/>
      <c r="GLG174" s="97"/>
      <c r="GLH174" s="97"/>
      <c r="GLI174" s="97"/>
      <c r="GLJ174" s="97"/>
      <c r="GLK174" s="97"/>
      <c r="GLL174" s="97"/>
      <c r="GLM174" s="97"/>
      <c r="GLN174" s="97"/>
      <c r="GLO174" s="97"/>
      <c r="GLP174" s="97"/>
      <c r="GLQ174" s="97"/>
      <c r="GLR174" s="97"/>
      <c r="GLS174" s="97"/>
      <c r="GLT174" s="97"/>
      <c r="GLU174" s="97"/>
      <c r="GLV174" s="97"/>
      <c r="GLW174" s="97"/>
      <c r="GLX174" s="97"/>
      <c r="GLY174" s="97"/>
      <c r="GLZ174" s="97"/>
      <c r="GMA174" s="97"/>
      <c r="GMB174" s="97"/>
      <c r="GMC174" s="97"/>
      <c r="GMD174" s="97"/>
      <c r="GME174" s="97"/>
      <c r="GMF174" s="97"/>
      <c r="GMG174" s="97"/>
      <c r="GMH174" s="97"/>
      <c r="GMI174" s="97"/>
      <c r="GMJ174" s="97"/>
      <c r="GMK174" s="97"/>
      <c r="GML174" s="97"/>
      <c r="GMM174" s="97"/>
      <c r="GMN174" s="97"/>
      <c r="GMO174" s="97"/>
      <c r="GMP174" s="97"/>
      <c r="GMQ174" s="97"/>
      <c r="GMR174" s="97"/>
      <c r="GMS174" s="97"/>
      <c r="GMT174" s="97"/>
      <c r="GMU174" s="97"/>
      <c r="GMV174" s="97"/>
      <c r="GMW174" s="97"/>
      <c r="GMX174" s="97"/>
      <c r="GMY174" s="97"/>
      <c r="GMZ174" s="97"/>
      <c r="GNA174" s="97"/>
      <c r="GNB174" s="97"/>
      <c r="GNC174" s="97"/>
      <c r="GND174" s="97"/>
      <c r="GNE174" s="97"/>
      <c r="GNF174" s="97"/>
      <c r="GNG174" s="97"/>
      <c r="GNH174" s="97"/>
      <c r="GNI174" s="97"/>
      <c r="GNJ174" s="97"/>
      <c r="GNK174" s="97"/>
      <c r="GNL174" s="97"/>
      <c r="GNM174" s="97"/>
      <c r="GNN174" s="97"/>
      <c r="GNO174" s="97"/>
      <c r="GNP174" s="97"/>
      <c r="GNQ174" s="97"/>
      <c r="GNR174" s="97"/>
      <c r="GNS174" s="97"/>
      <c r="GNT174" s="97"/>
      <c r="GNU174" s="97"/>
      <c r="GNV174" s="97"/>
      <c r="GNW174" s="97"/>
      <c r="GNX174" s="97"/>
      <c r="GNY174" s="97"/>
      <c r="GNZ174" s="97"/>
      <c r="GOA174" s="97"/>
      <c r="GOB174" s="97"/>
      <c r="GOC174" s="97"/>
      <c r="GOD174" s="97"/>
      <c r="GOE174" s="97"/>
      <c r="GOF174" s="97"/>
      <c r="GOG174" s="97"/>
      <c r="GOH174" s="97"/>
      <c r="GOI174" s="97"/>
      <c r="GOJ174" s="97"/>
      <c r="GOK174" s="97"/>
      <c r="GOL174" s="97"/>
      <c r="GOM174" s="97"/>
      <c r="GON174" s="97"/>
      <c r="GOO174" s="97"/>
      <c r="GOP174" s="97"/>
      <c r="GOQ174" s="97"/>
      <c r="GOR174" s="97"/>
      <c r="GOS174" s="97"/>
      <c r="GOT174" s="97"/>
      <c r="GOU174" s="97"/>
      <c r="GOV174" s="97"/>
      <c r="GOW174" s="97"/>
      <c r="GOX174" s="97"/>
      <c r="GOY174" s="97"/>
      <c r="GOZ174" s="97"/>
      <c r="GPA174" s="97"/>
      <c r="GPB174" s="97"/>
      <c r="GPC174" s="97"/>
      <c r="GPD174" s="97"/>
      <c r="GPE174" s="97"/>
      <c r="GPF174" s="97"/>
      <c r="GPG174" s="97"/>
      <c r="GPH174" s="97"/>
      <c r="GPI174" s="97"/>
      <c r="GPJ174" s="97"/>
      <c r="GPK174" s="97"/>
      <c r="GPL174" s="97"/>
      <c r="GPM174" s="97"/>
      <c r="GPN174" s="97"/>
      <c r="GPO174" s="97"/>
      <c r="GPP174" s="97"/>
      <c r="GPQ174" s="97"/>
      <c r="GPR174" s="97"/>
      <c r="GPS174" s="97"/>
      <c r="GPT174" s="97"/>
      <c r="GPU174" s="97"/>
      <c r="GPV174" s="97"/>
      <c r="GPW174" s="97"/>
      <c r="GPX174" s="97"/>
      <c r="GPY174" s="97"/>
      <c r="GPZ174" s="97"/>
      <c r="GQA174" s="97"/>
      <c r="GQB174" s="97"/>
      <c r="GQC174" s="97"/>
      <c r="GQD174" s="97"/>
      <c r="GQE174" s="97"/>
      <c r="GQF174" s="97"/>
      <c r="GQG174" s="97"/>
      <c r="GQH174" s="97"/>
      <c r="GQI174" s="97"/>
      <c r="GQJ174" s="97"/>
      <c r="GQK174" s="97"/>
      <c r="GQL174" s="97"/>
      <c r="GQM174" s="97"/>
      <c r="GQN174" s="97"/>
      <c r="GQO174" s="97"/>
      <c r="GQP174" s="97"/>
      <c r="GQQ174" s="97"/>
      <c r="GQR174" s="97"/>
      <c r="GQS174" s="97"/>
      <c r="GQT174" s="97"/>
      <c r="GQU174" s="97"/>
      <c r="GQV174" s="97"/>
      <c r="GQW174" s="97"/>
      <c r="GQX174" s="97"/>
      <c r="GQY174" s="97"/>
      <c r="GQZ174" s="97"/>
      <c r="GRA174" s="97"/>
      <c r="GRB174" s="97"/>
      <c r="GRC174" s="97"/>
      <c r="GRD174" s="97"/>
      <c r="GRE174" s="97"/>
      <c r="GRF174" s="97"/>
      <c r="GRG174" s="97"/>
      <c r="GRH174" s="97"/>
      <c r="GRI174" s="97"/>
      <c r="GRJ174" s="97"/>
      <c r="GRK174" s="97"/>
      <c r="GRL174" s="97"/>
      <c r="GRM174" s="97"/>
      <c r="GRN174" s="97"/>
      <c r="GRO174" s="97"/>
      <c r="GRP174" s="97"/>
      <c r="GRQ174" s="97"/>
      <c r="GRR174" s="97"/>
      <c r="GRS174" s="97"/>
      <c r="GRT174" s="97"/>
      <c r="GRU174" s="97"/>
      <c r="GRV174" s="97"/>
      <c r="GRW174" s="97"/>
      <c r="GRX174" s="97"/>
      <c r="GRY174" s="97"/>
      <c r="GRZ174" s="97"/>
      <c r="GSA174" s="97"/>
      <c r="GSB174" s="97"/>
      <c r="GSC174" s="97"/>
      <c r="GSD174" s="97"/>
      <c r="GSE174" s="97"/>
      <c r="GSF174" s="97"/>
      <c r="GSG174" s="97"/>
      <c r="GSH174" s="97"/>
      <c r="GSI174" s="97"/>
      <c r="GSJ174" s="97"/>
      <c r="GSK174" s="97"/>
      <c r="GSL174" s="97"/>
      <c r="GSM174" s="97"/>
      <c r="GSN174" s="97"/>
      <c r="GSO174" s="97"/>
      <c r="GSP174" s="97"/>
      <c r="GSQ174" s="97"/>
      <c r="GSR174" s="97"/>
      <c r="GSS174" s="97"/>
      <c r="GST174" s="97"/>
      <c r="GSU174" s="97"/>
      <c r="GSV174" s="97"/>
      <c r="GSW174" s="97"/>
      <c r="GSX174" s="97"/>
      <c r="GSY174" s="97"/>
      <c r="GSZ174" s="97"/>
      <c r="GTA174" s="97"/>
      <c r="GTB174" s="97"/>
      <c r="GTC174" s="97"/>
      <c r="GTD174" s="97"/>
      <c r="GTE174" s="97"/>
      <c r="GTF174" s="97"/>
      <c r="GTG174" s="97"/>
      <c r="GTH174" s="97"/>
      <c r="GTI174" s="97"/>
      <c r="GTJ174" s="97"/>
      <c r="GTK174" s="97"/>
      <c r="GTL174" s="97"/>
      <c r="GTM174" s="97"/>
      <c r="GTN174" s="97"/>
      <c r="GTO174" s="97"/>
      <c r="GTP174" s="97"/>
      <c r="GTQ174" s="97"/>
      <c r="GTR174" s="97"/>
      <c r="GTS174" s="97"/>
      <c r="GTT174" s="97"/>
      <c r="GTU174" s="97"/>
      <c r="GTV174" s="97"/>
      <c r="GTW174" s="97"/>
      <c r="GTX174" s="97"/>
      <c r="GTY174" s="97"/>
      <c r="GTZ174" s="97"/>
      <c r="GUA174" s="97"/>
      <c r="GUB174" s="97"/>
      <c r="GUC174" s="97"/>
      <c r="GUD174" s="97"/>
      <c r="GUE174" s="97"/>
      <c r="GUF174" s="97"/>
      <c r="GUG174" s="97"/>
      <c r="GUH174" s="97"/>
      <c r="GUI174" s="97"/>
      <c r="GUJ174" s="97"/>
      <c r="GUK174" s="97"/>
      <c r="GUL174" s="97"/>
      <c r="GUM174" s="97"/>
      <c r="GUN174" s="97"/>
      <c r="GUO174" s="97"/>
      <c r="GUP174" s="97"/>
      <c r="GUQ174" s="97"/>
      <c r="GUR174" s="97"/>
      <c r="GUS174" s="97"/>
      <c r="GUT174" s="97"/>
      <c r="GUU174" s="97"/>
      <c r="GUV174" s="97"/>
      <c r="GUW174" s="97"/>
      <c r="GUX174" s="97"/>
      <c r="GUY174" s="97"/>
      <c r="GUZ174" s="97"/>
      <c r="GVA174" s="97"/>
      <c r="GVB174" s="97"/>
      <c r="GVC174" s="97"/>
      <c r="GVD174" s="97"/>
      <c r="GVE174" s="97"/>
      <c r="GVF174" s="97"/>
      <c r="GVG174" s="97"/>
      <c r="GVH174" s="97"/>
      <c r="GVI174" s="97"/>
      <c r="GVJ174" s="97"/>
      <c r="GVK174" s="97"/>
      <c r="GVL174" s="97"/>
      <c r="GVM174" s="97"/>
      <c r="GVN174" s="97"/>
      <c r="GVO174" s="97"/>
      <c r="GVP174" s="97"/>
      <c r="GVQ174" s="97"/>
      <c r="GVR174" s="97"/>
      <c r="GVS174" s="97"/>
      <c r="GVT174" s="97"/>
      <c r="GVU174" s="97"/>
      <c r="GVV174" s="97"/>
      <c r="GVW174" s="97"/>
      <c r="GVX174" s="97"/>
      <c r="GVY174" s="97"/>
      <c r="GVZ174" s="97"/>
      <c r="GWA174" s="97"/>
      <c r="GWB174" s="97"/>
      <c r="GWC174" s="97"/>
      <c r="GWD174" s="97"/>
      <c r="GWE174" s="97"/>
      <c r="GWF174" s="97"/>
      <c r="GWG174" s="97"/>
      <c r="GWH174" s="97"/>
      <c r="GWI174" s="97"/>
      <c r="GWJ174" s="97"/>
      <c r="GWK174" s="97"/>
      <c r="GWL174" s="97"/>
      <c r="GWM174" s="97"/>
      <c r="GWN174" s="97"/>
      <c r="GWO174" s="97"/>
      <c r="GWP174" s="97"/>
      <c r="GWQ174" s="97"/>
      <c r="GWR174" s="97"/>
      <c r="GWS174" s="97"/>
      <c r="GWT174" s="97"/>
      <c r="GWU174" s="97"/>
      <c r="GWV174" s="97"/>
      <c r="GWW174" s="97"/>
      <c r="GWX174" s="97"/>
      <c r="GWY174" s="97"/>
      <c r="GWZ174" s="97"/>
      <c r="GXA174" s="97"/>
      <c r="GXB174" s="97"/>
      <c r="GXC174" s="97"/>
      <c r="GXD174" s="97"/>
      <c r="GXE174" s="97"/>
      <c r="GXF174" s="97"/>
      <c r="GXG174" s="97"/>
      <c r="GXH174" s="97"/>
      <c r="GXI174" s="97"/>
      <c r="GXJ174" s="97"/>
      <c r="GXK174" s="97"/>
      <c r="GXL174" s="97"/>
      <c r="GXM174" s="97"/>
      <c r="GXN174" s="97"/>
      <c r="GXO174" s="97"/>
      <c r="GXP174" s="97"/>
      <c r="GXQ174" s="97"/>
      <c r="GXR174" s="97"/>
      <c r="GXS174" s="97"/>
      <c r="GXT174" s="97"/>
      <c r="GXU174" s="97"/>
      <c r="GXV174" s="97"/>
      <c r="GXW174" s="97"/>
      <c r="GXX174" s="97"/>
      <c r="GXY174" s="97"/>
      <c r="GXZ174" s="97"/>
      <c r="GYA174" s="97"/>
      <c r="GYB174" s="97"/>
      <c r="GYC174" s="97"/>
      <c r="GYD174" s="97"/>
      <c r="GYE174" s="97"/>
      <c r="GYF174" s="97"/>
      <c r="GYG174" s="97"/>
      <c r="GYH174" s="97"/>
      <c r="GYI174" s="97"/>
      <c r="GYJ174" s="97"/>
      <c r="GYK174" s="97"/>
      <c r="GYL174" s="97"/>
      <c r="GYM174" s="97"/>
      <c r="GYN174" s="97"/>
      <c r="GYO174" s="97"/>
      <c r="GYP174" s="97"/>
      <c r="GYQ174" s="97"/>
      <c r="GYR174" s="97"/>
      <c r="GYS174" s="97"/>
      <c r="GYT174" s="97"/>
      <c r="GYU174" s="97"/>
      <c r="GYV174" s="97"/>
      <c r="GYW174" s="97"/>
      <c r="GYX174" s="97"/>
      <c r="GYY174" s="97"/>
      <c r="GYZ174" s="97"/>
      <c r="GZA174" s="97"/>
      <c r="GZB174" s="97"/>
      <c r="GZC174" s="97"/>
      <c r="GZD174" s="97"/>
      <c r="GZE174" s="97"/>
      <c r="GZF174" s="97"/>
      <c r="GZG174" s="97"/>
      <c r="GZH174" s="97"/>
      <c r="GZI174" s="97"/>
      <c r="GZJ174" s="97"/>
      <c r="GZK174" s="97"/>
      <c r="GZL174" s="97"/>
      <c r="GZM174" s="97"/>
      <c r="GZN174" s="97"/>
      <c r="GZO174" s="97"/>
      <c r="GZP174" s="97"/>
      <c r="GZQ174" s="97"/>
      <c r="GZR174" s="97"/>
      <c r="GZS174" s="97"/>
      <c r="GZT174" s="97"/>
      <c r="GZU174" s="97"/>
      <c r="GZV174" s="97"/>
      <c r="GZW174" s="97"/>
      <c r="GZX174" s="97"/>
      <c r="GZY174" s="97"/>
      <c r="GZZ174" s="97"/>
      <c r="HAA174" s="97"/>
      <c r="HAB174" s="97"/>
      <c r="HAC174" s="97"/>
      <c r="HAD174" s="97"/>
      <c r="HAE174" s="97"/>
      <c r="HAF174" s="97"/>
      <c r="HAG174" s="97"/>
      <c r="HAH174" s="97"/>
      <c r="HAI174" s="97"/>
      <c r="HAJ174" s="97"/>
      <c r="HAK174" s="97"/>
      <c r="HAL174" s="97"/>
      <c r="HAM174" s="97"/>
      <c r="HAN174" s="97"/>
      <c r="HAO174" s="97"/>
      <c r="HAP174" s="97"/>
      <c r="HAQ174" s="97"/>
      <c r="HAR174" s="97"/>
      <c r="HAS174" s="97"/>
      <c r="HAT174" s="97"/>
      <c r="HAU174" s="97"/>
      <c r="HAV174" s="97"/>
      <c r="HAW174" s="97"/>
      <c r="HAX174" s="97"/>
      <c r="HAY174" s="97"/>
      <c r="HAZ174" s="97"/>
      <c r="HBA174" s="97"/>
      <c r="HBB174" s="97"/>
      <c r="HBC174" s="97"/>
      <c r="HBD174" s="97"/>
      <c r="HBE174" s="97"/>
      <c r="HBF174" s="97"/>
      <c r="HBG174" s="97"/>
      <c r="HBH174" s="97"/>
      <c r="HBI174" s="97"/>
      <c r="HBJ174" s="97"/>
      <c r="HBK174" s="97"/>
      <c r="HBL174" s="97"/>
      <c r="HBM174" s="97"/>
      <c r="HBN174" s="97"/>
      <c r="HBO174" s="97"/>
      <c r="HBP174" s="97"/>
      <c r="HBQ174" s="97"/>
      <c r="HBR174" s="97"/>
      <c r="HBS174" s="97"/>
      <c r="HBT174" s="97"/>
      <c r="HBU174" s="97"/>
      <c r="HBV174" s="97"/>
      <c r="HBW174" s="97"/>
      <c r="HBX174" s="97"/>
      <c r="HBY174" s="97"/>
      <c r="HBZ174" s="97"/>
      <c r="HCA174" s="97"/>
      <c r="HCB174" s="97"/>
      <c r="HCC174" s="97"/>
      <c r="HCD174" s="97"/>
      <c r="HCE174" s="97"/>
      <c r="HCF174" s="97"/>
      <c r="HCG174" s="97"/>
      <c r="HCH174" s="97"/>
      <c r="HCI174" s="97"/>
      <c r="HCJ174" s="97"/>
      <c r="HCK174" s="97"/>
      <c r="HCL174" s="97"/>
      <c r="HCM174" s="97"/>
      <c r="HCN174" s="97"/>
      <c r="HCO174" s="97"/>
      <c r="HCP174" s="97"/>
      <c r="HCQ174" s="97"/>
      <c r="HCR174" s="97"/>
      <c r="HCS174" s="97"/>
      <c r="HCT174" s="97"/>
      <c r="HCU174" s="97"/>
      <c r="HCV174" s="97"/>
      <c r="HCW174" s="97"/>
      <c r="HCX174" s="97"/>
      <c r="HCY174" s="97"/>
      <c r="HCZ174" s="97"/>
      <c r="HDA174" s="97"/>
      <c r="HDB174" s="97"/>
      <c r="HDC174" s="97"/>
      <c r="HDD174" s="97"/>
      <c r="HDE174" s="97"/>
      <c r="HDF174" s="97"/>
      <c r="HDG174" s="97"/>
      <c r="HDH174" s="97"/>
      <c r="HDI174" s="97"/>
      <c r="HDJ174" s="97"/>
      <c r="HDK174" s="97"/>
      <c r="HDL174" s="97"/>
      <c r="HDM174" s="97"/>
      <c r="HDN174" s="97"/>
      <c r="HDO174" s="97"/>
      <c r="HDP174" s="97"/>
      <c r="HDQ174" s="97"/>
      <c r="HDR174" s="97"/>
      <c r="HDS174" s="97"/>
      <c r="HDT174" s="97"/>
      <c r="HDU174" s="97"/>
      <c r="HDV174" s="97"/>
      <c r="HDW174" s="97"/>
      <c r="HDX174" s="97"/>
      <c r="HDY174" s="97"/>
      <c r="HDZ174" s="97"/>
      <c r="HEA174" s="97"/>
      <c r="HEB174" s="97"/>
      <c r="HEC174" s="97"/>
      <c r="HED174" s="97"/>
      <c r="HEE174" s="97"/>
      <c r="HEF174" s="97"/>
      <c r="HEG174" s="97"/>
      <c r="HEH174" s="97"/>
      <c r="HEI174" s="97"/>
      <c r="HEJ174" s="97"/>
      <c r="HEK174" s="97"/>
      <c r="HEL174" s="97"/>
      <c r="HEM174" s="97"/>
      <c r="HEN174" s="97"/>
      <c r="HEO174" s="97"/>
      <c r="HEP174" s="97"/>
      <c r="HEQ174" s="97"/>
      <c r="HER174" s="97"/>
      <c r="HES174" s="97"/>
      <c r="HET174" s="97"/>
      <c r="HEU174" s="97"/>
      <c r="HEV174" s="97"/>
      <c r="HEW174" s="97"/>
      <c r="HEX174" s="97"/>
      <c r="HEY174" s="97"/>
      <c r="HEZ174" s="97"/>
      <c r="HFA174" s="97"/>
      <c r="HFB174" s="97"/>
      <c r="HFC174" s="97"/>
      <c r="HFD174" s="97"/>
      <c r="HFE174" s="97"/>
      <c r="HFF174" s="97"/>
      <c r="HFG174" s="97"/>
      <c r="HFH174" s="97"/>
      <c r="HFI174" s="97"/>
      <c r="HFJ174" s="97"/>
      <c r="HFK174" s="97"/>
      <c r="HFL174" s="97"/>
      <c r="HFM174" s="97"/>
      <c r="HFN174" s="97"/>
      <c r="HFO174" s="97"/>
      <c r="HFP174" s="97"/>
      <c r="HFQ174" s="97"/>
      <c r="HFR174" s="97"/>
      <c r="HFS174" s="97"/>
      <c r="HFT174" s="97"/>
      <c r="HFU174" s="97"/>
      <c r="HFV174" s="97"/>
      <c r="HFW174" s="97"/>
      <c r="HFX174" s="97"/>
      <c r="HFY174" s="97"/>
      <c r="HFZ174" s="97"/>
      <c r="HGA174" s="97"/>
      <c r="HGB174" s="97"/>
      <c r="HGC174" s="97"/>
      <c r="HGD174" s="97"/>
      <c r="HGE174" s="97"/>
      <c r="HGF174" s="97"/>
      <c r="HGG174" s="97"/>
      <c r="HGH174" s="97"/>
      <c r="HGI174" s="97"/>
      <c r="HGJ174" s="97"/>
      <c r="HGK174" s="97"/>
      <c r="HGL174" s="97"/>
      <c r="HGM174" s="97"/>
      <c r="HGN174" s="97"/>
      <c r="HGO174" s="97"/>
      <c r="HGP174" s="97"/>
      <c r="HGQ174" s="97"/>
      <c r="HGR174" s="97"/>
      <c r="HGS174" s="97"/>
      <c r="HGT174" s="97"/>
      <c r="HGU174" s="97"/>
      <c r="HGV174" s="97"/>
      <c r="HGW174" s="97"/>
      <c r="HGX174" s="97"/>
      <c r="HGY174" s="97"/>
      <c r="HGZ174" s="97"/>
      <c r="HHA174" s="97"/>
      <c r="HHB174" s="97"/>
      <c r="HHC174" s="97"/>
      <c r="HHD174" s="97"/>
      <c r="HHE174" s="97"/>
      <c r="HHF174" s="97"/>
      <c r="HHG174" s="97"/>
      <c r="HHH174" s="97"/>
      <c r="HHI174" s="97"/>
      <c r="HHJ174" s="97"/>
      <c r="HHK174" s="97"/>
      <c r="HHL174" s="97"/>
      <c r="HHM174" s="97"/>
      <c r="HHN174" s="97"/>
      <c r="HHO174" s="97"/>
      <c r="HHP174" s="97"/>
      <c r="HHQ174" s="97"/>
      <c r="HHR174" s="97"/>
      <c r="HHS174" s="97"/>
      <c r="HHT174" s="97"/>
      <c r="HHU174" s="97"/>
      <c r="HHV174" s="97"/>
      <c r="HHW174" s="97"/>
      <c r="HHX174" s="97"/>
      <c r="HHY174" s="97"/>
      <c r="HHZ174" s="97"/>
      <c r="HIA174" s="97"/>
      <c r="HIB174" s="97"/>
      <c r="HIC174" s="97"/>
      <c r="HID174" s="97"/>
      <c r="HIE174" s="97"/>
      <c r="HIF174" s="97"/>
      <c r="HIG174" s="97"/>
      <c r="HIH174" s="97"/>
      <c r="HII174" s="97"/>
      <c r="HIJ174" s="97"/>
      <c r="HIK174" s="97"/>
      <c r="HIL174" s="97"/>
      <c r="HIM174" s="97"/>
      <c r="HIN174" s="97"/>
      <c r="HIO174" s="97"/>
      <c r="HIP174" s="97"/>
      <c r="HIQ174" s="97"/>
      <c r="HIR174" s="97"/>
      <c r="HIS174" s="97"/>
      <c r="HIT174" s="97"/>
      <c r="HIU174" s="97"/>
      <c r="HIV174" s="97"/>
      <c r="HIW174" s="97"/>
      <c r="HIX174" s="97"/>
      <c r="HIY174" s="97"/>
      <c r="HIZ174" s="97"/>
      <c r="HJA174" s="97"/>
      <c r="HJB174" s="97"/>
      <c r="HJC174" s="97"/>
      <c r="HJD174" s="97"/>
      <c r="HJE174" s="97"/>
      <c r="HJF174" s="97"/>
      <c r="HJG174" s="97"/>
      <c r="HJH174" s="97"/>
      <c r="HJI174" s="97"/>
      <c r="HJJ174" s="97"/>
      <c r="HJK174" s="97"/>
      <c r="HJL174" s="97"/>
      <c r="HJM174" s="97"/>
      <c r="HJN174" s="97"/>
      <c r="HJO174" s="97"/>
      <c r="HJP174" s="97"/>
      <c r="HJQ174" s="97"/>
      <c r="HJR174" s="97"/>
      <c r="HJS174" s="97"/>
      <c r="HJT174" s="97"/>
      <c r="HJU174" s="97"/>
      <c r="HJV174" s="97"/>
      <c r="HJW174" s="97"/>
      <c r="HJX174" s="97"/>
      <c r="HJY174" s="97"/>
      <c r="HJZ174" s="97"/>
      <c r="HKA174" s="97"/>
      <c r="HKB174" s="97"/>
      <c r="HKC174" s="97"/>
      <c r="HKD174" s="97"/>
      <c r="HKE174" s="97"/>
      <c r="HKF174" s="97"/>
      <c r="HKG174" s="97"/>
      <c r="HKH174" s="97"/>
      <c r="HKI174" s="97"/>
      <c r="HKJ174" s="97"/>
      <c r="HKK174" s="97"/>
      <c r="HKL174" s="97"/>
      <c r="HKM174" s="97"/>
      <c r="HKN174" s="97"/>
      <c r="HKO174" s="97"/>
      <c r="HKP174" s="97"/>
      <c r="HKQ174" s="97"/>
      <c r="HKR174" s="97"/>
      <c r="HKS174" s="97"/>
      <c r="HKT174" s="97"/>
      <c r="HKU174" s="97"/>
      <c r="HKV174" s="97"/>
      <c r="HKW174" s="97"/>
      <c r="HKX174" s="97"/>
      <c r="HKY174" s="97"/>
      <c r="HKZ174" s="97"/>
      <c r="HLA174" s="97"/>
      <c r="HLB174" s="97"/>
      <c r="HLC174" s="97"/>
      <c r="HLD174" s="97"/>
      <c r="HLE174" s="97"/>
      <c r="HLF174" s="97"/>
      <c r="HLG174" s="97"/>
      <c r="HLH174" s="97"/>
      <c r="HLI174" s="97"/>
      <c r="HLJ174" s="97"/>
      <c r="HLK174" s="97"/>
      <c r="HLL174" s="97"/>
      <c r="HLM174" s="97"/>
      <c r="HLN174" s="97"/>
      <c r="HLO174" s="97"/>
      <c r="HLP174" s="97"/>
      <c r="HLQ174" s="97"/>
      <c r="HLR174" s="97"/>
      <c r="HLS174" s="97"/>
      <c r="HLT174" s="97"/>
      <c r="HLU174" s="97"/>
      <c r="HLV174" s="97"/>
      <c r="HLW174" s="97"/>
      <c r="HLX174" s="97"/>
      <c r="HLY174" s="97"/>
      <c r="HLZ174" s="97"/>
      <c r="HMA174" s="97"/>
      <c r="HMB174" s="97"/>
      <c r="HMC174" s="97"/>
      <c r="HMD174" s="97"/>
      <c r="HME174" s="97"/>
      <c r="HMF174" s="97"/>
      <c r="HMG174" s="97"/>
      <c r="HMH174" s="97"/>
      <c r="HMI174" s="97"/>
      <c r="HMJ174" s="97"/>
      <c r="HMK174" s="97"/>
      <c r="HML174" s="97"/>
      <c r="HMM174" s="97"/>
      <c r="HMN174" s="97"/>
      <c r="HMO174" s="97"/>
      <c r="HMP174" s="97"/>
      <c r="HMQ174" s="97"/>
      <c r="HMR174" s="97"/>
      <c r="HMS174" s="97"/>
      <c r="HMT174" s="97"/>
      <c r="HMU174" s="97"/>
      <c r="HMV174" s="97"/>
      <c r="HMW174" s="97"/>
      <c r="HMX174" s="97"/>
      <c r="HMY174" s="97"/>
      <c r="HMZ174" s="97"/>
      <c r="HNA174" s="97"/>
      <c r="HNB174" s="97"/>
      <c r="HNC174" s="97"/>
      <c r="HND174" s="97"/>
      <c r="HNE174" s="97"/>
      <c r="HNF174" s="97"/>
      <c r="HNG174" s="97"/>
      <c r="HNH174" s="97"/>
      <c r="HNI174" s="97"/>
      <c r="HNJ174" s="97"/>
      <c r="HNK174" s="97"/>
      <c r="HNL174" s="97"/>
      <c r="HNM174" s="97"/>
      <c r="HNN174" s="97"/>
      <c r="HNO174" s="97"/>
      <c r="HNP174" s="97"/>
      <c r="HNQ174" s="97"/>
      <c r="HNR174" s="97"/>
      <c r="HNS174" s="97"/>
      <c r="HNT174" s="97"/>
      <c r="HNU174" s="97"/>
      <c r="HNV174" s="97"/>
      <c r="HNW174" s="97"/>
      <c r="HNX174" s="97"/>
      <c r="HNY174" s="97"/>
      <c r="HNZ174" s="97"/>
      <c r="HOA174" s="97"/>
      <c r="HOB174" s="97"/>
      <c r="HOC174" s="97"/>
      <c r="HOD174" s="97"/>
      <c r="HOE174" s="97"/>
      <c r="HOF174" s="97"/>
      <c r="HOG174" s="97"/>
      <c r="HOH174" s="97"/>
      <c r="HOI174" s="97"/>
      <c r="HOJ174" s="97"/>
      <c r="HOK174" s="97"/>
      <c r="HOL174" s="97"/>
      <c r="HOM174" s="97"/>
      <c r="HON174" s="97"/>
      <c r="HOO174" s="97"/>
      <c r="HOP174" s="97"/>
      <c r="HOQ174" s="97"/>
      <c r="HOR174" s="97"/>
      <c r="HOS174" s="97"/>
      <c r="HOT174" s="97"/>
      <c r="HOU174" s="97"/>
      <c r="HOV174" s="97"/>
      <c r="HOW174" s="97"/>
      <c r="HOX174" s="97"/>
      <c r="HOY174" s="97"/>
      <c r="HOZ174" s="97"/>
      <c r="HPA174" s="97"/>
      <c r="HPB174" s="97"/>
      <c r="HPC174" s="97"/>
      <c r="HPD174" s="97"/>
      <c r="HPE174" s="97"/>
      <c r="HPF174" s="97"/>
      <c r="HPG174" s="97"/>
      <c r="HPH174" s="97"/>
      <c r="HPI174" s="97"/>
      <c r="HPJ174" s="97"/>
      <c r="HPK174" s="97"/>
      <c r="HPL174" s="97"/>
      <c r="HPM174" s="97"/>
      <c r="HPN174" s="97"/>
      <c r="HPO174" s="97"/>
      <c r="HPP174" s="97"/>
      <c r="HPQ174" s="97"/>
      <c r="HPR174" s="97"/>
      <c r="HPS174" s="97"/>
      <c r="HPT174" s="97"/>
      <c r="HPU174" s="97"/>
      <c r="HPV174" s="97"/>
      <c r="HPW174" s="97"/>
      <c r="HPX174" s="97"/>
      <c r="HPY174" s="97"/>
      <c r="HPZ174" s="97"/>
      <c r="HQA174" s="97"/>
      <c r="HQB174" s="97"/>
      <c r="HQC174" s="97"/>
      <c r="HQD174" s="97"/>
      <c r="HQE174" s="97"/>
      <c r="HQF174" s="97"/>
      <c r="HQG174" s="97"/>
      <c r="HQH174" s="97"/>
      <c r="HQI174" s="97"/>
      <c r="HQJ174" s="97"/>
      <c r="HQK174" s="97"/>
      <c r="HQL174" s="97"/>
      <c r="HQM174" s="97"/>
      <c r="HQN174" s="97"/>
      <c r="HQO174" s="97"/>
      <c r="HQP174" s="97"/>
      <c r="HQQ174" s="97"/>
      <c r="HQR174" s="97"/>
      <c r="HQS174" s="97"/>
      <c r="HQT174" s="97"/>
      <c r="HQU174" s="97"/>
      <c r="HQV174" s="97"/>
      <c r="HQW174" s="97"/>
      <c r="HQX174" s="97"/>
      <c r="HQY174" s="97"/>
      <c r="HQZ174" s="97"/>
      <c r="HRA174" s="97"/>
      <c r="HRB174" s="97"/>
      <c r="HRC174" s="97"/>
      <c r="HRD174" s="97"/>
      <c r="HRE174" s="97"/>
      <c r="HRF174" s="97"/>
      <c r="HRG174" s="97"/>
      <c r="HRH174" s="97"/>
      <c r="HRI174" s="97"/>
      <c r="HRJ174" s="97"/>
      <c r="HRK174" s="97"/>
      <c r="HRL174" s="97"/>
      <c r="HRM174" s="97"/>
      <c r="HRN174" s="97"/>
      <c r="HRO174" s="97"/>
      <c r="HRP174" s="97"/>
      <c r="HRQ174" s="97"/>
      <c r="HRR174" s="97"/>
      <c r="HRS174" s="97"/>
      <c r="HRT174" s="97"/>
      <c r="HRU174" s="97"/>
      <c r="HRV174" s="97"/>
      <c r="HRW174" s="97"/>
      <c r="HRX174" s="97"/>
      <c r="HRY174" s="97"/>
      <c r="HRZ174" s="97"/>
      <c r="HSA174" s="97"/>
      <c r="HSB174" s="97"/>
      <c r="HSC174" s="97"/>
      <c r="HSD174" s="97"/>
      <c r="HSE174" s="97"/>
      <c r="HSF174" s="97"/>
      <c r="HSG174" s="97"/>
      <c r="HSH174" s="97"/>
      <c r="HSI174" s="97"/>
      <c r="HSJ174" s="97"/>
      <c r="HSK174" s="97"/>
      <c r="HSL174" s="97"/>
      <c r="HSM174" s="97"/>
      <c r="HSN174" s="97"/>
      <c r="HSO174" s="97"/>
      <c r="HSP174" s="97"/>
      <c r="HSQ174" s="97"/>
      <c r="HSR174" s="97"/>
      <c r="HSS174" s="97"/>
      <c r="HST174" s="97"/>
      <c r="HSU174" s="97"/>
      <c r="HSV174" s="97"/>
      <c r="HSW174" s="97"/>
      <c r="HSX174" s="97"/>
      <c r="HSY174" s="97"/>
      <c r="HSZ174" s="97"/>
      <c r="HTA174" s="97"/>
      <c r="HTB174" s="97"/>
      <c r="HTC174" s="97"/>
      <c r="HTD174" s="97"/>
      <c r="HTE174" s="97"/>
      <c r="HTF174" s="97"/>
      <c r="HTG174" s="97"/>
      <c r="HTH174" s="97"/>
      <c r="HTI174" s="97"/>
      <c r="HTJ174" s="97"/>
      <c r="HTK174" s="97"/>
      <c r="HTL174" s="97"/>
      <c r="HTM174" s="97"/>
      <c r="HTN174" s="97"/>
      <c r="HTO174" s="97"/>
      <c r="HTP174" s="97"/>
      <c r="HTQ174" s="97"/>
      <c r="HTR174" s="97"/>
      <c r="HTS174" s="97"/>
      <c r="HTT174" s="97"/>
      <c r="HTU174" s="97"/>
      <c r="HTV174" s="97"/>
      <c r="HTW174" s="97"/>
      <c r="HTX174" s="97"/>
      <c r="HTY174" s="97"/>
      <c r="HTZ174" s="97"/>
      <c r="HUA174" s="97"/>
      <c r="HUB174" s="97"/>
      <c r="HUC174" s="97"/>
      <c r="HUD174" s="97"/>
      <c r="HUE174" s="97"/>
      <c r="HUF174" s="97"/>
      <c r="HUG174" s="97"/>
      <c r="HUH174" s="97"/>
      <c r="HUI174" s="97"/>
      <c r="HUJ174" s="97"/>
      <c r="HUK174" s="97"/>
      <c r="HUL174" s="97"/>
      <c r="HUM174" s="97"/>
      <c r="HUN174" s="97"/>
      <c r="HUO174" s="97"/>
      <c r="HUP174" s="97"/>
      <c r="HUQ174" s="97"/>
      <c r="HUR174" s="97"/>
      <c r="HUS174" s="97"/>
      <c r="HUT174" s="97"/>
      <c r="HUU174" s="97"/>
      <c r="HUV174" s="97"/>
      <c r="HUW174" s="97"/>
      <c r="HUX174" s="97"/>
      <c r="HUY174" s="97"/>
      <c r="HUZ174" s="97"/>
      <c r="HVA174" s="97"/>
      <c r="HVB174" s="97"/>
      <c r="HVC174" s="97"/>
      <c r="HVD174" s="97"/>
      <c r="HVE174" s="97"/>
      <c r="HVF174" s="97"/>
      <c r="HVG174" s="97"/>
      <c r="HVH174" s="97"/>
      <c r="HVI174" s="97"/>
      <c r="HVJ174" s="97"/>
      <c r="HVK174" s="97"/>
      <c r="HVL174" s="97"/>
      <c r="HVM174" s="97"/>
      <c r="HVN174" s="97"/>
      <c r="HVO174" s="97"/>
      <c r="HVP174" s="97"/>
      <c r="HVQ174" s="97"/>
      <c r="HVR174" s="97"/>
      <c r="HVS174" s="97"/>
      <c r="HVT174" s="97"/>
      <c r="HVU174" s="97"/>
      <c r="HVV174" s="97"/>
      <c r="HVW174" s="97"/>
      <c r="HVX174" s="97"/>
      <c r="HVY174" s="97"/>
      <c r="HVZ174" s="97"/>
      <c r="HWA174" s="97"/>
      <c r="HWB174" s="97"/>
      <c r="HWC174" s="97"/>
      <c r="HWD174" s="97"/>
      <c r="HWE174" s="97"/>
      <c r="HWF174" s="97"/>
      <c r="HWG174" s="97"/>
      <c r="HWH174" s="97"/>
      <c r="HWI174" s="97"/>
      <c r="HWJ174" s="97"/>
      <c r="HWK174" s="97"/>
      <c r="HWL174" s="97"/>
      <c r="HWM174" s="97"/>
      <c r="HWN174" s="97"/>
      <c r="HWO174" s="97"/>
      <c r="HWP174" s="97"/>
      <c r="HWQ174" s="97"/>
      <c r="HWR174" s="97"/>
      <c r="HWS174" s="97"/>
      <c r="HWT174" s="97"/>
      <c r="HWU174" s="97"/>
      <c r="HWV174" s="97"/>
      <c r="HWW174" s="97"/>
      <c r="HWX174" s="97"/>
      <c r="HWY174" s="97"/>
      <c r="HWZ174" s="97"/>
      <c r="HXA174" s="97"/>
      <c r="HXB174" s="97"/>
      <c r="HXC174" s="97"/>
      <c r="HXD174" s="97"/>
      <c r="HXE174" s="97"/>
      <c r="HXF174" s="97"/>
      <c r="HXG174" s="97"/>
      <c r="HXH174" s="97"/>
      <c r="HXI174" s="97"/>
      <c r="HXJ174" s="97"/>
      <c r="HXK174" s="97"/>
      <c r="HXL174" s="97"/>
      <c r="HXM174" s="97"/>
      <c r="HXN174" s="97"/>
      <c r="HXO174" s="97"/>
      <c r="HXP174" s="97"/>
      <c r="HXQ174" s="97"/>
      <c r="HXR174" s="97"/>
      <c r="HXS174" s="97"/>
      <c r="HXT174" s="97"/>
      <c r="HXU174" s="97"/>
      <c r="HXV174" s="97"/>
      <c r="HXW174" s="97"/>
      <c r="HXX174" s="97"/>
      <c r="HXY174" s="97"/>
      <c r="HXZ174" s="97"/>
      <c r="HYA174" s="97"/>
      <c r="HYB174" s="97"/>
      <c r="HYC174" s="97"/>
      <c r="HYD174" s="97"/>
      <c r="HYE174" s="97"/>
      <c r="HYF174" s="97"/>
      <c r="HYG174" s="97"/>
      <c r="HYH174" s="97"/>
      <c r="HYI174" s="97"/>
      <c r="HYJ174" s="97"/>
      <c r="HYK174" s="97"/>
      <c r="HYL174" s="97"/>
      <c r="HYM174" s="97"/>
      <c r="HYN174" s="97"/>
      <c r="HYO174" s="97"/>
      <c r="HYP174" s="97"/>
      <c r="HYQ174" s="97"/>
      <c r="HYR174" s="97"/>
      <c r="HYS174" s="97"/>
      <c r="HYT174" s="97"/>
      <c r="HYU174" s="97"/>
      <c r="HYV174" s="97"/>
      <c r="HYW174" s="97"/>
      <c r="HYX174" s="97"/>
      <c r="HYY174" s="97"/>
      <c r="HYZ174" s="97"/>
      <c r="HZA174" s="97"/>
      <c r="HZB174" s="97"/>
      <c r="HZC174" s="97"/>
      <c r="HZD174" s="97"/>
      <c r="HZE174" s="97"/>
      <c r="HZF174" s="97"/>
      <c r="HZG174" s="97"/>
      <c r="HZH174" s="97"/>
      <c r="HZI174" s="97"/>
      <c r="HZJ174" s="97"/>
      <c r="HZK174" s="97"/>
      <c r="HZL174" s="97"/>
      <c r="HZM174" s="97"/>
      <c r="HZN174" s="97"/>
      <c r="HZO174" s="97"/>
      <c r="HZP174" s="97"/>
      <c r="HZQ174" s="97"/>
      <c r="HZR174" s="97"/>
      <c r="HZS174" s="97"/>
      <c r="HZT174" s="97"/>
      <c r="HZU174" s="97"/>
      <c r="HZV174" s="97"/>
      <c r="HZW174" s="97"/>
      <c r="HZX174" s="97"/>
      <c r="HZY174" s="97"/>
      <c r="HZZ174" s="97"/>
      <c r="IAA174" s="97"/>
      <c r="IAB174" s="97"/>
      <c r="IAC174" s="97"/>
      <c r="IAD174" s="97"/>
      <c r="IAE174" s="97"/>
      <c r="IAF174" s="97"/>
      <c r="IAG174" s="97"/>
      <c r="IAH174" s="97"/>
      <c r="IAI174" s="97"/>
      <c r="IAJ174" s="97"/>
      <c r="IAK174" s="97"/>
      <c r="IAL174" s="97"/>
      <c r="IAM174" s="97"/>
      <c r="IAN174" s="97"/>
      <c r="IAO174" s="97"/>
      <c r="IAP174" s="97"/>
      <c r="IAQ174" s="97"/>
      <c r="IAR174" s="97"/>
      <c r="IAS174" s="97"/>
      <c r="IAT174" s="97"/>
      <c r="IAU174" s="97"/>
      <c r="IAV174" s="97"/>
      <c r="IAW174" s="97"/>
      <c r="IAX174" s="97"/>
      <c r="IAY174" s="97"/>
      <c r="IAZ174" s="97"/>
      <c r="IBA174" s="97"/>
      <c r="IBB174" s="97"/>
      <c r="IBC174" s="97"/>
      <c r="IBD174" s="97"/>
      <c r="IBE174" s="97"/>
      <c r="IBF174" s="97"/>
      <c r="IBG174" s="97"/>
      <c r="IBH174" s="97"/>
      <c r="IBI174" s="97"/>
      <c r="IBJ174" s="97"/>
      <c r="IBK174" s="97"/>
      <c r="IBL174" s="97"/>
      <c r="IBM174" s="97"/>
      <c r="IBN174" s="97"/>
      <c r="IBO174" s="97"/>
      <c r="IBP174" s="97"/>
      <c r="IBQ174" s="97"/>
      <c r="IBR174" s="97"/>
      <c r="IBS174" s="97"/>
      <c r="IBT174" s="97"/>
      <c r="IBU174" s="97"/>
      <c r="IBV174" s="97"/>
      <c r="IBW174" s="97"/>
      <c r="IBX174" s="97"/>
      <c r="IBY174" s="97"/>
      <c r="IBZ174" s="97"/>
      <c r="ICA174" s="97"/>
      <c r="ICB174" s="97"/>
      <c r="ICC174" s="97"/>
      <c r="ICD174" s="97"/>
      <c r="ICE174" s="97"/>
      <c r="ICF174" s="97"/>
      <c r="ICG174" s="97"/>
      <c r="ICH174" s="97"/>
      <c r="ICI174" s="97"/>
      <c r="ICJ174" s="97"/>
      <c r="ICK174" s="97"/>
      <c r="ICL174" s="97"/>
      <c r="ICM174" s="97"/>
      <c r="ICN174" s="97"/>
      <c r="ICO174" s="97"/>
      <c r="ICP174" s="97"/>
      <c r="ICQ174" s="97"/>
      <c r="ICR174" s="97"/>
      <c r="ICS174" s="97"/>
      <c r="ICT174" s="97"/>
      <c r="ICU174" s="97"/>
      <c r="ICV174" s="97"/>
      <c r="ICW174" s="97"/>
      <c r="ICX174" s="97"/>
      <c r="ICY174" s="97"/>
      <c r="ICZ174" s="97"/>
      <c r="IDA174" s="97"/>
      <c r="IDB174" s="97"/>
      <c r="IDC174" s="97"/>
      <c r="IDD174" s="97"/>
      <c r="IDE174" s="97"/>
      <c r="IDF174" s="97"/>
      <c r="IDG174" s="97"/>
      <c r="IDH174" s="97"/>
      <c r="IDI174" s="97"/>
      <c r="IDJ174" s="97"/>
      <c r="IDK174" s="97"/>
      <c r="IDL174" s="97"/>
      <c r="IDM174" s="97"/>
      <c r="IDN174" s="97"/>
      <c r="IDO174" s="97"/>
      <c r="IDP174" s="97"/>
      <c r="IDQ174" s="97"/>
      <c r="IDR174" s="97"/>
      <c r="IDS174" s="97"/>
      <c r="IDT174" s="97"/>
      <c r="IDU174" s="97"/>
      <c r="IDV174" s="97"/>
      <c r="IDW174" s="97"/>
      <c r="IDX174" s="97"/>
      <c r="IDY174" s="97"/>
      <c r="IDZ174" s="97"/>
      <c r="IEA174" s="97"/>
      <c r="IEB174" s="97"/>
      <c r="IEC174" s="97"/>
      <c r="IED174" s="97"/>
      <c r="IEE174" s="97"/>
      <c r="IEF174" s="97"/>
      <c r="IEG174" s="97"/>
      <c r="IEH174" s="97"/>
      <c r="IEI174" s="97"/>
      <c r="IEJ174" s="97"/>
      <c r="IEK174" s="97"/>
      <c r="IEL174" s="97"/>
      <c r="IEM174" s="97"/>
      <c r="IEN174" s="97"/>
      <c r="IEO174" s="97"/>
      <c r="IEP174" s="97"/>
      <c r="IEQ174" s="97"/>
      <c r="IER174" s="97"/>
      <c r="IES174" s="97"/>
      <c r="IET174" s="97"/>
      <c r="IEU174" s="97"/>
      <c r="IEV174" s="97"/>
      <c r="IEW174" s="97"/>
      <c r="IEX174" s="97"/>
      <c r="IEY174" s="97"/>
      <c r="IEZ174" s="97"/>
      <c r="IFA174" s="97"/>
      <c r="IFB174" s="97"/>
      <c r="IFC174" s="97"/>
      <c r="IFD174" s="97"/>
      <c r="IFE174" s="97"/>
      <c r="IFF174" s="97"/>
      <c r="IFG174" s="97"/>
      <c r="IFH174" s="97"/>
      <c r="IFI174" s="97"/>
      <c r="IFJ174" s="97"/>
      <c r="IFK174" s="97"/>
      <c r="IFL174" s="97"/>
      <c r="IFM174" s="97"/>
      <c r="IFN174" s="97"/>
      <c r="IFO174" s="97"/>
      <c r="IFP174" s="97"/>
      <c r="IFQ174" s="97"/>
      <c r="IFR174" s="97"/>
      <c r="IFS174" s="97"/>
      <c r="IFT174" s="97"/>
      <c r="IFU174" s="97"/>
      <c r="IFV174" s="97"/>
      <c r="IFW174" s="97"/>
      <c r="IFX174" s="97"/>
      <c r="IFY174" s="97"/>
      <c r="IFZ174" s="97"/>
      <c r="IGA174" s="97"/>
      <c r="IGB174" s="97"/>
      <c r="IGC174" s="97"/>
      <c r="IGD174" s="97"/>
      <c r="IGE174" s="97"/>
      <c r="IGF174" s="97"/>
      <c r="IGG174" s="97"/>
      <c r="IGH174" s="97"/>
      <c r="IGI174" s="97"/>
      <c r="IGJ174" s="97"/>
      <c r="IGK174" s="97"/>
      <c r="IGL174" s="97"/>
      <c r="IGM174" s="97"/>
      <c r="IGN174" s="97"/>
      <c r="IGO174" s="97"/>
      <c r="IGP174" s="97"/>
      <c r="IGQ174" s="97"/>
      <c r="IGR174" s="97"/>
      <c r="IGS174" s="97"/>
      <c r="IGT174" s="97"/>
      <c r="IGU174" s="97"/>
      <c r="IGV174" s="97"/>
      <c r="IGW174" s="97"/>
      <c r="IGX174" s="97"/>
      <c r="IGY174" s="97"/>
      <c r="IGZ174" s="97"/>
      <c r="IHA174" s="97"/>
      <c r="IHB174" s="97"/>
      <c r="IHC174" s="97"/>
      <c r="IHD174" s="97"/>
      <c r="IHE174" s="97"/>
      <c r="IHF174" s="97"/>
      <c r="IHG174" s="97"/>
      <c r="IHH174" s="97"/>
      <c r="IHI174" s="97"/>
      <c r="IHJ174" s="97"/>
      <c r="IHK174" s="97"/>
      <c r="IHL174" s="97"/>
      <c r="IHM174" s="97"/>
      <c r="IHN174" s="97"/>
      <c r="IHO174" s="97"/>
      <c r="IHP174" s="97"/>
      <c r="IHQ174" s="97"/>
      <c r="IHR174" s="97"/>
      <c r="IHS174" s="97"/>
      <c r="IHT174" s="97"/>
      <c r="IHU174" s="97"/>
      <c r="IHV174" s="97"/>
      <c r="IHW174" s="97"/>
      <c r="IHX174" s="97"/>
      <c r="IHY174" s="97"/>
      <c r="IHZ174" s="97"/>
      <c r="IIA174" s="97"/>
      <c r="IIB174" s="97"/>
      <c r="IIC174" s="97"/>
      <c r="IID174" s="97"/>
      <c r="IIE174" s="97"/>
      <c r="IIF174" s="97"/>
      <c r="IIG174" s="97"/>
      <c r="IIH174" s="97"/>
      <c r="III174" s="97"/>
      <c r="IIJ174" s="97"/>
      <c r="IIK174" s="97"/>
      <c r="IIL174" s="97"/>
      <c r="IIM174" s="97"/>
      <c r="IIN174" s="97"/>
      <c r="IIO174" s="97"/>
      <c r="IIP174" s="97"/>
      <c r="IIQ174" s="97"/>
      <c r="IIR174" s="97"/>
      <c r="IIS174" s="97"/>
      <c r="IIT174" s="97"/>
      <c r="IIU174" s="97"/>
      <c r="IIV174" s="97"/>
      <c r="IIW174" s="97"/>
      <c r="IIX174" s="97"/>
      <c r="IIY174" s="97"/>
      <c r="IIZ174" s="97"/>
      <c r="IJA174" s="97"/>
      <c r="IJB174" s="97"/>
      <c r="IJC174" s="97"/>
      <c r="IJD174" s="97"/>
      <c r="IJE174" s="97"/>
      <c r="IJF174" s="97"/>
      <c r="IJG174" s="97"/>
      <c r="IJH174" s="97"/>
      <c r="IJI174" s="97"/>
      <c r="IJJ174" s="97"/>
      <c r="IJK174" s="97"/>
      <c r="IJL174" s="97"/>
      <c r="IJM174" s="97"/>
      <c r="IJN174" s="97"/>
      <c r="IJO174" s="97"/>
      <c r="IJP174" s="97"/>
      <c r="IJQ174" s="97"/>
      <c r="IJR174" s="97"/>
      <c r="IJS174" s="97"/>
      <c r="IJT174" s="97"/>
      <c r="IJU174" s="97"/>
      <c r="IJV174" s="97"/>
      <c r="IJW174" s="97"/>
      <c r="IJX174" s="97"/>
      <c r="IJY174" s="97"/>
      <c r="IJZ174" s="97"/>
      <c r="IKA174" s="97"/>
      <c r="IKB174" s="97"/>
      <c r="IKC174" s="97"/>
      <c r="IKD174" s="97"/>
      <c r="IKE174" s="97"/>
      <c r="IKF174" s="97"/>
      <c r="IKG174" s="97"/>
      <c r="IKH174" s="97"/>
      <c r="IKI174" s="97"/>
      <c r="IKJ174" s="97"/>
      <c r="IKK174" s="97"/>
      <c r="IKL174" s="97"/>
      <c r="IKM174" s="97"/>
      <c r="IKN174" s="97"/>
      <c r="IKO174" s="97"/>
      <c r="IKP174" s="97"/>
      <c r="IKQ174" s="97"/>
      <c r="IKR174" s="97"/>
      <c r="IKS174" s="97"/>
      <c r="IKT174" s="97"/>
      <c r="IKU174" s="97"/>
      <c r="IKV174" s="97"/>
      <c r="IKW174" s="97"/>
      <c r="IKX174" s="97"/>
      <c r="IKY174" s="97"/>
      <c r="IKZ174" s="97"/>
      <c r="ILA174" s="97"/>
      <c r="ILB174" s="97"/>
      <c r="ILC174" s="97"/>
      <c r="ILD174" s="97"/>
      <c r="ILE174" s="97"/>
      <c r="ILF174" s="97"/>
      <c r="ILG174" s="97"/>
      <c r="ILH174" s="97"/>
      <c r="ILI174" s="97"/>
      <c r="ILJ174" s="97"/>
      <c r="ILK174" s="97"/>
      <c r="ILL174" s="97"/>
      <c r="ILM174" s="97"/>
      <c r="ILN174" s="97"/>
      <c r="ILO174" s="97"/>
      <c r="ILP174" s="97"/>
      <c r="ILQ174" s="97"/>
      <c r="ILR174" s="97"/>
      <c r="ILS174" s="97"/>
      <c r="ILT174" s="97"/>
      <c r="ILU174" s="97"/>
      <c r="ILV174" s="97"/>
      <c r="ILW174" s="97"/>
      <c r="ILX174" s="97"/>
      <c r="ILY174" s="97"/>
      <c r="ILZ174" s="97"/>
      <c r="IMA174" s="97"/>
      <c r="IMB174" s="97"/>
      <c r="IMC174" s="97"/>
      <c r="IMD174" s="97"/>
      <c r="IME174" s="97"/>
      <c r="IMF174" s="97"/>
      <c r="IMG174" s="97"/>
      <c r="IMH174" s="97"/>
      <c r="IMI174" s="97"/>
      <c r="IMJ174" s="97"/>
      <c r="IMK174" s="97"/>
      <c r="IML174" s="97"/>
      <c r="IMM174" s="97"/>
      <c r="IMN174" s="97"/>
      <c r="IMO174" s="97"/>
      <c r="IMP174" s="97"/>
      <c r="IMQ174" s="97"/>
      <c r="IMR174" s="97"/>
      <c r="IMS174" s="97"/>
      <c r="IMT174" s="97"/>
      <c r="IMU174" s="97"/>
      <c r="IMV174" s="97"/>
      <c r="IMW174" s="97"/>
      <c r="IMX174" s="97"/>
      <c r="IMY174" s="97"/>
      <c r="IMZ174" s="97"/>
      <c r="INA174" s="97"/>
      <c r="INB174" s="97"/>
      <c r="INC174" s="97"/>
      <c r="IND174" s="97"/>
      <c r="INE174" s="97"/>
      <c r="INF174" s="97"/>
      <c r="ING174" s="97"/>
      <c r="INH174" s="97"/>
      <c r="INI174" s="97"/>
      <c r="INJ174" s="97"/>
      <c r="INK174" s="97"/>
      <c r="INL174" s="97"/>
      <c r="INM174" s="97"/>
      <c r="INN174" s="97"/>
      <c r="INO174" s="97"/>
      <c r="INP174" s="97"/>
      <c r="INQ174" s="97"/>
      <c r="INR174" s="97"/>
      <c r="INS174" s="97"/>
      <c r="INT174" s="97"/>
      <c r="INU174" s="97"/>
      <c r="INV174" s="97"/>
      <c r="INW174" s="97"/>
      <c r="INX174" s="97"/>
      <c r="INY174" s="97"/>
      <c r="INZ174" s="97"/>
      <c r="IOA174" s="97"/>
      <c r="IOB174" s="97"/>
      <c r="IOC174" s="97"/>
      <c r="IOD174" s="97"/>
      <c r="IOE174" s="97"/>
      <c r="IOF174" s="97"/>
      <c r="IOG174" s="97"/>
      <c r="IOH174" s="97"/>
      <c r="IOI174" s="97"/>
      <c r="IOJ174" s="97"/>
      <c r="IOK174" s="97"/>
      <c r="IOL174" s="97"/>
      <c r="IOM174" s="97"/>
      <c r="ION174" s="97"/>
      <c r="IOO174" s="97"/>
      <c r="IOP174" s="97"/>
      <c r="IOQ174" s="97"/>
      <c r="IOR174" s="97"/>
      <c r="IOS174" s="97"/>
      <c r="IOT174" s="97"/>
      <c r="IOU174" s="97"/>
      <c r="IOV174" s="97"/>
      <c r="IOW174" s="97"/>
      <c r="IOX174" s="97"/>
      <c r="IOY174" s="97"/>
      <c r="IOZ174" s="97"/>
      <c r="IPA174" s="97"/>
      <c r="IPB174" s="97"/>
      <c r="IPC174" s="97"/>
      <c r="IPD174" s="97"/>
      <c r="IPE174" s="97"/>
      <c r="IPF174" s="97"/>
      <c r="IPG174" s="97"/>
      <c r="IPH174" s="97"/>
      <c r="IPI174" s="97"/>
      <c r="IPJ174" s="97"/>
      <c r="IPK174" s="97"/>
      <c r="IPL174" s="97"/>
      <c r="IPM174" s="97"/>
      <c r="IPN174" s="97"/>
      <c r="IPO174" s="97"/>
      <c r="IPP174" s="97"/>
      <c r="IPQ174" s="97"/>
      <c r="IPR174" s="97"/>
      <c r="IPS174" s="97"/>
      <c r="IPT174" s="97"/>
      <c r="IPU174" s="97"/>
      <c r="IPV174" s="97"/>
      <c r="IPW174" s="97"/>
      <c r="IPX174" s="97"/>
      <c r="IPY174" s="97"/>
      <c r="IPZ174" s="97"/>
      <c r="IQA174" s="97"/>
      <c r="IQB174" s="97"/>
      <c r="IQC174" s="97"/>
      <c r="IQD174" s="97"/>
      <c r="IQE174" s="97"/>
      <c r="IQF174" s="97"/>
      <c r="IQG174" s="97"/>
      <c r="IQH174" s="97"/>
      <c r="IQI174" s="97"/>
      <c r="IQJ174" s="97"/>
      <c r="IQK174" s="97"/>
      <c r="IQL174" s="97"/>
      <c r="IQM174" s="97"/>
      <c r="IQN174" s="97"/>
      <c r="IQO174" s="97"/>
      <c r="IQP174" s="97"/>
      <c r="IQQ174" s="97"/>
      <c r="IQR174" s="97"/>
      <c r="IQS174" s="97"/>
      <c r="IQT174" s="97"/>
      <c r="IQU174" s="97"/>
      <c r="IQV174" s="97"/>
      <c r="IQW174" s="97"/>
      <c r="IQX174" s="97"/>
      <c r="IQY174" s="97"/>
      <c r="IQZ174" s="97"/>
      <c r="IRA174" s="97"/>
      <c r="IRB174" s="97"/>
      <c r="IRC174" s="97"/>
      <c r="IRD174" s="97"/>
      <c r="IRE174" s="97"/>
      <c r="IRF174" s="97"/>
      <c r="IRG174" s="97"/>
      <c r="IRH174" s="97"/>
      <c r="IRI174" s="97"/>
      <c r="IRJ174" s="97"/>
      <c r="IRK174" s="97"/>
      <c r="IRL174" s="97"/>
      <c r="IRM174" s="97"/>
      <c r="IRN174" s="97"/>
      <c r="IRO174" s="97"/>
      <c r="IRP174" s="97"/>
      <c r="IRQ174" s="97"/>
      <c r="IRR174" s="97"/>
      <c r="IRS174" s="97"/>
      <c r="IRT174" s="97"/>
      <c r="IRU174" s="97"/>
      <c r="IRV174" s="97"/>
      <c r="IRW174" s="97"/>
      <c r="IRX174" s="97"/>
      <c r="IRY174" s="97"/>
      <c r="IRZ174" s="97"/>
      <c r="ISA174" s="97"/>
      <c r="ISB174" s="97"/>
      <c r="ISC174" s="97"/>
      <c r="ISD174" s="97"/>
      <c r="ISE174" s="97"/>
      <c r="ISF174" s="97"/>
      <c r="ISG174" s="97"/>
      <c r="ISH174" s="97"/>
      <c r="ISI174" s="97"/>
      <c r="ISJ174" s="97"/>
      <c r="ISK174" s="97"/>
      <c r="ISL174" s="97"/>
      <c r="ISM174" s="97"/>
      <c r="ISN174" s="97"/>
      <c r="ISO174" s="97"/>
      <c r="ISP174" s="97"/>
      <c r="ISQ174" s="97"/>
      <c r="ISR174" s="97"/>
      <c r="ISS174" s="97"/>
      <c r="IST174" s="97"/>
      <c r="ISU174" s="97"/>
      <c r="ISV174" s="97"/>
      <c r="ISW174" s="97"/>
      <c r="ISX174" s="97"/>
      <c r="ISY174" s="97"/>
      <c r="ISZ174" s="97"/>
      <c r="ITA174" s="97"/>
      <c r="ITB174" s="97"/>
      <c r="ITC174" s="97"/>
      <c r="ITD174" s="97"/>
      <c r="ITE174" s="97"/>
      <c r="ITF174" s="97"/>
      <c r="ITG174" s="97"/>
      <c r="ITH174" s="97"/>
      <c r="ITI174" s="97"/>
      <c r="ITJ174" s="97"/>
      <c r="ITK174" s="97"/>
      <c r="ITL174" s="97"/>
      <c r="ITM174" s="97"/>
      <c r="ITN174" s="97"/>
      <c r="ITO174" s="97"/>
      <c r="ITP174" s="97"/>
      <c r="ITQ174" s="97"/>
      <c r="ITR174" s="97"/>
      <c r="ITS174" s="97"/>
      <c r="ITT174" s="97"/>
      <c r="ITU174" s="97"/>
      <c r="ITV174" s="97"/>
      <c r="ITW174" s="97"/>
      <c r="ITX174" s="97"/>
      <c r="ITY174" s="97"/>
      <c r="ITZ174" s="97"/>
      <c r="IUA174" s="97"/>
      <c r="IUB174" s="97"/>
      <c r="IUC174" s="97"/>
      <c r="IUD174" s="97"/>
      <c r="IUE174" s="97"/>
      <c r="IUF174" s="97"/>
      <c r="IUG174" s="97"/>
      <c r="IUH174" s="97"/>
      <c r="IUI174" s="97"/>
      <c r="IUJ174" s="97"/>
      <c r="IUK174" s="97"/>
      <c r="IUL174" s="97"/>
      <c r="IUM174" s="97"/>
      <c r="IUN174" s="97"/>
      <c r="IUO174" s="97"/>
      <c r="IUP174" s="97"/>
      <c r="IUQ174" s="97"/>
      <c r="IUR174" s="97"/>
      <c r="IUS174" s="97"/>
      <c r="IUT174" s="97"/>
      <c r="IUU174" s="97"/>
      <c r="IUV174" s="97"/>
      <c r="IUW174" s="97"/>
      <c r="IUX174" s="97"/>
      <c r="IUY174" s="97"/>
      <c r="IUZ174" s="97"/>
      <c r="IVA174" s="97"/>
      <c r="IVB174" s="97"/>
      <c r="IVC174" s="97"/>
      <c r="IVD174" s="97"/>
      <c r="IVE174" s="97"/>
      <c r="IVF174" s="97"/>
      <c r="IVG174" s="97"/>
      <c r="IVH174" s="97"/>
      <c r="IVI174" s="97"/>
      <c r="IVJ174" s="97"/>
      <c r="IVK174" s="97"/>
      <c r="IVL174" s="97"/>
      <c r="IVM174" s="97"/>
      <c r="IVN174" s="97"/>
      <c r="IVO174" s="97"/>
      <c r="IVP174" s="97"/>
      <c r="IVQ174" s="97"/>
      <c r="IVR174" s="97"/>
      <c r="IVS174" s="97"/>
      <c r="IVT174" s="97"/>
      <c r="IVU174" s="97"/>
      <c r="IVV174" s="97"/>
      <c r="IVW174" s="97"/>
      <c r="IVX174" s="97"/>
      <c r="IVY174" s="97"/>
      <c r="IVZ174" s="97"/>
      <c r="IWA174" s="97"/>
      <c r="IWB174" s="97"/>
      <c r="IWC174" s="97"/>
      <c r="IWD174" s="97"/>
      <c r="IWE174" s="97"/>
      <c r="IWF174" s="97"/>
      <c r="IWG174" s="97"/>
      <c r="IWH174" s="97"/>
      <c r="IWI174" s="97"/>
      <c r="IWJ174" s="97"/>
      <c r="IWK174" s="97"/>
      <c r="IWL174" s="97"/>
      <c r="IWM174" s="97"/>
      <c r="IWN174" s="97"/>
      <c r="IWO174" s="97"/>
      <c r="IWP174" s="97"/>
      <c r="IWQ174" s="97"/>
      <c r="IWR174" s="97"/>
      <c r="IWS174" s="97"/>
      <c r="IWT174" s="97"/>
      <c r="IWU174" s="97"/>
      <c r="IWV174" s="97"/>
      <c r="IWW174" s="97"/>
      <c r="IWX174" s="97"/>
      <c r="IWY174" s="97"/>
      <c r="IWZ174" s="97"/>
      <c r="IXA174" s="97"/>
      <c r="IXB174" s="97"/>
      <c r="IXC174" s="97"/>
      <c r="IXD174" s="97"/>
      <c r="IXE174" s="97"/>
      <c r="IXF174" s="97"/>
      <c r="IXG174" s="97"/>
      <c r="IXH174" s="97"/>
      <c r="IXI174" s="97"/>
      <c r="IXJ174" s="97"/>
      <c r="IXK174" s="97"/>
      <c r="IXL174" s="97"/>
      <c r="IXM174" s="97"/>
      <c r="IXN174" s="97"/>
      <c r="IXO174" s="97"/>
      <c r="IXP174" s="97"/>
      <c r="IXQ174" s="97"/>
      <c r="IXR174" s="97"/>
      <c r="IXS174" s="97"/>
      <c r="IXT174" s="97"/>
      <c r="IXU174" s="97"/>
      <c r="IXV174" s="97"/>
      <c r="IXW174" s="97"/>
      <c r="IXX174" s="97"/>
      <c r="IXY174" s="97"/>
      <c r="IXZ174" s="97"/>
      <c r="IYA174" s="97"/>
      <c r="IYB174" s="97"/>
      <c r="IYC174" s="97"/>
      <c r="IYD174" s="97"/>
      <c r="IYE174" s="97"/>
      <c r="IYF174" s="97"/>
      <c r="IYG174" s="97"/>
      <c r="IYH174" s="97"/>
      <c r="IYI174" s="97"/>
      <c r="IYJ174" s="97"/>
      <c r="IYK174" s="97"/>
      <c r="IYL174" s="97"/>
      <c r="IYM174" s="97"/>
      <c r="IYN174" s="97"/>
      <c r="IYO174" s="97"/>
      <c r="IYP174" s="97"/>
      <c r="IYQ174" s="97"/>
      <c r="IYR174" s="97"/>
      <c r="IYS174" s="97"/>
      <c r="IYT174" s="97"/>
      <c r="IYU174" s="97"/>
      <c r="IYV174" s="97"/>
      <c r="IYW174" s="97"/>
      <c r="IYX174" s="97"/>
      <c r="IYY174" s="97"/>
      <c r="IYZ174" s="97"/>
      <c r="IZA174" s="97"/>
      <c r="IZB174" s="97"/>
      <c r="IZC174" s="97"/>
      <c r="IZD174" s="97"/>
      <c r="IZE174" s="97"/>
      <c r="IZF174" s="97"/>
      <c r="IZG174" s="97"/>
      <c r="IZH174" s="97"/>
      <c r="IZI174" s="97"/>
      <c r="IZJ174" s="97"/>
      <c r="IZK174" s="97"/>
      <c r="IZL174" s="97"/>
      <c r="IZM174" s="97"/>
      <c r="IZN174" s="97"/>
      <c r="IZO174" s="97"/>
      <c r="IZP174" s="97"/>
      <c r="IZQ174" s="97"/>
      <c r="IZR174" s="97"/>
      <c r="IZS174" s="97"/>
      <c r="IZT174" s="97"/>
      <c r="IZU174" s="97"/>
      <c r="IZV174" s="97"/>
      <c r="IZW174" s="97"/>
      <c r="IZX174" s="97"/>
      <c r="IZY174" s="97"/>
      <c r="IZZ174" s="97"/>
      <c r="JAA174" s="97"/>
      <c r="JAB174" s="97"/>
      <c r="JAC174" s="97"/>
      <c r="JAD174" s="97"/>
      <c r="JAE174" s="97"/>
      <c r="JAF174" s="97"/>
      <c r="JAG174" s="97"/>
      <c r="JAH174" s="97"/>
      <c r="JAI174" s="97"/>
      <c r="JAJ174" s="97"/>
      <c r="JAK174" s="97"/>
      <c r="JAL174" s="97"/>
      <c r="JAM174" s="97"/>
      <c r="JAN174" s="97"/>
      <c r="JAO174" s="97"/>
      <c r="JAP174" s="97"/>
      <c r="JAQ174" s="97"/>
      <c r="JAR174" s="97"/>
      <c r="JAS174" s="97"/>
      <c r="JAT174" s="97"/>
      <c r="JAU174" s="97"/>
      <c r="JAV174" s="97"/>
      <c r="JAW174" s="97"/>
      <c r="JAX174" s="97"/>
      <c r="JAY174" s="97"/>
      <c r="JAZ174" s="97"/>
      <c r="JBA174" s="97"/>
      <c r="JBB174" s="97"/>
      <c r="JBC174" s="97"/>
      <c r="JBD174" s="97"/>
      <c r="JBE174" s="97"/>
      <c r="JBF174" s="97"/>
      <c r="JBG174" s="97"/>
      <c r="JBH174" s="97"/>
      <c r="JBI174" s="97"/>
      <c r="JBJ174" s="97"/>
      <c r="JBK174" s="97"/>
      <c r="JBL174" s="97"/>
      <c r="JBM174" s="97"/>
      <c r="JBN174" s="97"/>
      <c r="JBO174" s="97"/>
      <c r="JBP174" s="97"/>
      <c r="JBQ174" s="97"/>
      <c r="JBR174" s="97"/>
      <c r="JBS174" s="97"/>
      <c r="JBT174" s="97"/>
      <c r="JBU174" s="97"/>
      <c r="JBV174" s="97"/>
      <c r="JBW174" s="97"/>
      <c r="JBX174" s="97"/>
      <c r="JBY174" s="97"/>
      <c r="JBZ174" s="97"/>
      <c r="JCA174" s="97"/>
      <c r="JCB174" s="97"/>
      <c r="JCC174" s="97"/>
      <c r="JCD174" s="97"/>
      <c r="JCE174" s="97"/>
      <c r="JCF174" s="97"/>
      <c r="JCG174" s="97"/>
      <c r="JCH174" s="97"/>
      <c r="JCI174" s="97"/>
      <c r="JCJ174" s="97"/>
      <c r="JCK174" s="97"/>
      <c r="JCL174" s="97"/>
      <c r="JCM174" s="97"/>
      <c r="JCN174" s="97"/>
      <c r="JCO174" s="97"/>
      <c r="JCP174" s="97"/>
      <c r="JCQ174" s="97"/>
      <c r="JCR174" s="97"/>
      <c r="JCS174" s="97"/>
      <c r="JCT174" s="97"/>
      <c r="JCU174" s="97"/>
      <c r="JCV174" s="97"/>
      <c r="JCW174" s="97"/>
      <c r="JCX174" s="97"/>
      <c r="JCY174" s="97"/>
      <c r="JCZ174" s="97"/>
      <c r="JDA174" s="97"/>
      <c r="JDB174" s="97"/>
      <c r="JDC174" s="97"/>
      <c r="JDD174" s="97"/>
      <c r="JDE174" s="97"/>
      <c r="JDF174" s="97"/>
      <c r="JDG174" s="97"/>
      <c r="JDH174" s="97"/>
      <c r="JDI174" s="97"/>
      <c r="JDJ174" s="97"/>
      <c r="JDK174" s="97"/>
      <c r="JDL174" s="97"/>
      <c r="JDM174" s="97"/>
      <c r="JDN174" s="97"/>
      <c r="JDO174" s="97"/>
      <c r="JDP174" s="97"/>
      <c r="JDQ174" s="97"/>
      <c r="JDR174" s="97"/>
      <c r="JDS174" s="97"/>
      <c r="JDT174" s="97"/>
      <c r="JDU174" s="97"/>
      <c r="JDV174" s="97"/>
      <c r="JDW174" s="97"/>
      <c r="JDX174" s="97"/>
      <c r="JDY174" s="97"/>
      <c r="JDZ174" s="97"/>
      <c r="JEA174" s="97"/>
      <c r="JEB174" s="97"/>
      <c r="JEC174" s="97"/>
      <c r="JED174" s="97"/>
      <c r="JEE174" s="97"/>
      <c r="JEF174" s="97"/>
      <c r="JEG174" s="97"/>
      <c r="JEH174" s="97"/>
      <c r="JEI174" s="97"/>
      <c r="JEJ174" s="97"/>
      <c r="JEK174" s="97"/>
      <c r="JEL174" s="97"/>
      <c r="JEM174" s="97"/>
      <c r="JEN174" s="97"/>
      <c r="JEO174" s="97"/>
      <c r="JEP174" s="97"/>
      <c r="JEQ174" s="97"/>
      <c r="JER174" s="97"/>
      <c r="JES174" s="97"/>
      <c r="JET174" s="97"/>
      <c r="JEU174" s="97"/>
      <c r="JEV174" s="97"/>
      <c r="JEW174" s="97"/>
      <c r="JEX174" s="97"/>
      <c r="JEY174" s="97"/>
      <c r="JEZ174" s="97"/>
      <c r="JFA174" s="97"/>
      <c r="JFB174" s="97"/>
      <c r="JFC174" s="97"/>
      <c r="JFD174" s="97"/>
      <c r="JFE174" s="97"/>
      <c r="JFF174" s="97"/>
      <c r="JFG174" s="97"/>
      <c r="JFH174" s="97"/>
      <c r="JFI174" s="97"/>
      <c r="JFJ174" s="97"/>
      <c r="JFK174" s="97"/>
      <c r="JFL174" s="97"/>
      <c r="JFM174" s="97"/>
      <c r="JFN174" s="97"/>
      <c r="JFO174" s="97"/>
      <c r="JFP174" s="97"/>
      <c r="JFQ174" s="97"/>
      <c r="JFR174" s="97"/>
      <c r="JFS174" s="97"/>
      <c r="JFT174" s="97"/>
      <c r="JFU174" s="97"/>
      <c r="JFV174" s="97"/>
      <c r="JFW174" s="97"/>
      <c r="JFX174" s="97"/>
      <c r="JFY174" s="97"/>
      <c r="JFZ174" s="97"/>
      <c r="JGA174" s="97"/>
      <c r="JGB174" s="97"/>
      <c r="JGC174" s="97"/>
      <c r="JGD174" s="97"/>
      <c r="JGE174" s="97"/>
      <c r="JGF174" s="97"/>
      <c r="JGG174" s="97"/>
      <c r="JGH174" s="97"/>
      <c r="JGI174" s="97"/>
      <c r="JGJ174" s="97"/>
      <c r="JGK174" s="97"/>
      <c r="JGL174" s="97"/>
      <c r="JGM174" s="97"/>
      <c r="JGN174" s="97"/>
      <c r="JGO174" s="97"/>
      <c r="JGP174" s="97"/>
      <c r="JGQ174" s="97"/>
      <c r="JGR174" s="97"/>
      <c r="JGS174" s="97"/>
      <c r="JGT174" s="97"/>
      <c r="JGU174" s="97"/>
      <c r="JGV174" s="97"/>
      <c r="JGW174" s="97"/>
      <c r="JGX174" s="97"/>
      <c r="JGY174" s="97"/>
      <c r="JGZ174" s="97"/>
      <c r="JHA174" s="97"/>
      <c r="JHB174" s="97"/>
      <c r="JHC174" s="97"/>
      <c r="JHD174" s="97"/>
      <c r="JHE174" s="97"/>
      <c r="JHF174" s="97"/>
      <c r="JHG174" s="97"/>
      <c r="JHH174" s="97"/>
      <c r="JHI174" s="97"/>
      <c r="JHJ174" s="97"/>
      <c r="JHK174" s="97"/>
      <c r="JHL174" s="97"/>
      <c r="JHM174" s="97"/>
      <c r="JHN174" s="97"/>
      <c r="JHO174" s="97"/>
      <c r="JHP174" s="97"/>
      <c r="JHQ174" s="97"/>
      <c r="JHR174" s="97"/>
      <c r="JHS174" s="97"/>
      <c r="JHT174" s="97"/>
      <c r="JHU174" s="97"/>
      <c r="JHV174" s="97"/>
      <c r="JHW174" s="97"/>
      <c r="JHX174" s="97"/>
      <c r="JHY174" s="97"/>
      <c r="JHZ174" s="97"/>
      <c r="JIA174" s="97"/>
      <c r="JIB174" s="97"/>
      <c r="JIC174" s="97"/>
      <c r="JID174" s="97"/>
      <c r="JIE174" s="97"/>
      <c r="JIF174" s="97"/>
      <c r="JIG174" s="97"/>
      <c r="JIH174" s="97"/>
      <c r="JII174" s="97"/>
      <c r="JIJ174" s="97"/>
      <c r="JIK174" s="97"/>
      <c r="JIL174" s="97"/>
      <c r="JIM174" s="97"/>
      <c r="JIN174" s="97"/>
      <c r="JIO174" s="97"/>
      <c r="JIP174" s="97"/>
      <c r="JIQ174" s="97"/>
      <c r="JIR174" s="97"/>
      <c r="JIS174" s="97"/>
      <c r="JIT174" s="97"/>
      <c r="JIU174" s="97"/>
      <c r="JIV174" s="97"/>
      <c r="JIW174" s="97"/>
      <c r="JIX174" s="97"/>
      <c r="JIY174" s="97"/>
      <c r="JIZ174" s="97"/>
      <c r="JJA174" s="97"/>
      <c r="JJB174" s="97"/>
      <c r="JJC174" s="97"/>
      <c r="JJD174" s="97"/>
      <c r="JJE174" s="97"/>
      <c r="JJF174" s="97"/>
      <c r="JJG174" s="97"/>
      <c r="JJH174" s="97"/>
      <c r="JJI174" s="97"/>
      <c r="JJJ174" s="97"/>
      <c r="JJK174" s="97"/>
      <c r="JJL174" s="97"/>
      <c r="JJM174" s="97"/>
      <c r="JJN174" s="97"/>
      <c r="JJO174" s="97"/>
      <c r="JJP174" s="97"/>
      <c r="JJQ174" s="97"/>
      <c r="JJR174" s="97"/>
      <c r="JJS174" s="97"/>
      <c r="JJT174" s="97"/>
      <c r="JJU174" s="97"/>
      <c r="JJV174" s="97"/>
      <c r="JJW174" s="97"/>
      <c r="JJX174" s="97"/>
      <c r="JJY174" s="97"/>
      <c r="JJZ174" s="97"/>
      <c r="JKA174" s="97"/>
      <c r="JKB174" s="97"/>
      <c r="JKC174" s="97"/>
      <c r="JKD174" s="97"/>
      <c r="JKE174" s="97"/>
      <c r="JKF174" s="97"/>
      <c r="JKG174" s="97"/>
      <c r="JKH174" s="97"/>
      <c r="JKI174" s="97"/>
      <c r="JKJ174" s="97"/>
      <c r="JKK174" s="97"/>
      <c r="JKL174" s="97"/>
      <c r="JKM174" s="97"/>
      <c r="JKN174" s="97"/>
      <c r="JKO174" s="97"/>
      <c r="JKP174" s="97"/>
      <c r="JKQ174" s="97"/>
      <c r="JKR174" s="97"/>
      <c r="JKS174" s="97"/>
      <c r="JKT174" s="97"/>
      <c r="JKU174" s="97"/>
      <c r="JKV174" s="97"/>
      <c r="JKW174" s="97"/>
      <c r="JKX174" s="97"/>
      <c r="JKY174" s="97"/>
      <c r="JKZ174" s="97"/>
      <c r="JLA174" s="97"/>
      <c r="JLB174" s="97"/>
      <c r="JLC174" s="97"/>
      <c r="JLD174" s="97"/>
      <c r="JLE174" s="97"/>
      <c r="JLF174" s="97"/>
      <c r="JLG174" s="97"/>
      <c r="JLH174" s="97"/>
      <c r="JLI174" s="97"/>
      <c r="JLJ174" s="97"/>
      <c r="JLK174" s="97"/>
      <c r="JLL174" s="97"/>
      <c r="JLM174" s="97"/>
      <c r="JLN174" s="97"/>
      <c r="JLO174" s="97"/>
      <c r="JLP174" s="97"/>
      <c r="JLQ174" s="97"/>
      <c r="JLR174" s="97"/>
      <c r="JLS174" s="97"/>
      <c r="JLT174" s="97"/>
      <c r="JLU174" s="97"/>
      <c r="JLV174" s="97"/>
      <c r="JLW174" s="97"/>
      <c r="JLX174" s="97"/>
      <c r="JLY174" s="97"/>
      <c r="JLZ174" s="97"/>
      <c r="JMA174" s="97"/>
      <c r="JMB174" s="97"/>
      <c r="JMC174" s="97"/>
      <c r="JMD174" s="97"/>
      <c r="JME174" s="97"/>
      <c r="JMF174" s="97"/>
      <c r="JMG174" s="97"/>
      <c r="JMH174" s="97"/>
      <c r="JMI174" s="97"/>
      <c r="JMJ174" s="97"/>
      <c r="JMK174" s="97"/>
      <c r="JML174" s="97"/>
      <c r="JMM174" s="97"/>
      <c r="JMN174" s="97"/>
      <c r="JMO174" s="97"/>
      <c r="JMP174" s="97"/>
      <c r="JMQ174" s="97"/>
      <c r="JMR174" s="97"/>
      <c r="JMS174" s="97"/>
      <c r="JMT174" s="97"/>
      <c r="JMU174" s="97"/>
      <c r="JMV174" s="97"/>
      <c r="JMW174" s="97"/>
      <c r="JMX174" s="97"/>
      <c r="JMY174" s="97"/>
      <c r="JMZ174" s="97"/>
      <c r="JNA174" s="97"/>
      <c r="JNB174" s="97"/>
      <c r="JNC174" s="97"/>
      <c r="JND174" s="97"/>
      <c r="JNE174" s="97"/>
      <c r="JNF174" s="97"/>
      <c r="JNG174" s="97"/>
      <c r="JNH174" s="97"/>
      <c r="JNI174" s="97"/>
      <c r="JNJ174" s="97"/>
      <c r="JNK174" s="97"/>
      <c r="JNL174" s="97"/>
      <c r="JNM174" s="97"/>
      <c r="JNN174" s="97"/>
      <c r="JNO174" s="97"/>
      <c r="JNP174" s="97"/>
      <c r="JNQ174" s="97"/>
      <c r="JNR174" s="97"/>
      <c r="JNS174" s="97"/>
      <c r="JNT174" s="97"/>
      <c r="JNU174" s="97"/>
      <c r="JNV174" s="97"/>
      <c r="JNW174" s="97"/>
      <c r="JNX174" s="97"/>
      <c r="JNY174" s="97"/>
      <c r="JNZ174" s="97"/>
      <c r="JOA174" s="97"/>
      <c r="JOB174" s="97"/>
      <c r="JOC174" s="97"/>
      <c r="JOD174" s="97"/>
      <c r="JOE174" s="97"/>
      <c r="JOF174" s="97"/>
      <c r="JOG174" s="97"/>
      <c r="JOH174" s="97"/>
      <c r="JOI174" s="97"/>
      <c r="JOJ174" s="97"/>
      <c r="JOK174" s="97"/>
      <c r="JOL174" s="97"/>
      <c r="JOM174" s="97"/>
      <c r="JON174" s="97"/>
      <c r="JOO174" s="97"/>
      <c r="JOP174" s="97"/>
      <c r="JOQ174" s="97"/>
      <c r="JOR174" s="97"/>
      <c r="JOS174" s="97"/>
      <c r="JOT174" s="97"/>
      <c r="JOU174" s="97"/>
      <c r="JOV174" s="97"/>
      <c r="JOW174" s="97"/>
      <c r="JOX174" s="97"/>
      <c r="JOY174" s="97"/>
      <c r="JOZ174" s="97"/>
      <c r="JPA174" s="97"/>
      <c r="JPB174" s="97"/>
      <c r="JPC174" s="97"/>
      <c r="JPD174" s="97"/>
      <c r="JPE174" s="97"/>
      <c r="JPF174" s="97"/>
      <c r="JPG174" s="97"/>
      <c r="JPH174" s="97"/>
      <c r="JPI174" s="97"/>
      <c r="JPJ174" s="97"/>
      <c r="JPK174" s="97"/>
      <c r="JPL174" s="97"/>
      <c r="JPM174" s="97"/>
      <c r="JPN174" s="97"/>
      <c r="JPO174" s="97"/>
      <c r="JPP174" s="97"/>
      <c r="JPQ174" s="97"/>
      <c r="JPR174" s="97"/>
      <c r="JPS174" s="97"/>
      <c r="JPT174" s="97"/>
      <c r="JPU174" s="97"/>
      <c r="JPV174" s="97"/>
      <c r="JPW174" s="97"/>
      <c r="JPX174" s="97"/>
      <c r="JPY174" s="97"/>
      <c r="JPZ174" s="97"/>
      <c r="JQA174" s="97"/>
      <c r="JQB174" s="97"/>
      <c r="JQC174" s="97"/>
      <c r="JQD174" s="97"/>
      <c r="JQE174" s="97"/>
      <c r="JQF174" s="97"/>
      <c r="JQG174" s="97"/>
      <c r="JQH174" s="97"/>
      <c r="JQI174" s="97"/>
      <c r="JQJ174" s="97"/>
      <c r="JQK174" s="97"/>
      <c r="JQL174" s="97"/>
      <c r="JQM174" s="97"/>
      <c r="JQN174" s="97"/>
      <c r="JQO174" s="97"/>
      <c r="JQP174" s="97"/>
      <c r="JQQ174" s="97"/>
      <c r="JQR174" s="97"/>
      <c r="JQS174" s="97"/>
      <c r="JQT174" s="97"/>
      <c r="JQU174" s="97"/>
      <c r="JQV174" s="97"/>
      <c r="JQW174" s="97"/>
      <c r="JQX174" s="97"/>
      <c r="JQY174" s="97"/>
      <c r="JQZ174" s="97"/>
      <c r="JRA174" s="97"/>
      <c r="JRB174" s="97"/>
      <c r="JRC174" s="97"/>
      <c r="JRD174" s="97"/>
      <c r="JRE174" s="97"/>
      <c r="JRF174" s="97"/>
      <c r="JRG174" s="97"/>
      <c r="JRH174" s="97"/>
      <c r="JRI174" s="97"/>
      <c r="JRJ174" s="97"/>
      <c r="JRK174" s="97"/>
      <c r="JRL174" s="97"/>
      <c r="JRM174" s="97"/>
      <c r="JRN174" s="97"/>
      <c r="JRO174" s="97"/>
      <c r="JRP174" s="97"/>
      <c r="JRQ174" s="97"/>
      <c r="JRR174" s="97"/>
      <c r="JRS174" s="97"/>
      <c r="JRT174" s="97"/>
      <c r="JRU174" s="97"/>
      <c r="JRV174" s="97"/>
      <c r="JRW174" s="97"/>
      <c r="JRX174" s="97"/>
      <c r="JRY174" s="97"/>
      <c r="JRZ174" s="97"/>
      <c r="JSA174" s="97"/>
      <c r="JSB174" s="97"/>
      <c r="JSC174" s="97"/>
      <c r="JSD174" s="97"/>
      <c r="JSE174" s="97"/>
      <c r="JSF174" s="97"/>
      <c r="JSG174" s="97"/>
      <c r="JSH174" s="97"/>
      <c r="JSI174" s="97"/>
      <c r="JSJ174" s="97"/>
      <c r="JSK174" s="97"/>
      <c r="JSL174" s="97"/>
      <c r="JSM174" s="97"/>
      <c r="JSN174" s="97"/>
      <c r="JSO174" s="97"/>
      <c r="JSP174" s="97"/>
      <c r="JSQ174" s="97"/>
      <c r="JSR174" s="97"/>
      <c r="JSS174" s="97"/>
      <c r="JST174" s="97"/>
      <c r="JSU174" s="97"/>
      <c r="JSV174" s="97"/>
      <c r="JSW174" s="97"/>
      <c r="JSX174" s="97"/>
      <c r="JSY174" s="97"/>
      <c r="JSZ174" s="97"/>
      <c r="JTA174" s="97"/>
      <c r="JTB174" s="97"/>
      <c r="JTC174" s="97"/>
      <c r="JTD174" s="97"/>
      <c r="JTE174" s="97"/>
      <c r="JTF174" s="97"/>
      <c r="JTG174" s="97"/>
      <c r="JTH174" s="97"/>
      <c r="JTI174" s="97"/>
      <c r="JTJ174" s="97"/>
      <c r="JTK174" s="97"/>
      <c r="JTL174" s="97"/>
      <c r="JTM174" s="97"/>
      <c r="JTN174" s="97"/>
      <c r="JTO174" s="97"/>
      <c r="JTP174" s="97"/>
      <c r="JTQ174" s="97"/>
      <c r="JTR174" s="97"/>
      <c r="JTS174" s="97"/>
      <c r="JTT174" s="97"/>
      <c r="JTU174" s="97"/>
      <c r="JTV174" s="97"/>
      <c r="JTW174" s="97"/>
      <c r="JTX174" s="97"/>
      <c r="JTY174" s="97"/>
      <c r="JTZ174" s="97"/>
      <c r="JUA174" s="97"/>
      <c r="JUB174" s="97"/>
      <c r="JUC174" s="97"/>
      <c r="JUD174" s="97"/>
      <c r="JUE174" s="97"/>
      <c r="JUF174" s="97"/>
      <c r="JUG174" s="97"/>
      <c r="JUH174" s="97"/>
      <c r="JUI174" s="97"/>
      <c r="JUJ174" s="97"/>
      <c r="JUK174" s="97"/>
      <c r="JUL174" s="97"/>
      <c r="JUM174" s="97"/>
      <c r="JUN174" s="97"/>
      <c r="JUO174" s="97"/>
      <c r="JUP174" s="97"/>
      <c r="JUQ174" s="97"/>
      <c r="JUR174" s="97"/>
      <c r="JUS174" s="97"/>
      <c r="JUT174" s="97"/>
      <c r="JUU174" s="97"/>
      <c r="JUV174" s="97"/>
      <c r="JUW174" s="97"/>
      <c r="JUX174" s="97"/>
      <c r="JUY174" s="97"/>
      <c r="JUZ174" s="97"/>
      <c r="JVA174" s="97"/>
      <c r="JVB174" s="97"/>
      <c r="JVC174" s="97"/>
      <c r="JVD174" s="97"/>
      <c r="JVE174" s="97"/>
      <c r="JVF174" s="97"/>
      <c r="JVG174" s="97"/>
      <c r="JVH174" s="97"/>
      <c r="JVI174" s="97"/>
      <c r="JVJ174" s="97"/>
      <c r="JVK174" s="97"/>
      <c r="JVL174" s="97"/>
      <c r="JVM174" s="97"/>
      <c r="JVN174" s="97"/>
      <c r="JVO174" s="97"/>
      <c r="JVP174" s="97"/>
      <c r="JVQ174" s="97"/>
      <c r="JVR174" s="97"/>
      <c r="JVS174" s="97"/>
      <c r="JVT174" s="97"/>
      <c r="JVU174" s="97"/>
      <c r="JVV174" s="97"/>
      <c r="JVW174" s="97"/>
      <c r="JVX174" s="97"/>
      <c r="JVY174" s="97"/>
      <c r="JVZ174" s="97"/>
      <c r="JWA174" s="97"/>
      <c r="JWB174" s="97"/>
      <c r="JWC174" s="97"/>
      <c r="JWD174" s="97"/>
      <c r="JWE174" s="97"/>
      <c r="JWF174" s="97"/>
      <c r="JWG174" s="97"/>
      <c r="JWH174" s="97"/>
      <c r="JWI174" s="97"/>
      <c r="JWJ174" s="97"/>
      <c r="JWK174" s="97"/>
      <c r="JWL174" s="97"/>
      <c r="JWM174" s="97"/>
      <c r="JWN174" s="97"/>
      <c r="JWO174" s="97"/>
      <c r="JWP174" s="97"/>
      <c r="JWQ174" s="97"/>
      <c r="JWR174" s="97"/>
      <c r="JWS174" s="97"/>
      <c r="JWT174" s="97"/>
      <c r="JWU174" s="97"/>
      <c r="JWV174" s="97"/>
      <c r="JWW174" s="97"/>
      <c r="JWX174" s="97"/>
      <c r="JWY174" s="97"/>
      <c r="JWZ174" s="97"/>
      <c r="JXA174" s="97"/>
      <c r="JXB174" s="97"/>
      <c r="JXC174" s="97"/>
      <c r="JXD174" s="97"/>
      <c r="JXE174" s="97"/>
      <c r="JXF174" s="97"/>
      <c r="JXG174" s="97"/>
      <c r="JXH174" s="97"/>
      <c r="JXI174" s="97"/>
      <c r="JXJ174" s="97"/>
      <c r="JXK174" s="97"/>
      <c r="JXL174" s="97"/>
      <c r="JXM174" s="97"/>
      <c r="JXN174" s="97"/>
      <c r="JXO174" s="97"/>
      <c r="JXP174" s="97"/>
      <c r="JXQ174" s="97"/>
      <c r="JXR174" s="97"/>
      <c r="JXS174" s="97"/>
      <c r="JXT174" s="97"/>
      <c r="JXU174" s="97"/>
      <c r="JXV174" s="97"/>
      <c r="JXW174" s="97"/>
      <c r="JXX174" s="97"/>
      <c r="JXY174" s="97"/>
      <c r="JXZ174" s="97"/>
      <c r="JYA174" s="97"/>
      <c r="JYB174" s="97"/>
      <c r="JYC174" s="97"/>
      <c r="JYD174" s="97"/>
      <c r="JYE174" s="97"/>
      <c r="JYF174" s="97"/>
      <c r="JYG174" s="97"/>
      <c r="JYH174" s="97"/>
      <c r="JYI174" s="97"/>
      <c r="JYJ174" s="97"/>
      <c r="JYK174" s="97"/>
      <c r="JYL174" s="97"/>
      <c r="JYM174" s="97"/>
      <c r="JYN174" s="97"/>
      <c r="JYO174" s="97"/>
      <c r="JYP174" s="97"/>
      <c r="JYQ174" s="97"/>
      <c r="JYR174" s="97"/>
      <c r="JYS174" s="97"/>
      <c r="JYT174" s="97"/>
      <c r="JYU174" s="97"/>
      <c r="JYV174" s="97"/>
      <c r="JYW174" s="97"/>
      <c r="JYX174" s="97"/>
      <c r="JYY174" s="97"/>
      <c r="JYZ174" s="97"/>
      <c r="JZA174" s="97"/>
      <c r="JZB174" s="97"/>
      <c r="JZC174" s="97"/>
      <c r="JZD174" s="97"/>
      <c r="JZE174" s="97"/>
      <c r="JZF174" s="97"/>
      <c r="JZG174" s="97"/>
      <c r="JZH174" s="97"/>
      <c r="JZI174" s="97"/>
      <c r="JZJ174" s="97"/>
      <c r="JZK174" s="97"/>
      <c r="JZL174" s="97"/>
      <c r="JZM174" s="97"/>
      <c r="JZN174" s="97"/>
      <c r="JZO174" s="97"/>
      <c r="JZP174" s="97"/>
      <c r="JZQ174" s="97"/>
      <c r="JZR174" s="97"/>
      <c r="JZS174" s="97"/>
      <c r="JZT174" s="97"/>
      <c r="JZU174" s="97"/>
      <c r="JZV174" s="97"/>
      <c r="JZW174" s="97"/>
      <c r="JZX174" s="97"/>
      <c r="JZY174" s="97"/>
      <c r="JZZ174" s="97"/>
      <c r="KAA174" s="97"/>
      <c r="KAB174" s="97"/>
      <c r="KAC174" s="97"/>
      <c r="KAD174" s="97"/>
      <c r="KAE174" s="97"/>
      <c r="KAF174" s="97"/>
      <c r="KAG174" s="97"/>
      <c r="KAH174" s="97"/>
      <c r="KAI174" s="97"/>
      <c r="KAJ174" s="97"/>
      <c r="KAK174" s="97"/>
      <c r="KAL174" s="97"/>
      <c r="KAM174" s="97"/>
      <c r="KAN174" s="97"/>
      <c r="KAO174" s="97"/>
      <c r="KAP174" s="97"/>
      <c r="KAQ174" s="97"/>
      <c r="KAR174" s="97"/>
      <c r="KAS174" s="97"/>
      <c r="KAT174" s="97"/>
      <c r="KAU174" s="97"/>
      <c r="KAV174" s="97"/>
      <c r="KAW174" s="97"/>
      <c r="KAX174" s="97"/>
      <c r="KAY174" s="97"/>
      <c r="KAZ174" s="97"/>
      <c r="KBA174" s="97"/>
      <c r="KBB174" s="97"/>
      <c r="KBC174" s="97"/>
      <c r="KBD174" s="97"/>
      <c r="KBE174" s="97"/>
      <c r="KBF174" s="97"/>
      <c r="KBG174" s="97"/>
      <c r="KBH174" s="97"/>
      <c r="KBI174" s="97"/>
      <c r="KBJ174" s="97"/>
      <c r="KBK174" s="97"/>
      <c r="KBL174" s="97"/>
      <c r="KBM174" s="97"/>
      <c r="KBN174" s="97"/>
      <c r="KBO174" s="97"/>
      <c r="KBP174" s="97"/>
      <c r="KBQ174" s="97"/>
      <c r="KBR174" s="97"/>
      <c r="KBS174" s="97"/>
      <c r="KBT174" s="97"/>
      <c r="KBU174" s="97"/>
      <c r="KBV174" s="97"/>
      <c r="KBW174" s="97"/>
      <c r="KBX174" s="97"/>
      <c r="KBY174" s="97"/>
      <c r="KBZ174" s="97"/>
      <c r="KCA174" s="97"/>
      <c r="KCB174" s="97"/>
      <c r="KCC174" s="97"/>
      <c r="KCD174" s="97"/>
      <c r="KCE174" s="97"/>
      <c r="KCF174" s="97"/>
      <c r="KCG174" s="97"/>
      <c r="KCH174" s="97"/>
      <c r="KCI174" s="97"/>
      <c r="KCJ174" s="97"/>
      <c r="KCK174" s="97"/>
      <c r="KCL174" s="97"/>
      <c r="KCM174" s="97"/>
      <c r="KCN174" s="97"/>
      <c r="KCO174" s="97"/>
      <c r="KCP174" s="97"/>
      <c r="KCQ174" s="97"/>
      <c r="KCR174" s="97"/>
      <c r="KCS174" s="97"/>
      <c r="KCT174" s="97"/>
      <c r="KCU174" s="97"/>
      <c r="KCV174" s="97"/>
      <c r="KCW174" s="97"/>
      <c r="KCX174" s="97"/>
      <c r="KCY174" s="97"/>
      <c r="KCZ174" s="97"/>
      <c r="KDA174" s="97"/>
      <c r="KDB174" s="97"/>
      <c r="KDC174" s="97"/>
      <c r="KDD174" s="97"/>
      <c r="KDE174" s="97"/>
      <c r="KDF174" s="97"/>
      <c r="KDG174" s="97"/>
      <c r="KDH174" s="97"/>
      <c r="KDI174" s="97"/>
      <c r="KDJ174" s="97"/>
      <c r="KDK174" s="97"/>
      <c r="KDL174" s="97"/>
      <c r="KDM174" s="97"/>
      <c r="KDN174" s="97"/>
      <c r="KDO174" s="97"/>
      <c r="KDP174" s="97"/>
      <c r="KDQ174" s="97"/>
      <c r="KDR174" s="97"/>
      <c r="KDS174" s="97"/>
      <c r="KDT174" s="97"/>
      <c r="KDU174" s="97"/>
      <c r="KDV174" s="97"/>
      <c r="KDW174" s="97"/>
      <c r="KDX174" s="97"/>
      <c r="KDY174" s="97"/>
      <c r="KDZ174" s="97"/>
      <c r="KEA174" s="97"/>
      <c r="KEB174" s="97"/>
      <c r="KEC174" s="97"/>
      <c r="KED174" s="97"/>
      <c r="KEE174" s="97"/>
      <c r="KEF174" s="97"/>
      <c r="KEG174" s="97"/>
      <c r="KEH174" s="97"/>
      <c r="KEI174" s="97"/>
      <c r="KEJ174" s="97"/>
      <c r="KEK174" s="97"/>
      <c r="KEL174" s="97"/>
      <c r="KEM174" s="97"/>
      <c r="KEN174" s="97"/>
      <c r="KEO174" s="97"/>
      <c r="KEP174" s="97"/>
      <c r="KEQ174" s="97"/>
      <c r="KER174" s="97"/>
      <c r="KES174" s="97"/>
      <c r="KET174" s="97"/>
      <c r="KEU174" s="97"/>
      <c r="KEV174" s="97"/>
      <c r="KEW174" s="97"/>
      <c r="KEX174" s="97"/>
      <c r="KEY174" s="97"/>
      <c r="KEZ174" s="97"/>
      <c r="KFA174" s="97"/>
      <c r="KFB174" s="97"/>
      <c r="KFC174" s="97"/>
      <c r="KFD174" s="97"/>
      <c r="KFE174" s="97"/>
      <c r="KFF174" s="97"/>
      <c r="KFG174" s="97"/>
      <c r="KFH174" s="97"/>
      <c r="KFI174" s="97"/>
      <c r="KFJ174" s="97"/>
      <c r="KFK174" s="97"/>
      <c r="KFL174" s="97"/>
      <c r="KFM174" s="97"/>
      <c r="KFN174" s="97"/>
      <c r="KFO174" s="97"/>
      <c r="KFP174" s="97"/>
      <c r="KFQ174" s="97"/>
      <c r="KFR174" s="97"/>
      <c r="KFS174" s="97"/>
      <c r="KFT174" s="97"/>
      <c r="KFU174" s="97"/>
      <c r="KFV174" s="97"/>
      <c r="KFW174" s="97"/>
      <c r="KFX174" s="97"/>
      <c r="KFY174" s="97"/>
      <c r="KFZ174" s="97"/>
      <c r="KGA174" s="97"/>
      <c r="KGB174" s="97"/>
      <c r="KGC174" s="97"/>
      <c r="KGD174" s="97"/>
      <c r="KGE174" s="97"/>
      <c r="KGF174" s="97"/>
      <c r="KGG174" s="97"/>
      <c r="KGH174" s="97"/>
      <c r="KGI174" s="97"/>
      <c r="KGJ174" s="97"/>
      <c r="KGK174" s="97"/>
      <c r="KGL174" s="97"/>
      <c r="KGM174" s="97"/>
      <c r="KGN174" s="97"/>
      <c r="KGO174" s="97"/>
      <c r="KGP174" s="97"/>
      <c r="KGQ174" s="97"/>
      <c r="KGR174" s="97"/>
      <c r="KGS174" s="97"/>
      <c r="KGT174" s="97"/>
      <c r="KGU174" s="97"/>
      <c r="KGV174" s="97"/>
      <c r="KGW174" s="97"/>
      <c r="KGX174" s="97"/>
      <c r="KGY174" s="97"/>
      <c r="KGZ174" s="97"/>
      <c r="KHA174" s="97"/>
      <c r="KHB174" s="97"/>
      <c r="KHC174" s="97"/>
      <c r="KHD174" s="97"/>
      <c r="KHE174" s="97"/>
      <c r="KHF174" s="97"/>
      <c r="KHG174" s="97"/>
      <c r="KHH174" s="97"/>
      <c r="KHI174" s="97"/>
      <c r="KHJ174" s="97"/>
      <c r="KHK174" s="97"/>
      <c r="KHL174" s="97"/>
      <c r="KHM174" s="97"/>
      <c r="KHN174" s="97"/>
      <c r="KHO174" s="97"/>
      <c r="KHP174" s="97"/>
      <c r="KHQ174" s="97"/>
      <c r="KHR174" s="97"/>
      <c r="KHS174" s="97"/>
      <c r="KHT174" s="97"/>
      <c r="KHU174" s="97"/>
      <c r="KHV174" s="97"/>
      <c r="KHW174" s="97"/>
      <c r="KHX174" s="97"/>
      <c r="KHY174" s="97"/>
      <c r="KHZ174" s="97"/>
      <c r="KIA174" s="97"/>
      <c r="KIB174" s="97"/>
      <c r="KIC174" s="97"/>
      <c r="KID174" s="97"/>
      <c r="KIE174" s="97"/>
      <c r="KIF174" s="97"/>
      <c r="KIG174" s="97"/>
      <c r="KIH174" s="97"/>
      <c r="KII174" s="97"/>
      <c r="KIJ174" s="97"/>
      <c r="KIK174" s="97"/>
      <c r="KIL174" s="97"/>
      <c r="KIM174" s="97"/>
      <c r="KIN174" s="97"/>
      <c r="KIO174" s="97"/>
      <c r="KIP174" s="97"/>
      <c r="KIQ174" s="97"/>
      <c r="KIR174" s="97"/>
      <c r="KIS174" s="97"/>
      <c r="KIT174" s="97"/>
      <c r="KIU174" s="97"/>
      <c r="KIV174" s="97"/>
      <c r="KIW174" s="97"/>
      <c r="KIX174" s="97"/>
      <c r="KIY174" s="97"/>
      <c r="KIZ174" s="97"/>
      <c r="KJA174" s="97"/>
      <c r="KJB174" s="97"/>
      <c r="KJC174" s="97"/>
      <c r="KJD174" s="97"/>
      <c r="KJE174" s="97"/>
      <c r="KJF174" s="97"/>
      <c r="KJG174" s="97"/>
      <c r="KJH174" s="97"/>
      <c r="KJI174" s="97"/>
      <c r="KJJ174" s="97"/>
      <c r="KJK174" s="97"/>
      <c r="KJL174" s="97"/>
      <c r="KJM174" s="97"/>
      <c r="KJN174" s="97"/>
      <c r="KJO174" s="97"/>
      <c r="KJP174" s="97"/>
      <c r="KJQ174" s="97"/>
      <c r="KJR174" s="97"/>
      <c r="KJS174" s="97"/>
      <c r="KJT174" s="97"/>
      <c r="KJU174" s="97"/>
      <c r="KJV174" s="97"/>
      <c r="KJW174" s="97"/>
      <c r="KJX174" s="97"/>
      <c r="KJY174" s="97"/>
      <c r="KJZ174" s="97"/>
      <c r="KKA174" s="97"/>
      <c r="KKB174" s="97"/>
      <c r="KKC174" s="97"/>
      <c r="KKD174" s="97"/>
      <c r="KKE174" s="97"/>
      <c r="KKF174" s="97"/>
      <c r="KKG174" s="97"/>
      <c r="KKH174" s="97"/>
      <c r="KKI174" s="97"/>
      <c r="KKJ174" s="97"/>
      <c r="KKK174" s="97"/>
      <c r="KKL174" s="97"/>
      <c r="KKM174" s="97"/>
      <c r="KKN174" s="97"/>
      <c r="KKO174" s="97"/>
      <c r="KKP174" s="97"/>
      <c r="KKQ174" s="97"/>
      <c r="KKR174" s="97"/>
      <c r="KKS174" s="97"/>
      <c r="KKT174" s="97"/>
      <c r="KKU174" s="97"/>
      <c r="KKV174" s="97"/>
      <c r="KKW174" s="97"/>
      <c r="KKX174" s="97"/>
      <c r="KKY174" s="97"/>
      <c r="KKZ174" s="97"/>
      <c r="KLA174" s="97"/>
      <c r="KLB174" s="97"/>
      <c r="KLC174" s="97"/>
      <c r="KLD174" s="97"/>
      <c r="KLE174" s="97"/>
      <c r="KLF174" s="97"/>
      <c r="KLG174" s="97"/>
      <c r="KLH174" s="97"/>
      <c r="KLI174" s="97"/>
      <c r="KLJ174" s="97"/>
      <c r="KLK174" s="97"/>
      <c r="KLL174" s="97"/>
      <c r="KLM174" s="97"/>
      <c r="KLN174" s="97"/>
      <c r="KLO174" s="97"/>
      <c r="KLP174" s="97"/>
      <c r="KLQ174" s="97"/>
      <c r="KLR174" s="97"/>
      <c r="KLS174" s="97"/>
      <c r="KLT174" s="97"/>
      <c r="KLU174" s="97"/>
      <c r="KLV174" s="97"/>
      <c r="KLW174" s="97"/>
      <c r="KLX174" s="97"/>
      <c r="KLY174" s="97"/>
      <c r="KLZ174" s="97"/>
      <c r="KMA174" s="97"/>
      <c r="KMB174" s="97"/>
      <c r="KMC174" s="97"/>
      <c r="KMD174" s="97"/>
      <c r="KME174" s="97"/>
      <c r="KMF174" s="97"/>
      <c r="KMG174" s="97"/>
      <c r="KMH174" s="97"/>
      <c r="KMI174" s="97"/>
      <c r="KMJ174" s="97"/>
      <c r="KMK174" s="97"/>
      <c r="KML174" s="97"/>
      <c r="KMM174" s="97"/>
      <c r="KMN174" s="97"/>
      <c r="KMO174" s="97"/>
      <c r="KMP174" s="97"/>
      <c r="KMQ174" s="97"/>
      <c r="KMR174" s="97"/>
      <c r="KMS174" s="97"/>
      <c r="KMT174" s="97"/>
      <c r="KMU174" s="97"/>
      <c r="KMV174" s="97"/>
      <c r="KMW174" s="97"/>
      <c r="KMX174" s="97"/>
      <c r="KMY174" s="97"/>
      <c r="KMZ174" s="97"/>
      <c r="KNA174" s="97"/>
      <c r="KNB174" s="97"/>
      <c r="KNC174" s="97"/>
      <c r="KND174" s="97"/>
      <c r="KNE174" s="97"/>
      <c r="KNF174" s="97"/>
      <c r="KNG174" s="97"/>
      <c r="KNH174" s="97"/>
      <c r="KNI174" s="97"/>
      <c r="KNJ174" s="97"/>
      <c r="KNK174" s="97"/>
      <c r="KNL174" s="97"/>
      <c r="KNM174" s="97"/>
      <c r="KNN174" s="97"/>
      <c r="KNO174" s="97"/>
      <c r="KNP174" s="97"/>
      <c r="KNQ174" s="97"/>
      <c r="KNR174" s="97"/>
      <c r="KNS174" s="97"/>
      <c r="KNT174" s="97"/>
      <c r="KNU174" s="97"/>
      <c r="KNV174" s="97"/>
      <c r="KNW174" s="97"/>
      <c r="KNX174" s="97"/>
      <c r="KNY174" s="97"/>
      <c r="KNZ174" s="97"/>
      <c r="KOA174" s="97"/>
      <c r="KOB174" s="97"/>
      <c r="KOC174" s="97"/>
      <c r="KOD174" s="97"/>
      <c r="KOE174" s="97"/>
      <c r="KOF174" s="97"/>
      <c r="KOG174" s="97"/>
      <c r="KOH174" s="97"/>
      <c r="KOI174" s="97"/>
      <c r="KOJ174" s="97"/>
      <c r="KOK174" s="97"/>
      <c r="KOL174" s="97"/>
      <c r="KOM174" s="97"/>
      <c r="KON174" s="97"/>
      <c r="KOO174" s="97"/>
      <c r="KOP174" s="97"/>
      <c r="KOQ174" s="97"/>
      <c r="KOR174" s="97"/>
      <c r="KOS174" s="97"/>
      <c r="KOT174" s="97"/>
      <c r="KOU174" s="97"/>
      <c r="KOV174" s="97"/>
      <c r="KOW174" s="97"/>
      <c r="KOX174" s="97"/>
      <c r="KOY174" s="97"/>
      <c r="KOZ174" s="97"/>
      <c r="KPA174" s="97"/>
      <c r="KPB174" s="97"/>
      <c r="KPC174" s="97"/>
      <c r="KPD174" s="97"/>
      <c r="KPE174" s="97"/>
      <c r="KPF174" s="97"/>
      <c r="KPG174" s="97"/>
      <c r="KPH174" s="97"/>
      <c r="KPI174" s="97"/>
      <c r="KPJ174" s="97"/>
      <c r="KPK174" s="97"/>
      <c r="KPL174" s="97"/>
      <c r="KPM174" s="97"/>
      <c r="KPN174" s="97"/>
      <c r="KPO174" s="97"/>
      <c r="KPP174" s="97"/>
      <c r="KPQ174" s="97"/>
      <c r="KPR174" s="97"/>
      <c r="KPS174" s="97"/>
      <c r="KPT174" s="97"/>
      <c r="KPU174" s="97"/>
      <c r="KPV174" s="97"/>
      <c r="KPW174" s="97"/>
      <c r="KPX174" s="97"/>
      <c r="KPY174" s="97"/>
      <c r="KPZ174" s="97"/>
      <c r="KQA174" s="97"/>
      <c r="KQB174" s="97"/>
      <c r="KQC174" s="97"/>
      <c r="KQD174" s="97"/>
      <c r="KQE174" s="97"/>
      <c r="KQF174" s="97"/>
      <c r="KQG174" s="97"/>
      <c r="KQH174" s="97"/>
      <c r="KQI174" s="97"/>
      <c r="KQJ174" s="97"/>
      <c r="KQK174" s="97"/>
      <c r="KQL174" s="97"/>
      <c r="KQM174" s="97"/>
      <c r="KQN174" s="97"/>
      <c r="KQO174" s="97"/>
      <c r="KQP174" s="97"/>
      <c r="KQQ174" s="97"/>
      <c r="KQR174" s="97"/>
      <c r="KQS174" s="97"/>
      <c r="KQT174" s="97"/>
      <c r="KQU174" s="97"/>
      <c r="KQV174" s="97"/>
      <c r="KQW174" s="97"/>
      <c r="KQX174" s="97"/>
      <c r="KQY174" s="97"/>
      <c r="KQZ174" s="97"/>
      <c r="KRA174" s="97"/>
      <c r="KRB174" s="97"/>
      <c r="KRC174" s="97"/>
      <c r="KRD174" s="97"/>
      <c r="KRE174" s="97"/>
      <c r="KRF174" s="97"/>
      <c r="KRG174" s="97"/>
      <c r="KRH174" s="97"/>
      <c r="KRI174" s="97"/>
      <c r="KRJ174" s="97"/>
      <c r="KRK174" s="97"/>
      <c r="KRL174" s="97"/>
      <c r="KRM174" s="97"/>
      <c r="KRN174" s="97"/>
      <c r="KRO174" s="97"/>
      <c r="KRP174" s="97"/>
      <c r="KRQ174" s="97"/>
      <c r="KRR174" s="97"/>
      <c r="KRS174" s="97"/>
      <c r="KRT174" s="97"/>
      <c r="KRU174" s="97"/>
      <c r="KRV174" s="97"/>
      <c r="KRW174" s="97"/>
      <c r="KRX174" s="97"/>
      <c r="KRY174" s="97"/>
      <c r="KRZ174" s="97"/>
      <c r="KSA174" s="97"/>
      <c r="KSB174" s="97"/>
      <c r="KSC174" s="97"/>
      <c r="KSD174" s="97"/>
      <c r="KSE174" s="97"/>
      <c r="KSF174" s="97"/>
      <c r="KSG174" s="97"/>
      <c r="KSH174" s="97"/>
      <c r="KSI174" s="97"/>
      <c r="KSJ174" s="97"/>
      <c r="KSK174" s="97"/>
      <c r="KSL174" s="97"/>
      <c r="KSM174" s="97"/>
      <c r="KSN174" s="97"/>
      <c r="KSO174" s="97"/>
      <c r="KSP174" s="97"/>
      <c r="KSQ174" s="97"/>
      <c r="KSR174" s="97"/>
      <c r="KSS174" s="97"/>
      <c r="KST174" s="97"/>
      <c r="KSU174" s="97"/>
      <c r="KSV174" s="97"/>
      <c r="KSW174" s="97"/>
      <c r="KSX174" s="97"/>
      <c r="KSY174" s="97"/>
      <c r="KSZ174" s="97"/>
      <c r="KTA174" s="97"/>
      <c r="KTB174" s="97"/>
      <c r="KTC174" s="97"/>
      <c r="KTD174" s="97"/>
      <c r="KTE174" s="97"/>
      <c r="KTF174" s="97"/>
      <c r="KTG174" s="97"/>
      <c r="KTH174" s="97"/>
      <c r="KTI174" s="97"/>
      <c r="KTJ174" s="97"/>
      <c r="KTK174" s="97"/>
      <c r="KTL174" s="97"/>
      <c r="KTM174" s="97"/>
      <c r="KTN174" s="97"/>
      <c r="KTO174" s="97"/>
      <c r="KTP174" s="97"/>
      <c r="KTQ174" s="97"/>
      <c r="KTR174" s="97"/>
      <c r="KTS174" s="97"/>
      <c r="KTT174" s="97"/>
      <c r="KTU174" s="97"/>
      <c r="KTV174" s="97"/>
      <c r="KTW174" s="97"/>
      <c r="KTX174" s="97"/>
      <c r="KTY174" s="97"/>
      <c r="KTZ174" s="97"/>
      <c r="KUA174" s="97"/>
      <c r="KUB174" s="97"/>
      <c r="KUC174" s="97"/>
      <c r="KUD174" s="97"/>
      <c r="KUE174" s="97"/>
      <c r="KUF174" s="97"/>
      <c r="KUG174" s="97"/>
      <c r="KUH174" s="97"/>
      <c r="KUI174" s="97"/>
      <c r="KUJ174" s="97"/>
      <c r="KUK174" s="97"/>
      <c r="KUL174" s="97"/>
      <c r="KUM174" s="97"/>
      <c r="KUN174" s="97"/>
      <c r="KUO174" s="97"/>
      <c r="KUP174" s="97"/>
      <c r="KUQ174" s="97"/>
      <c r="KUR174" s="97"/>
      <c r="KUS174" s="97"/>
      <c r="KUT174" s="97"/>
      <c r="KUU174" s="97"/>
      <c r="KUV174" s="97"/>
      <c r="KUW174" s="97"/>
      <c r="KUX174" s="97"/>
      <c r="KUY174" s="97"/>
      <c r="KUZ174" s="97"/>
      <c r="KVA174" s="97"/>
      <c r="KVB174" s="97"/>
      <c r="KVC174" s="97"/>
      <c r="KVD174" s="97"/>
      <c r="KVE174" s="97"/>
      <c r="KVF174" s="97"/>
      <c r="KVG174" s="97"/>
      <c r="KVH174" s="97"/>
      <c r="KVI174" s="97"/>
      <c r="KVJ174" s="97"/>
      <c r="KVK174" s="97"/>
      <c r="KVL174" s="97"/>
      <c r="KVM174" s="97"/>
      <c r="KVN174" s="97"/>
      <c r="KVO174" s="97"/>
      <c r="KVP174" s="97"/>
      <c r="KVQ174" s="97"/>
      <c r="KVR174" s="97"/>
      <c r="KVS174" s="97"/>
      <c r="KVT174" s="97"/>
      <c r="KVU174" s="97"/>
      <c r="KVV174" s="97"/>
      <c r="KVW174" s="97"/>
      <c r="KVX174" s="97"/>
      <c r="KVY174" s="97"/>
      <c r="KVZ174" s="97"/>
      <c r="KWA174" s="97"/>
      <c r="KWB174" s="97"/>
      <c r="KWC174" s="97"/>
      <c r="KWD174" s="97"/>
      <c r="KWE174" s="97"/>
      <c r="KWF174" s="97"/>
      <c r="KWG174" s="97"/>
      <c r="KWH174" s="97"/>
      <c r="KWI174" s="97"/>
      <c r="KWJ174" s="97"/>
      <c r="KWK174" s="97"/>
      <c r="KWL174" s="97"/>
      <c r="KWM174" s="97"/>
      <c r="KWN174" s="97"/>
      <c r="KWO174" s="97"/>
      <c r="KWP174" s="97"/>
      <c r="KWQ174" s="97"/>
      <c r="KWR174" s="97"/>
      <c r="KWS174" s="97"/>
      <c r="KWT174" s="97"/>
      <c r="KWU174" s="97"/>
      <c r="KWV174" s="97"/>
      <c r="KWW174" s="97"/>
      <c r="KWX174" s="97"/>
      <c r="KWY174" s="97"/>
      <c r="KWZ174" s="97"/>
      <c r="KXA174" s="97"/>
      <c r="KXB174" s="97"/>
      <c r="KXC174" s="97"/>
      <c r="KXD174" s="97"/>
      <c r="KXE174" s="97"/>
      <c r="KXF174" s="97"/>
      <c r="KXG174" s="97"/>
      <c r="KXH174" s="97"/>
      <c r="KXI174" s="97"/>
      <c r="KXJ174" s="97"/>
      <c r="KXK174" s="97"/>
      <c r="KXL174" s="97"/>
      <c r="KXM174" s="97"/>
      <c r="KXN174" s="97"/>
      <c r="KXO174" s="97"/>
      <c r="KXP174" s="97"/>
      <c r="KXQ174" s="97"/>
      <c r="KXR174" s="97"/>
      <c r="KXS174" s="97"/>
      <c r="KXT174" s="97"/>
      <c r="KXU174" s="97"/>
      <c r="KXV174" s="97"/>
      <c r="KXW174" s="97"/>
      <c r="KXX174" s="97"/>
      <c r="KXY174" s="97"/>
      <c r="KXZ174" s="97"/>
      <c r="KYA174" s="97"/>
      <c r="KYB174" s="97"/>
      <c r="KYC174" s="97"/>
      <c r="KYD174" s="97"/>
      <c r="KYE174" s="97"/>
      <c r="KYF174" s="97"/>
      <c r="KYG174" s="97"/>
      <c r="KYH174" s="97"/>
      <c r="KYI174" s="97"/>
      <c r="KYJ174" s="97"/>
      <c r="KYK174" s="97"/>
      <c r="KYL174" s="97"/>
      <c r="KYM174" s="97"/>
      <c r="KYN174" s="97"/>
      <c r="KYO174" s="97"/>
      <c r="KYP174" s="97"/>
      <c r="KYQ174" s="97"/>
      <c r="KYR174" s="97"/>
      <c r="KYS174" s="97"/>
      <c r="KYT174" s="97"/>
      <c r="KYU174" s="97"/>
      <c r="KYV174" s="97"/>
      <c r="KYW174" s="97"/>
      <c r="KYX174" s="97"/>
      <c r="KYY174" s="97"/>
      <c r="KYZ174" s="97"/>
      <c r="KZA174" s="97"/>
      <c r="KZB174" s="97"/>
      <c r="KZC174" s="97"/>
      <c r="KZD174" s="97"/>
      <c r="KZE174" s="97"/>
      <c r="KZF174" s="97"/>
      <c r="KZG174" s="97"/>
      <c r="KZH174" s="97"/>
      <c r="KZI174" s="97"/>
      <c r="KZJ174" s="97"/>
      <c r="KZK174" s="97"/>
      <c r="KZL174" s="97"/>
      <c r="KZM174" s="97"/>
      <c r="KZN174" s="97"/>
      <c r="KZO174" s="97"/>
      <c r="KZP174" s="97"/>
      <c r="KZQ174" s="97"/>
      <c r="KZR174" s="97"/>
      <c r="KZS174" s="97"/>
      <c r="KZT174" s="97"/>
      <c r="KZU174" s="97"/>
      <c r="KZV174" s="97"/>
      <c r="KZW174" s="97"/>
      <c r="KZX174" s="97"/>
      <c r="KZY174" s="97"/>
      <c r="KZZ174" s="97"/>
      <c r="LAA174" s="97"/>
      <c r="LAB174" s="97"/>
      <c r="LAC174" s="97"/>
      <c r="LAD174" s="97"/>
      <c r="LAE174" s="97"/>
      <c r="LAF174" s="97"/>
      <c r="LAG174" s="97"/>
      <c r="LAH174" s="97"/>
      <c r="LAI174" s="97"/>
      <c r="LAJ174" s="97"/>
      <c r="LAK174" s="97"/>
      <c r="LAL174" s="97"/>
      <c r="LAM174" s="97"/>
      <c r="LAN174" s="97"/>
      <c r="LAO174" s="97"/>
      <c r="LAP174" s="97"/>
      <c r="LAQ174" s="97"/>
      <c r="LAR174" s="97"/>
      <c r="LAS174" s="97"/>
      <c r="LAT174" s="97"/>
      <c r="LAU174" s="97"/>
      <c r="LAV174" s="97"/>
      <c r="LAW174" s="97"/>
      <c r="LAX174" s="97"/>
      <c r="LAY174" s="97"/>
      <c r="LAZ174" s="97"/>
      <c r="LBA174" s="97"/>
      <c r="LBB174" s="97"/>
      <c r="LBC174" s="97"/>
      <c r="LBD174" s="97"/>
      <c r="LBE174" s="97"/>
      <c r="LBF174" s="97"/>
      <c r="LBG174" s="97"/>
      <c r="LBH174" s="97"/>
      <c r="LBI174" s="97"/>
      <c r="LBJ174" s="97"/>
      <c r="LBK174" s="97"/>
      <c r="LBL174" s="97"/>
      <c r="LBM174" s="97"/>
      <c r="LBN174" s="97"/>
      <c r="LBO174" s="97"/>
      <c r="LBP174" s="97"/>
      <c r="LBQ174" s="97"/>
      <c r="LBR174" s="97"/>
      <c r="LBS174" s="97"/>
      <c r="LBT174" s="97"/>
      <c r="LBU174" s="97"/>
      <c r="LBV174" s="97"/>
      <c r="LBW174" s="97"/>
      <c r="LBX174" s="97"/>
      <c r="LBY174" s="97"/>
      <c r="LBZ174" s="97"/>
      <c r="LCA174" s="97"/>
      <c r="LCB174" s="97"/>
      <c r="LCC174" s="97"/>
      <c r="LCD174" s="97"/>
      <c r="LCE174" s="97"/>
      <c r="LCF174" s="97"/>
      <c r="LCG174" s="97"/>
      <c r="LCH174" s="97"/>
      <c r="LCI174" s="97"/>
      <c r="LCJ174" s="97"/>
      <c r="LCK174" s="97"/>
      <c r="LCL174" s="97"/>
      <c r="LCM174" s="97"/>
      <c r="LCN174" s="97"/>
      <c r="LCO174" s="97"/>
      <c r="LCP174" s="97"/>
      <c r="LCQ174" s="97"/>
      <c r="LCR174" s="97"/>
      <c r="LCS174" s="97"/>
      <c r="LCT174" s="97"/>
      <c r="LCU174" s="97"/>
      <c r="LCV174" s="97"/>
      <c r="LCW174" s="97"/>
      <c r="LCX174" s="97"/>
      <c r="LCY174" s="97"/>
      <c r="LCZ174" s="97"/>
      <c r="LDA174" s="97"/>
      <c r="LDB174" s="97"/>
      <c r="LDC174" s="97"/>
      <c r="LDD174" s="97"/>
      <c r="LDE174" s="97"/>
      <c r="LDF174" s="97"/>
      <c r="LDG174" s="97"/>
      <c r="LDH174" s="97"/>
      <c r="LDI174" s="97"/>
      <c r="LDJ174" s="97"/>
      <c r="LDK174" s="97"/>
      <c r="LDL174" s="97"/>
      <c r="LDM174" s="97"/>
      <c r="LDN174" s="97"/>
      <c r="LDO174" s="97"/>
      <c r="LDP174" s="97"/>
      <c r="LDQ174" s="97"/>
      <c r="LDR174" s="97"/>
      <c r="LDS174" s="97"/>
      <c r="LDT174" s="97"/>
      <c r="LDU174" s="97"/>
      <c r="LDV174" s="97"/>
      <c r="LDW174" s="97"/>
      <c r="LDX174" s="97"/>
      <c r="LDY174" s="97"/>
      <c r="LDZ174" s="97"/>
      <c r="LEA174" s="97"/>
      <c r="LEB174" s="97"/>
      <c r="LEC174" s="97"/>
      <c r="LED174" s="97"/>
      <c r="LEE174" s="97"/>
      <c r="LEF174" s="97"/>
      <c r="LEG174" s="97"/>
      <c r="LEH174" s="97"/>
      <c r="LEI174" s="97"/>
      <c r="LEJ174" s="97"/>
      <c r="LEK174" s="97"/>
      <c r="LEL174" s="97"/>
      <c r="LEM174" s="97"/>
      <c r="LEN174" s="97"/>
      <c r="LEO174" s="97"/>
      <c r="LEP174" s="97"/>
      <c r="LEQ174" s="97"/>
      <c r="LER174" s="97"/>
      <c r="LES174" s="97"/>
      <c r="LET174" s="97"/>
      <c r="LEU174" s="97"/>
      <c r="LEV174" s="97"/>
      <c r="LEW174" s="97"/>
      <c r="LEX174" s="97"/>
      <c r="LEY174" s="97"/>
      <c r="LEZ174" s="97"/>
      <c r="LFA174" s="97"/>
      <c r="LFB174" s="97"/>
      <c r="LFC174" s="97"/>
      <c r="LFD174" s="97"/>
      <c r="LFE174" s="97"/>
      <c r="LFF174" s="97"/>
      <c r="LFG174" s="97"/>
      <c r="LFH174" s="97"/>
      <c r="LFI174" s="97"/>
      <c r="LFJ174" s="97"/>
      <c r="LFK174" s="97"/>
      <c r="LFL174" s="97"/>
      <c r="LFM174" s="97"/>
      <c r="LFN174" s="97"/>
      <c r="LFO174" s="97"/>
      <c r="LFP174" s="97"/>
      <c r="LFQ174" s="97"/>
      <c r="LFR174" s="97"/>
      <c r="LFS174" s="97"/>
      <c r="LFT174" s="97"/>
      <c r="LFU174" s="97"/>
      <c r="LFV174" s="97"/>
      <c r="LFW174" s="97"/>
      <c r="LFX174" s="97"/>
      <c r="LFY174" s="97"/>
      <c r="LFZ174" s="97"/>
      <c r="LGA174" s="97"/>
      <c r="LGB174" s="97"/>
      <c r="LGC174" s="97"/>
      <c r="LGD174" s="97"/>
      <c r="LGE174" s="97"/>
      <c r="LGF174" s="97"/>
      <c r="LGG174" s="97"/>
      <c r="LGH174" s="97"/>
      <c r="LGI174" s="97"/>
      <c r="LGJ174" s="97"/>
      <c r="LGK174" s="97"/>
      <c r="LGL174" s="97"/>
      <c r="LGM174" s="97"/>
      <c r="LGN174" s="97"/>
      <c r="LGO174" s="97"/>
      <c r="LGP174" s="97"/>
      <c r="LGQ174" s="97"/>
      <c r="LGR174" s="97"/>
      <c r="LGS174" s="97"/>
      <c r="LGT174" s="97"/>
      <c r="LGU174" s="97"/>
      <c r="LGV174" s="97"/>
      <c r="LGW174" s="97"/>
      <c r="LGX174" s="97"/>
      <c r="LGY174" s="97"/>
      <c r="LGZ174" s="97"/>
      <c r="LHA174" s="97"/>
      <c r="LHB174" s="97"/>
      <c r="LHC174" s="97"/>
      <c r="LHD174" s="97"/>
      <c r="LHE174" s="97"/>
      <c r="LHF174" s="97"/>
      <c r="LHG174" s="97"/>
      <c r="LHH174" s="97"/>
      <c r="LHI174" s="97"/>
      <c r="LHJ174" s="97"/>
      <c r="LHK174" s="97"/>
      <c r="LHL174" s="97"/>
      <c r="LHM174" s="97"/>
      <c r="LHN174" s="97"/>
      <c r="LHO174" s="97"/>
      <c r="LHP174" s="97"/>
      <c r="LHQ174" s="97"/>
      <c r="LHR174" s="97"/>
      <c r="LHS174" s="97"/>
      <c r="LHT174" s="97"/>
      <c r="LHU174" s="97"/>
      <c r="LHV174" s="97"/>
      <c r="LHW174" s="97"/>
      <c r="LHX174" s="97"/>
      <c r="LHY174" s="97"/>
      <c r="LHZ174" s="97"/>
      <c r="LIA174" s="97"/>
      <c r="LIB174" s="97"/>
      <c r="LIC174" s="97"/>
      <c r="LID174" s="97"/>
      <c r="LIE174" s="97"/>
      <c r="LIF174" s="97"/>
      <c r="LIG174" s="97"/>
      <c r="LIH174" s="97"/>
      <c r="LII174" s="97"/>
      <c r="LIJ174" s="97"/>
      <c r="LIK174" s="97"/>
      <c r="LIL174" s="97"/>
      <c r="LIM174" s="97"/>
      <c r="LIN174" s="97"/>
      <c r="LIO174" s="97"/>
      <c r="LIP174" s="97"/>
      <c r="LIQ174" s="97"/>
      <c r="LIR174" s="97"/>
      <c r="LIS174" s="97"/>
      <c r="LIT174" s="97"/>
      <c r="LIU174" s="97"/>
      <c r="LIV174" s="97"/>
      <c r="LIW174" s="97"/>
      <c r="LIX174" s="97"/>
      <c r="LIY174" s="97"/>
      <c r="LIZ174" s="97"/>
      <c r="LJA174" s="97"/>
      <c r="LJB174" s="97"/>
      <c r="LJC174" s="97"/>
      <c r="LJD174" s="97"/>
      <c r="LJE174" s="97"/>
      <c r="LJF174" s="97"/>
      <c r="LJG174" s="97"/>
      <c r="LJH174" s="97"/>
      <c r="LJI174" s="97"/>
      <c r="LJJ174" s="97"/>
      <c r="LJK174" s="97"/>
      <c r="LJL174" s="97"/>
      <c r="LJM174" s="97"/>
      <c r="LJN174" s="97"/>
      <c r="LJO174" s="97"/>
      <c r="LJP174" s="97"/>
      <c r="LJQ174" s="97"/>
      <c r="LJR174" s="97"/>
      <c r="LJS174" s="97"/>
      <c r="LJT174" s="97"/>
      <c r="LJU174" s="97"/>
      <c r="LJV174" s="97"/>
      <c r="LJW174" s="97"/>
      <c r="LJX174" s="97"/>
      <c r="LJY174" s="97"/>
      <c r="LJZ174" s="97"/>
      <c r="LKA174" s="97"/>
      <c r="LKB174" s="97"/>
      <c r="LKC174" s="97"/>
      <c r="LKD174" s="97"/>
      <c r="LKE174" s="97"/>
      <c r="LKF174" s="97"/>
      <c r="LKG174" s="97"/>
      <c r="LKH174" s="97"/>
      <c r="LKI174" s="97"/>
      <c r="LKJ174" s="97"/>
      <c r="LKK174" s="97"/>
      <c r="LKL174" s="97"/>
      <c r="LKM174" s="97"/>
      <c r="LKN174" s="97"/>
      <c r="LKO174" s="97"/>
      <c r="LKP174" s="97"/>
      <c r="LKQ174" s="97"/>
      <c r="LKR174" s="97"/>
      <c r="LKS174" s="97"/>
      <c r="LKT174" s="97"/>
      <c r="LKU174" s="97"/>
      <c r="LKV174" s="97"/>
      <c r="LKW174" s="97"/>
      <c r="LKX174" s="97"/>
      <c r="LKY174" s="97"/>
      <c r="LKZ174" s="97"/>
      <c r="LLA174" s="97"/>
      <c r="LLB174" s="97"/>
      <c r="LLC174" s="97"/>
      <c r="LLD174" s="97"/>
      <c r="LLE174" s="97"/>
      <c r="LLF174" s="97"/>
      <c r="LLG174" s="97"/>
      <c r="LLH174" s="97"/>
      <c r="LLI174" s="97"/>
      <c r="LLJ174" s="97"/>
      <c r="LLK174" s="97"/>
      <c r="LLL174" s="97"/>
      <c r="LLM174" s="97"/>
      <c r="LLN174" s="97"/>
      <c r="LLO174" s="97"/>
      <c r="LLP174" s="97"/>
      <c r="LLQ174" s="97"/>
      <c r="LLR174" s="97"/>
      <c r="LLS174" s="97"/>
      <c r="LLT174" s="97"/>
      <c r="LLU174" s="97"/>
      <c r="LLV174" s="97"/>
      <c r="LLW174" s="97"/>
      <c r="LLX174" s="97"/>
      <c r="LLY174" s="97"/>
      <c r="LLZ174" s="97"/>
      <c r="LMA174" s="97"/>
      <c r="LMB174" s="97"/>
      <c r="LMC174" s="97"/>
      <c r="LMD174" s="97"/>
      <c r="LME174" s="97"/>
      <c r="LMF174" s="97"/>
      <c r="LMG174" s="97"/>
      <c r="LMH174" s="97"/>
      <c r="LMI174" s="97"/>
      <c r="LMJ174" s="97"/>
      <c r="LMK174" s="97"/>
      <c r="LML174" s="97"/>
      <c r="LMM174" s="97"/>
      <c r="LMN174" s="97"/>
      <c r="LMO174" s="97"/>
      <c r="LMP174" s="97"/>
      <c r="LMQ174" s="97"/>
      <c r="LMR174" s="97"/>
      <c r="LMS174" s="97"/>
      <c r="LMT174" s="97"/>
      <c r="LMU174" s="97"/>
      <c r="LMV174" s="97"/>
      <c r="LMW174" s="97"/>
      <c r="LMX174" s="97"/>
      <c r="LMY174" s="97"/>
      <c r="LMZ174" s="97"/>
      <c r="LNA174" s="97"/>
      <c r="LNB174" s="97"/>
      <c r="LNC174" s="97"/>
      <c r="LND174" s="97"/>
      <c r="LNE174" s="97"/>
      <c r="LNF174" s="97"/>
      <c r="LNG174" s="97"/>
      <c r="LNH174" s="97"/>
      <c r="LNI174" s="97"/>
      <c r="LNJ174" s="97"/>
      <c r="LNK174" s="97"/>
      <c r="LNL174" s="97"/>
      <c r="LNM174" s="97"/>
      <c r="LNN174" s="97"/>
      <c r="LNO174" s="97"/>
      <c r="LNP174" s="97"/>
      <c r="LNQ174" s="97"/>
      <c r="LNR174" s="97"/>
      <c r="LNS174" s="97"/>
      <c r="LNT174" s="97"/>
      <c r="LNU174" s="97"/>
      <c r="LNV174" s="97"/>
      <c r="LNW174" s="97"/>
      <c r="LNX174" s="97"/>
      <c r="LNY174" s="97"/>
      <c r="LNZ174" s="97"/>
      <c r="LOA174" s="97"/>
      <c r="LOB174" s="97"/>
      <c r="LOC174" s="97"/>
      <c r="LOD174" s="97"/>
      <c r="LOE174" s="97"/>
      <c r="LOF174" s="97"/>
      <c r="LOG174" s="97"/>
      <c r="LOH174" s="97"/>
      <c r="LOI174" s="97"/>
      <c r="LOJ174" s="97"/>
      <c r="LOK174" s="97"/>
      <c r="LOL174" s="97"/>
      <c r="LOM174" s="97"/>
      <c r="LON174" s="97"/>
      <c r="LOO174" s="97"/>
      <c r="LOP174" s="97"/>
      <c r="LOQ174" s="97"/>
      <c r="LOR174" s="97"/>
      <c r="LOS174" s="97"/>
      <c r="LOT174" s="97"/>
      <c r="LOU174" s="97"/>
      <c r="LOV174" s="97"/>
      <c r="LOW174" s="97"/>
      <c r="LOX174" s="97"/>
      <c r="LOY174" s="97"/>
      <c r="LOZ174" s="97"/>
      <c r="LPA174" s="97"/>
      <c r="LPB174" s="97"/>
      <c r="LPC174" s="97"/>
      <c r="LPD174" s="97"/>
      <c r="LPE174" s="97"/>
      <c r="LPF174" s="97"/>
      <c r="LPG174" s="97"/>
      <c r="LPH174" s="97"/>
      <c r="LPI174" s="97"/>
      <c r="LPJ174" s="97"/>
      <c r="LPK174" s="97"/>
      <c r="LPL174" s="97"/>
      <c r="LPM174" s="97"/>
      <c r="LPN174" s="97"/>
      <c r="LPO174" s="97"/>
      <c r="LPP174" s="97"/>
      <c r="LPQ174" s="97"/>
      <c r="LPR174" s="97"/>
      <c r="LPS174" s="97"/>
      <c r="LPT174" s="97"/>
      <c r="LPU174" s="97"/>
      <c r="LPV174" s="97"/>
      <c r="LPW174" s="97"/>
      <c r="LPX174" s="97"/>
      <c r="LPY174" s="97"/>
      <c r="LPZ174" s="97"/>
      <c r="LQA174" s="97"/>
      <c r="LQB174" s="97"/>
      <c r="LQC174" s="97"/>
      <c r="LQD174" s="97"/>
      <c r="LQE174" s="97"/>
      <c r="LQF174" s="97"/>
      <c r="LQG174" s="97"/>
      <c r="LQH174" s="97"/>
      <c r="LQI174" s="97"/>
      <c r="LQJ174" s="97"/>
      <c r="LQK174" s="97"/>
      <c r="LQL174" s="97"/>
      <c r="LQM174" s="97"/>
      <c r="LQN174" s="97"/>
      <c r="LQO174" s="97"/>
      <c r="LQP174" s="97"/>
      <c r="LQQ174" s="97"/>
      <c r="LQR174" s="97"/>
      <c r="LQS174" s="97"/>
      <c r="LQT174" s="97"/>
      <c r="LQU174" s="97"/>
      <c r="LQV174" s="97"/>
      <c r="LQW174" s="97"/>
      <c r="LQX174" s="97"/>
      <c r="LQY174" s="97"/>
      <c r="LQZ174" s="97"/>
      <c r="LRA174" s="97"/>
      <c r="LRB174" s="97"/>
      <c r="LRC174" s="97"/>
      <c r="LRD174" s="97"/>
      <c r="LRE174" s="97"/>
      <c r="LRF174" s="97"/>
      <c r="LRG174" s="97"/>
      <c r="LRH174" s="97"/>
      <c r="LRI174" s="97"/>
      <c r="LRJ174" s="97"/>
      <c r="LRK174" s="97"/>
      <c r="LRL174" s="97"/>
      <c r="LRM174" s="97"/>
      <c r="LRN174" s="97"/>
      <c r="LRO174" s="97"/>
      <c r="LRP174" s="97"/>
      <c r="LRQ174" s="97"/>
      <c r="LRR174" s="97"/>
      <c r="LRS174" s="97"/>
      <c r="LRT174" s="97"/>
      <c r="LRU174" s="97"/>
      <c r="LRV174" s="97"/>
      <c r="LRW174" s="97"/>
      <c r="LRX174" s="97"/>
      <c r="LRY174" s="97"/>
      <c r="LRZ174" s="97"/>
      <c r="LSA174" s="97"/>
      <c r="LSB174" s="97"/>
      <c r="LSC174" s="97"/>
      <c r="LSD174" s="97"/>
      <c r="LSE174" s="97"/>
      <c r="LSF174" s="97"/>
      <c r="LSG174" s="97"/>
      <c r="LSH174" s="97"/>
      <c r="LSI174" s="97"/>
      <c r="LSJ174" s="97"/>
      <c r="LSK174" s="97"/>
      <c r="LSL174" s="97"/>
      <c r="LSM174" s="97"/>
      <c r="LSN174" s="97"/>
      <c r="LSO174" s="97"/>
      <c r="LSP174" s="97"/>
      <c r="LSQ174" s="97"/>
      <c r="LSR174" s="97"/>
      <c r="LSS174" s="97"/>
      <c r="LST174" s="97"/>
      <c r="LSU174" s="97"/>
      <c r="LSV174" s="97"/>
      <c r="LSW174" s="97"/>
      <c r="LSX174" s="97"/>
      <c r="LSY174" s="97"/>
      <c r="LSZ174" s="97"/>
      <c r="LTA174" s="97"/>
      <c r="LTB174" s="97"/>
      <c r="LTC174" s="97"/>
      <c r="LTD174" s="97"/>
      <c r="LTE174" s="97"/>
      <c r="LTF174" s="97"/>
      <c r="LTG174" s="97"/>
      <c r="LTH174" s="97"/>
      <c r="LTI174" s="97"/>
      <c r="LTJ174" s="97"/>
      <c r="LTK174" s="97"/>
      <c r="LTL174" s="97"/>
      <c r="LTM174" s="97"/>
      <c r="LTN174" s="97"/>
      <c r="LTO174" s="97"/>
      <c r="LTP174" s="97"/>
      <c r="LTQ174" s="97"/>
      <c r="LTR174" s="97"/>
      <c r="LTS174" s="97"/>
      <c r="LTT174" s="97"/>
      <c r="LTU174" s="97"/>
      <c r="LTV174" s="97"/>
      <c r="LTW174" s="97"/>
      <c r="LTX174" s="97"/>
      <c r="LTY174" s="97"/>
      <c r="LTZ174" s="97"/>
      <c r="LUA174" s="97"/>
      <c r="LUB174" s="97"/>
      <c r="LUC174" s="97"/>
      <c r="LUD174" s="97"/>
      <c r="LUE174" s="97"/>
      <c r="LUF174" s="97"/>
      <c r="LUG174" s="97"/>
      <c r="LUH174" s="97"/>
      <c r="LUI174" s="97"/>
      <c r="LUJ174" s="97"/>
      <c r="LUK174" s="97"/>
      <c r="LUL174" s="97"/>
      <c r="LUM174" s="97"/>
      <c r="LUN174" s="97"/>
      <c r="LUO174" s="97"/>
      <c r="LUP174" s="97"/>
      <c r="LUQ174" s="97"/>
      <c r="LUR174" s="97"/>
      <c r="LUS174" s="97"/>
      <c r="LUT174" s="97"/>
      <c r="LUU174" s="97"/>
      <c r="LUV174" s="97"/>
      <c r="LUW174" s="97"/>
      <c r="LUX174" s="97"/>
      <c r="LUY174" s="97"/>
      <c r="LUZ174" s="97"/>
      <c r="LVA174" s="97"/>
      <c r="LVB174" s="97"/>
      <c r="LVC174" s="97"/>
      <c r="LVD174" s="97"/>
      <c r="LVE174" s="97"/>
      <c r="LVF174" s="97"/>
      <c r="LVG174" s="97"/>
      <c r="LVH174" s="97"/>
      <c r="LVI174" s="97"/>
      <c r="LVJ174" s="97"/>
      <c r="LVK174" s="97"/>
      <c r="LVL174" s="97"/>
      <c r="LVM174" s="97"/>
      <c r="LVN174" s="97"/>
      <c r="LVO174" s="97"/>
      <c r="LVP174" s="97"/>
      <c r="LVQ174" s="97"/>
      <c r="LVR174" s="97"/>
      <c r="LVS174" s="97"/>
      <c r="LVT174" s="97"/>
      <c r="LVU174" s="97"/>
      <c r="LVV174" s="97"/>
      <c r="LVW174" s="97"/>
      <c r="LVX174" s="97"/>
      <c r="LVY174" s="97"/>
      <c r="LVZ174" s="97"/>
      <c r="LWA174" s="97"/>
      <c r="LWB174" s="97"/>
      <c r="LWC174" s="97"/>
      <c r="LWD174" s="97"/>
      <c r="LWE174" s="97"/>
      <c r="LWF174" s="97"/>
      <c r="LWG174" s="97"/>
      <c r="LWH174" s="97"/>
      <c r="LWI174" s="97"/>
      <c r="LWJ174" s="97"/>
      <c r="LWK174" s="97"/>
      <c r="LWL174" s="97"/>
      <c r="LWM174" s="97"/>
      <c r="LWN174" s="97"/>
      <c r="LWO174" s="97"/>
      <c r="LWP174" s="97"/>
      <c r="LWQ174" s="97"/>
      <c r="LWR174" s="97"/>
      <c r="LWS174" s="97"/>
      <c r="LWT174" s="97"/>
      <c r="LWU174" s="97"/>
      <c r="LWV174" s="97"/>
      <c r="LWW174" s="97"/>
      <c r="LWX174" s="97"/>
      <c r="LWY174" s="97"/>
      <c r="LWZ174" s="97"/>
      <c r="LXA174" s="97"/>
      <c r="LXB174" s="97"/>
      <c r="LXC174" s="97"/>
      <c r="LXD174" s="97"/>
      <c r="LXE174" s="97"/>
      <c r="LXF174" s="97"/>
      <c r="LXG174" s="97"/>
      <c r="LXH174" s="97"/>
      <c r="LXI174" s="97"/>
      <c r="LXJ174" s="97"/>
      <c r="LXK174" s="97"/>
      <c r="LXL174" s="97"/>
      <c r="LXM174" s="97"/>
      <c r="LXN174" s="97"/>
      <c r="LXO174" s="97"/>
      <c r="LXP174" s="97"/>
      <c r="LXQ174" s="97"/>
      <c r="LXR174" s="97"/>
      <c r="LXS174" s="97"/>
      <c r="LXT174" s="97"/>
      <c r="LXU174" s="97"/>
      <c r="LXV174" s="97"/>
      <c r="LXW174" s="97"/>
      <c r="LXX174" s="97"/>
      <c r="LXY174" s="97"/>
      <c r="LXZ174" s="97"/>
      <c r="LYA174" s="97"/>
      <c r="LYB174" s="97"/>
      <c r="LYC174" s="97"/>
      <c r="LYD174" s="97"/>
      <c r="LYE174" s="97"/>
      <c r="LYF174" s="97"/>
      <c r="LYG174" s="97"/>
      <c r="LYH174" s="97"/>
      <c r="LYI174" s="97"/>
      <c r="LYJ174" s="97"/>
      <c r="LYK174" s="97"/>
      <c r="LYL174" s="97"/>
      <c r="LYM174" s="97"/>
      <c r="LYN174" s="97"/>
      <c r="LYO174" s="97"/>
      <c r="LYP174" s="97"/>
      <c r="LYQ174" s="97"/>
      <c r="LYR174" s="97"/>
      <c r="LYS174" s="97"/>
      <c r="LYT174" s="97"/>
      <c r="LYU174" s="97"/>
      <c r="LYV174" s="97"/>
      <c r="LYW174" s="97"/>
      <c r="LYX174" s="97"/>
      <c r="LYY174" s="97"/>
      <c r="LYZ174" s="97"/>
      <c r="LZA174" s="97"/>
      <c r="LZB174" s="97"/>
      <c r="LZC174" s="97"/>
      <c r="LZD174" s="97"/>
      <c r="LZE174" s="97"/>
      <c r="LZF174" s="97"/>
      <c r="LZG174" s="97"/>
      <c r="LZH174" s="97"/>
      <c r="LZI174" s="97"/>
      <c r="LZJ174" s="97"/>
      <c r="LZK174" s="97"/>
      <c r="LZL174" s="97"/>
      <c r="LZM174" s="97"/>
      <c r="LZN174" s="97"/>
      <c r="LZO174" s="97"/>
      <c r="LZP174" s="97"/>
      <c r="LZQ174" s="97"/>
      <c r="LZR174" s="97"/>
      <c r="LZS174" s="97"/>
      <c r="LZT174" s="97"/>
      <c r="LZU174" s="97"/>
      <c r="LZV174" s="97"/>
      <c r="LZW174" s="97"/>
      <c r="LZX174" s="97"/>
      <c r="LZY174" s="97"/>
      <c r="LZZ174" s="97"/>
      <c r="MAA174" s="97"/>
      <c r="MAB174" s="97"/>
      <c r="MAC174" s="97"/>
      <c r="MAD174" s="97"/>
      <c r="MAE174" s="97"/>
      <c r="MAF174" s="97"/>
      <c r="MAG174" s="97"/>
      <c r="MAH174" s="97"/>
      <c r="MAI174" s="97"/>
      <c r="MAJ174" s="97"/>
      <c r="MAK174" s="97"/>
      <c r="MAL174" s="97"/>
      <c r="MAM174" s="97"/>
      <c r="MAN174" s="97"/>
      <c r="MAO174" s="97"/>
      <c r="MAP174" s="97"/>
      <c r="MAQ174" s="97"/>
      <c r="MAR174" s="97"/>
      <c r="MAS174" s="97"/>
      <c r="MAT174" s="97"/>
      <c r="MAU174" s="97"/>
      <c r="MAV174" s="97"/>
      <c r="MAW174" s="97"/>
      <c r="MAX174" s="97"/>
      <c r="MAY174" s="97"/>
      <c r="MAZ174" s="97"/>
      <c r="MBA174" s="97"/>
      <c r="MBB174" s="97"/>
      <c r="MBC174" s="97"/>
      <c r="MBD174" s="97"/>
      <c r="MBE174" s="97"/>
      <c r="MBF174" s="97"/>
      <c r="MBG174" s="97"/>
      <c r="MBH174" s="97"/>
      <c r="MBI174" s="97"/>
      <c r="MBJ174" s="97"/>
      <c r="MBK174" s="97"/>
      <c r="MBL174" s="97"/>
      <c r="MBM174" s="97"/>
      <c r="MBN174" s="97"/>
      <c r="MBO174" s="97"/>
      <c r="MBP174" s="97"/>
      <c r="MBQ174" s="97"/>
      <c r="MBR174" s="97"/>
      <c r="MBS174" s="97"/>
      <c r="MBT174" s="97"/>
      <c r="MBU174" s="97"/>
      <c r="MBV174" s="97"/>
      <c r="MBW174" s="97"/>
      <c r="MBX174" s="97"/>
      <c r="MBY174" s="97"/>
      <c r="MBZ174" s="97"/>
      <c r="MCA174" s="97"/>
      <c r="MCB174" s="97"/>
      <c r="MCC174" s="97"/>
      <c r="MCD174" s="97"/>
      <c r="MCE174" s="97"/>
      <c r="MCF174" s="97"/>
      <c r="MCG174" s="97"/>
      <c r="MCH174" s="97"/>
      <c r="MCI174" s="97"/>
      <c r="MCJ174" s="97"/>
      <c r="MCK174" s="97"/>
      <c r="MCL174" s="97"/>
      <c r="MCM174" s="97"/>
      <c r="MCN174" s="97"/>
      <c r="MCO174" s="97"/>
      <c r="MCP174" s="97"/>
      <c r="MCQ174" s="97"/>
      <c r="MCR174" s="97"/>
      <c r="MCS174" s="97"/>
      <c r="MCT174" s="97"/>
      <c r="MCU174" s="97"/>
      <c r="MCV174" s="97"/>
      <c r="MCW174" s="97"/>
      <c r="MCX174" s="97"/>
      <c r="MCY174" s="97"/>
      <c r="MCZ174" s="97"/>
      <c r="MDA174" s="97"/>
      <c r="MDB174" s="97"/>
      <c r="MDC174" s="97"/>
      <c r="MDD174" s="97"/>
      <c r="MDE174" s="97"/>
      <c r="MDF174" s="97"/>
      <c r="MDG174" s="97"/>
      <c r="MDH174" s="97"/>
      <c r="MDI174" s="97"/>
      <c r="MDJ174" s="97"/>
      <c r="MDK174" s="97"/>
      <c r="MDL174" s="97"/>
      <c r="MDM174" s="97"/>
      <c r="MDN174" s="97"/>
      <c r="MDO174" s="97"/>
      <c r="MDP174" s="97"/>
      <c r="MDQ174" s="97"/>
      <c r="MDR174" s="97"/>
      <c r="MDS174" s="97"/>
      <c r="MDT174" s="97"/>
      <c r="MDU174" s="97"/>
      <c r="MDV174" s="97"/>
      <c r="MDW174" s="97"/>
      <c r="MDX174" s="97"/>
      <c r="MDY174" s="97"/>
      <c r="MDZ174" s="97"/>
      <c r="MEA174" s="97"/>
      <c r="MEB174" s="97"/>
      <c r="MEC174" s="97"/>
      <c r="MED174" s="97"/>
      <c r="MEE174" s="97"/>
      <c r="MEF174" s="97"/>
      <c r="MEG174" s="97"/>
      <c r="MEH174" s="97"/>
      <c r="MEI174" s="97"/>
      <c r="MEJ174" s="97"/>
      <c r="MEK174" s="97"/>
      <c r="MEL174" s="97"/>
      <c r="MEM174" s="97"/>
      <c r="MEN174" s="97"/>
      <c r="MEO174" s="97"/>
      <c r="MEP174" s="97"/>
      <c r="MEQ174" s="97"/>
      <c r="MER174" s="97"/>
      <c r="MES174" s="97"/>
      <c r="MET174" s="97"/>
      <c r="MEU174" s="97"/>
      <c r="MEV174" s="97"/>
      <c r="MEW174" s="97"/>
      <c r="MEX174" s="97"/>
      <c r="MEY174" s="97"/>
      <c r="MEZ174" s="97"/>
      <c r="MFA174" s="97"/>
      <c r="MFB174" s="97"/>
      <c r="MFC174" s="97"/>
      <c r="MFD174" s="97"/>
      <c r="MFE174" s="97"/>
      <c r="MFF174" s="97"/>
      <c r="MFG174" s="97"/>
      <c r="MFH174" s="97"/>
      <c r="MFI174" s="97"/>
      <c r="MFJ174" s="97"/>
      <c r="MFK174" s="97"/>
      <c r="MFL174" s="97"/>
      <c r="MFM174" s="97"/>
      <c r="MFN174" s="97"/>
      <c r="MFO174" s="97"/>
      <c r="MFP174" s="97"/>
      <c r="MFQ174" s="97"/>
      <c r="MFR174" s="97"/>
      <c r="MFS174" s="97"/>
      <c r="MFT174" s="97"/>
      <c r="MFU174" s="97"/>
      <c r="MFV174" s="97"/>
      <c r="MFW174" s="97"/>
      <c r="MFX174" s="97"/>
      <c r="MFY174" s="97"/>
      <c r="MFZ174" s="97"/>
      <c r="MGA174" s="97"/>
      <c r="MGB174" s="97"/>
      <c r="MGC174" s="97"/>
      <c r="MGD174" s="97"/>
      <c r="MGE174" s="97"/>
      <c r="MGF174" s="97"/>
      <c r="MGG174" s="97"/>
      <c r="MGH174" s="97"/>
      <c r="MGI174" s="97"/>
      <c r="MGJ174" s="97"/>
      <c r="MGK174" s="97"/>
      <c r="MGL174" s="97"/>
      <c r="MGM174" s="97"/>
      <c r="MGN174" s="97"/>
      <c r="MGO174" s="97"/>
      <c r="MGP174" s="97"/>
      <c r="MGQ174" s="97"/>
      <c r="MGR174" s="97"/>
      <c r="MGS174" s="97"/>
      <c r="MGT174" s="97"/>
      <c r="MGU174" s="97"/>
      <c r="MGV174" s="97"/>
      <c r="MGW174" s="97"/>
      <c r="MGX174" s="97"/>
      <c r="MGY174" s="97"/>
      <c r="MGZ174" s="97"/>
      <c r="MHA174" s="97"/>
      <c r="MHB174" s="97"/>
      <c r="MHC174" s="97"/>
      <c r="MHD174" s="97"/>
      <c r="MHE174" s="97"/>
      <c r="MHF174" s="97"/>
      <c r="MHG174" s="97"/>
      <c r="MHH174" s="97"/>
      <c r="MHI174" s="97"/>
      <c r="MHJ174" s="97"/>
      <c r="MHK174" s="97"/>
      <c r="MHL174" s="97"/>
      <c r="MHM174" s="97"/>
      <c r="MHN174" s="97"/>
      <c r="MHO174" s="97"/>
      <c r="MHP174" s="97"/>
      <c r="MHQ174" s="97"/>
      <c r="MHR174" s="97"/>
      <c r="MHS174" s="97"/>
      <c r="MHT174" s="97"/>
      <c r="MHU174" s="97"/>
      <c r="MHV174" s="97"/>
      <c r="MHW174" s="97"/>
      <c r="MHX174" s="97"/>
      <c r="MHY174" s="97"/>
      <c r="MHZ174" s="97"/>
      <c r="MIA174" s="97"/>
      <c r="MIB174" s="97"/>
      <c r="MIC174" s="97"/>
      <c r="MID174" s="97"/>
      <c r="MIE174" s="97"/>
      <c r="MIF174" s="97"/>
      <c r="MIG174" s="97"/>
      <c r="MIH174" s="97"/>
      <c r="MII174" s="97"/>
      <c r="MIJ174" s="97"/>
      <c r="MIK174" s="97"/>
      <c r="MIL174" s="97"/>
      <c r="MIM174" s="97"/>
      <c r="MIN174" s="97"/>
      <c r="MIO174" s="97"/>
      <c r="MIP174" s="97"/>
      <c r="MIQ174" s="97"/>
      <c r="MIR174" s="97"/>
      <c r="MIS174" s="97"/>
      <c r="MIT174" s="97"/>
      <c r="MIU174" s="97"/>
      <c r="MIV174" s="97"/>
      <c r="MIW174" s="97"/>
      <c r="MIX174" s="97"/>
      <c r="MIY174" s="97"/>
      <c r="MIZ174" s="97"/>
      <c r="MJA174" s="97"/>
      <c r="MJB174" s="97"/>
      <c r="MJC174" s="97"/>
      <c r="MJD174" s="97"/>
      <c r="MJE174" s="97"/>
      <c r="MJF174" s="97"/>
      <c r="MJG174" s="97"/>
      <c r="MJH174" s="97"/>
      <c r="MJI174" s="97"/>
      <c r="MJJ174" s="97"/>
      <c r="MJK174" s="97"/>
      <c r="MJL174" s="97"/>
      <c r="MJM174" s="97"/>
      <c r="MJN174" s="97"/>
      <c r="MJO174" s="97"/>
      <c r="MJP174" s="97"/>
      <c r="MJQ174" s="97"/>
      <c r="MJR174" s="97"/>
      <c r="MJS174" s="97"/>
      <c r="MJT174" s="97"/>
      <c r="MJU174" s="97"/>
      <c r="MJV174" s="97"/>
      <c r="MJW174" s="97"/>
      <c r="MJX174" s="97"/>
      <c r="MJY174" s="97"/>
      <c r="MJZ174" s="97"/>
      <c r="MKA174" s="97"/>
      <c r="MKB174" s="97"/>
      <c r="MKC174" s="97"/>
      <c r="MKD174" s="97"/>
      <c r="MKE174" s="97"/>
      <c r="MKF174" s="97"/>
      <c r="MKG174" s="97"/>
      <c r="MKH174" s="97"/>
      <c r="MKI174" s="97"/>
      <c r="MKJ174" s="97"/>
      <c r="MKK174" s="97"/>
      <c r="MKL174" s="97"/>
      <c r="MKM174" s="97"/>
      <c r="MKN174" s="97"/>
      <c r="MKO174" s="97"/>
      <c r="MKP174" s="97"/>
      <c r="MKQ174" s="97"/>
      <c r="MKR174" s="97"/>
      <c r="MKS174" s="97"/>
      <c r="MKT174" s="97"/>
      <c r="MKU174" s="97"/>
      <c r="MKV174" s="97"/>
      <c r="MKW174" s="97"/>
      <c r="MKX174" s="97"/>
      <c r="MKY174" s="97"/>
      <c r="MKZ174" s="97"/>
      <c r="MLA174" s="97"/>
      <c r="MLB174" s="97"/>
      <c r="MLC174" s="97"/>
      <c r="MLD174" s="97"/>
      <c r="MLE174" s="97"/>
      <c r="MLF174" s="97"/>
      <c r="MLG174" s="97"/>
      <c r="MLH174" s="97"/>
      <c r="MLI174" s="97"/>
      <c r="MLJ174" s="97"/>
      <c r="MLK174" s="97"/>
      <c r="MLL174" s="97"/>
      <c r="MLM174" s="97"/>
      <c r="MLN174" s="97"/>
      <c r="MLO174" s="97"/>
      <c r="MLP174" s="97"/>
      <c r="MLQ174" s="97"/>
      <c r="MLR174" s="97"/>
      <c r="MLS174" s="97"/>
      <c r="MLT174" s="97"/>
      <c r="MLU174" s="97"/>
      <c r="MLV174" s="97"/>
      <c r="MLW174" s="97"/>
      <c r="MLX174" s="97"/>
      <c r="MLY174" s="97"/>
      <c r="MLZ174" s="97"/>
      <c r="MMA174" s="97"/>
      <c r="MMB174" s="97"/>
      <c r="MMC174" s="97"/>
      <c r="MMD174" s="97"/>
      <c r="MME174" s="97"/>
      <c r="MMF174" s="97"/>
      <c r="MMG174" s="97"/>
      <c r="MMH174" s="97"/>
      <c r="MMI174" s="97"/>
      <c r="MMJ174" s="97"/>
      <c r="MMK174" s="97"/>
      <c r="MML174" s="97"/>
      <c r="MMM174" s="97"/>
      <c r="MMN174" s="97"/>
      <c r="MMO174" s="97"/>
      <c r="MMP174" s="97"/>
      <c r="MMQ174" s="97"/>
      <c r="MMR174" s="97"/>
      <c r="MMS174" s="97"/>
      <c r="MMT174" s="97"/>
      <c r="MMU174" s="97"/>
      <c r="MMV174" s="97"/>
      <c r="MMW174" s="97"/>
      <c r="MMX174" s="97"/>
      <c r="MMY174" s="97"/>
      <c r="MMZ174" s="97"/>
      <c r="MNA174" s="97"/>
      <c r="MNB174" s="97"/>
      <c r="MNC174" s="97"/>
      <c r="MND174" s="97"/>
      <c r="MNE174" s="97"/>
      <c r="MNF174" s="97"/>
      <c r="MNG174" s="97"/>
      <c r="MNH174" s="97"/>
      <c r="MNI174" s="97"/>
      <c r="MNJ174" s="97"/>
      <c r="MNK174" s="97"/>
      <c r="MNL174" s="97"/>
      <c r="MNM174" s="97"/>
      <c r="MNN174" s="97"/>
      <c r="MNO174" s="97"/>
      <c r="MNP174" s="97"/>
      <c r="MNQ174" s="97"/>
      <c r="MNR174" s="97"/>
      <c r="MNS174" s="97"/>
      <c r="MNT174" s="97"/>
      <c r="MNU174" s="97"/>
      <c r="MNV174" s="97"/>
      <c r="MNW174" s="97"/>
      <c r="MNX174" s="97"/>
      <c r="MNY174" s="97"/>
      <c r="MNZ174" s="97"/>
      <c r="MOA174" s="97"/>
      <c r="MOB174" s="97"/>
      <c r="MOC174" s="97"/>
      <c r="MOD174" s="97"/>
      <c r="MOE174" s="97"/>
      <c r="MOF174" s="97"/>
      <c r="MOG174" s="97"/>
      <c r="MOH174" s="97"/>
      <c r="MOI174" s="97"/>
      <c r="MOJ174" s="97"/>
      <c r="MOK174" s="97"/>
      <c r="MOL174" s="97"/>
      <c r="MOM174" s="97"/>
      <c r="MON174" s="97"/>
      <c r="MOO174" s="97"/>
      <c r="MOP174" s="97"/>
      <c r="MOQ174" s="97"/>
      <c r="MOR174" s="97"/>
      <c r="MOS174" s="97"/>
      <c r="MOT174" s="97"/>
      <c r="MOU174" s="97"/>
      <c r="MOV174" s="97"/>
      <c r="MOW174" s="97"/>
      <c r="MOX174" s="97"/>
      <c r="MOY174" s="97"/>
      <c r="MOZ174" s="97"/>
      <c r="MPA174" s="97"/>
      <c r="MPB174" s="97"/>
      <c r="MPC174" s="97"/>
      <c r="MPD174" s="97"/>
      <c r="MPE174" s="97"/>
      <c r="MPF174" s="97"/>
      <c r="MPG174" s="97"/>
      <c r="MPH174" s="97"/>
      <c r="MPI174" s="97"/>
      <c r="MPJ174" s="97"/>
      <c r="MPK174" s="97"/>
      <c r="MPL174" s="97"/>
      <c r="MPM174" s="97"/>
      <c r="MPN174" s="97"/>
      <c r="MPO174" s="97"/>
      <c r="MPP174" s="97"/>
      <c r="MPQ174" s="97"/>
      <c r="MPR174" s="97"/>
      <c r="MPS174" s="97"/>
      <c r="MPT174" s="97"/>
      <c r="MPU174" s="97"/>
      <c r="MPV174" s="97"/>
      <c r="MPW174" s="97"/>
      <c r="MPX174" s="97"/>
      <c r="MPY174" s="97"/>
      <c r="MPZ174" s="97"/>
      <c r="MQA174" s="97"/>
      <c r="MQB174" s="97"/>
      <c r="MQC174" s="97"/>
      <c r="MQD174" s="97"/>
      <c r="MQE174" s="97"/>
      <c r="MQF174" s="97"/>
      <c r="MQG174" s="97"/>
      <c r="MQH174" s="97"/>
      <c r="MQI174" s="97"/>
      <c r="MQJ174" s="97"/>
      <c r="MQK174" s="97"/>
      <c r="MQL174" s="97"/>
      <c r="MQM174" s="97"/>
      <c r="MQN174" s="97"/>
      <c r="MQO174" s="97"/>
      <c r="MQP174" s="97"/>
      <c r="MQQ174" s="97"/>
      <c r="MQR174" s="97"/>
      <c r="MQS174" s="97"/>
      <c r="MQT174" s="97"/>
      <c r="MQU174" s="97"/>
      <c r="MQV174" s="97"/>
      <c r="MQW174" s="97"/>
      <c r="MQX174" s="97"/>
      <c r="MQY174" s="97"/>
      <c r="MQZ174" s="97"/>
      <c r="MRA174" s="97"/>
      <c r="MRB174" s="97"/>
      <c r="MRC174" s="97"/>
      <c r="MRD174" s="97"/>
      <c r="MRE174" s="97"/>
      <c r="MRF174" s="97"/>
      <c r="MRG174" s="97"/>
      <c r="MRH174" s="97"/>
      <c r="MRI174" s="97"/>
      <c r="MRJ174" s="97"/>
      <c r="MRK174" s="97"/>
      <c r="MRL174" s="97"/>
      <c r="MRM174" s="97"/>
      <c r="MRN174" s="97"/>
      <c r="MRO174" s="97"/>
      <c r="MRP174" s="97"/>
      <c r="MRQ174" s="97"/>
      <c r="MRR174" s="97"/>
      <c r="MRS174" s="97"/>
      <c r="MRT174" s="97"/>
      <c r="MRU174" s="97"/>
      <c r="MRV174" s="97"/>
      <c r="MRW174" s="97"/>
      <c r="MRX174" s="97"/>
      <c r="MRY174" s="97"/>
      <c r="MRZ174" s="97"/>
      <c r="MSA174" s="97"/>
      <c r="MSB174" s="97"/>
      <c r="MSC174" s="97"/>
      <c r="MSD174" s="97"/>
      <c r="MSE174" s="97"/>
      <c r="MSF174" s="97"/>
      <c r="MSG174" s="97"/>
      <c r="MSH174" s="97"/>
      <c r="MSI174" s="97"/>
      <c r="MSJ174" s="97"/>
      <c r="MSK174" s="97"/>
      <c r="MSL174" s="97"/>
      <c r="MSM174" s="97"/>
      <c r="MSN174" s="97"/>
      <c r="MSO174" s="97"/>
      <c r="MSP174" s="97"/>
      <c r="MSQ174" s="97"/>
      <c r="MSR174" s="97"/>
      <c r="MSS174" s="97"/>
      <c r="MST174" s="97"/>
      <c r="MSU174" s="97"/>
      <c r="MSV174" s="97"/>
      <c r="MSW174" s="97"/>
      <c r="MSX174" s="97"/>
      <c r="MSY174" s="97"/>
      <c r="MSZ174" s="97"/>
      <c r="MTA174" s="97"/>
      <c r="MTB174" s="97"/>
      <c r="MTC174" s="97"/>
      <c r="MTD174" s="97"/>
      <c r="MTE174" s="97"/>
      <c r="MTF174" s="97"/>
      <c r="MTG174" s="97"/>
      <c r="MTH174" s="97"/>
      <c r="MTI174" s="97"/>
      <c r="MTJ174" s="97"/>
      <c r="MTK174" s="97"/>
      <c r="MTL174" s="97"/>
      <c r="MTM174" s="97"/>
      <c r="MTN174" s="97"/>
      <c r="MTO174" s="97"/>
      <c r="MTP174" s="97"/>
      <c r="MTQ174" s="97"/>
      <c r="MTR174" s="97"/>
      <c r="MTS174" s="97"/>
      <c r="MTT174" s="97"/>
      <c r="MTU174" s="97"/>
      <c r="MTV174" s="97"/>
      <c r="MTW174" s="97"/>
      <c r="MTX174" s="97"/>
      <c r="MTY174" s="97"/>
      <c r="MTZ174" s="97"/>
      <c r="MUA174" s="97"/>
      <c r="MUB174" s="97"/>
      <c r="MUC174" s="97"/>
      <c r="MUD174" s="97"/>
      <c r="MUE174" s="97"/>
      <c r="MUF174" s="97"/>
      <c r="MUG174" s="97"/>
      <c r="MUH174" s="97"/>
      <c r="MUI174" s="97"/>
      <c r="MUJ174" s="97"/>
      <c r="MUK174" s="97"/>
      <c r="MUL174" s="97"/>
      <c r="MUM174" s="97"/>
      <c r="MUN174" s="97"/>
      <c r="MUO174" s="97"/>
      <c r="MUP174" s="97"/>
      <c r="MUQ174" s="97"/>
      <c r="MUR174" s="97"/>
      <c r="MUS174" s="97"/>
      <c r="MUT174" s="97"/>
      <c r="MUU174" s="97"/>
      <c r="MUV174" s="97"/>
      <c r="MUW174" s="97"/>
      <c r="MUX174" s="97"/>
      <c r="MUY174" s="97"/>
      <c r="MUZ174" s="97"/>
      <c r="MVA174" s="97"/>
      <c r="MVB174" s="97"/>
      <c r="MVC174" s="97"/>
      <c r="MVD174" s="97"/>
      <c r="MVE174" s="97"/>
      <c r="MVF174" s="97"/>
      <c r="MVG174" s="97"/>
      <c r="MVH174" s="97"/>
      <c r="MVI174" s="97"/>
      <c r="MVJ174" s="97"/>
      <c r="MVK174" s="97"/>
      <c r="MVL174" s="97"/>
      <c r="MVM174" s="97"/>
      <c r="MVN174" s="97"/>
      <c r="MVO174" s="97"/>
      <c r="MVP174" s="97"/>
      <c r="MVQ174" s="97"/>
      <c r="MVR174" s="97"/>
      <c r="MVS174" s="97"/>
      <c r="MVT174" s="97"/>
      <c r="MVU174" s="97"/>
      <c r="MVV174" s="97"/>
      <c r="MVW174" s="97"/>
      <c r="MVX174" s="97"/>
      <c r="MVY174" s="97"/>
      <c r="MVZ174" s="97"/>
      <c r="MWA174" s="97"/>
      <c r="MWB174" s="97"/>
      <c r="MWC174" s="97"/>
      <c r="MWD174" s="97"/>
      <c r="MWE174" s="97"/>
      <c r="MWF174" s="97"/>
      <c r="MWG174" s="97"/>
      <c r="MWH174" s="97"/>
      <c r="MWI174" s="97"/>
      <c r="MWJ174" s="97"/>
      <c r="MWK174" s="97"/>
      <c r="MWL174" s="97"/>
      <c r="MWM174" s="97"/>
      <c r="MWN174" s="97"/>
      <c r="MWO174" s="97"/>
      <c r="MWP174" s="97"/>
      <c r="MWQ174" s="97"/>
      <c r="MWR174" s="97"/>
      <c r="MWS174" s="97"/>
      <c r="MWT174" s="97"/>
      <c r="MWU174" s="97"/>
      <c r="MWV174" s="97"/>
      <c r="MWW174" s="97"/>
      <c r="MWX174" s="97"/>
      <c r="MWY174" s="97"/>
      <c r="MWZ174" s="97"/>
      <c r="MXA174" s="97"/>
      <c r="MXB174" s="97"/>
      <c r="MXC174" s="97"/>
      <c r="MXD174" s="97"/>
      <c r="MXE174" s="97"/>
      <c r="MXF174" s="97"/>
      <c r="MXG174" s="97"/>
      <c r="MXH174" s="97"/>
      <c r="MXI174" s="97"/>
      <c r="MXJ174" s="97"/>
      <c r="MXK174" s="97"/>
      <c r="MXL174" s="97"/>
      <c r="MXM174" s="97"/>
      <c r="MXN174" s="97"/>
      <c r="MXO174" s="97"/>
      <c r="MXP174" s="97"/>
      <c r="MXQ174" s="97"/>
      <c r="MXR174" s="97"/>
      <c r="MXS174" s="97"/>
      <c r="MXT174" s="97"/>
      <c r="MXU174" s="97"/>
      <c r="MXV174" s="97"/>
      <c r="MXW174" s="97"/>
      <c r="MXX174" s="97"/>
      <c r="MXY174" s="97"/>
      <c r="MXZ174" s="97"/>
      <c r="MYA174" s="97"/>
      <c r="MYB174" s="97"/>
      <c r="MYC174" s="97"/>
      <c r="MYD174" s="97"/>
      <c r="MYE174" s="97"/>
      <c r="MYF174" s="97"/>
      <c r="MYG174" s="97"/>
      <c r="MYH174" s="97"/>
      <c r="MYI174" s="97"/>
      <c r="MYJ174" s="97"/>
      <c r="MYK174" s="97"/>
      <c r="MYL174" s="97"/>
      <c r="MYM174" s="97"/>
      <c r="MYN174" s="97"/>
      <c r="MYO174" s="97"/>
      <c r="MYP174" s="97"/>
      <c r="MYQ174" s="97"/>
      <c r="MYR174" s="97"/>
      <c r="MYS174" s="97"/>
      <c r="MYT174" s="97"/>
      <c r="MYU174" s="97"/>
      <c r="MYV174" s="97"/>
      <c r="MYW174" s="97"/>
      <c r="MYX174" s="97"/>
      <c r="MYY174" s="97"/>
      <c r="MYZ174" s="97"/>
      <c r="MZA174" s="97"/>
      <c r="MZB174" s="97"/>
      <c r="MZC174" s="97"/>
      <c r="MZD174" s="97"/>
      <c r="MZE174" s="97"/>
      <c r="MZF174" s="97"/>
      <c r="MZG174" s="97"/>
      <c r="MZH174" s="97"/>
      <c r="MZI174" s="97"/>
      <c r="MZJ174" s="97"/>
      <c r="MZK174" s="97"/>
      <c r="MZL174" s="97"/>
      <c r="MZM174" s="97"/>
      <c r="MZN174" s="97"/>
      <c r="MZO174" s="97"/>
      <c r="MZP174" s="97"/>
      <c r="MZQ174" s="97"/>
      <c r="MZR174" s="97"/>
      <c r="MZS174" s="97"/>
      <c r="MZT174" s="97"/>
      <c r="MZU174" s="97"/>
      <c r="MZV174" s="97"/>
      <c r="MZW174" s="97"/>
      <c r="MZX174" s="97"/>
      <c r="MZY174" s="97"/>
      <c r="MZZ174" s="97"/>
      <c r="NAA174" s="97"/>
      <c r="NAB174" s="97"/>
      <c r="NAC174" s="97"/>
      <c r="NAD174" s="97"/>
      <c r="NAE174" s="97"/>
      <c r="NAF174" s="97"/>
      <c r="NAG174" s="97"/>
      <c r="NAH174" s="97"/>
      <c r="NAI174" s="97"/>
      <c r="NAJ174" s="97"/>
      <c r="NAK174" s="97"/>
      <c r="NAL174" s="97"/>
      <c r="NAM174" s="97"/>
      <c r="NAN174" s="97"/>
      <c r="NAO174" s="97"/>
      <c r="NAP174" s="97"/>
      <c r="NAQ174" s="97"/>
      <c r="NAR174" s="97"/>
      <c r="NAS174" s="97"/>
      <c r="NAT174" s="97"/>
      <c r="NAU174" s="97"/>
      <c r="NAV174" s="97"/>
      <c r="NAW174" s="97"/>
      <c r="NAX174" s="97"/>
      <c r="NAY174" s="97"/>
      <c r="NAZ174" s="97"/>
      <c r="NBA174" s="97"/>
      <c r="NBB174" s="97"/>
      <c r="NBC174" s="97"/>
      <c r="NBD174" s="97"/>
      <c r="NBE174" s="97"/>
      <c r="NBF174" s="97"/>
      <c r="NBG174" s="97"/>
      <c r="NBH174" s="97"/>
      <c r="NBI174" s="97"/>
      <c r="NBJ174" s="97"/>
      <c r="NBK174" s="97"/>
      <c r="NBL174" s="97"/>
      <c r="NBM174" s="97"/>
      <c r="NBN174" s="97"/>
      <c r="NBO174" s="97"/>
      <c r="NBP174" s="97"/>
      <c r="NBQ174" s="97"/>
      <c r="NBR174" s="97"/>
      <c r="NBS174" s="97"/>
      <c r="NBT174" s="97"/>
      <c r="NBU174" s="97"/>
      <c r="NBV174" s="97"/>
      <c r="NBW174" s="97"/>
      <c r="NBX174" s="97"/>
      <c r="NBY174" s="97"/>
      <c r="NBZ174" s="97"/>
      <c r="NCA174" s="97"/>
      <c r="NCB174" s="97"/>
      <c r="NCC174" s="97"/>
      <c r="NCD174" s="97"/>
      <c r="NCE174" s="97"/>
      <c r="NCF174" s="97"/>
      <c r="NCG174" s="97"/>
      <c r="NCH174" s="97"/>
      <c r="NCI174" s="97"/>
      <c r="NCJ174" s="97"/>
      <c r="NCK174" s="97"/>
      <c r="NCL174" s="97"/>
      <c r="NCM174" s="97"/>
      <c r="NCN174" s="97"/>
      <c r="NCO174" s="97"/>
      <c r="NCP174" s="97"/>
      <c r="NCQ174" s="97"/>
      <c r="NCR174" s="97"/>
      <c r="NCS174" s="97"/>
      <c r="NCT174" s="97"/>
      <c r="NCU174" s="97"/>
      <c r="NCV174" s="97"/>
      <c r="NCW174" s="97"/>
      <c r="NCX174" s="97"/>
      <c r="NCY174" s="97"/>
      <c r="NCZ174" s="97"/>
      <c r="NDA174" s="97"/>
      <c r="NDB174" s="97"/>
      <c r="NDC174" s="97"/>
      <c r="NDD174" s="97"/>
      <c r="NDE174" s="97"/>
      <c r="NDF174" s="97"/>
      <c r="NDG174" s="97"/>
      <c r="NDH174" s="97"/>
      <c r="NDI174" s="97"/>
      <c r="NDJ174" s="97"/>
      <c r="NDK174" s="97"/>
      <c r="NDL174" s="97"/>
      <c r="NDM174" s="97"/>
      <c r="NDN174" s="97"/>
      <c r="NDO174" s="97"/>
      <c r="NDP174" s="97"/>
      <c r="NDQ174" s="97"/>
      <c r="NDR174" s="97"/>
      <c r="NDS174" s="97"/>
      <c r="NDT174" s="97"/>
      <c r="NDU174" s="97"/>
      <c r="NDV174" s="97"/>
      <c r="NDW174" s="97"/>
      <c r="NDX174" s="97"/>
      <c r="NDY174" s="97"/>
      <c r="NDZ174" s="97"/>
      <c r="NEA174" s="97"/>
      <c r="NEB174" s="97"/>
      <c r="NEC174" s="97"/>
      <c r="NED174" s="97"/>
      <c r="NEE174" s="97"/>
      <c r="NEF174" s="97"/>
      <c r="NEG174" s="97"/>
      <c r="NEH174" s="97"/>
      <c r="NEI174" s="97"/>
      <c r="NEJ174" s="97"/>
      <c r="NEK174" s="97"/>
      <c r="NEL174" s="97"/>
      <c r="NEM174" s="97"/>
      <c r="NEN174" s="97"/>
      <c r="NEO174" s="97"/>
      <c r="NEP174" s="97"/>
      <c r="NEQ174" s="97"/>
      <c r="NER174" s="97"/>
      <c r="NES174" s="97"/>
      <c r="NET174" s="97"/>
      <c r="NEU174" s="97"/>
      <c r="NEV174" s="97"/>
      <c r="NEW174" s="97"/>
      <c r="NEX174" s="97"/>
      <c r="NEY174" s="97"/>
      <c r="NEZ174" s="97"/>
      <c r="NFA174" s="97"/>
      <c r="NFB174" s="97"/>
      <c r="NFC174" s="97"/>
      <c r="NFD174" s="97"/>
      <c r="NFE174" s="97"/>
      <c r="NFF174" s="97"/>
      <c r="NFG174" s="97"/>
      <c r="NFH174" s="97"/>
      <c r="NFI174" s="97"/>
      <c r="NFJ174" s="97"/>
      <c r="NFK174" s="97"/>
      <c r="NFL174" s="97"/>
      <c r="NFM174" s="97"/>
      <c r="NFN174" s="97"/>
      <c r="NFO174" s="97"/>
      <c r="NFP174" s="97"/>
      <c r="NFQ174" s="97"/>
      <c r="NFR174" s="97"/>
      <c r="NFS174" s="97"/>
      <c r="NFT174" s="97"/>
      <c r="NFU174" s="97"/>
      <c r="NFV174" s="97"/>
      <c r="NFW174" s="97"/>
      <c r="NFX174" s="97"/>
      <c r="NFY174" s="97"/>
      <c r="NFZ174" s="97"/>
      <c r="NGA174" s="97"/>
      <c r="NGB174" s="97"/>
      <c r="NGC174" s="97"/>
      <c r="NGD174" s="97"/>
      <c r="NGE174" s="97"/>
      <c r="NGF174" s="97"/>
      <c r="NGG174" s="97"/>
      <c r="NGH174" s="97"/>
      <c r="NGI174" s="97"/>
      <c r="NGJ174" s="97"/>
      <c r="NGK174" s="97"/>
      <c r="NGL174" s="97"/>
      <c r="NGM174" s="97"/>
      <c r="NGN174" s="97"/>
      <c r="NGO174" s="97"/>
      <c r="NGP174" s="97"/>
      <c r="NGQ174" s="97"/>
      <c r="NGR174" s="97"/>
      <c r="NGS174" s="97"/>
      <c r="NGT174" s="97"/>
      <c r="NGU174" s="97"/>
      <c r="NGV174" s="97"/>
      <c r="NGW174" s="97"/>
      <c r="NGX174" s="97"/>
      <c r="NGY174" s="97"/>
      <c r="NGZ174" s="97"/>
      <c r="NHA174" s="97"/>
      <c r="NHB174" s="97"/>
      <c r="NHC174" s="97"/>
      <c r="NHD174" s="97"/>
      <c r="NHE174" s="97"/>
      <c r="NHF174" s="97"/>
      <c r="NHG174" s="97"/>
      <c r="NHH174" s="97"/>
      <c r="NHI174" s="97"/>
      <c r="NHJ174" s="97"/>
      <c r="NHK174" s="97"/>
      <c r="NHL174" s="97"/>
      <c r="NHM174" s="97"/>
      <c r="NHN174" s="97"/>
      <c r="NHO174" s="97"/>
      <c r="NHP174" s="97"/>
      <c r="NHQ174" s="97"/>
      <c r="NHR174" s="97"/>
      <c r="NHS174" s="97"/>
      <c r="NHT174" s="97"/>
      <c r="NHU174" s="97"/>
      <c r="NHV174" s="97"/>
      <c r="NHW174" s="97"/>
      <c r="NHX174" s="97"/>
      <c r="NHY174" s="97"/>
      <c r="NHZ174" s="97"/>
      <c r="NIA174" s="97"/>
      <c r="NIB174" s="97"/>
      <c r="NIC174" s="97"/>
      <c r="NID174" s="97"/>
      <c r="NIE174" s="97"/>
      <c r="NIF174" s="97"/>
      <c r="NIG174" s="97"/>
      <c r="NIH174" s="97"/>
      <c r="NII174" s="97"/>
      <c r="NIJ174" s="97"/>
      <c r="NIK174" s="97"/>
      <c r="NIL174" s="97"/>
      <c r="NIM174" s="97"/>
      <c r="NIN174" s="97"/>
      <c r="NIO174" s="97"/>
      <c r="NIP174" s="97"/>
      <c r="NIQ174" s="97"/>
      <c r="NIR174" s="97"/>
      <c r="NIS174" s="97"/>
      <c r="NIT174" s="97"/>
      <c r="NIU174" s="97"/>
      <c r="NIV174" s="97"/>
      <c r="NIW174" s="97"/>
      <c r="NIX174" s="97"/>
      <c r="NIY174" s="97"/>
      <c r="NIZ174" s="97"/>
      <c r="NJA174" s="97"/>
      <c r="NJB174" s="97"/>
      <c r="NJC174" s="97"/>
      <c r="NJD174" s="97"/>
      <c r="NJE174" s="97"/>
      <c r="NJF174" s="97"/>
      <c r="NJG174" s="97"/>
      <c r="NJH174" s="97"/>
      <c r="NJI174" s="97"/>
      <c r="NJJ174" s="97"/>
      <c r="NJK174" s="97"/>
      <c r="NJL174" s="97"/>
      <c r="NJM174" s="97"/>
      <c r="NJN174" s="97"/>
      <c r="NJO174" s="97"/>
      <c r="NJP174" s="97"/>
      <c r="NJQ174" s="97"/>
      <c r="NJR174" s="97"/>
      <c r="NJS174" s="97"/>
      <c r="NJT174" s="97"/>
      <c r="NJU174" s="97"/>
      <c r="NJV174" s="97"/>
      <c r="NJW174" s="97"/>
      <c r="NJX174" s="97"/>
      <c r="NJY174" s="97"/>
      <c r="NJZ174" s="97"/>
      <c r="NKA174" s="97"/>
      <c r="NKB174" s="97"/>
      <c r="NKC174" s="97"/>
      <c r="NKD174" s="97"/>
      <c r="NKE174" s="97"/>
      <c r="NKF174" s="97"/>
      <c r="NKG174" s="97"/>
      <c r="NKH174" s="97"/>
      <c r="NKI174" s="97"/>
      <c r="NKJ174" s="97"/>
      <c r="NKK174" s="97"/>
      <c r="NKL174" s="97"/>
      <c r="NKM174" s="97"/>
      <c r="NKN174" s="97"/>
      <c r="NKO174" s="97"/>
      <c r="NKP174" s="97"/>
      <c r="NKQ174" s="97"/>
      <c r="NKR174" s="97"/>
      <c r="NKS174" s="97"/>
      <c r="NKT174" s="97"/>
      <c r="NKU174" s="97"/>
      <c r="NKV174" s="97"/>
      <c r="NKW174" s="97"/>
      <c r="NKX174" s="97"/>
      <c r="NKY174" s="97"/>
      <c r="NKZ174" s="97"/>
      <c r="NLA174" s="97"/>
      <c r="NLB174" s="97"/>
      <c r="NLC174" s="97"/>
      <c r="NLD174" s="97"/>
      <c r="NLE174" s="97"/>
      <c r="NLF174" s="97"/>
      <c r="NLG174" s="97"/>
      <c r="NLH174" s="97"/>
      <c r="NLI174" s="97"/>
      <c r="NLJ174" s="97"/>
      <c r="NLK174" s="97"/>
      <c r="NLL174" s="97"/>
      <c r="NLM174" s="97"/>
      <c r="NLN174" s="97"/>
      <c r="NLO174" s="97"/>
      <c r="NLP174" s="97"/>
      <c r="NLQ174" s="97"/>
      <c r="NLR174" s="97"/>
      <c r="NLS174" s="97"/>
      <c r="NLT174" s="97"/>
      <c r="NLU174" s="97"/>
      <c r="NLV174" s="97"/>
      <c r="NLW174" s="97"/>
      <c r="NLX174" s="97"/>
      <c r="NLY174" s="97"/>
      <c r="NLZ174" s="97"/>
      <c r="NMA174" s="97"/>
      <c r="NMB174" s="97"/>
      <c r="NMC174" s="97"/>
      <c r="NMD174" s="97"/>
      <c r="NME174" s="97"/>
      <c r="NMF174" s="97"/>
      <c r="NMG174" s="97"/>
      <c r="NMH174" s="97"/>
      <c r="NMI174" s="97"/>
      <c r="NMJ174" s="97"/>
      <c r="NMK174" s="97"/>
      <c r="NML174" s="97"/>
      <c r="NMM174" s="97"/>
      <c r="NMN174" s="97"/>
      <c r="NMO174" s="97"/>
      <c r="NMP174" s="97"/>
      <c r="NMQ174" s="97"/>
      <c r="NMR174" s="97"/>
      <c r="NMS174" s="97"/>
      <c r="NMT174" s="97"/>
      <c r="NMU174" s="97"/>
      <c r="NMV174" s="97"/>
      <c r="NMW174" s="97"/>
      <c r="NMX174" s="97"/>
      <c r="NMY174" s="97"/>
      <c r="NMZ174" s="97"/>
      <c r="NNA174" s="97"/>
      <c r="NNB174" s="97"/>
      <c r="NNC174" s="97"/>
      <c r="NND174" s="97"/>
      <c r="NNE174" s="97"/>
      <c r="NNF174" s="97"/>
      <c r="NNG174" s="97"/>
      <c r="NNH174" s="97"/>
      <c r="NNI174" s="97"/>
      <c r="NNJ174" s="97"/>
      <c r="NNK174" s="97"/>
      <c r="NNL174" s="97"/>
      <c r="NNM174" s="97"/>
      <c r="NNN174" s="97"/>
      <c r="NNO174" s="97"/>
      <c r="NNP174" s="97"/>
      <c r="NNQ174" s="97"/>
      <c r="NNR174" s="97"/>
      <c r="NNS174" s="97"/>
      <c r="NNT174" s="97"/>
      <c r="NNU174" s="97"/>
      <c r="NNV174" s="97"/>
      <c r="NNW174" s="97"/>
      <c r="NNX174" s="97"/>
      <c r="NNY174" s="97"/>
      <c r="NNZ174" s="97"/>
      <c r="NOA174" s="97"/>
      <c r="NOB174" s="97"/>
      <c r="NOC174" s="97"/>
      <c r="NOD174" s="97"/>
      <c r="NOE174" s="97"/>
      <c r="NOF174" s="97"/>
      <c r="NOG174" s="97"/>
      <c r="NOH174" s="97"/>
      <c r="NOI174" s="97"/>
      <c r="NOJ174" s="97"/>
      <c r="NOK174" s="97"/>
      <c r="NOL174" s="97"/>
      <c r="NOM174" s="97"/>
      <c r="NON174" s="97"/>
      <c r="NOO174" s="97"/>
      <c r="NOP174" s="97"/>
      <c r="NOQ174" s="97"/>
      <c r="NOR174" s="97"/>
      <c r="NOS174" s="97"/>
      <c r="NOT174" s="97"/>
      <c r="NOU174" s="97"/>
      <c r="NOV174" s="97"/>
      <c r="NOW174" s="97"/>
      <c r="NOX174" s="97"/>
      <c r="NOY174" s="97"/>
      <c r="NOZ174" s="97"/>
      <c r="NPA174" s="97"/>
      <c r="NPB174" s="97"/>
      <c r="NPC174" s="97"/>
      <c r="NPD174" s="97"/>
      <c r="NPE174" s="97"/>
      <c r="NPF174" s="97"/>
      <c r="NPG174" s="97"/>
      <c r="NPH174" s="97"/>
      <c r="NPI174" s="97"/>
      <c r="NPJ174" s="97"/>
      <c r="NPK174" s="97"/>
      <c r="NPL174" s="97"/>
      <c r="NPM174" s="97"/>
      <c r="NPN174" s="97"/>
      <c r="NPO174" s="97"/>
      <c r="NPP174" s="97"/>
      <c r="NPQ174" s="97"/>
      <c r="NPR174" s="97"/>
      <c r="NPS174" s="97"/>
      <c r="NPT174" s="97"/>
      <c r="NPU174" s="97"/>
      <c r="NPV174" s="97"/>
      <c r="NPW174" s="97"/>
      <c r="NPX174" s="97"/>
      <c r="NPY174" s="97"/>
      <c r="NPZ174" s="97"/>
      <c r="NQA174" s="97"/>
      <c r="NQB174" s="97"/>
      <c r="NQC174" s="97"/>
      <c r="NQD174" s="97"/>
      <c r="NQE174" s="97"/>
      <c r="NQF174" s="97"/>
      <c r="NQG174" s="97"/>
      <c r="NQH174" s="97"/>
      <c r="NQI174" s="97"/>
      <c r="NQJ174" s="97"/>
      <c r="NQK174" s="97"/>
      <c r="NQL174" s="97"/>
      <c r="NQM174" s="97"/>
      <c r="NQN174" s="97"/>
      <c r="NQO174" s="97"/>
      <c r="NQP174" s="97"/>
      <c r="NQQ174" s="97"/>
      <c r="NQR174" s="97"/>
      <c r="NQS174" s="97"/>
      <c r="NQT174" s="97"/>
      <c r="NQU174" s="97"/>
      <c r="NQV174" s="97"/>
      <c r="NQW174" s="97"/>
      <c r="NQX174" s="97"/>
      <c r="NQY174" s="97"/>
      <c r="NQZ174" s="97"/>
      <c r="NRA174" s="97"/>
      <c r="NRB174" s="97"/>
      <c r="NRC174" s="97"/>
      <c r="NRD174" s="97"/>
      <c r="NRE174" s="97"/>
      <c r="NRF174" s="97"/>
      <c r="NRG174" s="97"/>
      <c r="NRH174" s="97"/>
      <c r="NRI174" s="97"/>
      <c r="NRJ174" s="97"/>
      <c r="NRK174" s="97"/>
      <c r="NRL174" s="97"/>
      <c r="NRM174" s="97"/>
      <c r="NRN174" s="97"/>
      <c r="NRO174" s="97"/>
      <c r="NRP174" s="97"/>
      <c r="NRQ174" s="97"/>
      <c r="NRR174" s="97"/>
      <c r="NRS174" s="97"/>
      <c r="NRT174" s="97"/>
      <c r="NRU174" s="97"/>
      <c r="NRV174" s="97"/>
      <c r="NRW174" s="97"/>
      <c r="NRX174" s="97"/>
      <c r="NRY174" s="97"/>
      <c r="NRZ174" s="97"/>
      <c r="NSA174" s="97"/>
      <c r="NSB174" s="97"/>
      <c r="NSC174" s="97"/>
      <c r="NSD174" s="97"/>
      <c r="NSE174" s="97"/>
      <c r="NSF174" s="97"/>
      <c r="NSG174" s="97"/>
      <c r="NSH174" s="97"/>
      <c r="NSI174" s="97"/>
      <c r="NSJ174" s="97"/>
      <c r="NSK174" s="97"/>
      <c r="NSL174" s="97"/>
      <c r="NSM174" s="97"/>
      <c r="NSN174" s="97"/>
      <c r="NSO174" s="97"/>
      <c r="NSP174" s="97"/>
      <c r="NSQ174" s="97"/>
      <c r="NSR174" s="97"/>
      <c r="NSS174" s="97"/>
      <c r="NST174" s="97"/>
      <c r="NSU174" s="97"/>
      <c r="NSV174" s="97"/>
      <c r="NSW174" s="97"/>
      <c r="NSX174" s="97"/>
      <c r="NSY174" s="97"/>
      <c r="NSZ174" s="97"/>
      <c r="NTA174" s="97"/>
      <c r="NTB174" s="97"/>
      <c r="NTC174" s="97"/>
      <c r="NTD174" s="97"/>
      <c r="NTE174" s="97"/>
      <c r="NTF174" s="97"/>
      <c r="NTG174" s="97"/>
      <c r="NTH174" s="97"/>
      <c r="NTI174" s="97"/>
      <c r="NTJ174" s="97"/>
      <c r="NTK174" s="97"/>
      <c r="NTL174" s="97"/>
      <c r="NTM174" s="97"/>
      <c r="NTN174" s="97"/>
      <c r="NTO174" s="97"/>
      <c r="NTP174" s="97"/>
      <c r="NTQ174" s="97"/>
      <c r="NTR174" s="97"/>
      <c r="NTS174" s="97"/>
      <c r="NTT174" s="97"/>
      <c r="NTU174" s="97"/>
      <c r="NTV174" s="97"/>
      <c r="NTW174" s="97"/>
      <c r="NTX174" s="97"/>
      <c r="NTY174" s="97"/>
      <c r="NTZ174" s="97"/>
      <c r="NUA174" s="97"/>
      <c r="NUB174" s="97"/>
      <c r="NUC174" s="97"/>
      <c r="NUD174" s="97"/>
      <c r="NUE174" s="97"/>
      <c r="NUF174" s="97"/>
      <c r="NUG174" s="97"/>
      <c r="NUH174" s="97"/>
      <c r="NUI174" s="97"/>
      <c r="NUJ174" s="97"/>
      <c r="NUK174" s="97"/>
      <c r="NUL174" s="97"/>
      <c r="NUM174" s="97"/>
      <c r="NUN174" s="97"/>
      <c r="NUO174" s="97"/>
      <c r="NUP174" s="97"/>
      <c r="NUQ174" s="97"/>
      <c r="NUR174" s="97"/>
      <c r="NUS174" s="97"/>
      <c r="NUT174" s="97"/>
      <c r="NUU174" s="97"/>
      <c r="NUV174" s="97"/>
      <c r="NUW174" s="97"/>
      <c r="NUX174" s="97"/>
      <c r="NUY174" s="97"/>
      <c r="NUZ174" s="97"/>
      <c r="NVA174" s="97"/>
      <c r="NVB174" s="97"/>
      <c r="NVC174" s="97"/>
      <c r="NVD174" s="97"/>
      <c r="NVE174" s="97"/>
      <c r="NVF174" s="97"/>
      <c r="NVG174" s="97"/>
      <c r="NVH174" s="97"/>
      <c r="NVI174" s="97"/>
      <c r="NVJ174" s="97"/>
      <c r="NVK174" s="97"/>
      <c r="NVL174" s="97"/>
      <c r="NVM174" s="97"/>
      <c r="NVN174" s="97"/>
      <c r="NVO174" s="97"/>
      <c r="NVP174" s="97"/>
      <c r="NVQ174" s="97"/>
      <c r="NVR174" s="97"/>
      <c r="NVS174" s="97"/>
      <c r="NVT174" s="97"/>
      <c r="NVU174" s="97"/>
      <c r="NVV174" s="97"/>
      <c r="NVW174" s="97"/>
      <c r="NVX174" s="97"/>
      <c r="NVY174" s="97"/>
      <c r="NVZ174" s="97"/>
      <c r="NWA174" s="97"/>
      <c r="NWB174" s="97"/>
      <c r="NWC174" s="97"/>
      <c r="NWD174" s="97"/>
      <c r="NWE174" s="97"/>
      <c r="NWF174" s="97"/>
      <c r="NWG174" s="97"/>
      <c r="NWH174" s="97"/>
      <c r="NWI174" s="97"/>
      <c r="NWJ174" s="97"/>
      <c r="NWK174" s="97"/>
      <c r="NWL174" s="97"/>
      <c r="NWM174" s="97"/>
      <c r="NWN174" s="97"/>
      <c r="NWO174" s="97"/>
      <c r="NWP174" s="97"/>
      <c r="NWQ174" s="97"/>
      <c r="NWR174" s="97"/>
      <c r="NWS174" s="97"/>
      <c r="NWT174" s="97"/>
      <c r="NWU174" s="97"/>
      <c r="NWV174" s="97"/>
      <c r="NWW174" s="97"/>
      <c r="NWX174" s="97"/>
      <c r="NWY174" s="97"/>
      <c r="NWZ174" s="97"/>
      <c r="NXA174" s="97"/>
      <c r="NXB174" s="97"/>
      <c r="NXC174" s="97"/>
      <c r="NXD174" s="97"/>
      <c r="NXE174" s="97"/>
      <c r="NXF174" s="97"/>
      <c r="NXG174" s="97"/>
      <c r="NXH174" s="97"/>
      <c r="NXI174" s="97"/>
      <c r="NXJ174" s="97"/>
      <c r="NXK174" s="97"/>
      <c r="NXL174" s="97"/>
      <c r="NXM174" s="97"/>
      <c r="NXN174" s="97"/>
      <c r="NXO174" s="97"/>
      <c r="NXP174" s="97"/>
      <c r="NXQ174" s="97"/>
      <c r="NXR174" s="97"/>
      <c r="NXS174" s="97"/>
      <c r="NXT174" s="97"/>
      <c r="NXU174" s="97"/>
      <c r="NXV174" s="97"/>
      <c r="NXW174" s="97"/>
      <c r="NXX174" s="97"/>
      <c r="NXY174" s="97"/>
      <c r="NXZ174" s="97"/>
      <c r="NYA174" s="97"/>
      <c r="NYB174" s="97"/>
      <c r="NYC174" s="97"/>
      <c r="NYD174" s="97"/>
      <c r="NYE174" s="97"/>
      <c r="NYF174" s="97"/>
      <c r="NYG174" s="97"/>
      <c r="NYH174" s="97"/>
      <c r="NYI174" s="97"/>
      <c r="NYJ174" s="97"/>
      <c r="NYK174" s="97"/>
      <c r="NYL174" s="97"/>
      <c r="NYM174" s="97"/>
      <c r="NYN174" s="97"/>
      <c r="NYO174" s="97"/>
      <c r="NYP174" s="97"/>
      <c r="NYQ174" s="97"/>
      <c r="NYR174" s="97"/>
      <c r="NYS174" s="97"/>
      <c r="NYT174" s="97"/>
      <c r="NYU174" s="97"/>
      <c r="NYV174" s="97"/>
      <c r="NYW174" s="97"/>
      <c r="NYX174" s="97"/>
      <c r="NYY174" s="97"/>
      <c r="NYZ174" s="97"/>
      <c r="NZA174" s="97"/>
      <c r="NZB174" s="97"/>
      <c r="NZC174" s="97"/>
      <c r="NZD174" s="97"/>
      <c r="NZE174" s="97"/>
      <c r="NZF174" s="97"/>
      <c r="NZG174" s="97"/>
      <c r="NZH174" s="97"/>
      <c r="NZI174" s="97"/>
      <c r="NZJ174" s="97"/>
      <c r="NZK174" s="97"/>
      <c r="NZL174" s="97"/>
      <c r="NZM174" s="97"/>
      <c r="NZN174" s="97"/>
      <c r="NZO174" s="97"/>
      <c r="NZP174" s="97"/>
      <c r="NZQ174" s="97"/>
      <c r="NZR174" s="97"/>
      <c r="NZS174" s="97"/>
      <c r="NZT174" s="97"/>
      <c r="NZU174" s="97"/>
      <c r="NZV174" s="97"/>
      <c r="NZW174" s="97"/>
      <c r="NZX174" s="97"/>
      <c r="NZY174" s="97"/>
      <c r="NZZ174" s="97"/>
      <c r="OAA174" s="97"/>
      <c r="OAB174" s="97"/>
      <c r="OAC174" s="97"/>
      <c r="OAD174" s="97"/>
      <c r="OAE174" s="97"/>
      <c r="OAF174" s="97"/>
      <c r="OAG174" s="97"/>
      <c r="OAH174" s="97"/>
      <c r="OAI174" s="97"/>
      <c r="OAJ174" s="97"/>
      <c r="OAK174" s="97"/>
      <c r="OAL174" s="97"/>
      <c r="OAM174" s="97"/>
      <c r="OAN174" s="97"/>
      <c r="OAO174" s="97"/>
      <c r="OAP174" s="97"/>
      <c r="OAQ174" s="97"/>
      <c r="OAR174" s="97"/>
      <c r="OAS174" s="97"/>
      <c r="OAT174" s="97"/>
      <c r="OAU174" s="97"/>
      <c r="OAV174" s="97"/>
      <c r="OAW174" s="97"/>
      <c r="OAX174" s="97"/>
      <c r="OAY174" s="97"/>
      <c r="OAZ174" s="97"/>
      <c r="OBA174" s="97"/>
      <c r="OBB174" s="97"/>
      <c r="OBC174" s="97"/>
      <c r="OBD174" s="97"/>
      <c r="OBE174" s="97"/>
      <c r="OBF174" s="97"/>
      <c r="OBG174" s="97"/>
      <c r="OBH174" s="97"/>
      <c r="OBI174" s="97"/>
      <c r="OBJ174" s="97"/>
      <c r="OBK174" s="97"/>
      <c r="OBL174" s="97"/>
      <c r="OBM174" s="97"/>
      <c r="OBN174" s="97"/>
      <c r="OBO174" s="97"/>
      <c r="OBP174" s="97"/>
      <c r="OBQ174" s="97"/>
      <c r="OBR174" s="97"/>
      <c r="OBS174" s="97"/>
      <c r="OBT174" s="97"/>
      <c r="OBU174" s="97"/>
      <c r="OBV174" s="97"/>
      <c r="OBW174" s="97"/>
      <c r="OBX174" s="97"/>
      <c r="OBY174" s="97"/>
      <c r="OBZ174" s="97"/>
      <c r="OCA174" s="97"/>
      <c r="OCB174" s="97"/>
      <c r="OCC174" s="97"/>
      <c r="OCD174" s="97"/>
      <c r="OCE174" s="97"/>
      <c r="OCF174" s="97"/>
      <c r="OCG174" s="97"/>
      <c r="OCH174" s="97"/>
      <c r="OCI174" s="97"/>
      <c r="OCJ174" s="97"/>
      <c r="OCK174" s="97"/>
      <c r="OCL174" s="97"/>
      <c r="OCM174" s="97"/>
      <c r="OCN174" s="97"/>
      <c r="OCO174" s="97"/>
      <c r="OCP174" s="97"/>
      <c r="OCQ174" s="97"/>
      <c r="OCR174" s="97"/>
      <c r="OCS174" s="97"/>
      <c r="OCT174" s="97"/>
      <c r="OCU174" s="97"/>
      <c r="OCV174" s="97"/>
      <c r="OCW174" s="97"/>
      <c r="OCX174" s="97"/>
      <c r="OCY174" s="97"/>
      <c r="OCZ174" s="97"/>
      <c r="ODA174" s="97"/>
      <c r="ODB174" s="97"/>
      <c r="ODC174" s="97"/>
      <c r="ODD174" s="97"/>
      <c r="ODE174" s="97"/>
      <c r="ODF174" s="97"/>
      <c r="ODG174" s="97"/>
      <c r="ODH174" s="97"/>
      <c r="ODI174" s="97"/>
      <c r="ODJ174" s="97"/>
      <c r="ODK174" s="97"/>
      <c r="ODL174" s="97"/>
      <c r="ODM174" s="97"/>
      <c r="ODN174" s="97"/>
      <c r="ODO174" s="97"/>
      <c r="ODP174" s="97"/>
      <c r="ODQ174" s="97"/>
      <c r="ODR174" s="97"/>
      <c r="ODS174" s="97"/>
      <c r="ODT174" s="97"/>
      <c r="ODU174" s="97"/>
      <c r="ODV174" s="97"/>
      <c r="ODW174" s="97"/>
      <c r="ODX174" s="97"/>
      <c r="ODY174" s="97"/>
      <c r="ODZ174" s="97"/>
      <c r="OEA174" s="97"/>
      <c r="OEB174" s="97"/>
      <c r="OEC174" s="97"/>
      <c r="OED174" s="97"/>
      <c r="OEE174" s="97"/>
      <c r="OEF174" s="97"/>
      <c r="OEG174" s="97"/>
      <c r="OEH174" s="97"/>
      <c r="OEI174" s="97"/>
      <c r="OEJ174" s="97"/>
      <c r="OEK174" s="97"/>
      <c r="OEL174" s="97"/>
      <c r="OEM174" s="97"/>
      <c r="OEN174" s="97"/>
      <c r="OEO174" s="97"/>
      <c r="OEP174" s="97"/>
      <c r="OEQ174" s="97"/>
      <c r="OER174" s="97"/>
      <c r="OES174" s="97"/>
      <c r="OET174" s="97"/>
      <c r="OEU174" s="97"/>
      <c r="OEV174" s="97"/>
      <c r="OEW174" s="97"/>
      <c r="OEX174" s="97"/>
      <c r="OEY174" s="97"/>
      <c r="OEZ174" s="97"/>
      <c r="OFA174" s="97"/>
      <c r="OFB174" s="97"/>
      <c r="OFC174" s="97"/>
      <c r="OFD174" s="97"/>
      <c r="OFE174" s="97"/>
      <c r="OFF174" s="97"/>
      <c r="OFG174" s="97"/>
      <c r="OFH174" s="97"/>
      <c r="OFI174" s="97"/>
      <c r="OFJ174" s="97"/>
      <c r="OFK174" s="97"/>
      <c r="OFL174" s="97"/>
      <c r="OFM174" s="97"/>
      <c r="OFN174" s="97"/>
      <c r="OFO174" s="97"/>
      <c r="OFP174" s="97"/>
      <c r="OFQ174" s="97"/>
      <c r="OFR174" s="97"/>
      <c r="OFS174" s="97"/>
      <c r="OFT174" s="97"/>
      <c r="OFU174" s="97"/>
      <c r="OFV174" s="97"/>
      <c r="OFW174" s="97"/>
      <c r="OFX174" s="97"/>
      <c r="OFY174" s="97"/>
      <c r="OFZ174" s="97"/>
      <c r="OGA174" s="97"/>
      <c r="OGB174" s="97"/>
      <c r="OGC174" s="97"/>
      <c r="OGD174" s="97"/>
      <c r="OGE174" s="97"/>
      <c r="OGF174" s="97"/>
      <c r="OGG174" s="97"/>
      <c r="OGH174" s="97"/>
      <c r="OGI174" s="97"/>
      <c r="OGJ174" s="97"/>
      <c r="OGK174" s="97"/>
      <c r="OGL174" s="97"/>
      <c r="OGM174" s="97"/>
      <c r="OGN174" s="97"/>
      <c r="OGO174" s="97"/>
      <c r="OGP174" s="97"/>
      <c r="OGQ174" s="97"/>
      <c r="OGR174" s="97"/>
      <c r="OGS174" s="97"/>
      <c r="OGT174" s="97"/>
      <c r="OGU174" s="97"/>
      <c r="OGV174" s="97"/>
      <c r="OGW174" s="97"/>
      <c r="OGX174" s="97"/>
      <c r="OGY174" s="97"/>
      <c r="OGZ174" s="97"/>
      <c r="OHA174" s="97"/>
      <c r="OHB174" s="97"/>
      <c r="OHC174" s="97"/>
      <c r="OHD174" s="97"/>
      <c r="OHE174" s="97"/>
      <c r="OHF174" s="97"/>
      <c r="OHG174" s="97"/>
      <c r="OHH174" s="97"/>
      <c r="OHI174" s="97"/>
      <c r="OHJ174" s="97"/>
      <c r="OHK174" s="97"/>
      <c r="OHL174" s="97"/>
      <c r="OHM174" s="97"/>
      <c r="OHN174" s="97"/>
      <c r="OHO174" s="97"/>
      <c r="OHP174" s="97"/>
      <c r="OHQ174" s="97"/>
      <c r="OHR174" s="97"/>
      <c r="OHS174" s="97"/>
      <c r="OHT174" s="97"/>
      <c r="OHU174" s="97"/>
      <c r="OHV174" s="97"/>
      <c r="OHW174" s="97"/>
      <c r="OHX174" s="97"/>
      <c r="OHY174" s="97"/>
      <c r="OHZ174" s="97"/>
      <c r="OIA174" s="97"/>
      <c r="OIB174" s="97"/>
      <c r="OIC174" s="97"/>
      <c r="OID174" s="97"/>
      <c r="OIE174" s="97"/>
      <c r="OIF174" s="97"/>
      <c r="OIG174" s="97"/>
      <c r="OIH174" s="97"/>
      <c r="OII174" s="97"/>
      <c r="OIJ174" s="97"/>
      <c r="OIK174" s="97"/>
      <c r="OIL174" s="97"/>
      <c r="OIM174" s="97"/>
      <c r="OIN174" s="97"/>
      <c r="OIO174" s="97"/>
      <c r="OIP174" s="97"/>
      <c r="OIQ174" s="97"/>
      <c r="OIR174" s="97"/>
      <c r="OIS174" s="97"/>
      <c r="OIT174" s="97"/>
      <c r="OIU174" s="97"/>
      <c r="OIV174" s="97"/>
      <c r="OIW174" s="97"/>
      <c r="OIX174" s="97"/>
      <c r="OIY174" s="97"/>
      <c r="OIZ174" s="97"/>
      <c r="OJA174" s="97"/>
      <c r="OJB174" s="97"/>
      <c r="OJC174" s="97"/>
      <c r="OJD174" s="97"/>
      <c r="OJE174" s="97"/>
      <c r="OJF174" s="97"/>
      <c r="OJG174" s="97"/>
      <c r="OJH174" s="97"/>
      <c r="OJI174" s="97"/>
      <c r="OJJ174" s="97"/>
      <c r="OJK174" s="97"/>
      <c r="OJL174" s="97"/>
      <c r="OJM174" s="97"/>
      <c r="OJN174" s="97"/>
      <c r="OJO174" s="97"/>
      <c r="OJP174" s="97"/>
      <c r="OJQ174" s="97"/>
      <c r="OJR174" s="97"/>
      <c r="OJS174" s="97"/>
      <c r="OJT174" s="97"/>
      <c r="OJU174" s="97"/>
      <c r="OJV174" s="97"/>
      <c r="OJW174" s="97"/>
      <c r="OJX174" s="97"/>
      <c r="OJY174" s="97"/>
      <c r="OJZ174" s="97"/>
      <c r="OKA174" s="97"/>
      <c r="OKB174" s="97"/>
      <c r="OKC174" s="97"/>
      <c r="OKD174" s="97"/>
      <c r="OKE174" s="97"/>
      <c r="OKF174" s="97"/>
      <c r="OKG174" s="97"/>
      <c r="OKH174" s="97"/>
      <c r="OKI174" s="97"/>
      <c r="OKJ174" s="97"/>
      <c r="OKK174" s="97"/>
      <c r="OKL174" s="97"/>
      <c r="OKM174" s="97"/>
      <c r="OKN174" s="97"/>
      <c r="OKO174" s="97"/>
      <c r="OKP174" s="97"/>
      <c r="OKQ174" s="97"/>
      <c r="OKR174" s="97"/>
      <c r="OKS174" s="97"/>
      <c r="OKT174" s="97"/>
      <c r="OKU174" s="97"/>
      <c r="OKV174" s="97"/>
      <c r="OKW174" s="97"/>
      <c r="OKX174" s="97"/>
      <c r="OKY174" s="97"/>
      <c r="OKZ174" s="97"/>
      <c r="OLA174" s="97"/>
      <c r="OLB174" s="97"/>
      <c r="OLC174" s="97"/>
      <c r="OLD174" s="97"/>
      <c r="OLE174" s="97"/>
      <c r="OLF174" s="97"/>
      <c r="OLG174" s="97"/>
      <c r="OLH174" s="97"/>
      <c r="OLI174" s="97"/>
      <c r="OLJ174" s="97"/>
      <c r="OLK174" s="97"/>
      <c r="OLL174" s="97"/>
      <c r="OLM174" s="97"/>
      <c r="OLN174" s="97"/>
      <c r="OLO174" s="97"/>
      <c r="OLP174" s="97"/>
      <c r="OLQ174" s="97"/>
      <c r="OLR174" s="97"/>
      <c r="OLS174" s="97"/>
      <c r="OLT174" s="97"/>
      <c r="OLU174" s="97"/>
      <c r="OLV174" s="97"/>
      <c r="OLW174" s="97"/>
      <c r="OLX174" s="97"/>
      <c r="OLY174" s="97"/>
      <c r="OLZ174" s="97"/>
      <c r="OMA174" s="97"/>
      <c r="OMB174" s="97"/>
      <c r="OMC174" s="97"/>
      <c r="OMD174" s="97"/>
      <c r="OME174" s="97"/>
      <c r="OMF174" s="97"/>
      <c r="OMG174" s="97"/>
      <c r="OMH174" s="97"/>
      <c r="OMI174" s="97"/>
      <c r="OMJ174" s="97"/>
      <c r="OMK174" s="97"/>
      <c r="OML174" s="97"/>
      <c r="OMM174" s="97"/>
      <c r="OMN174" s="97"/>
      <c r="OMO174" s="97"/>
      <c r="OMP174" s="97"/>
      <c r="OMQ174" s="97"/>
      <c r="OMR174" s="97"/>
      <c r="OMS174" s="97"/>
      <c r="OMT174" s="97"/>
      <c r="OMU174" s="97"/>
      <c r="OMV174" s="97"/>
      <c r="OMW174" s="97"/>
      <c r="OMX174" s="97"/>
      <c r="OMY174" s="97"/>
      <c r="OMZ174" s="97"/>
      <c r="ONA174" s="97"/>
      <c r="ONB174" s="97"/>
      <c r="ONC174" s="97"/>
      <c r="OND174" s="97"/>
      <c r="ONE174" s="97"/>
      <c r="ONF174" s="97"/>
      <c r="ONG174" s="97"/>
      <c r="ONH174" s="97"/>
      <c r="ONI174" s="97"/>
      <c r="ONJ174" s="97"/>
      <c r="ONK174" s="97"/>
      <c r="ONL174" s="97"/>
      <c r="ONM174" s="97"/>
      <c r="ONN174" s="97"/>
      <c r="ONO174" s="97"/>
      <c r="ONP174" s="97"/>
      <c r="ONQ174" s="97"/>
      <c r="ONR174" s="97"/>
      <c r="ONS174" s="97"/>
      <c r="ONT174" s="97"/>
      <c r="ONU174" s="97"/>
      <c r="ONV174" s="97"/>
      <c r="ONW174" s="97"/>
      <c r="ONX174" s="97"/>
      <c r="ONY174" s="97"/>
      <c r="ONZ174" s="97"/>
      <c r="OOA174" s="97"/>
      <c r="OOB174" s="97"/>
      <c r="OOC174" s="97"/>
      <c r="OOD174" s="97"/>
      <c r="OOE174" s="97"/>
      <c r="OOF174" s="97"/>
      <c r="OOG174" s="97"/>
      <c r="OOH174" s="97"/>
      <c r="OOI174" s="97"/>
      <c r="OOJ174" s="97"/>
      <c r="OOK174" s="97"/>
      <c r="OOL174" s="97"/>
      <c r="OOM174" s="97"/>
      <c r="OON174" s="97"/>
      <c r="OOO174" s="97"/>
      <c r="OOP174" s="97"/>
      <c r="OOQ174" s="97"/>
      <c r="OOR174" s="97"/>
      <c r="OOS174" s="97"/>
      <c r="OOT174" s="97"/>
      <c r="OOU174" s="97"/>
      <c r="OOV174" s="97"/>
      <c r="OOW174" s="97"/>
      <c r="OOX174" s="97"/>
      <c r="OOY174" s="97"/>
      <c r="OOZ174" s="97"/>
      <c r="OPA174" s="97"/>
      <c r="OPB174" s="97"/>
      <c r="OPC174" s="97"/>
      <c r="OPD174" s="97"/>
      <c r="OPE174" s="97"/>
      <c r="OPF174" s="97"/>
      <c r="OPG174" s="97"/>
      <c r="OPH174" s="97"/>
      <c r="OPI174" s="97"/>
      <c r="OPJ174" s="97"/>
      <c r="OPK174" s="97"/>
      <c r="OPL174" s="97"/>
      <c r="OPM174" s="97"/>
      <c r="OPN174" s="97"/>
      <c r="OPO174" s="97"/>
      <c r="OPP174" s="97"/>
      <c r="OPQ174" s="97"/>
      <c r="OPR174" s="97"/>
      <c r="OPS174" s="97"/>
      <c r="OPT174" s="97"/>
      <c r="OPU174" s="97"/>
      <c r="OPV174" s="97"/>
      <c r="OPW174" s="97"/>
      <c r="OPX174" s="97"/>
      <c r="OPY174" s="97"/>
      <c r="OPZ174" s="97"/>
      <c r="OQA174" s="97"/>
      <c r="OQB174" s="97"/>
      <c r="OQC174" s="97"/>
      <c r="OQD174" s="97"/>
      <c r="OQE174" s="97"/>
      <c r="OQF174" s="97"/>
      <c r="OQG174" s="97"/>
      <c r="OQH174" s="97"/>
      <c r="OQI174" s="97"/>
      <c r="OQJ174" s="97"/>
      <c r="OQK174" s="97"/>
      <c r="OQL174" s="97"/>
      <c r="OQM174" s="97"/>
      <c r="OQN174" s="97"/>
      <c r="OQO174" s="97"/>
      <c r="OQP174" s="97"/>
      <c r="OQQ174" s="97"/>
      <c r="OQR174" s="97"/>
      <c r="OQS174" s="97"/>
      <c r="OQT174" s="97"/>
      <c r="OQU174" s="97"/>
      <c r="OQV174" s="97"/>
      <c r="OQW174" s="97"/>
      <c r="OQX174" s="97"/>
      <c r="OQY174" s="97"/>
      <c r="OQZ174" s="97"/>
      <c r="ORA174" s="97"/>
      <c r="ORB174" s="97"/>
      <c r="ORC174" s="97"/>
      <c r="ORD174" s="97"/>
      <c r="ORE174" s="97"/>
      <c r="ORF174" s="97"/>
      <c r="ORG174" s="97"/>
      <c r="ORH174" s="97"/>
      <c r="ORI174" s="97"/>
      <c r="ORJ174" s="97"/>
      <c r="ORK174" s="97"/>
      <c r="ORL174" s="97"/>
      <c r="ORM174" s="97"/>
      <c r="ORN174" s="97"/>
      <c r="ORO174" s="97"/>
      <c r="ORP174" s="97"/>
      <c r="ORQ174" s="97"/>
      <c r="ORR174" s="97"/>
      <c r="ORS174" s="97"/>
      <c r="ORT174" s="97"/>
      <c r="ORU174" s="97"/>
      <c r="ORV174" s="97"/>
      <c r="ORW174" s="97"/>
      <c r="ORX174" s="97"/>
      <c r="ORY174" s="97"/>
      <c r="ORZ174" s="97"/>
      <c r="OSA174" s="97"/>
      <c r="OSB174" s="97"/>
      <c r="OSC174" s="97"/>
      <c r="OSD174" s="97"/>
      <c r="OSE174" s="97"/>
      <c r="OSF174" s="97"/>
      <c r="OSG174" s="97"/>
      <c r="OSH174" s="97"/>
      <c r="OSI174" s="97"/>
      <c r="OSJ174" s="97"/>
      <c r="OSK174" s="97"/>
      <c r="OSL174" s="97"/>
      <c r="OSM174" s="97"/>
      <c r="OSN174" s="97"/>
      <c r="OSO174" s="97"/>
      <c r="OSP174" s="97"/>
      <c r="OSQ174" s="97"/>
      <c r="OSR174" s="97"/>
      <c r="OSS174" s="97"/>
      <c r="OST174" s="97"/>
      <c r="OSU174" s="97"/>
      <c r="OSV174" s="97"/>
      <c r="OSW174" s="97"/>
      <c r="OSX174" s="97"/>
      <c r="OSY174" s="97"/>
      <c r="OSZ174" s="97"/>
      <c r="OTA174" s="97"/>
      <c r="OTB174" s="97"/>
      <c r="OTC174" s="97"/>
      <c r="OTD174" s="97"/>
      <c r="OTE174" s="97"/>
      <c r="OTF174" s="97"/>
      <c r="OTG174" s="97"/>
      <c r="OTH174" s="97"/>
      <c r="OTI174" s="97"/>
      <c r="OTJ174" s="97"/>
      <c r="OTK174" s="97"/>
      <c r="OTL174" s="97"/>
      <c r="OTM174" s="97"/>
      <c r="OTN174" s="97"/>
      <c r="OTO174" s="97"/>
      <c r="OTP174" s="97"/>
      <c r="OTQ174" s="97"/>
      <c r="OTR174" s="97"/>
      <c r="OTS174" s="97"/>
      <c r="OTT174" s="97"/>
      <c r="OTU174" s="97"/>
      <c r="OTV174" s="97"/>
      <c r="OTW174" s="97"/>
      <c r="OTX174" s="97"/>
      <c r="OTY174" s="97"/>
      <c r="OTZ174" s="97"/>
      <c r="OUA174" s="97"/>
      <c r="OUB174" s="97"/>
      <c r="OUC174" s="97"/>
      <c r="OUD174" s="97"/>
      <c r="OUE174" s="97"/>
      <c r="OUF174" s="97"/>
      <c r="OUG174" s="97"/>
      <c r="OUH174" s="97"/>
      <c r="OUI174" s="97"/>
      <c r="OUJ174" s="97"/>
      <c r="OUK174" s="97"/>
      <c r="OUL174" s="97"/>
      <c r="OUM174" s="97"/>
      <c r="OUN174" s="97"/>
      <c r="OUO174" s="97"/>
      <c r="OUP174" s="97"/>
      <c r="OUQ174" s="97"/>
      <c r="OUR174" s="97"/>
      <c r="OUS174" s="97"/>
      <c r="OUT174" s="97"/>
      <c r="OUU174" s="97"/>
      <c r="OUV174" s="97"/>
      <c r="OUW174" s="97"/>
      <c r="OUX174" s="97"/>
      <c r="OUY174" s="97"/>
      <c r="OUZ174" s="97"/>
      <c r="OVA174" s="97"/>
      <c r="OVB174" s="97"/>
      <c r="OVC174" s="97"/>
      <c r="OVD174" s="97"/>
      <c r="OVE174" s="97"/>
      <c r="OVF174" s="97"/>
      <c r="OVG174" s="97"/>
      <c r="OVH174" s="97"/>
      <c r="OVI174" s="97"/>
      <c r="OVJ174" s="97"/>
      <c r="OVK174" s="97"/>
      <c r="OVL174" s="97"/>
      <c r="OVM174" s="97"/>
      <c r="OVN174" s="97"/>
      <c r="OVO174" s="97"/>
      <c r="OVP174" s="97"/>
      <c r="OVQ174" s="97"/>
      <c r="OVR174" s="97"/>
      <c r="OVS174" s="97"/>
      <c r="OVT174" s="97"/>
      <c r="OVU174" s="97"/>
      <c r="OVV174" s="97"/>
      <c r="OVW174" s="97"/>
      <c r="OVX174" s="97"/>
      <c r="OVY174" s="97"/>
      <c r="OVZ174" s="97"/>
      <c r="OWA174" s="97"/>
      <c r="OWB174" s="97"/>
      <c r="OWC174" s="97"/>
      <c r="OWD174" s="97"/>
      <c r="OWE174" s="97"/>
      <c r="OWF174" s="97"/>
      <c r="OWG174" s="97"/>
      <c r="OWH174" s="97"/>
      <c r="OWI174" s="97"/>
      <c r="OWJ174" s="97"/>
      <c r="OWK174" s="97"/>
      <c r="OWL174" s="97"/>
      <c r="OWM174" s="97"/>
      <c r="OWN174" s="97"/>
      <c r="OWO174" s="97"/>
      <c r="OWP174" s="97"/>
      <c r="OWQ174" s="97"/>
      <c r="OWR174" s="97"/>
      <c r="OWS174" s="97"/>
      <c r="OWT174" s="97"/>
      <c r="OWU174" s="97"/>
      <c r="OWV174" s="97"/>
      <c r="OWW174" s="97"/>
      <c r="OWX174" s="97"/>
      <c r="OWY174" s="97"/>
      <c r="OWZ174" s="97"/>
      <c r="OXA174" s="97"/>
      <c r="OXB174" s="97"/>
      <c r="OXC174" s="97"/>
      <c r="OXD174" s="97"/>
      <c r="OXE174" s="97"/>
      <c r="OXF174" s="97"/>
      <c r="OXG174" s="97"/>
      <c r="OXH174" s="97"/>
      <c r="OXI174" s="97"/>
      <c r="OXJ174" s="97"/>
      <c r="OXK174" s="97"/>
      <c r="OXL174" s="97"/>
      <c r="OXM174" s="97"/>
      <c r="OXN174" s="97"/>
      <c r="OXO174" s="97"/>
      <c r="OXP174" s="97"/>
      <c r="OXQ174" s="97"/>
      <c r="OXR174" s="97"/>
      <c r="OXS174" s="97"/>
      <c r="OXT174" s="97"/>
      <c r="OXU174" s="97"/>
      <c r="OXV174" s="97"/>
      <c r="OXW174" s="97"/>
      <c r="OXX174" s="97"/>
      <c r="OXY174" s="97"/>
      <c r="OXZ174" s="97"/>
      <c r="OYA174" s="97"/>
      <c r="OYB174" s="97"/>
      <c r="OYC174" s="97"/>
      <c r="OYD174" s="97"/>
      <c r="OYE174" s="97"/>
      <c r="OYF174" s="97"/>
      <c r="OYG174" s="97"/>
      <c r="OYH174" s="97"/>
      <c r="OYI174" s="97"/>
      <c r="OYJ174" s="97"/>
      <c r="OYK174" s="97"/>
      <c r="OYL174" s="97"/>
      <c r="OYM174" s="97"/>
      <c r="OYN174" s="97"/>
      <c r="OYO174" s="97"/>
      <c r="OYP174" s="97"/>
      <c r="OYQ174" s="97"/>
      <c r="OYR174" s="97"/>
      <c r="OYS174" s="97"/>
      <c r="OYT174" s="97"/>
      <c r="OYU174" s="97"/>
      <c r="OYV174" s="97"/>
      <c r="OYW174" s="97"/>
      <c r="OYX174" s="97"/>
      <c r="OYY174" s="97"/>
      <c r="OYZ174" s="97"/>
      <c r="OZA174" s="97"/>
      <c r="OZB174" s="97"/>
      <c r="OZC174" s="97"/>
      <c r="OZD174" s="97"/>
      <c r="OZE174" s="97"/>
      <c r="OZF174" s="97"/>
      <c r="OZG174" s="97"/>
      <c r="OZH174" s="97"/>
      <c r="OZI174" s="97"/>
      <c r="OZJ174" s="97"/>
      <c r="OZK174" s="97"/>
      <c r="OZL174" s="97"/>
      <c r="OZM174" s="97"/>
      <c r="OZN174" s="97"/>
      <c r="OZO174" s="97"/>
      <c r="OZP174" s="97"/>
      <c r="OZQ174" s="97"/>
      <c r="OZR174" s="97"/>
      <c r="OZS174" s="97"/>
      <c r="OZT174" s="97"/>
      <c r="OZU174" s="97"/>
      <c r="OZV174" s="97"/>
      <c r="OZW174" s="97"/>
      <c r="OZX174" s="97"/>
      <c r="OZY174" s="97"/>
      <c r="OZZ174" s="97"/>
      <c r="PAA174" s="97"/>
      <c r="PAB174" s="97"/>
      <c r="PAC174" s="97"/>
      <c r="PAD174" s="97"/>
      <c r="PAE174" s="97"/>
      <c r="PAF174" s="97"/>
      <c r="PAG174" s="97"/>
      <c r="PAH174" s="97"/>
      <c r="PAI174" s="97"/>
      <c r="PAJ174" s="97"/>
      <c r="PAK174" s="97"/>
      <c r="PAL174" s="97"/>
      <c r="PAM174" s="97"/>
      <c r="PAN174" s="97"/>
      <c r="PAO174" s="97"/>
      <c r="PAP174" s="97"/>
      <c r="PAQ174" s="97"/>
      <c r="PAR174" s="97"/>
      <c r="PAS174" s="97"/>
      <c r="PAT174" s="97"/>
      <c r="PAU174" s="97"/>
      <c r="PAV174" s="97"/>
      <c r="PAW174" s="97"/>
      <c r="PAX174" s="97"/>
      <c r="PAY174" s="97"/>
      <c r="PAZ174" s="97"/>
      <c r="PBA174" s="97"/>
      <c r="PBB174" s="97"/>
      <c r="PBC174" s="97"/>
      <c r="PBD174" s="97"/>
      <c r="PBE174" s="97"/>
      <c r="PBF174" s="97"/>
      <c r="PBG174" s="97"/>
      <c r="PBH174" s="97"/>
      <c r="PBI174" s="97"/>
      <c r="PBJ174" s="97"/>
      <c r="PBK174" s="97"/>
      <c r="PBL174" s="97"/>
      <c r="PBM174" s="97"/>
      <c r="PBN174" s="97"/>
      <c r="PBO174" s="97"/>
      <c r="PBP174" s="97"/>
      <c r="PBQ174" s="97"/>
      <c r="PBR174" s="97"/>
      <c r="PBS174" s="97"/>
      <c r="PBT174" s="97"/>
      <c r="PBU174" s="97"/>
      <c r="PBV174" s="97"/>
      <c r="PBW174" s="97"/>
      <c r="PBX174" s="97"/>
      <c r="PBY174" s="97"/>
      <c r="PBZ174" s="97"/>
      <c r="PCA174" s="97"/>
      <c r="PCB174" s="97"/>
      <c r="PCC174" s="97"/>
      <c r="PCD174" s="97"/>
      <c r="PCE174" s="97"/>
      <c r="PCF174" s="97"/>
      <c r="PCG174" s="97"/>
      <c r="PCH174" s="97"/>
      <c r="PCI174" s="97"/>
      <c r="PCJ174" s="97"/>
      <c r="PCK174" s="97"/>
      <c r="PCL174" s="97"/>
      <c r="PCM174" s="97"/>
      <c r="PCN174" s="97"/>
      <c r="PCO174" s="97"/>
      <c r="PCP174" s="97"/>
      <c r="PCQ174" s="97"/>
      <c r="PCR174" s="97"/>
      <c r="PCS174" s="97"/>
      <c r="PCT174" s="97"/>
      <c r="PCU174" s="97"/>
      <c r="PCV174" s="97"/>
      <c r="PCW174" s="97"/>
      <c r="PCX174" s="97"/>
      <c r="PCY174" s="97"/>
      <c r="PCZ174" s="97"/>
      <c r="PDA174" s="97"/>
      <c r="PDB174" s="97"/>
      <c r="PDC174" s="97"/>
      <c r="PDD174" s="97"/>
      <c r="PDE174" s="97"/>
      <c r="PDF174" s="97"/>
      <c r="PDG174" s="97"/>
      <c r="PDH174" s="97"/>
      <c r="PDI174" s="97"/>
      <c r="PDJ174" s="97"/>
      <c r="PDK174" s="97"/>
      <c r="PDL174" s="97"/>
      <c r="PDM174" s="97"/>
      <c r="PDN174" s="97"/>
      <c r="PDO174" s="97"/>
      <c r="PDP174" s="97"/>
      <c r="PDQ174" s="97"/>
      <c r="PDR174" s="97"/>
      <c r="PDS174" s="97"/>
      <c r="PDT174" s="97"/>
      <c r="PDU174" s="97"/>
      <c r="PDV174" s="97"/>
      <c r="PDW174" s="97"/>
      <c r="PDX174" s="97"/>
      <c r="PDY174" s="97"/>
      <c r="PDZ174" s="97"/>
      <c r="PEA174" s="97"/>
      <c r="PEB174" s="97"/>
      <c r="PEC174" s="97"/>
      <c r="PED174" s="97"/>
      <c r="PEE174" s="97"/>
      <c r="PEF174" s="97"/>
      <c r="PEG174" s="97"/>
      <c r="PEH174" s="97"/>
      <c r="PEI174" s="97"/>
      <c r="PEJ174" s="97"/>
      <c r="PEK174" s="97"/>
      <c r="PEL174" s="97"/>
      <c r="PEM174" s="97"/>
      <c r="PEN174" s="97"/>
      <c r="PEO174" s="97"/>
      <c r="PEP174" s="97"/>
      <c r="PEQ174" s="97"/>
      <c r="PER174" s="97"/>
      <c r="PES174" s="97"/>
      <c r="PET174" s="97"/>
      <c r="PEU174" s="97"/>
      <c r="PEV174" s="97"/>
      <c r="PEW174" s="97"/>
      <c r="PEX174" s="97"/>
      <c r="PEY174" s="97"/>
      <c r="PEZ174" s="97"/>
      <c r="PFA174" s="97"/>
      <c r="PFB174" s="97"/>
      <c r="PFC174" s="97"/>
      <c r="PFD174" s="97"/>
      <c r="PFE174" s="97"/>
      <c r="PFF174" s="97"/>
      <c r="PFG174" s="97"/>
      <c r="PFH174" s="97"/>
      <c r="PFI174" s="97"/>
      <c r="PFJ174" s="97"/>
      <c r="PFK174" s="97"/>
      <c r="PFL174" s="97"/>
      <c r="PFM174" s="97"/>
      <c r="PFN174" s="97"/>
      <c r="PFO174" s="97"/>
      <c r="PFP174" s="97"/>
      <c r="PFQ174" s="97"/>
      <c r="PFR174" s="97"/>
      <c r="PFS174" s="97"/>
      <c r="PFT174" s="97"/>
      <c r="PFU174" s="97"/>
      <c r="PFV174" s="97"/>
      <c r="PFW174" s="97"/>
      <c r="PFX174" s="97"/>
      <c r="PFY174" s="97"/>
      <c r="PFZ174" s="97"/>
      <c r="PGA174" s="97"/>
      <c r="PGB174" s="97"/>
      <c r="PGC174" s="97"/>
      <c r="PGD174" s="97"/>
      <c r="PGE174" s="97"/>
      <c r="PGF174" s="97"/>
      <c r="PGG174" s="97"/>
      <c r="PGH174" s="97"/>
      <c r="PGI174" s="97"/>
      <c r="PGJ174" s="97"/>
      <c r="PGK174" s="97"/>
      <c r="PGL174" s="97"/>
      <c r="PGM174" s="97"/>
      <c r="PGN174" s="97"/>
      <c r="PGO174" s="97"/>
      <c r="PGP174" s="97"/>
      <c r="PGQ174" s="97"/>
      <c r="PGR174" s="97"/>
      <c r="PGS174" s="97"/>
      <c r="PGT174" s="97"/>
      <c r="PGU174" s="97"/>
      <c r="PGV174" s="97"/>
      <c r="PGW174" s="97"/>
      <c r="PGX174" s="97"/>
      <c r="PGY174" s="97"/>
      <c r="PGZ174" s="97"/>
      <c r="PHA174" s="97"/>
      <c r="PHB174" s="97"/>
      <c r="PHC174" s="97"/>
      <c r="PHD174" s="97"/>
      <c r="PHE174" s="97"/>
      <c r="PHF174" s="97"/>
      <c r="PHG174" s="97"/>
      <c r="PHH174" s="97"/>
      <c r="PHI174" s="97"/>
      <c r="PHJ174" s="97"/>
      <c r="PHK174" s="97"/>
      <c r="PHL174" s="97"/>
      <c r="PHM174" s="97"/>
      <c r="PHN174" s="97"/>
      <c r="PHO174" s="97"/>
      <c r="PHP174" s="97"/>
      <c r="PHQ174" s="97"/>
      <c r="PHR174" s="97"/>
      <c r="PHS174" s="97"/>
      <c r="PHT174" s="97"/>
      <c r="PHU174" s="97"/>
      <c r="PHV174" s="97"/>
      <c r="PHW174" s="97"/>
      <c r="PHX174" s="97"/>
      <c r="PHY174" s="97"/>
      <c r="PHZ174" s="97"/>
      <c r="PIA174" s="97"/>
      <c r="PIB174" s="97"/>
      <c r="PIC174" s="97"/>
      <c r="PID174" s="97"/>
      <c r="PIE174" s="97"/>
      <c r="PIF174" s="97"/>
      <c r="PIG174" s="97"/>
      <c r="PIH174" s="97"/>
      <c r="PII174" s="97"/>
      <c r="PIJ174" s="97"/>
      <c r="PIK174" s="97"/>
      <c r="PIL174" s="97"/>
      <c r="PIM174" s="97"/>
      <c r="PIN174" s="97"/>
      <c r="PIO174" s="97"/>
      <c r="PIP174" s="97"/>
      <c r="PIQ174" s="97"/>
      <c r="PIR174" s="97"/>
      <c r="PIS174" s="97"/>
      <c r="PIT174" s="97"/>
      <c r="PIU174" s="97"/>
      <c r="PIV174" s="97"/>
      <c r="PIW174" s="97"/>
      <c r="PIX174" s="97"/>
      <c r="PIY174" s="97"/>
      <c r="PIZ174" s="97"/>
      <c r="PJA174" s="97"/>
      <c r="PJB174" s="97"/>
      <c r="PJC174" s="97"/>
      <c r="PJD174" s="97"/>
      <c r="PJE174" s="97"/>
      <c r="PJF174" s="97"/>
      <c r="PJG174" s="97"/>
      <c r="PJH174" s="97"/>
      <c r="PJI174" s="97"/>
      <c r="PJJ174" s="97"/>
      <c r="PJK174" s="97"/>
      <c r="PJL174" s="97"/>
      <c r="PJM174" s="97"/>
      <c r="PJN174" s="97"/>
      <c r="PJO174" s="97"/>
      <c r="PJP174" s="97"/>
      <c r="PJQ174" s="97"/>
      <c r="PJR174" s="97"/>
      <c r="PJS174" s="97"/>
      <c r="PJT174" s="97"/>
      <c r="PJU174" s="97"/>
      <c r="PJV174" s="97"/>
      <c r="PJW174" s="97"/>
      <c r="PJX174" s="97"/>
      <c r="PJY174" s="97"/>
      <c r="PJZ174" s="97"/>
      <c r="PKA174" s="97"/>
      <c r="PKB174" s="97"/>
      <c r="PKC174" s="97"/>
      <c r="PKD174" s="97"/>
      <c r="PKE174" s="97"/>
      <c r="PKF174" s="97"/>
      <c r="PKG174" s="97"/>
      <c r="PKH174" s="97"/>
      <c r="PKI174" s="97"/>
      <c r="PKJ174" s="97"/>
      <c r="PKK174" s="97"/>
      <c r="PKL174" s="97"/>
      <c r="PKM174" s="97"/>
      <c r="PKN174" s="97"/>
      <c r="PKO174" s="97"/>
      <c r="PKP174" s="97"/>
      <c r="PKQ174" s="97"/>
      <c r="PKR174" s="97"/>
      <c r="PKS174" s="97"/>
      <c r="PKT174" s="97"/>
      <c r="PKU174" s="97"/>
      <c r="PKV174" s="97"/>
      <c r="PKW174" s="97"/>
      <c r="PKX174" s="97"/>
      <c r="PKY174" s="97"/>
      <c r="PKZ174" s="97"/>
      <c r="PLA174" s="97"/>
      <c r="PLB174" s="97"/>
      <c r="PLC174" s="97"/>
      <c r="PLD174" s="97"/>
      <c r="PLE174" s="97"/>
      <c r="PLF174" s="97"/>
      <c r="PLG174" s="97"/>
      <c r="PLH174" s="97"/>
      <c r="PLI174" s="97"/>
      <c r="PLJ174" s="97"/>
      <c r="PLK174" s="97"/>
      <c r="PLL174" s="97"/>
      <c r="PLM174" s="97"/>
      <c r="PLN174" s="97"/>
      <c r="PLO174" s="97"/>
      <c r="PLP174" s="97"/>
      <c r="PLQ174" s="97"/>
      <c r="PLR174" s="97"/>
      <c r="PLS174" s="97"/>
      <c r="PLT174" s="97"/>
      <c r="PLU174" s="97"/>
      <c r="PLV174" s="97"/>
      <c r="PLW174" s="97"/>
      <c r="PLX174" s="97"/>
      <c r="PLY174" s="97"/>
      <c r="PLZ174" s="97"/>
      <c r="PMA174" s="97"/>
      <c r="PMB174" s="97"/>
      <c r="PMC174" s="97"/>
      <c r="PMD174" s="97"/>
      <c r="PME174" s="97"/>
      <c r="PMF174" s="97"/>
      <c r="PMG174" s="97"/>
      <c r="PMH174" s="97"/>
      <c r="PMI174" s="97"/>
      <c r="PMJ174" s="97"/>
      <c r="PMK174" s="97"/>
      <c r="PML174" s="97"/>
      <c r="PMM174" s="97"/>
      <c r="PMN174" s="97"/>
      <c r="PMO174" s="97"/>
      <c r="PMP174" s="97"/>
      <c r="PMQ174" s="97"/>
      <c r="PMR174" s="97"/>
      <c r="PMS174" s="97"/>
      <c r="PMT174" s="97"/>
      <c r="PMU174" s="97"/>
      <c r="PMV174" s="97"/>
      <c r="PMW174" s="97"/>
      <c r="PMX174" s="97"/>
      <c r="PMY174" s="97"/>
      <c r="PMZ174" s="97"/>
      <c r="PNA174" s="97"/>
      <c r="PNB174" s="97"/>
      <c r="PNC174" s="97"/>
      <c r="PND174" s="97"/>
      <c r="PNE174" s="97"/>
      <c r="PNF174" s="97"/>
      <c r="PNG174" s="97"/>
      <c r="PNH174" s="97"/>
      <c r="PNI174" s="97"/>
      <c r="PNJ174" s="97"/>
      <c r="PNK174" s="97"/>
      <c r="PNL174" s="97"/>
      <c r="PNM174" s="97"/>
      <c r="PNN174" s="97"/>
      <c r="PNO174" s="97"/>
      <c r="PNP174" s="97"/>
      <c r="PNQ174" s="97"/>
      <c r="PNR174" s="97"/>
      <c r="PNS174" s="97"/>
      <c r="PNT174" s="97"/>
      <c r="PNU174" s="97"/>
      <c r="PNV174" s="97"/>
      <c r="PNW174" s="97"/>
      <c r="PNX174" s="97"/>
      <c r="PNY174" s="97"/>
      <c r="PNZ174" s="97"/>
      <c r="POA174" s="97"/>
      <c r="POB174" s="97"/>
      <c r="POC174" s="97"/>
      <c r="POD174" s="97"/>
      <c r="POE174" s="97"/>
      <c r="POF174" s="97"/>
      <c r="POG174" s="97"/>
      <c r="POH174" s="97"/>
      <c r="POI174" s="97"/>
      <c r="POJ174" s="97"/>
      <c r="POK174" s="97"/>
      <c r="POL174" s="97"/>
      <c r="POM174" s="97"/>
      <c r="PON174" s="97"/>
      <c r="POO174" s="97"/>
      <c r="POP174" s="97"/>
      <c r="POQ174" s="97"/>
      <c r="POR174" s="97"/>
      <c r="POS174" s="97"/>
      <c r="POT174" s="97"/>
      <c r="POU174" s="97"/>
      <c r="POV174" s="97"/>
      <c r="POW174" s="97"/>
      <c r="POX174" s="97"/>
      <c r="POY174" s="97"/>
      <c r="POZ174" s="97"/>
      <c r="PPA174" s="97"/>
      <c r="PPB174" s="97"/>
      <c r="PPC174" s="97"/>
      <c r="PPD174" s="97"/>
      <c r="PPE174" s="97"/>
      <c r="PPF174" s="97"/>
      <c r="PPG174" s="97"/>
      <c r="PPH174" s="97"/>
      <c r="PPI174" s="97"/>
      <c r="PPJ174" s="97"/>
      <c r="PPK174" s="97"/>
      <c r="PPL174" s="97"/>
      <c r="PPM174" s="97"/>
      <c r="PPN174" s="97"/>
      <c r="PPO174" s="97"/>
      <c r="PPP174" s="97"/>
      <c r="PPQ174" s="97"/>
      <c r="PPR174" s="97"/>
      <c r="PPS174" s="97"/>
      <c r="PPT174" s="97"/>
      <c r="PPU174" s="97"/>
      <c r="PPV174" s="97"/>
      <c r="PPW174" s="97"/>
      <c r="PPX174" s="97"/>
      <c r="PPY174" s="97"/>
      <c r="PPZ174" s="97"/>
      <c r="PQA174" s="97"/>
      <c r="PQB174" s="97"/>
      <c r="PQC174" s="97"/>
      <c r="PQD174" s="97"/>
      <c r="PQE174" s="97"/>
      <c r="PQF174" s="97"/>
      <c r="PQG174" s="97"/>
      <c r="PQH174" s="97"/>
      <c r="PQI174" s="97"/>
      <c r="PQJ174" s="97"/>
      <c r="PQK174" s="97"/>
      <c r="PQL174" s="97"/>
      <c r="PQM174" s="97"/>
      <c r="PQN174" s="97"/>
      <c r="PQO174" s="97"/>
      <c r="PQP174" s="97"/>
      <c r="PQQ174" s="97"/>
      <c r="PQR174" s="97"/>
      <c r="PQS174" s="97"/>
      <c r="PQT174" s="97"/>
      <c r="PQU174" s="97"/>
      <c r="PQV174" s="97"/>
      <c r="PQW174" s="97"/>
      <c r="PQX174" s="97"/>
      <c r="PQY174" s="97"/>
      <c r="PQZ174" s="97"/>
      <c r="PRA174" s="97"/>
      <c r="PRB174" s="97"/>
      <c r="PRC174" s="97"/>
      <c r="PRD174" s="97"/>
      <c r="PRE174" s="97"/>
      <c r="PRF174" s="97"/>
      <c r="PRG174" s="97"/>
      <c r="PRH174" s="97"/>
      <c r="PRI174" s="97"/>
      <c r="PRJ174" s="97"/>
      <c r="PRK174" s="97"/>
      <c r="PRL174" s="97"/>
      <c r="PRM174" s="97"/>
      <c r="PRN174" s="97"/>
      <c r="PRO174" s="97"/>
      <c r="PRP174" s="97"/>
      <c r="PRQ174" s="97"/>
      <c r="PRR174" s="97"/>
      <c r="PRS174" s="97"/>
      <c r="PRT174" s="97"/>
      <c r="PRU174" s="97"/>
      <c r="PRV174" s="97"/>
      <c r="PRW174" s="97"/>
      <c r="PRX174" s="97"/>
      <c r="PRY174" s="97"/>
      <c r="PRZ174" s="97"/>
      <c r="PSA174" s="97"/>
      <c r="PSB174" s="97"/>
      <c r="PSC174" s="97"/>
      <c r="PSD174" s="97"/>
      <c r="PSE174" s="97"/>
      <c r="PSF174" s="97"/>
      <c r="PSG174" s="97"/>
      <c r="PSH174" s="97"/>
      <c r="PSI174" s="97"/>
      <c r="PSJ174" s="97"/>
      <c r="PSK174" s="97"/>
      <c r="PSL174" s="97"/>
      <c r="PSM174" s="97"/>
      <c r="PSN174" s="97"/>
      <c r="PSO174" s="97"/>
      <c r="PSP174" s="97"/>
      <c r="PSQ174" s="97"/>
      <c r="PSR174" s="97"/>
      <c r="PSS174" s="97"/>
      <c r="PST174" s="97"/>
      <c r="PSU174" s="97"/>
      <c r="PSV174" s="97"/>
      <c r="PSW174" s="97"/>
      <c r="PSX174" s="97"/>
      <c r="PSY174" s="97"/>
      <c r="PSZ174" s="97"/>
      <c r="PTA174" s="97"/>
      <c r="PTB174" s="97"/>
      <c r="PTC174" s="97"/>
      <c r="PTD174" s="97"/>
      <c r="PTE174" s="97"/>
      <c r="PTF174" s="97"/>
      <c r="PTG174" s="97"/>
      <c r="PTH174" s="97"/>
      <c r="PTI174" s="97"/>
      <c r="PTJ174" s="97"/>
      <c r="PTK174" s="97"/>
      <c r="PTL174" s="97"/>
      <c r="PTM174" s="97"/>
      <c r="PTN174" s="97"/>
      <c r="PTO174" s="97"/>
      <c r="PTP174" s="97"/>
      <c r="PTQ174" s="97"/>
      <c r="PTR174" s="97"/>
      <c r="PTS174" s="97"/>
      <c r="PTT174" s="97"/>
      <c r="PTU174" s="97"/>
      <c r="PTV174" s="97"/>
      <c r="PTW174" s="97"/>
      <c r="PTX174" s="97"/>
      <c r="PTY174" s="97"/>
      <c r="PTZ174" s="97"/>
      <c r="PUA174" s="97"/>
      <c r="PUB174" s="97"/>
      <c r="PUC174" s="97"/>
      <c r="PUD174" s="97"/>
      <c r="PUE174" s="97"/>
      <c r="PUF174" s="97"/>
      <c r="PUG174" s="97"/>
      <c r="PUH174" s="97"/>
      <c r="PUI174" s="97"/>
      <c r="PUJ174" s="97"/>
      <c r="PUK174" s="97"/>
      <c r="PUL174" s="97"/>
      <c r="PUM174" s="97"/>
      <c r="PUN174" s="97"/>
      <c r="PUO174" s="97"/>
      <c r="PUP174" s="97"/>
      <c r="PUQ174" s="97"/>
      <c r="PUR174" s="97"/>
      <c r="PUS174" s="97"/>
      <c r="PUT174" s="97"/>
      <c r="PUU174" s="97"/>
      <c r="PUV174" s="97"/>
      <c r="PUW174" s="97"/>
      <c r="PUX174" s="97"/>
      <c r="PUY174" s="97"/>
      <c r="PUZ174" s="97"/>
      <c r="PVA174" s="97"/>
      <c r="PVB174" s="97"/>
      <c r="PVC174" s="97"/>
      <c r="PVD174" s="97"/>
      <c r="PVE174" s="97"/>
      <c r="PVF174" s="97"/>
      <c r="PVG174" s="97"/>
      <c r="PVH174" s="97"/>
      <c r="PVI174" s="97"/>
      <c r="PVJ174" s="97"/>
      <c r="PVK174" s="97"/>
      <c r="PVL174" s="97"/>
      <c r="PVM174" s="97"/>
      <c r="PVN174" s="97"/>
      <c r="PVO174" s="97"/>
      <c r="PVP174" s="97"/>
      <c r="PVQ174" s="97"/>
      <c r="PVR174" s="97"/>
      <c r="PVS174" s="97"/>
      <c r="PVT174" s="97"/>
      <c r="PVU174" s="97"/>
      <c r="PVV174" s="97"/>
      <c r="PVW174" s="97"/>
      <c r="PVX174" s="97"/>
      <c r="PVY174" s="97"/>
      <c r="PVZ174" s="97"/>
      <c r="PWA174" s="97"/>
      <c r="PWB174" s="97"/>
      <c r="PWC174" s="97"/>
      <c r="PWD174" s="97"/>
      <c r="PWE174" s="97"/>
      <c r="PWF174" s="97"/>
      <c r="PWG174" s="97"/>
      <c r="PWH174" s="97"/>
      <c r="PWI174" s="97"/>
      <c r="PWJ174" s="97"/>
      <c r="PWK174" s="97"/>
      <c r="PWL174" s="97"/>
      <c r="PWM174" s="97"/>
      <c r="PWN174" s="97"/>
      <c r="PWO174" s="97"/>
      <c r="PWP174" s="97"/>
      <c r="PWQ174" s="97"/>
      <c r="PWR174" s="97"/>
      <c r="PWS174" s="97"/>
      <c r="PWT174" s="97"/>
      <c r="PWU174" s="97"/>
      <c r="PWV174" s="97"/>
      <c r="PWW174" s="97"/>
      <c r="PWX174" s="97"/>
      <c r="PWY174" s="97"/>
      <c r="PWZ174" s="97"/>
      <c r="PXA174" s="97"/>
      <c r="PXB174" s="97"/>
      <c r="PXC174" s="97"/>
      <c r="PXD174" s="97"/>
      <c r="PXE174" s="97"/>
      <c r="PXF174" s="97"/>
      <c r="PXG174" s="97"/>
      <c r="PXH174" s="97"/>
      <c r="PXI174" s="97"/>
      <c r="PXJ174" s="97"/>
      <c r="PXK174" s="97"/>
      <c r="PXL174" s="97"/>
      <c r="PXM174" s="97"/>
      <c r="PXN174" s="97"/>
      <c r="PXO174" s="97"/>
      <c r="PXP174" s="97"/>
      <c r="PXQ174" s="97"/>
      <c r="PXR174" s="97"/>
      <c r="PXS174" s="97"/>
      <c r="PXT174" s="97"/>
      <c r="PXU174" s="97"/>
      <c r="PXV174" s="97"/>
      <c r="PXW174" s="97"/>
      <c r="PXX174" s="97"/>
      <c r="PXY174" s="97"/>
      <c r="PXZ174" s="97"/>
      <c r="PYA174" s="97"/>
      <c r="PYB174" s="97"/>
      <c r="PYC174" s="97"/>
      <c r="PYD174" s="97"/>
      <c r="PYE174" s="97"/>
      <c r="PYF174" s="97"/>
      <c r="PYG174" s="97"/>
      <c r="PYH174" s="97"/>
      <c r="PYI174" s="97"/>
      <c r="PYJ174" s="97"/>
      <c r="PYK174" s="97"/>
      <c r="PYL174" s="97"/>
      <c r="PYM174" s="97"/>
      <c r="PYN174" s="97"/>
      <c r="PYO174" s="97"/>
      <c r="PYP174" s="97"/>
      <c r="PYQ174" s="97"/>
      <c r="PYR174" s="97"/>
      <c r="PYS174" s="97"/>
      <c r="PYT174" s="97"/>
      <c r="PYU174" s="97"/>
      <c r="PYV174" s="97"/>
      <c r="PYW174" s="97"/>
      <c r="PYX174" s="97"/>
      <c r="PYY174" s="97"/>
      <c r="PYZ174" s="97"/>
      <c r="PZA174" s="97"/>
      <c r="PZB174" s="97"/>
      <c r="PZC174" s="97"/>
      <c r="PZD174" s="97"/>
      <c r="PZE174" s="97"/>
      <c r="PZF174" s="97"/>
      <c r="PZG174" s="97"/>
      <c r="PZH174" s="97"/>
      <c r="PZI174" s="97"/>
      <c r="PZJ174" s="97"/>
      <c r="PZK174" s="97"/>
      <c r="PZL174" s="97"/>
      <c r="PZM174" s="97"/>
      <c r="PZN174" s="97"/>
      <c r="PZO174" s="97"/>
      <c r="PZP174" s="97"/>
      <c r="PZQ174" s="97"/>
      <c r="PZR174" s="97"/>
      <c r="PZS174" s="97"/>
      <c r="PZT174" s="97"/>
      <c r="PZU174" s="97"/>
      <c r="PZV174" s="97"/>
      <c r="PZW174" s="97"/>
      <c r="PZX174" s="97"/>
      <c r="PZY174" s="97"/>
      <c r="PZZ174" s="97"/>
      <c r="QAA174" s="97"/>
      <c r="QAB174" s="97"/>
      <c r="QAC174" s="97"/>
      <c r="QAD174" s="97"/>
      <c r="QAE174" s="97"/>
      <c r="QAF174" s="97"/>
      <c r="QAG174" s="97"/>
      <c r="QAH174" s="97"/>
      <c r="QAI174" s="97"/>
      <c r="QAJ174" s="97"/>
      <c r="QAK174" s="97"/>
      <c r="QAL174" s="97"/>
      <c r="QAM174" s="97"/>
      <c r="QAN174" s="97"/>
      <c r="QAO174" s="97"/>
      <c r="QAP174" s="97"/>
      <c r="QAQ174" s="97"/>
      <c r="QAR174" s="97"/>
      <c r="QAS174" s="97"/>
      <c r="QAT174" s="97"/>
      <c r="QAU174" s="97"/>
      <c r="QAV174" s="97"/>
      <c r="QAW174" s="97"/>
      <c r="QAX174" s="97"/>
      <c r="QAY174" s="97"/>
      <c r="QAZ174" s="97"/>
      <c r="QBA174" s="97"/>
      <c r="QBB174" s="97"/>
      <c r="QBC174" s="97"/>
      <c r="QBD174" s="97"/>
      <c r="QBE174" s="97"/>
      <c r="QBF174" s="97"/>
      <c r="QBG174" s="97"/>
      <c r="QBH174" s="97"/>
      <c r="QBI174" s="97"/>
      <c r="QBJ174" s="97"/>
      <c r="QBK174" s="97"/>
      <c r="QBL174" s="97"/>
      <c r="QBM174" s="97"/>
      <c r="QBN174" s="97"/>
      <c r="QBO174" s="97"/>
      <c r="QBP174" s="97"/>
      <c r="QBQ174" s="97"/>
      <c r="QBR174" s="97"/>
      <c r="QBS174" s="97"/>
      <c r="QBT174" s="97"/>
      <c r="QBU174" s="97"/>
      <c r="QBV174" s="97"/>
      <c r="QBW174" s="97"/>
      <c r="QBX174" s="97"/>
      <c r="QBY174" s="97"/>
      <c r="QBZ174" s="97"/>
      <c r="QCA174" s="97"/>
      <c r="QCB174" s="97"/>
      <c r="QCC174" s="97"/>
      <c r="QCD174" s="97"/>
      <c r="QCE174" s="97"/>
      <c r="QCF174" s="97"/>
      <c r="QCG174" s="97"/>
      <c r="QCH174" s="97"/>
      <c r="QCI174" s="97"/>
      <c r="QCJ174" s="97"/>
      <c r="QCK174" s="97"/>
      <c r="QCL174" s="97"/>
      <c r="QCM174" s="97"/>
      <c r="QCN174" s="97"/>
      <c r="QCO174" s="97"/>
      <c r="QCP174" s="97"/>
      <c r="QCQ174" s="97"/>
      <c r="QCR174" s="97"/>
      <c r="QCS174" s="97"/>
      <c r="QCT174" s="97"/>
      <c r="QCU174" s="97"/>
      <c r="QCV174" s="97"/>
      <c r="QCW174" s="97"/>
      <c r="QCX174" s="97"/>
      <c r="QCY174" s="97"/>
      <c r="QCZ174" s="97"/>
      <c r="QDA174" s="97"/>
      <c r="QDB174" s="97"/>
      <c r="QDC174" s="97"/>
      <c r="QDD174" s="97"/>
      <c r="QDE174" s="97"/>
      <c r="QDF174" s="97"/>
      <c r="QDG174" s="97"/>
      <c r="QDH174" s="97"/>
      <c r="QDI174" s="97"/>
      <c r="QDJ174" s="97"/>
      <c r="QDK174" s="97"/>
      <c r="QDL174" s="97"/>
      <c r="QDM174" s="97"/>
      <c r="QDN174" s="97"/>
      <c r="QDO174" s="97"/>
      <c r="QDP174" s="97"/>
      <c r="QDQ174" s="97"/>
      <c r="QDR174" s="97"/>
      <c r="QDS174" s="97"/>
      <c r="QDT174" s="97"/>
      <c r="QDU174" s="97"/>
      <c r="QDV174" s="97"/>
      <c r="QDW174" s="97"/>
      <c r="QDX174" s="97"/>
      <c r="QDY174" s="97"/>
      <c r="QDZ174" s="97"/>
      <c r="QEA174" s="97"/>
      <c r="QEB174" s="97"/>
      <c r="QEC174" s="97"/>
      <c r="QED174" s="97"/>
      <c r="QEE174" s="97"/>
      <c r="QEF174" s="97"/>
      <c r="QEG174" s="97"/>
      <c r="QEH174" s="97"/>
      <c r="QEI174" s="97"/>
      <c r="QEJ174" s="97"/>
      <c r="QEK174" s="97"/>
      <c r="QEL174" s="97"/>
      <c r="QEM174" s="97"/>
      <c r="QEN174" s="97"/>
      <c r="QEO174" s="97"/>
      <c r="QEP174" s="97"/>
      <c r="QEQ174" s="97"/>
      <c r="QER174" s="97"/>
      <c r="QES174" s="97"/>
      <c r="QET174" s="97"/>
      <c r="QEU174" s="97"/>
      <c r="QEV174" s="97"/>
      <c r="QEW174" s="97"/>
      <c r="QEX174" s="97"/>
      <c r="QEY174" s="97"/>
      <c r="QEZ174" s="97"/>
      <c r="QFA174" s="97"/>
      <c r="QFB174" s="97"/>
      <c r="QFC174" s="97"/>
      <c r="QFD174" s="97"/>
      <c r="QFE174" s="97"/>
      <c r="QFF174" s="97"/>
      <c r="QFG174" s="97"/>
      <c r="QFH174" s="97"/>
      <c r="QFI174" s="97"/>
      <c r="QFJ174" s="97"/>
      <c r="QFK174" s="97"/>
      <c r="QFL174" s="97"/>
      <c r="QFM174" s="97"/>
      <c r="QFN174" s="97"/>
      <c r="QFO174" s="97"/>
      <c r="QFP174" s="97"/>
      <c r="QFQ174" s="97"/>
      <c r="QFR174" s="97"/>
      <c r="QFS174" s="97"/>
      <c r="QFT174" s="97"/>
      <c r="QFU174" s="97"/>
      <c r="QFV174" s="97"/>
      <c r="QFW174" s="97"/>
      <c r="QFX174" s="97"/>
      <c r="QFY174" s="97"/>
      <c r="QFZ174" s="97"/>
      <c r="QGA174" s="97"/>
      <c r="QGB174" s="97"/>
      <c r="QGC174" s="97"/>
      <c r="QGD174" s="97"/>
      <c r="QGE174" s="97"/>
      <c r="QGF174" s="97"/>
      <c r="QGG174" s="97"/>
      <c r="QGH174" s="97"/>
      <c r="QGI174" s="97"/>
      <c r="QGJ174" s="97"/>
      <c r="QGK174" s="97"/>
      <c r="QGL174" s="97"/>
      <c r="QGM174" s="97"/>
      <c r="QGN174" s="97"/>
      <c r="QGO174" s="97"/>
      <c r="QGP174" s="97"/>
      <c r="QGQ174" s="97"/>
      <c r="QGR174" s="97"/>
      <c r="QGS174" s="97"/>
      <c r="QGT174" s="97"/>
      <c r="QGU174" s="97"/>
      <c r="QGV174" s="97"/>
      <c r="QGW174" s="97"/>
      <c r="QGX174" s="97"/>
      <c r="QGY174" s="97"/>
      <c r="QGZ174" s="97"/>
      <c r="QHA174" s="97"/>
      <c r="QHB174" s="97"/>
      <c r="QHC174" s="97"/>
      <c r="QHD174" s="97"/>
      <c r="QHE174" s="97"/>
      <c r="QHF174" s="97"/>
      <c r="QHG174" s="97"/>
      <c r="QHH174" s="97"/>
      <c r="QHI174" s="97"/>
      <c r="QHJ174" s="97"/>
      <c r="QHK174" s="97"/>
      <c r="QHL174" s="97"/>
      <c r="QHM174" s="97"/>
      <c r="QHN174" s="97"/>
      <c r="QHO174" s="97"/>
      <c r="QHP174" s="97"/>
      <c r="QHQ174" s="97"/>
      <c r="QHR174" s="97"/>
      <c r="QHS174" s="97"/>
      <c r="QHT174" s="97"/>
      <c r="QHU174" s="97"/>
      <c r="QHV174" s="97"/>
      <c r="QHW174" s="97"/>
      <c r="QHX174" s="97"/>
      <c r="QHY174" s="97"/>
      <c r="QHZ174" s="97"/>
      <c r="QIA174" s="97"/>
      <c r="QIB174" s="97"/>
      <c r="QIC174" s="97"/>
      <c r="QID174" s="97"/>
      <c r="QIE174" s="97"/>
      <c r="QIF174" s="97"/>
      <c r="QIG174" s="97"/>
      <c r="QIH174" s="97"/>
      <c r="QII174" s="97"/>
      <c r="QIJ174" s="97"/>
      <c r="QIK174" s="97"/>
      <c r="QIL174" s="97"/>
      <c r="QIM174" s="97"/>
      <c r="QIN174" s="97"/>
      <c r="QIO174" s="97"/>
      <c r="QIP174" s="97"/>
      <c r="QIQ174" s="97"/>
      <c r="QIR174" s="97"/>
      <c r="QIS174" s="97"/>
      <c r="QIT174" s="97"/>
      <c r="QIU174" s="97"/>
      <c r="QIV174" s="97"/>
      <c r="QIW174" s="97"/>
      <c r="QIX174" s="97"/>
      <c r="QIY174" s="97"/>
      <c r="QIZ174" s="97"/>
      <c r="QJA174" s="97"/>
      <c r="QJB174" s="97"/>
      <c r="QJC174" s="97"/>
      <c r="QJD174" s="97"/>
      <c r="QJE174" s="97"/>
      <c r="QJF174" s="97"/>
      <c r="QJG174" s="97"/>
      <c r="QJH174" s="97"/>
      <c r="QJI174" s="97"/>
      <c r="QJJ174" s="97"/>
      <c r="QJK174" s="97"/>
      <c r="QJL174" s="97"/>
      <c r="QJM174" s="97"/>
      <c r="QJN174" s="97"/>
      <c r="QJO174" s="97"/>
      <c r="QJP174" s="97"/>
      <c r="QJQ174" s="97"/>
      <c r="QJR174" s="97"/>
      <c r="QJS174" s="97"/>
      <c r="QJT174" s="97"/>
      <c r="QJU174" s="97"/>
      <c r="QJV174" s="97"/>
      <c r="QJW174" s="97"/>
      <c r="QJX174" s="97"/>
      <c r="QJY174" s="97"/>
      <c r="QJZ174" s="97"/>
      <c r="QKA174" s="97"/>
      <c r="QKB174" s="97"/>
      <c r="QKC174" s="97"/>
      <c r="QKD174" s="97"/>
      <c r="QKE174" s="97"/>
      <c r="QKF174" s="97"/>
      <c r="QKG174" s="97"/>
      <c r="QKH174" s="97"/>
      <c r="QKI174" s="97"/>
      <c r="QKJ174" s="97"/>
      <c r="QKK174" s="97"/>
      <c r="QKL174" s="97"/>
      <c r="QKM174" s="97"/>
      <c r="QKN174" s="97"/>
      <c r="QKO174" s="97"/>
      <c r="QKP174" s="97"/>
      <c r="QKQ174" s="97"/>
      <c r="QKR174" s="97"/>
      <c r="QKS174" s="97"/>
      <c r="QKT174" s="97"/>
      <c r="QKU174" s="97"/>
      <c r="QKV174" s="97"/>
      <c r="QKW174" s="97"/>
      <c r="QKX174" s="97"/>
      <c r="QKY174" s="97"/>
      <c r="QKZ174" s="97"/>
      <c r="QLA174" s="97"/>
      <c r="QLB174" s="97"/>
      <c r="QLC174" s="97"/>
      <c r="QLD174" s="97"/>
      <c r="QLE174" s="97"/>
      <c r="QLF174" s="97"/>
      <c r="QLG174" s="97"/>
      <c r="QLH174" s="97"/>
      <c r="QLI174" s="97"/>
      <c r="QLJ174" s="97"/>
      <c r="QLK174" s="97"/>
      <c r="QLL174" s="97"/>
      <c r="QLM174" s="97"/>
      <c r="QLN174" s="97"/>
      <c r="QLO174" s="97"/>
      <c r="QLP174" s="97"/>
      <c r="QLQ174" s="97"/>
      <c r="QLR174" s="97"/>
      <c r="QLS174" s="97"/>
      <c r="QLT174" s="97"/>
      <c r="QLU174" s="97"/>
      <c r="QLV174" s="97"/>
      <c r="QLW174" s="97"/>
      <c r="QLX174" s="97"/>
      <c r="QLY174" s="97"/>
      <c r="QLZ174" s="97"/>
      <c r="QMA174" s="97"/>
      <c r="QMB174" s="97"/>
      <c r="QMC174" s="97"/>
      <c r="QMD174" s="97"/>
      <c r="QME174" s="97"/>
      <c r="QMF174" s="97"/>
      <c r="QMG174" s="97"/>
      <c r="QMH174" s="97"/>
      <c r="QMI174" s="97"/>
      <c r="QMJ174" s="97"/>
      <c r="QMK174" s="97"/>
      <c r="QML174" s="97"/>
      <c r="QMM174" s="97"/>
      <c r="QMN174" s="97"/>
      <c r="QMO174" s="97"/>
      <c r="QMP174" s="97"/>
      <c r="QMQ174" s="97"/>
      <c r="QMR174" s="97"/>
      <c r="QMS174" s="97"/>
      <c r="QMT174" s="97"/>
      <c r="QMU174" s="97"/>
      <c r="QMV174" s="97"/>
      <c r="QMW174" s="97"/>
      <c r="QMX174" s="97"/>
      <c r="QMY174" s="97"/>
      <c r="QMZ174" s="97"/>
      <c r="QNA174" s="97"/>
      <c r="QNB174" s="97"/>
      <c r="QNC174" s="97"/>
      <c r="QND174" s="97"/>
      <c r="QNE174" s="97"/>
      <c r="QNF174" s="97"/>
      <c r="QNG174" s="97"/>
      <c r="QNH174" s="97"/>
      <c r="QNI174" s="97"/>
      <c r="QNJ174" s="97"/>
      <c r="QNK174" s="97"/>
      <c r="QNL174" s="97"/>
      <c r="QNM174" s="97"/>
      <c r="QNN174" s="97"/>
      <c r="QNO174" s="97"/>
      <c r="QNP174" s="97"/>
      <c r="QNQ174" s="97"/>
      <c r="QNR174" s="97"/>
      <c r="QNS174" s="97"/>
      <c r="QNT174" s="97"/>
      <c r="QNU174" s="97"/>
      <c r="QNV174" s="97"/>
      <c r="QNW174" s="97"/>
      <c r="QNX174" s="97"/>
      <c r="QNY174" s="97"/>
      <c r="QNZ174" s="97"/>
      <c r="QOA174" s="97"/>
      <c r="QOB174" s="97"/>
      <c r="QOC174" s="97"/>
      <c r="QOD174" s="97"/>
      <c r="QOE174" s="97"/>
      <c r="QOF174" s="97"/>
      <c r="QOG174" s="97"/>
      <c r="QOH174" s="97"/>
      <c r="QOI174" s="97"/>
      <c r="QOJ174" s="97"/>
      <c r="QOK174" s="97"/>
      <c r="QOL174" s="97"/>
      <c r="QOM174" s="97"/>
      <c r="QON174" s="97"/>
      <c r="QOO174" s="97"/>
      <c r="QOP174" s="97"/>
      <c r="QOQ174" s="97"/>
      <c r="QOR174" s="97"/>
      <c r="QOS174" s="97"/>
      <c r="QOT174" s="97"/>
      <c r="QOU174" s="97"/>
      <c r="QOV174" s="97"/>
      <c r="QOW174" s="97"/>
      <c r="QOX174" s="97"/>
      <c r="QOY174" s="97"/>
      <c r="QOZ174" s="97"/>
      <c r="QPA174" s="97"/>
      <c r="QPB174" s="97"/>
      <c r="QPC174" s="97"/>
      <c r="QPD174" s="97"/>
      <c r="QPE174" s="97"/>
      <c r="QPF174" s="97"/>
      <c r="QPG174" s="97"/>
      <c r="QPH174" s="97"/>
      <c r="QPI174" s="97"/>
      <c r="QPJ174" s="97"/>
      <c r="QPK174" s="97"/>
      <c r="QPL174" s="97"/>
      <c r="QPM174" s="97"/>
      <c r="QPN174" s="97"/>
      <c r="QPO174" s="97"/>
      <c r="QPP174" s="97"/>
      <c r="QPQ174" s="97"/>
      <c r="QPR174" s="97"/>
      <c r="QPS174" s="97"/>
      <c r="QPT174" s="97"/>
      <c r="QPU174" s="97"/>
      <c r="QPV174" s="97"/>
      <c r="QPW174" s="97"/>
      <c r="QPX174" s="97"/>
      <c r="QPY174" s="97"/>
      <c r="QPZ174" s="97"/>
      <c r="QQA174" s="97"/>
      <c r="QQB174" s="97"/>
      <c r="QQC174" s="97"/>
      <c r="QQD174" s="97"/>
      <c r="QQE174" s="97"/>
      <c r="QQF174" s="97"/>
      <c r="QQG174" s="97"/>
      <c r="QQH174" s="97"/>
      <c r="QQI174" s="97"/>
      <c r="QQJ174" s="97"/>
      <c r="QQK174" s="97"/>
      <c r="QQL174" s="97"/>
      <c r="QQM174" s="97"/>
      <c r="QQN174" s="97"/>
      <c r="QQO174" s="97"/>
      <c r="QQP174" s="97"/>
      <c r="QQQ174" s="97"/>
      <c r="QQR174" s="97"/>
      <c r="QQS174" s="97"/>
      <c r="QQT174" s="97"/>
      <c r="QQU174" s="97"/>
      <c r="QQV174" s="97"/>
      <c r="QQW174" s="97"/>
      <c r="QQX174" s="97"/>
      <c r="QQY174" s="97"/>
      <c r="QQZ174" s="97"/>
      <c r="QRA174" s="97"/>
      <c r="QRB174" s="97"/>
      <c r="QRC174" s="97"/>
      <c r="QRD174" s="97"/>
      <c r="QRE174" s="97"/>
      <c r="QRF174" s="97"/>
      <c r="QRG174" s="97"/>
      <c r="QRH174" s="97"/>
      <c r="QRI174" s="97"/>
      <c r="QRJ174" s="97"/>
      <c r="QRK174" s="97"/>
      <c r="QRL174" s="97"/>
      <c r="QRM174" s="97"/>
      <c r="QRN174" s="97"/>
      <c r="QRO174" s="97"/>
      <c r="QRP174" s="97"/>
      <c r="QRQ174" s="97"/>
      <c r="QRR174" s="97"/>
      <c r="QRS174" s="97"/>
      <c r="QRT174" s="97"/>
      <c r="QRU174" s="97"/>
      <c r="QRV174" s="97"/>
      <c r="QRW174" s="97"/>
      <c r="QRX174" s="97"/>
      <c r="QRY174" s="97"/>
      <c r="QRZ174" s="97"/>
      <c r="QSA174" s="97"/>
      <c r="QSB174" s="97"/>
      <c r="QSC174" s="97"/>
      <c r="QSD174" s="97"/>
      <c r="QSE174" s="97"/>
      <c r="QSF174" s="97"/>
      <c r="QSG174" s="97"/>
      <c r="QSH174" s="97"/>
      <c r="QSI174" s="97"/>
      <c r="QSJ174" s="97"/>
      <c r="QSK174" s="97"/>
      <c r="QSL174" s="97"/>
      <c r="QSM174" s="97"/>
      <c r="QSN174" s="97"/>
      <c r="QSO174" s="97"/>
      <c r="QSP174" s="97"/>
      <c r="QSQ174" s="97"/>
      <c r="QSR174" s="97"/>
      <c r="QSS174" s="97"/>
      <c r="QST174" s="97"/>
      <c r="QSU174" s="97"/>
      <c r="QSV174" s="97"/>
      <c r="QSW174" s="97"/>
      <c r="QSX174" s="97"/>
      <c r="QSY174" s="97"/>
      <c r="QSZ174" s="97"/>
      <c r="QTA174" s="97"/>
      <c r="QTB174" s="97"/>
      <c r="QTC174" s="97"/>
      <c r="QTD174" s="97"/>
      <c r="QTE174" s="97"/>
      <c r="QTF174" s="97"/>
      <c r="QTG174" s="97"/>
      <c r="QTH174" s="97"/>
      <c r="QTI174" s="97"/>
      <c r="QTJ174" s="97"/>
      <c r="QTK174" s="97"/>
      <c r="QTL174" s="97"/>
      <c r="QTM174" s="97"/>
      <c r="QTN174" s="97"/>
      <c r="QTO174" s="97"/>
      <c r="QTP174" s="97"/>
      <c r="QTQ174" s="97"/>
      <c r="QTR174" s="97"/>
      <c r="QTS174" s="97"/>
      <c r="QTT174" s="97"/>
      <c r="QTU174" s="97"/>
      <c r="QTV174" s="97"/>
      <c r="QTW174" s="97"/>
      <c r="QTX174" s="97"/>
      <c r="QTY174" s="97"/>
      <c r="QTZ174" s="97"/>
      <c r="QUA174" s="97"/>
      <c r="QUB174" s="97"/>
      <c r="QUC174" s="97"/>
      <c r="QUD174" s="97"/>
      <c r="QUE174" s="97"/>
      <c r="QUF174" s="97"/>
      <c r="QUG174" s="97"/>
      <c r="QUH174" s="97"/>
      <c r="QUI174" s="97"/>
      <c r="QUJ174" s="97"/>
      <c r="QUK174" s="97"/>
      <c r="QUL174" s="97"/>
      <c r="QUM174" s="97"/>
      <c r="QUN174" s="97"/>
      <c r="QUO174" s="97"/>
      <c r="QUP174" s="97"/>
      <c r="QUQ174" s="97"/>
      <c r="QUR174" s="97"/>
      <c r="QUS174" s="97"/>
      <c r="QUT174" s="97"/>
      <c r="QUU174" s="97"/>
      <c r="QUV174" s="97"/>
      <c r="QUW174" s="97"/>
      <c r="QUX174" s="97"/>
      <c r="QUY174" s="97"/>
      <c r="QUZ174" s="97"/>
      <c r="QVA174" s="97"/>
      <c r="QVB174" s="97"/>
      <c r="QVC174" s="97"/>
      <c r="QVD174" s="97"/>
      <c r="QVE174" s="97"/>
      <c r="QVF174" s="97"/>
      <c r="QVG174" s="97"/>
      <c r="QVH174" s="97"/>
      <c r="QVI174" s="97"/>
      <c r="QVJ174" s="97"/>
      <c r="QVK174" s="97"/>
      <c r="QVL174" s="97"/>
      <c r="QVM174" s="97"/>
      <c r="QVN174" s="97"/>
      <c r="QVO174" s="97"/>
      <c r="QVP174" s="97"/>
      <c r="QVQ174" s="97"/>
      <c r="QVR174" s="97"/>
      <c r="QVS174" s="97"/>
      <c r="QVT174" s="97"/>
      <c r="QVU174" s="97"/>
      <c r="QVV174" s="97"/>
      <c r="QVW174" s="97"/>
      <c r="QVX174" s="97"/>
      <c r="QVY174" s="97"/>
      <c r="QVZ174" s="97"/>
      <c r="QWA174" s="97"/>
      <c r="QWB174" s="97"/>
      <c r="QWC174" s="97"/>
      <c r="QWD174" s="97"/>
      <c r="QWE174" s="97"/>
      <c r="QWF174" s="97"/>
      <c r="QWG174" s="97"/>
      <c r="QWH174" s="97"/>
      <c r="QWI174" s="97"/>
      <c r="QWJ174" s="97"/>
      <c r="QWK174" s="97"/>
      <c r="QWL174" s="97"/>
      <c r="QWM174" s="97"/>
      <c r="QWN174" s="97"/>
      <c r="QWO174" s="97"/>
      <c r="QWP174" s="97"/>
      <c r="QWQ174" s="97"/>
      <c r="QWR174" s="97"/>
      <c r="QWS174" s="97"/>
      <c r="QWT174" s="97"/>
      <c r="QWU174" s="97"/>
      <c r="QWV174" s="97"/>
      <c r="QWW174" s="97"/>
      <c r="QWX174" s="97"/>
      <c r="QWY174" s="97"/>
      <c r="QWZ174" s="97"/>
      <c r="QXA174" s="97"/>
      <c r="QXB174" s="97"/>
      <c r="QXC174" s="97"/>
      <c r="QXD174" s="97"/>
      <c r="QXE174" s="97"/>
      <c r="QXF174" s="97"/>
      <c r="QXG174" s="97"/>
      <c r="QXH174" s="97"/>
      <c r="QXI174" s="97"/>
      <c r="QXJ174" s="97"/>
      <c r="QXK174" s="97"/>
      <c r="QXL174" s="97"/>
      <c r="QXM174" s="97"/>
      <c r="QXN174" s="97"/>
      <c r="QXO174" s="97"/>
      <c r="QXP174" s="97"/>
      <c r="QXQ174" s="97"/>
      <c r="QXR174" s="97"/>
      <c r="QXS174" s="97"/>
      <c r="QXT174" s="97"/>
      <c r="QXU174" s="97"/>
      <c r="QXV174" s="97"/>
      <c r="QXW174" s="97"/>
      <c r="QXX174" s="97"/>
      <c r="QXY174" s="97"/>
      <c r="QXZ174" s="97"/>
      <c r="QYA174" s="97"/>
      <c r="QYB174" s="97"/>
      <c r="QYC174" s="97"/>
      <c r="QYD174" s="97"/>
      <c r="QYE174" s="97"/>
      <c r="QYF174" s="97"/>
      <c r="QYG174" s="97"/>
      <c r="QYH174" s="97"/>
      <c r="QYI174" s="97"/>
      <c r="QYJ174" s="97"/>
      <c r="QYK174" s="97"/>
      <c r="QYL174" s="97"/>
      <c r="QYM174" s="97"/>
      <c r="QYN174" s="97"/>
      <c r="QYO174" s="97"/>
      <c r="QYP174" s="97"/>
      <c r="QYQ174" s="97"/>
      <c r="QYR174" s="97"/>
      <c r="QYS174" s="97"/>
      <c r="QYT174" s="97"/>
      <c r="QYU174" s="97"/>
      <c r="QYV174" s="97"/>
      <c r="QYW174" s="97"/>
      <c r="QYX174" s="97"/>
      <c r="QYY174" s="97"/>
      <c r="QYZ174" s="97"/>
      <c r="QZA174" s="97"/>
      <c r="QZB174" s="97"/>
      <c r="QZC174" s="97"/>
      <c r="QZD174" s="97"/>
      <c r="QZE174" s="97"/>
      <c r="QZF174" s="97"/>
      <c r="QZG174" s="97"/>
      <c r="QZH174" s="97"/>
      <c r="QZI174" s="97"/>
      <c r="QZJ174" s="97"/>
      <c r="QZK174" s="97"/>
      <c r="QZL174" s="97"/>
      <c r="QZM174" s="97"/>
      <c r="QZN174" s="97"/>
      <c r="QZO174" s="97"/>
      <c r="QZP174" s="97"/>
      <c r="QZQ174" s="97"/>
      <c r="QZR174" s="97"/>
      <c r="QZS174" s="97"/>
      <c r="QZT174" s="97"/>
      <c r="QZU174" s="97"/>
      <c r="QZV174" s="97"/>
      <c r="QZW174" s="97"/>
      <c r="QZX174" s="97"/>
      <c r="QZY174" s="97"/>
      <c r="QZZ174" s="97"/>
      <c r="RAA174" s="97"/>
      <c r="RAB174" s="97"/>
      <c r="RAC174" s="97"/>
      <c r="RAD174" s="97"/>
      <c r="RAE174" s="97"/>
      <c r="RAF174" s="97"/>
      <c r="RAG174" s="97"/>
      <c r="RAH174" s="97"/>
      <c r="RAI174" s="97"/>
      <c r="RAJ174" s="97"/>
      <c r="RAK174" s="97"/>
      <c r="RAL174" s="97"/>
      <c r="RAM174" s="97"/>
      <c r="RAN174" s="97"/>
      <c r="RAO174" s="97"/>
      <c r="RAP174" s="97"/>
      <c r="RAQ174" s="97"/>
      <c r="RAR174" s="97"/>
      <c r="RAS174" s="97"/>
      <c r="RAT174" s="97"/>
      <c r="RAU174" s="97"/>
      <c r="RAV174" s="97"/>
      <c r="RAW174" s="97"/>
      <c r="RAX174" s="97"/>
      <c r="RAY174" s="97"/>
      <c r="RAZ174" s="97"/>
      <c r="RBA174" s="97"/>
      <c r="RBB174" s="97"/>
      <c r="RBC174" s="97"/>
      <c r="RBD174" s="97"/>
      <c r="RBE174" s="97"/>
      <c r="RBF174" s="97"/>
      <c r="RBG174" s="97"/>
      <c r="RBH174" s="97"/>
      <c r="RBI174" s="97"/>
      <c r="RBJ174" s="97"/>
      <c r="RBK174" s="97"/>
      <c r="RBL174" s="97"/>
      <c r="RBM174" s="97"/>
      <c r="RBN174" s="97"/>
      <c r="RBO174" s="97"/>
      <c r="RBP174" s="97"/>
      <c r="RBQ174" s="97"/>
      <c r="RBR174" s="97"/>
      <c r="RBS174" s="97"/>
      <c r="RBT174" s="97"/>
      <c r="RBU174" s="97"/>
      <c r="RBV174" s="97"/>
      <c r="RBW174" s="97"/>
      <c r="RBX174" s="97"/>
      <c r="RBY174" s="97"/>
      <c r="RBZ174" s="97"/>
      <c r="RCA174" s="97"/>
      <c r="RCB174" s="97"/>
      <c r="RCC174" s="97"/>
      <c r="RCD174" s="97"/>
      <c r="RCE174" s="97"/>
      <c r="RCF174" s="97"/>
      <c r="RCG174" s="97"/>
      <c r="RCH174" s="97"/>
      <c r="RCI174" s="97"/>
      <c r="RCJ174" s="97"/>
      <c r="RCK174" s="97"/>
      <c r="RCL174" s="97"/>
      <c r="RCM174" s="97"/>
      <c r="RCN174" s="97"/>
      <c r="RCO174" s="97"/>
      <c r="RCP174" s="97"/>
      <c r="RCQ174" s="97"/>
      <c r="RCR174" s="97"/>
      <c r="RCS174" s="97"/>
      <c r="RCT174" s="97"/>
      <c r="RCU174" s="97"/>
      <c r="RCV174" s="97"/>
      <c r="RCW174" s="97"/>
      <c r="RCX174" s="97"/>
      <c r="RCY174" s="97"/>
      <c r="RCZ174" s="97"/>
      <c r="RDA174" s="97"/>
      <c r="RDB174" s="97"/>
      <c r="RDC174" s="97"/>
      <c r="RDD174" s="97"/>
      <c r="RDE174" s="97"/>
      <c r="RDF174" s="97"/>
      <c r="RDG174" s="97"/>
      <c r="RDH174" s="97"/>
      <c r="RDI174" s="97"/>
      <c r="RDJ174" s="97"/>
      <c r="RDK174" s="97"/>
      <c r="RDL174" s="97"/>
      <c r="RDM174" s="97"/>
      <c r="RDN174" s="97"/>
      <c r="RDO174" s="97"/>
      <c r="RDP174" s="97"/>
      <c r="RDQ174" s="97"/>
      <c r="RDR174" s="97"/>
      <c r="RDS174" s="97"/>
      <c r="RDT174" s="97"/>
      <c r="RDU174" s="97"/>
      <c r="RDV174" s="97"/>
      <c r="RDW174" s="97"/>
      <c r="RDX174" s="97"/>
      <c r="RDY174" s="97"/>
      <c r="RDZ174" s="97"/>
      <c r="REA174" s="97"/>
      <c r="REB174" s="97"/>
      <c r="REC174" s="97"/>
      <c r="RED174" s="97"/>
      <c r="REE174" s="97"/>
      <c r="REF174" s="97"/>
      <c r="REG174" s="97"/>
      <c r="REH174" s="97"/>
      <c r="REI174" s="97"/>
      <c r="REJ174" s="97"/>
      <c r="REK174" s="97"/>
      <c r="REL174" s="97"/>
      <c r="REM174" s="97"/>
      <c r="REN174" s="97"/>
      <c r="REO174" s="97"/>
      <c r="REP174" s="97"/>
      <c r="REQ174" s="97"/>
      <c r="RER174" s="97"/>
      <c r="RES174" s="97"/>
      <c r="RET174" s="97"/>
      <c r="REU174" s="97"/>
      <c r="REV174" s="97"/>
      <c r="REW174" s="97"/>
      <c r="REX174" s="97"/>
      <c r="REY174" s="97"/>
      <c r="REZ174" s="97"/>
      <c r="RFA174" s="97"/>
      <c r="RFB174" s="97"/>
      <c r="RFC174" s="97"/>
      <c r="RFD174" s="97"/>
      <c r="RFE174" s="97"/>
      <c r="RFF174" s="97"/>
      <c r="RFG174" s="97"/>
      <c r="RFH174" s="97"/>
      <c r="RFI174" s="97"/>
      <c r="RFJ174" s="97"/>
      <c r="RFK174" s="97"/>
      <c r="RFL174" s="97"/>
      <c r="RFM174" s="97"/>
      <c r="RFN174" s="97"/>
      <c r="RFO174" s="97"/>
      <c r="RFP174" s="97"/>
      <c r="RFQ174" s="97"/>
      <c r="RFR174" s="97"/>
      <c r="RFS174" s="97"/>
      <c r="RFT174" s="97"/>
      <c r="RFU174" s="97"/>
      <c r="RFV174" s="97"/>
      <c r="RFW174" s="97"/>
      <c r="RFX174" s="97"/>
      <c r="RFY174" s="97"/>
      <c r="RFZ174" s="97"/>
      <c r="RGA174" s="97"/>
      <c r="RGB174" s="97"/>
      <c r="RGC174" s="97"/>
      <c r="RGD174" s="97"/>
      <c r="RGE174" s="97"/>
      <c r="RGF174" s="97"/>
      <c r="RGG174" s="97"/>
      <c r="RGH174" s="97"/>
      <c r="RGI174" s="97"/>
      <c r="RGJ174" s="97"/>
      <c r="RGK174" s="97"/>
      <c r="RGL174" s="97"/>
      <c r="RGM174" s="97"/>
      <c r="RGN174" s="97"/>
      <c r="RGO174" s="97"/>
      <c r="RGP174" s="97"/>
      <c r="RGQ174" s="97"/>
      <c r="RGR174" s="97"/>
      <c r="RGS174" s="97"/>
      <c r="RGT174" s="97"/>
      <c r="RGU174" s="97"/>
      <c r="RGV174" s="97"/>
      <c r="RGW174" s="97"/>
      <c r="RGX174" s="97"/>
      <c r="RGY174" s="97"/>
      <c r="RGZ174" s="97"/>
      <c r="RHA174" s="97"/>
      <c r="RHB174" s="97"/>
      <c r="RHC174" s="97"/>
      <c r="RHD174" s="97"/>
      <c r="RHE174" s="97"/>
      <c r="RHF174" s="97"/>
      <c r="RHG174" s="97"/>
      <c r="RHH174" s="97"/>
      <c r="RHI174" s="97"/>
      <c r="RHJ174" s="97"/>
      <c r="RHK174" s="97"/>
      <c r="RHL174" s="97"/>
      <c r="RHM174" s="97"/>
      <c r="RHN174" s="97"/>
      <c r="RHO174" s="97"/>
      <c r="RHP174" s="97"/>
      <c r="RHQ174" s="97"/>
      <c r="RHR174" s="97"/>
      <c r="RHS174" s="97"/>
      <c r="RHT174" s="97"/>
      <c r="RHU174" s="97"/>
      <c r="RHV174" s="97"/>
      <c r="RHW174" s="97"/>
      <c r="RHX174" s="97"/>
      <c r="RHY174" s="97"/>
      <c r="RHZ174" s="97"/>
      <c r="RIA174" s="97"/>
      <c r="RIB174" s="97"/>
      <c r="RIC174" s="97"/>
      <c r="RID174" s="97"/>
      <c r="RIE174" s="97"/>
      <c r="RIF174" s="97"/>
      <c r="RIG174" s="97"/>
      <c r="RIH174" s="97"/>
      <c r="RII174" s="97"/>
      <c r="RIJ174" s="97"/>
      <c r="RIK174" s="97"/>
      <c r="RIL174" s="97"/>
      <c r="RIM174" s="97"/>
      <c r="RIN174" s="97"/>
      <c r="RIO174" s="97"/>
      <c r="RIP174" s="97"/>
      <c r="RIQ174" s="97"/>
      <c r="RIR174" s="97"/>
      <c r="RIS174" s="97"/>
      <c r="RIT174" s="97"/>
      <c r="RIU174" s="97"/>
      <c r="RIV174" s="97"/>
      <c r="RIW174" s="97"/>
      <c r="RIX174" s="97"/>
      <c r="RIY174" s="97"/>
      <c r="RIZ174" s="97"/>
      <c r="RJA174" s="97"/>
      <c r="RJB174" s="97"/>
      <c r="RJC174" s="97"/>
      <c r="RJD174" s="97"/>
      <c r="RJE174" s="97"/>
      <c r="RJF174" s="97"/>
      <c r="RJG174" s="97"/>
      <c r="RJH174" s="97"/>
      <c r="RJI174" s="97"/>
      <c r="RJJ174" s="97"/>
      <c r="RJK174" s="97"/>
      <c r="RJL174" s="97"/>
      <c r="RJM174" s="97"/>
      <c r="RJN174" s="97"/>
      <c r="RJO174" s="97"/>
      <c r="RJP174" s="97"/>
      <c r="RJQ174" s="97"/>
      <c r="RJR174" s="97"/>
      <c r="RJS174" s="97"/>
      <c r="RJT174" s="97"/>
      <c r="RJU174" s="97"/>
      <c r="RJV174" s="97"/>
      <c r="RJW174" s="97"/>
      <c r="RJX174" s="97"/>
      <c r="RJY174" s="97"/>
      <c r="RJZ174" s="97"/>
      <c r="RKA174" s="97"/>
      <c r="RKB174" s="97"/>
      <c r="RKC174" s="97"/>
      <c r="RKD174" s="97"/>
      <c r="RKE174" s="97"/>
      <c r="RKF174" s="97"/>
      <c r="RKG174" s="97"/>
      <c r="RKH174" s="97"/>
      <c r="RKI174" s="97"/>
      <c r="RKJ174" s="97"/>
      <c r="RKK174" s="97"/>
      <c r="RKL174" s="97"/>
      <c r="RKM174" s="97"/>
      <c r="RKN174" s="97"/>
      <c r="RKO174" s="97"/>
      <c r="RKP174" s="97"/>
      <c r="RKQ174" s="97"/>
      <c r="RKR174" s="97"/>
      <c r="RKS174" s="97"/>
      <c r="RKT174" s="97"/>
      <c r="RKU174" s="97"/>
      <c r="RKV174" s="97"/>
      <c r="RKW174" s="97"/>
      <c r="RKX174" s="97"/>
      <c r="RKY174" s="97"/>
      <c r="RKZ174" s="97"/>
      <c r="RLA174" s="97"/>
      <c r="RLB174" s="97"/>
      <c r="RLC174" s="97"/>
      <c r="RLD174" s="97"/>
      <c r="RLE174" s="97"/>
      <c r="RLF174" s="97"/>
      <c r="RLG174" s="97"/>
      <c r="RLH174" s="97"/>
      <c r="RLI174" s="97"/>
      <c r="RLJ174" s="97"/>
      <c r="RLK174" s="97"/>
      <c r="RLL174" s="97"/>
      <c r="RLM174" s="97"/>
      <c r="RLN174" s="97"/>
      <c r="RLO174" s="97"/>
      <c r="RLP174" s="97"/>
      <c r="RLQ174" s="97"/>
      <c r="RLR174" s="97"/>
      <c r="RLS174" s="97"/>
      <c r="RLT174" s="97"/>
      <c r="RLU174" s="97"/>
      <c r="RLV174" s="97"/>
      <c r="RLW174" s="97"/>
      <c r="RLX174" s="97"/>
      <c r="RLY174" s="97"/>
      <c r="RLZ174" s="97"/>
      <c r="RMA174" s="97"/>
      <c r="RMB174" s="97"/>
      <c r="RMC174" s="97"/>
      <c r="RMD174" s="97"/>
      <c r="RME174" s="97"/>
      <c r="RMF174" s="97"/>
      <c r="RMG174" s="97"/>
      <c r="RMH174" s="97"/>
      <c r="RMI174" s="97"/>
      <c r="RMJ174" s="97"/>
      <c r="RMK174" s="97"/>
      <c r="RML174" s="97"/>
      <c r="RMM174" s="97"/>
      <c r="RMN174" s="97"/>
      <c r="RMO174" s="97"/>
      <c r="RMP174" s="97"/>
      <c r="RMQ174" s="97"/>
      <c r="RMR174" s="97"/>
      <c r="RMS174" s="97"/>
      <c r="RMT174" s="97"/>
      <c r="RMU174" s="97"/>
      <c r="RMV174" s="97"/>
      <c r="RMW174" s="97"/>
      <c r="RMX174" s="97"/>
      <c r="RMY174" s="97"/>
      <c r="RMZ174" s="97"/>
      <c r="RNA174" s="97"/>
      <c r="RNB174" s="97"/>
      <c r="RNC174" s="97"/>
      <c r="RND174" s="97"/>
      <c r="RNE174" s="97"/>
      <c r="RNF174" s="97"/>
      <c r="RNG174" s="97"/>
      <c r="RNH174" s="97"/>
      <c r="RNI174" s="97"/>
      <c r="RNJ174" s="97"/>
      <c r="RNK174" s="97"/>
      <c r="RNL174" s="97"/>
      <c r="RNM174" s="97"/>
      <c r="RNN174" s="97"/>
      <c r="RNO174" s="97"/>
      <c r="RNP174" s="97"/>
      <c r="RNQ174" s="97"/>
      <c r="RNR174" s="97"/>
      <c r="RNS174" s="97"/>
      <c r="RNT174" s="97"/>
      <c r="RNU174" s="97"/>
      <c r="RNV174" s="97"/>
      <c r="RNW174" s="97"/>
      <c r="RNX174" s="97"/>
      <c r="RNY174" s="97"/>
      <c r="RNZ174" s="97"/>
      <c r="ROA174" s="97"/>
      <c r="ROB174" s="97"/>
      <c r="ROC174" s="97"/>
      <c r="ROD174" s="97"/>
      <c r="ROE174" s="97"/>
      <c r="ROF174" s="97"/>
      <c r="ROG174" s="97"/>
      <c r="ROH174" s="97"/>
      <c r="ROI174" s="97"/>
      <c r="ROJ174" s="97"/>
      <c r="ROK174" s="97"/>
      <c r="ROL174" s="97"/>
      <c r="ROM174" s="97"/>
      <c r="RON174" s="97"/>
      <c r="ROO174" s="97"/>
      <c r="ROP174" s="97"/>
      <c r="ROQ174" s="97"/>
      <c r="ROR174" s="97"/>
      <c r="ROS174" s="97"/>
      <c r="ROT174" s="97"/>
      <c r="ROU174" s="97"/>
      <c r="ROV174" s="97"/>
      <c r="ROW174" s="97"/>
      <c r="ROX174" s="97"/>
      <c r="ROY174" s="97"/>
      <c r="ROZ174" s="97"/>
      <c r="RPA174" s="97"/>
      <c r="RPB174" s="97"/>
      <c r="RPC174" s="97"/>
      <c r="RPD174" s="97"/>
      <c r="RPE174" s="97"/>
      <c r="RPF174" s="97"/>
      <c r="RPG174" s="97"/>
      <c r="RPH174" s="97"/>
      <c r="RPI174" s="97"/>
      <c r="RPJ174" s="97"/>
      <c r="RPK174" s="97"/>
      <c r="RPL174" s="97"/>
      <c r="RPM174" s="97"/>
      <c r="RPN174" s="97"/>
      <c r="RPO174" s="97"/>
      <c r="RPP174" s="97"/>
      <c r="RPQ174" s="97"/>
      <c r="RPR174" s="97"/>
      <c r="RPS174" s="97"/>
      <c r="RPT174" s="97"/>
      <c r="RPU174" s="97"/>
      <c r="RPV174" s="97"/>
      <c r="RPW174" s="97"/>
      <c r="RPX174" s="97"/>
      <c r="RPY174" s="97"/>
      <c r="RPZ174" s="97"/>
      <c r="RQA174" s="97"/>
      <c r="RQB174" s="97"/>
      <c r="RQC174" s="97"/>
      <c r="RQD174" s="97"/>
      <c r="RQE174" s="97"/>
      <c r="RQF174" s="97"/>
      <c r="RQG174" s="97"/>
      <c r="RQH174" s="97"/>
      <c r="RQI174" s="97"/>
      <c r="RQJ174" s="97"/>
      <c r="RQK174" s="97"/>
      <c r="RQL174" s="97"/>
      <c r="RQM174" s="97"/>
      <c r="RQN174" s="97"/>
      <c r="RQO174" s="97"/>
      <c r="RQP174" s="97"/>
      <c r="RQQ174" s="97"/>
      <c r="RQR174" s="97"/>
      <c r="RQS174" s="97"/>
      <c r="RQT174" s="97"/>
      <c r="RQU174" s="97"/>
      <c r="RQV174" s="97"/>
      <c r="RQW174" s="97"/>
      <c r="RQX174" s="97"/>
      <c r="RQY174" s="97"/>
      <c r="RQZ174" s="97"/>
      <c r="RRA174" s="97"/>
      <c r="RRB174" s="97"/>
      <c r="RRC174" s="97"/>
      <c r="RRD174" s="97"/>
      <c r="RRE174" s="97"/>
      <c r="RRF174" s="97"/>
      <c r="RRG174" s="97"/>
      <c r="RRH174" s="97"/>
      <c r="RRI174" s="97"/>
      <c r="RRJ174" s="97"/>
      <c r="RRK174" s="97"/>
      <c r="RRL174" s="97"/>
      <c r="RRM174" s="97"/>
      <c r="RRN174" s="97"/>
      <c r="RRO174" s="97"/>
      <c r="RRP174" s="97"/>
      <c r="RRQ174" s="97"/>
      <c r="RRR174" s="97"/>
      <c r="RRS174" s="97"/>
      <c r="RRT174" s="97"/>
      <c r="RRU174" s="97"/>
      <c r="RRV174" s="97"/>
      <c r="RRW174" s="97"/>
      <c r="RRX174" s="97"/>
      <c r="RRY174" s="97"/>
      <c r="RRZ174" s="97"/>
      <c r="RSA174" s="97"/>
      <c r="RSB174" s="97"/>
      <c r="RSC174" s="97"/>
      <c r="RSD174" s="97"/>
      <c r="RSE174" s="97"/>
      <c r="RSF174" s="97"/>
      <c r="RSG174" s="97"/>
      <c r="RSH174" s="97"/>
      <c r="RSI174" s="97"/>
      <c r="RSJ174" s="97"/>
      <c r="RSK174" s="97"/>
      <c r="RSL174" s="97"/>
      <c r="RSM174" s="97"/>
      <c r="RSN174" s="97"/>
      <c r="RSO174" s="97"/>
      <c r="RSP174" s="97"/>
      <c r="RSQ174" s="97"/>
      <c r="RSR174" s="97"/>
      <c r="RSS174" s="97"/>
      <c r="RST174" s="97"/>
      <c r="RSU174" s="97"/>
      <c r="RSV174" s="97"/>
      <c r="RSW174" s="97"/>
      <c r="RSX174" s="97"/>
      <c r="RSY174" s="97"/>
      <c r="RSZ174" s="97"/>
      <c r="RTA174" s="97"/>
      <c r="RTB174" s="97"/>
      <c r="RTC174" s="97"/>
      <c r="RTD174" s="97"/>
      <c r="RTE174" s="97"/>
      <c r="RTF174" s="97"/>
      <c r="RTG174" s="97"/>
      <c r="RTH174" s="97"/>
      <c r="RTI174" s="97"/>
      <c r="RTJ174" s="97"/>
      <c r="RTK174" s="97"/>
      <c r="RTL174" s="97"/>
      <c r="RTM174" s="97"/>
      <c r="RTN174" s="97"/>
      <c r="RTO174" s="97"/>
      <c r="RTP174" s="97"/>
      <c r="RTQ174" s="97"/>
      <c r="RTR174" s="97"/>
      <c r="RTS174" s="97"/>
      <c r="RTT174" s="97"/>
      <c r="RTU174" s="97"/>
      <c r="RTV174" s="97"/>
      <c r="RTW174" s="97"/>
      <c r="RTX174" s="97"/>
      <c r="RTY174" s="97"/>
      <c r="RTZ174" s="97"/>
      <c r="RUA174" s="97"/>
      <c r="RUB174" s="97"/>
      <c r="RUC174" s="97"/>
      <c r="RUD174" s="97"/>
      <c r="RUE174" s="97"/>
      <c r="RUF174" s="97"/>
      <c r="RUG174" s="97"/>
      <c r="RUH174" s="97"/>
      <c r="RUI174" s="97"/>
      <c r="RUJ174" s="97"/>
      <c r="RUK174" s="97"/>
      <c r="RUL174" s="97"/>
      <c r="RUM174" s="97"/>
      <c r="RUN174" s="97"/>
      <c r="RUO174" s="97"/>
      <c r="RUP174" s="97"/>
      <c r="RUQ174" s="97"/>
      <c r="RUR174" s="97"/>
      <c r="RUS174" s="97"/>
      <c r="RUT174" s="97"/>
      <c r="RUU174" s="97"/>
      <c r="RUV174" s="97"/>
      <c r="RUW174" s="97"/>
      <c r="RUX174" s="97"/>
      <c r="RUY174" s="97"/>
      <c r="RUZ174" s="97"/>
      <c r="RVA174" s="97"/>
      <c r="RVB174" s="97"/>
      <c r="RVC174" s="97"/>
      <c r="RVD174" s="97"/>
      <c r="RVE174" s="97"/>
      <c r="RVF174" s="97"/>
      <c r="RVG174" s="97"/>
      <c r="RVH174" s="97"/>
      <c r="RVI174" s="97"/>
      <c r="RVJ174" s="97"/>
      <c r="RVK174" s="97"/>
      <c r="RVL174" s="97"/>
      <c r="RVM174" s="97"/>
      <c r="RVN174" s="97"/>
      <c r="RVO174" s="97"/>
      <c r="RVP174" s="97"/>
      <c r="RVQ174" s="97"/>
      <c r="RVR174" s="97"/>
      <c r="RVS174" s="97"/>
      <c r="RVT174" s="97"/>
      <c r="RVU174" s="97"/>
      <c r="RVV174" s="97"/>
      <c r="RVW174" s="97"/>
      <c r="RVX174" s="97"/>
      <c r="RVY174" s="97"/>
      <c r="RVZ174" s="97"/>
      <c r="RWA174" s="97"/>
      <c r="RWB174" s="97"/>
      <c r="RWC174" s="97"/>
      <c r="RWD174" s="97"/>
      <c r="RWE174" s="97"/>
      <c r="RWF174" s="97"/>
      <c r="RWG174" s="97"/>
      <c r="RWH174" s="97"/>
      <c r="RWI174" s="97"/>
      <c r="RWJ174" s="97"/>
      <c r="RWK174" s="97"/>
      <c r="RWL174" s="97"/>
      <c r="RWM174" s="97"/>
      <c r="RWN174" s="97"/>
      <c r="RWO174" s="97"/>
      <c r="RWP174" s="97"/>
      <c r="RWQ174" s="97"/>
      <c r="RWR174" s="97"/>
      <c r="RWS174" s="97"/>
      <c r="RWT174" s="97"/>
      <c r="RWU174" s="97"/>
      <c r="RWV174" s="97"/>
      <c r="RWW174" s="97"/>
      <c r="RWX174" s="97"/>
      <c r="RWY174" s="97"/>
      <c r="RWZ174" s="97"/>
      <c r="RXA174" s="97"/>
      <c r="RXB174" s="97"/>
      <c r="RXC174" s="97"/>
      <c r="RXD174" s="97"/>
      <c r="RXE174" s="97"/>
      <c r="RXF174" s="97"/>
      <c r="RXG174" s="97"/>
      <c r="RXH174" s="97"/>
      <c r="RXI174" s="97"/>
      <c r="RXJ174" s="97"/>
      <c r="RXK174" s="97"/>
      <c r="RXL174" s="97"/>
      <c r="RXM174" s="97"/>
      <c r="RXN174" s="97"/>
      <c r="RXO174" s="97"/>
      <c r="RXP174" s="97"/>
      <c r="RXQ174" s="97"/>
      <c r="RXR174" s="97"/>
      <c r="RXS174" s="97"/>
      <c r="RXT174" s="97"/>
      <c r="RXU174" s="97"/>
      <c r="RXV174" s="97"/>
      <c r="RXW174" s="97"/>
      <c r="RXX174" s="97"/>
      <c r="RXY174" s="97"/>
      <c r="RXZ174" s="97"/>
      <c r="RYA174" s="97"/>
      <c r="RYB174" s="97"/>
      <c r="RYC174" s="97"/>
      <c r="RYD174" s="97"/>
      <c r="RYE174" s="97"/>
      <c r="RYF174" s="97"/>
      <c r="RYG174" s="97"/>
      <c r="RYH174" s="97"/>
      <c r="RYI174" s="97"/>
      <c r="RYJ174" s="97"/>
      <c r="RYK174" s="97"/>
      <c r="RYL174" s="97"/>
      <c r="RYM174" s="97"/>
      <c r="RYN174" s="97"/>
      <c r="RYO174" s="97"/>
      <c r="RYP174" s="97"/>
      <c r="RYQ174" s="97"/>
      <c r="RYR174" s="97"/>
      <c r="RYS174" s="97"/>
      <c r="RYT174" s="97"/>
      <c r="RYU174" s="97"/>
      <c r="RYV174" s="97"/>
      <c r="RYW174" s="97"/>
      <c r="RYX174" s="97"/>
      <c r="RYY174" s="97"/>
      <c r="RYZ174" s="97"/>
      <c r="RZA174" s="97"/>
      <c r="RZB174" s="97"/>
      <c r="RZC174" s="97"/>
      <c r="RZD174" s="97"/>
      <c r="RZE174" s="97"/>
      <c r="RZF174" s="97"/>
      <c r="RZG174" s="97"/>
      <c r="RZH174" s="97"/>
      <c r="RZI174" s="97"/>
      <c r="RZJ174" s="97"/>
      <c r="RZK174" s="97"/>
      <c r="RZL174" s="97"/>
      <c r="RZM174" s="97"/>
      <c r="RZN174" s="97"/>
      <c r="RZO174" s="97"/>
      <c r="RZP174" s="97"/>
      <c r="RZQ174" s="97"/>
      <c r="RZR174" s="97"/>
      <c r="RZS174" s="97"/>
      <c r="RZT174" s="97"/>
      <c r="RZU174" s="97"/>
      <c r="RZV174" s="97"/>
      <c r="RZW174" s="97"/>
      <c r="RZX174" s="97"/>
      <c r="RZY174" s="97"/>
      <c r="RZZ174" s="97"/>
      <c r="SAA174" s="97"/>
      <c r="SAB174" s="97"/>
      <c r="SAC174" s="97"/>
      <c r="SAD174" s="97"/>
      <c r="SAE174" s="97"/>
      <c r="SAF174" s="97"/>
      <c r="SAG174" s="97"/>
      <c r="SAH174" s="97"/>
      <c r="SAI174" s="97"/>
      <c r="SAJ174" s="97"/>
      <c r="SAK174" s="97"/>
      <c r="SAL174" s="97"/>
      <c r="SAM174" s="97"/>
      <c r="SAN174" s="97"/>
      <c r="SAO174" s="97"/>
      <c r="SAP174" s="97"/>
      <c r="SAQ174" s="97"/>
      <c r="SAR174" s="97"/>
      <c r="SAS174" s="97"/>
      <c r="SAT174" s="97"/>
      <c r="SAU174" s="97"/>
      <c r="SAV174" s="97"/>
      <c r="SAW174" s="97"/>
      <c r="SAX174" s="97"/>
      <c r="SAY174" s="97"/>
      <c r="SAZ174" s="97"/>
      <c r="SBA174" s="97"/>
      <c r="SBB174" s="97"/>
      <c r="SBC174" s="97"/>
      <c r="SBD174" s="97"/>
      <c r="SBE174" s="97"/>
      <c r="SBF174" s="97"/>
      <c r="SBG174" s="97"/>
      <c r="SBH174" s="97"/>
      <c r="SBI174" s="97"/>
      <c r="SBJ174" s="97"/>
      <c r="SBK174" s="97"/>
      <c r="SBL174" s="97"/>
      <c r="SBM174" s="97"/>
      <c r="SBN174" s="97"/>
      <c r="SBO174" s="97"/>
      <c r="SBP174" s="97"/>
      <c r="SBQ174" s="97"/>
      <c r="SBR174" s="97"/>
      <c r="SBS174" s="97"/>
      <c r="SBT174" s="97"/>
      <c r="SBU174" s="97"/>
      <c r="SBV174" s="97"/>
      <c r="SBW174" s="97"/>
      <c r="SBX174" s="97"/>
      <c r="SBY174" s="97"/>
      <c r="SBZ174" s="97"/>
      <c r="SCA174" s="97"/>
      <c r="SCB174" s="97"/>
      <c r="SCC174" s="97"/>
      <c r="SCD174" s="97"/>
      <c r="SCE174" s="97"/>
      <c r="SCF174" s="97"/>
      <c r="SCG174" s="97"/>
      <c r="SCH174" s="97"/>
      <c r="SCI174" s="97"/>
      <c r="SCJ174" s="97"/>
      <c r="SCK174" s="97"/>
      <c r="SCL174" s="97"/>
      <c r="SCM174" s="97"/>
      <c r="SCN174" s="97"/>
      <c r="SCO174" s="97"/>
      <c r="SCP174" s="97"/>
      <c r="SCQ174" s="97"/>
      <c r="SCR174" s="97"/>
      <c r="SCS174" s="97"/>
      <c r="SCT174" s="97"/>
      <c r="SCU174" s="97"/>
      <c r="SCV174" s="97"/>
      <c r="SCW174" s="97"/>
      <c r="SCX174" s="97"/>
      <c r="SCY174" s="97"/>
      <c r="SCZ174" s="97"/>
      <c r="SDA174" s="97"/>
      <c r="SDB174" s="97"/>
      <c r="SDC174" s="97"/>
      <c r="SDD174" s="97"/>
      <c r="SDE174" s="97"/>
      <c r="SDF174" s="97"/>
      <c r="SDG174" s="97"/>
      <c r="SDH174" s="97"/>
      <c r="SDI174" s="97"/>
      <c r="SDJ174" s="97"/>
      <c r="SDK174" s="97"/>
      <c r="SDL174" s="97"/>
      <c r="SDM174" s="97"/>
      <c r="SDN174" s="97"/>
      <c r="SDO174" s="97"/>
      <c r="SDP174" s="97"/>
      <c r="SDQ174" s="97"/>
      <c r="SDR174" s="97"/>
      <c r="SDS174" s="97"/>
      <c r="SDT174" s="97"/>
      <c r="SDU174" s="97"/>
      <c r="SDV174" s="97"/>
      <c r="SDW174" s="97"/>
      <c r="SDX174" s="97"/>
      <c r="SDY174" s="97"/>
      <c r="SDZ174" s="97"/>
      <c r="SEA174" s="97"/>
      <c r="SEB174" s="97"/>
      <c r="SEC174" s="97"/>
      <c r="SED174" s="97"/>
      <c r="SEE174" s="97"/>
      <c r="SEF174" s="97"/>
      <c r="SEG174" s="97"/>
      <c r="SEH174" s="97"/>
      <c r="SEI174" s="97"/>
      <c r="SEJ174" s="97"/>
      <c r="SEK174" s="97"/>
      <c r="SEL174" s="97"/>
      <c r="SEM174" s="97"/>
      <c r="SEN174" s="97"/>
      <c r="SEO174" s="97"/>
      <c r="SEP174" s="97"/>
      <c r="SEQ174" s="97"/>
      <c r="SER174" s="97"/>
      <c r="SES174" s="97"/>
      <c r="SET174" s="97"/>
      <c r="SEU174" s="97"/>
      <c r="SEV174" s="97"/>
      <c r="SEW174" s="97"/>
      <c r="SEX174" s="97"/>
      <c r="SEY174" s="97"/>
      <c r="SEZ174" s="97"/>
      <c r="SFA174" s="97"/>
      <c r="SFB174" s="97"/>
      <c r="SFC174" s="97"/>
      <c r="SFD174" s="97"/>
      <c r="SFE174" s="97"/>
      <c r="SFF174" s="97"/>
      <c r="SFG174" s="97"/>
      <c r="SFH174" s="97"/>
      <c r="SFI174" s="97"/>
      <c r="SFJ174" s="97"/>
      <c r="SFK174" s="97"/>
      <c r="SFL174" s="97"/>
      <c r="SFM174" s="97"/>
      <c r="SFN174" s="97"/>
      <c r="SFO174" s="97"/>
      <c r="SFP174" s="97"/>
      <c r="SFQ174" s="97"/>
      <c r="SFR174" s="97"/>
      <c r="SFS174" s="97"/>
      <c r="SFT174" s="97"/>
      <c r="SFU174" s="97"/>
      <c r="SFV174" s="97"/>
      <c r="SFW174" s="97"/>
      <c r="SFX174" s="97"/>
      <c r="SFY174" s="97"/>
      <c r="SFZ174" s="97"/>
      <c r="SGA174" s="97"/>
      <c r="SGB174" s="97"/>
      <c r="SGC174" s="97"/>
      <c r="SGD174" s="97"/>
      <c r="SGE174" s="97"/>
      <c r="SGF174" s="97"/>
      <c r="SGG174" s="97"/>
      <c r="SGH174" s="97"/>
      <c r="SGI174" s="97"/>
      <c r="SGJ174" s="97"/>
      <c r="SGK174" s="97"/>
      <c r="SGL174" s="97"/>
      <c r="SGM174" s="97"/>
      <c r="SGN174" s="97"/>
      <c r="SGO174" s="97"/>
      <c r="SGP174" s="97"/>
      <c r="SGQ174" s="97"/>
      <c r="SGR174" s="97"/>
      <c r="SGS174" s="97"/>
      <c r="SGT174" s="97"/>
      <c r="SGU174" s="97"/>
      <c r="SGV174" s="97"/>
      <c r="SGW174" s="97"/>
      <c r="SGX174" s="97"/>
      <c r="SGY174" s="97"/>
      <c r="SGZ174" s="97"/>
      <c r="SHA174" s="97"/>
      <c r="SHB174" s="97"/>
      <c r="SHC174" s="97"/>
      <c r="SHD174" s="97"/>
      <c r="SHE174" s="97"/>
      <c r="SHF174" s="97"/>
      <c r="SHG174" s="97"/>
      <c r="SHH174" s="97"/>
      <c r="SHI174" s="97"/>
      <c r="SHJ174" s="97"/>
      <c r="SHK174" s="97"/>
      <c r="SHL174" s="97"/>
      <c r="SHM174" s="97"/>
      <c r="SHN174" s="97"/>
      <c r="SHO174" s="97"/>
      <c r="SHP174" s="97"/>
      <c r="SHQ174" s="97"/>
      <c r="SHR174" s="97"/>
      <c r="SHS174" s="97"/>
      <c r="SHT174" s="97"/>
      <c r="SHU174" s="97"/>
      <c r="SHV174" s="97"/>
      <c r="SHW174" s="97"/>
      <c r="SHX174" s="97"/>
      <c r="SHY174" s="97"/>
      <c r="SHZ174" s="97"/>
      <c r="SIA174" s="97"/>
      <c r="SIB174" s="97"/>
      <c r="SIC174" s="97"/>
      <c r="SID174" s="97"/>
      <c r="SIE174" s="97"/>
      <c r="SIF174" s="97"/>
      <c r="SIG174" s="97"/>
      <c r="SIH174" s="97"/>
      <c r="SII174" s="97"/>
      <c r="SIJ174" s="97"/>
      <c r="SIK174" s="97"/>
      <c r="SIL174" s="97"/>
      <c r="SIM174" s="97"/>
      <c r="SIN174" s="97"/>
      <c r="SIO174" s="97"/>
      <c r="SIP174" s="97"/>
      <c r="SIQ174" s="97"/>
      <c r="SIR174" s="97"/>
      <c r="SIS174" s="97"/>
      <c r="SIT174" s="97"/>
      <c r="SIU174" s="97"/>
      <c r="SIV174" s="97"/>
      <c r="SIW174" s="97"/>
      <c r="SIX174" s="97"/>
      <c r="SIY174" s="97"/>
      <c r="SIZ174" s="97"/>
      <c r="SJA174" s="97"/>
      <c r="SJB174" s="97"/>
      <c r="SJC174" s="97"/>
      <c r="SJD174" s="97"/>
      <c r="SJE174" s="97"/>
      <c r="SJF174" s="97"/>
      <c r="SJG174" s="97"/>
      <c r="SJH174" s="97"/>
      <c r="SJI174" s="97"/>
      <c r="SJJ174" s="97"/>
      <c r="SJK174" s="97"/>
      <c r="SJL174" s="97"/>
      <c r="SJM174" s="97"/>
      <c r="SJN174" s="97"/>
      <c r="SJO174" s="97"/>
      <c r="SJP174" s="97"/>
      <c r="SJQ174" s="97"/>
      <c r="SJR174" s="97"/>
      <c r="SJS174" s="97"/>
      <c r="SJT174" s="97"/>
      <c r="SJU174" s="97"/>
      <c r="SJV174" s="97"/>
      <c r="SJW174" s="97"/>
      <c r="SJX174" s="97"/>
      <c r="SJY174" s="97"/>
      <c r="SJZ174" s="97"/>
      <c r="SKA174" s="97"/>
      <c r="SKB174" s="97"/>
      <c r="SKC174" s="97"/>
      <c r="SKD174" s="97"/>
      <c r="SKE174" s="97"/>
      <c r="SKF174" s="97"/>
      <c r="SKG174" s="97"/>
      <c r="SKH174" s="97"/>
      <c r="SKI174" s="97"/>
      <c r="SKJ174" s="97"/>
      <c r="SKK174" s="97"/>
      <c r="SKL174" s="97"/>
      <c r="SKM174" s="97"/>
      <c r="SKN174" s="97"/>
      <c r="SKO174" s="97"/>
      <c r="SKP174" s="97"/>
      <c r="SKQ174" s="97"/>
      <c r="SKR174" s="97"/>
      <c r="SKS174" s="97"/>
      <c r="SKT174" s="97"/>
      <c r="SKU174" s="97"/>
      <c r="SKV174" s="97"/>
      <c r="SKW174" s="97"/>
      <c r="SKX174" s="97"/>
      <c r="SKY174" s="97"/>
      <c r="SKZ174" s="97"/>
      <c r="SLA174" s="97"/>
      <c r="SLB174" s="97"/>
      <c r="SLC174" s="97"/>
      <c r="SLD174" s="97"/>
      <c r="SLE174" s="97"/>
      <c r="SLF174" s="97"/>
      <c r="SLG174" s="97"/>
      <c r="SLH174" s="97"/>
      <c r="SLI174" s="97"/>
      <c r="SLJ174" s="97"/>
      <c r="SLK174" s="97"/>
      <c r="SLL174" s="97"/>
      <c r="SLM174" s="97"/>
      <c r="SLN174" s="97"/>
      <c r="SLO174" s="97"/>
      <c r="SLP174" s="97"/>
      <c r="SLQ174" s="97"/>
      <c r="SLR174" s="97"/>
      <c r="SLS174" s="97"/>
      <c r="SLT174" s="97"/>
      <c r="SLU174" s="97"/>
      <c r="SLV174" s="97"/>
      <c r="SLW174" s="97"/>
      <c r="SLX174" s="97"/>
      <c r="SLY174" s="97"/>
      <c r="SLZ174" s="97"/>
      <c r="SMA174" s="97"/>
      <c r="SMB174" s="97"/>
      <c r="SMC174" s="97"/>
      <c r="SMD174" s="97"/>
      <c r="SME174" s="97"/>
      <c r="SMF174" s="97"/>
      <c r="SMG174" s="97"/>
      <c r="SMH174" s="97"/>
      <c r="SMI174" s="97"/>
      <c r="SMJ174" s="97"/>
      <c r="SMK174" s="97"/>
      <c r="SML174" s="97"/>
      <c r="SMM174" s="97"/>
      <c r="SMN174" s="97"/>
      <c r="SMO174" s="97"/>
      <c r="SMP174" s="97"/>
      <c r="SMQ174" s="97"/>
      <c r="SMR174" s="97"/>
      <c r="SMS174" s="97"/>
      <c r="SMT174" s="97"/>
      <c r="SMU174" s="97"/>
      <c r="SMV174" s="97"/>
      <c r="SMW174" s="97"/>
      <c r="SMX174" s="97"/>
      <c r="SMY174" s="97"/>
      <c r="SMZ174" s="97"/>
      <c r="SNA174" s="97"/>
      <c r="SNB174" s="97"/>
      <c r="SNC174" s="97"/>
      <c r="SND174" s="97"/>
      <c r="SNE174" s="97"/>
      <c r="SNF174" s="97"/>
      <c r="SNG174" s="97"/>
      <c r="SNH174" s="97"/>
      <c r="SNI174" s="97"/>
      <c r="SNJ174" s="97"/>
      <c r="SNK174" s="97"/>
      <c r="SNL174" s="97"/>
      <c r="SNM174" s="97"/>
      <c r="SNN174" s="97"/>
      <c r="SNO174" s="97"/>
      <c r="SNP174" s="97"/>
      <c r="SNQ174" s="97"/>
      <c r="SNR174" s="97"/>
      <c r="SNS174" s="97"/>
      <c r="SNT174" s="97"/>
      <c r="SNU174" s="97"/>
      <c r="SNV174" s="97"/>
      <c r="SNW174" s="97"/>
      <c r="SNX174" s="97"/>
      <c r="SNY174" s="97"/>
      <c r="SNZ174" s="97"/>
      <c r="SOA174" s="97"/>
      <c r="SOB174" s="97"/>
      <c r="SOC174" s="97"/>
      <c r="SOD174" s="97"/>
      <c r="SOE174" s="97"/>
      <c r="SOF174" s="97"/>
      <c r="SOG174" s="97"/>
      <c r="SOH174" s="97"/>
      <c r="SOI174" s="97"/>
      <c r="SOJ174" s="97"/>
      <c r="SOK174" s="97"/>
      <c r="SOL174" s="97"/>
      <c r="SOM174" s="97"/>
      <c r="SON174" s="97"/>
      <c r="SOO174" s="97"/>
      <c r="SOP174" s="97"/>
      <c r="SOQ174" s="97"/>
      <c r="SOR174" s="97"/>
      <c r="SOS174" s="97"/>
      <c r="SOT174" s="97"/>
      <c r="SOU174" s="97"/>
      <c r="SOV174" s="97"/>
      <c r="SOW174" s="97"/>
      <c r="SOX174" s="97"/>
      <c r="SOY174" s="97"/>
      <c r="SOZ174" s="97"/>
      <c r="SPA174" s="97"/>
      <c r="SPB174" s="97"/>
      <c r="SPC174" s="97"/>
      <c r="SPD174" s="97"/>
      <c r="SPE174" s="97"/>
      <c r="SPF174" s="97"/>
      <c r="SPG174" s="97"/>
      <c r="SPH174" s="97"/>
      <c r="SPI174" s="97"/>
      <c r="SPJ174" s="97"/>
      <c r="SPK174" s="97"/>
      <c r="SPL174" s="97"/>
      <c r="SPM174" s="97"/>
      <c r="SPN174" s="97"/>
      <c r="SPO174" s="97"/>
      <c r="SPP174" s="97"/>
      <c r="SPQ174" s="97"/>
      <c r="SPR174" s="97"/>
      <c r="SPS174" s="97"/>
      <c r="SPT174" s="97"/>
      <c r="SPU174" s="97"/>
      <c r="SPV174" s="97"/>
      <c r="SPW174" s="97"/>
      <c r="SPX174" s="97"/>
      <c r="SPY174" s="97"/>
      <c r="SPZ174" s="97"/>
      <c r="SQA174" s="97"/>
      <c r="SQB174" s="97"/>
      <c r="SQC174" s="97"/>
      <c r="SQD174" s="97"/>
      <c r="SQE174" s="97"/>
      <c r="SQF174" s="97"/>
      <c r="SQG174" s="97"/>
      <c r="SQH174" s="97"/>
      <c r="SQI174" s="97"/>
      <c r="SQJ174" s="97"/>
      <c r="SQK174" s="97"/>
      <c r="SQL174" s="97"/>
      <c r="SQM174" s="97"/>
      <c r="SQN174" s="97"/>
      <c r="SQO174" s="97"/>
      <c r="SQP174" s="97"/>
      <c r="SQQ174" s="97"/>
      <c r="SQR174" s="97"/>
      <c r="SQS174" s="97"/>
      <c r="SQT174" s="97"/>
      <c r="SQU174" s="97"/>
      <c r="SQV174" s="97"/>
      <c r="SQW174" s="97"/>
      <c r="SQX174" s="97"/>
      <c r="SQY174" s="97"/>
      <c r="SQZ174" s="97"/>
      <c r="SRA174" s="97"/>
      <c r="SRB174" s="97"/>
      <c r="SRC174" s="97"/>
      <c r="SRD174" s="97"/>
      <c r="SRE174" s="97"/>
      <c r="SRF174" s="97"/>
      <c r="SRG174" s="97"/>
      <c r="SRH174" s="97"/>
      <c r="SRI174" s="97"/>
      <c r="SRJ174" s="97"/>
      <c r="SRK174" s="97"/>
      <c r="SRL174" s="97"/>
      <c r="SRM174" s="97"/>
      <c r="SRN174" s="97"/>
      <c r="SRO174" s="97"/>
      <c r="SRP174" s="97"/>
      <c r="SRQ174" s="97"/>
      <c r="SRR174" s="97"/>
      <c r="SRS174" s="97"/>
      <c r="SRT174" s="97"/>
      <c r="SRU174" s="97"/>
      <c r="SRV174" s="97"/>
      <c r="SRW174" s="97"/>
      <c r="SRX174" s="97"/>
      <c r="SRY174" s="97"/>
      <c r="SRZ174" s="97"/>
      <c r="SSA174" s="97"/>
      <c r="SSB174" s="97"/>
      <c r="SSC174" s="97"/>
      <c r="SSD174" s="97"/>
      <c r="SSE174" s="97"/>
      <c r="SSF174" s="97"/>
      <c r="SSG174" s="97"/>
      <c r="SSH174" s="97"/>
      <c r="SSI174" s="97"/>
      <c r="SSJ174" s="97"/>
      <c r="SSK174" s="97"/>
      <c r="SSL174" s="97"/>
      <c r="SSM174" s="97"/>
      <c r="SSN174" s="97"/>
      <c r="SSO174" s="97"/>
      <c r="SSP174" s="97"/>
      <c r="SSQ174" s="97"/>
      <c r="SSR174" s="97"/>
      <c r="SSS174" s="97"/>
      <c r="SST174" s="97"/>
      <c r="SSU174" s="97"/>
      <c r="SSV174" s="97"/>
      <c r="SSW174" s="97"/>
      <c r="SSX174" s="97"/>
      <c r="SSY174" s="97"/>
      <c r="SSZ174" s="97"/>
      <c r="STA174" s="97"/>
      <c r="STB174" s="97"/>
      <c r="STC174" s="97"/>
      <c r="STD174" s="97"/>
      <c r="STE174" s="97"/>
      <c r="STF174" s="97"/>
      <c r="STG174" s="97"/>
      <c r="STH174" s="97"/>
      <c r="STI174" s="97"/>
      <c r="STJ174" s="97"/>
      <c r="STK174" s="97"/>
      <c r="STL174" s="97"/>
      <c r="STM174" s="97"/>
      <c r="STN174" s="97"/>
      <c r="STO174" s="97"/>
      <c r="STP174" s="97"/>
      <c r="STQ174" s="97"/>
      <c r="STR174" s="97"/>
      <c r="STS174" s="97"/>
      <c r="STT174" s="97"/>
      <c r="STU174" s="97"/>
      <c r="STV174" s="97"/>
      <c r="STW174" s="97"/>
      <c r="STX174" s="97"/>
      <c r="STY174" s="97"/>
      <c r="STZ174" s="97"/>
      <c r="SUA174" s="97"/>
      <c r="SUB174" s="97"/>
      <c r="SUC174" s="97"/>
      <c r="SUD174" s="97"/>
      <c r="SUE174" s="97"/>
      <c r="SUF174" s="97"/>
      <c r="SUG174" s="97"/>
      <c r="SUH174" s="97"/>
      <c r="SUI174" s="97"/>
      <c r="SUJ174" s="97"/>
      <c r="SUK174" s="97"/>
      <c r="SUL174" s="97"/>
      <c r="SUM174" s="97"/>
      <c r="SUN174" s="97"/>
      <c r="SUO174" s="97"/>
      <c r="SUP174" s="97"/>
      <c r="SUQ174" s="97"/>
      <c r="SUR174" s="97"/>
      <c r="SUS174" s="97"/>
      <c r="SUT174" s="97"/>
      <c r="SUU174" s="97"/>
      <c r="SUV174" s="97"/>
      <c r="SUW174" s="97"/>
      <c r="SUX174" s="97"/>
      <c r="SUY174" s="97"/>
      <c r="SUZ174" s="97"/>
      <c r="SVA174" s="97"/>
      <c r="SVB174" s="97"/>
      <c r="SVC174" s="97"/>
      <c r="SVD174" s="97"/>
      <c r="SVE174" s="97"/>
      <c r="SVF174" s="97"/>
      <c r="SVG174" s="97"/>
      <c r="SVH174" s="97"/>
      <c r="SVI174" s="97"/>
      <c r="SVJ174" s="97"/>
      <c r="SVK174" s="97"/>
      <c r="SVL174" s="97"/>
      <c r="SVM174" s="97"/>
      <c r="SVN174" s="97"/>
      <c r="SVO174" s="97"/>
      <c r="SVP174" s="97"/>
      <c r="SVQ174" s="97"/>
      <c r="SVR174" s="97"/>
      <c r="SVS174" s="97"/>
      <c r="SVT174" s="97"/>
      <c r="SVU174" s="97"/>
      <c r="SVV174" s="97"/>
      <c r="SVW174" s="97"/>
      <c r="SVX174" s="97"/>
      <c r="SVY174" s="97"/>
      <c r="SVZ174" s="97"/>
      <c r="SWA174" s="97"/>
      <c r="SWB174" s="97"/>
      <c r="SWC174" s="97"/>
      <c r="SWD174" s="97"/>
      <c r="SWE174" s="97"/>
      <c r="SWF174" s="97"/>
      <c r="SWG174" s="97"/>
      <c r="SWH174" s="97"/>
      <c r="SWI174" s="97"/>
      <c r="SWJ174" s="97"/>
      <c r="SWK174" s="97"/>
      <c r="SWL174" s="97"/>
      <c r="SWM174" s="97"/>
      <c r="SWN174" s="97"/>
      <c r="SWO174" s="97"/>
      <c r="SWP174" s="97"/>
      <c r="SWQ174" s="97"/>
      <c r="SWR174" s="97"/>
      <c r="SWS174" s="97"/>
      <c r="SWT174" s="97"/>
      <c r="SWU174" s="97"/>
      <c r="SWV174" s="97"/>
      <c r="SWW174" s="97"/>
      <c r="SWX174" s="97"/>
      <c r="SWY174" s="97"/>
      <c r="SWZ174" s="97"/>
      <c r="SXA174" s="97"/>
      <c r="SXB174" s="97"/>
      <c r="SXC174" s="97"/>
      <c r="SXD174" s="97"/>
      <c r="SXE174" s="97"/>
      <c r="SXF174" s="97"/>
      <c r="SXG174" s="97"/>
      <c r="SXH174" s="97"/>
      <c r="SXI174" s="97"/>
      <c r="SXJ174" s="97"/>
      <c r="SXK174" s="97"/>
      <c r="SXL174" s="97"/>
      <c r="SXM174" s="97"/>
      <c r="SXN174" s="97"/>
      <c r="SXO174" s="97"/>
      <c r="SXP174" s="97"/>
      <c r="SXQ174" s="97"/>
      <c r="SXR174" s="97"/>
      <c r="SXS174" s="97"/>
      <c r="SXT174" s="97"/>
      <c r="SXU174" s="97"/>
      <c r="SXV174" s="97"/>
      <c r="SXW174" s="97"/>
      <c r="SXX174" s="97"/>
      <c r="SXY174" s="97"/>
      <c r="SXZ174" s="97"/>
      <c r="SYA174" s="97"/>
      <c r="SYB174" s="97"/>
      <c r="SYC174" s="97"/>
      <c r="SYD174" s="97"/>
      <c r="SYE174" s="97"/>
      <c r="SYF174" s="97"/>
      <c r="SYG174" s="97"/>
      <c r="SYH174" s="97"/>
      <c r="SYI174" s="97"/>
      <c r="SYJ174" s="97"/>
      <c r="SYK174" s="97"/>
      <c r="SYL174" s="97"/>
      <c r="SYM174" s="97"/>
      <c r="SYN174" s="97"/>
      <c r="SYO174" s="97"/>
      <c r="SYP174" s="97"/>
      <c r="SYQ174" s="97"/>
      <c r="SYR174" s="97"/>
      <c r="SYS174" s="97"/>
      <c r="SYT174" s="97"/>
      <c r="SYU174" s="97"/>
      <c r="SYV174" s="97"/>
      <c r="SYW174" s="97"/>
      <c r="SYX174" s="97"/>
      <c r="SYY174" s="97"/>
      <c r="SYZ174" s="97"/>
      <c r="SZA174" s="97"/>
      <c r="SZB174" s="97"/>
      <c r="SZC174" s="97"/>
      <c r="SZD174" s="97"/>
      <c r="SZE174" s="97"/>
      <c r="SZF174" s="97"/>
      <c r="SZG174" s="97"/>
      <c r="SZH174" s="97"/>
      <c r="SZI174" s="97"/>
      <c r="SZJ174" s="97"/>
      <c r="SZK174" s="97"/>
      <c r="SZL174" s="97"/>
      <c r="SZM174" s="97"/>
      <c r="SZN174" s="97"/>
      <c r="SZO174" s="97"/>
      <c r="SZP174" s="97"/>
      <c r="SZQ174" s="97"/>
      <c r="SZR174" s="97"/>
      <c r="SZS174" s="97"/>
      <c r="SZT174" s="97"/>
      <c r="SZU174" s="97"/>
      <c r="SZV174" s="97"/>
      <c r="SZW174" s="97"/>
      <c r="SZX174" s="97"/>
      <c r="SZY174" s="97"/>
      <c r="SZZ174" s="97"/>
      <c r="TAA174" s="97"/>
      <c r="TAB174" s="97"/>
      <c r="TAC174" s="97"/>
      <c r="TAD174" s="97"/>
      <c r="TAE174" s="97"/>
      <c r="TAF174" s="97"/>
      <c r="TAG174" s="97"/>
      <c r="TAH174" s="97"/>
      <c r="TAI174" s="97"/>
      <c r="TAJ174" s="97"/>
      <c r="TAK174" s="97"/>
      <c r="TAL174" s="97"/>
      <c r="TAM174" s="97"/>
      <c r="TAN174" s="97"/>
      <c r="TAO174" s="97"/>
      <c r="TAP174" s="97"/>
      <c r="TAQ174" s="97"/>
      <c r="TAR174" s="97"/>
      <c r="TAS174" s="97"/>
      <c r="TAT174" s="97"/>
      <c r="TAU174" s="97"/>
      <c r="TAV174" s="97"/>
      <c r="TAW174" s="97"/>
      <c r="TAX174" s="97"/>
      <c r="TAY174" s="97"/>
      <c r="TAZ174" s="97"/>
      <c r="TBA174" s="97"/>
      <c r="TBB174" s="97"/>
      <c r="TBC174" s="97"/>
      <c r="TBD174" s="97"/>
      <c r="TBE174" s="97"/>
      <c r="TBF174" s="97"/>
      <c r="TBG174" s="97"/>
      <c r="TBH174" s="97"/>
      <c r="TBI174" s="97"/>
      <c r="TBJ174" s="97"/>
      <c r="TBK174" s="97"/>
      <c r="TBL174" s="97"/>
      <c r="TBM174" s="97"/>
      <c r="TBN174" s="97"/>
      <c r="TBO174" s="97"/>
      <c r="TBP174" s="97"/>
      <c r="TBQ174" s="97"/>
      <c r="TBR174" s="97"/>
      <c r="TBS174" s="97"/>
      <c r="TBT174" s="97"/>
      <c r="TBU174" s="97"/>
      <c r="TBV174" s="97"/>
      <c r="TBW174" s="97"/>
      <c r="TBX174" s="97"/>
      <c r="TBY174" s="97"/>
      <c r="TBZ174" s="97"/>
      <c r="TCA174" s="97"/>
      <c r="TCB174" s="97"/>
      <c r="TCC174" s="97"/>
      <c r="TCD174" s="97"/>
      <c r="TCE174" s="97"/>
      <c r="TCF174" s="97"/>
      <c r="TCG174" s="97"/>
      <c r="TCH174" s="97"/>
      <c r="TCI174" s="97"/>
      <c r="TCJ174" s="97"/>
      <c r="TCK174" s="97"/>
      <c r="TCL174" s="97"/>
      <c r="TCM174" s="97"/>
      <c r="TCN174" s="97"/>
      <c r="TCO174" s="97"/>
      <c r="TCP174" s="97"/>
      <c r="TCQ174" s="97"/>
      <c r="TCR174" s="97"/>
      <c r="TCS174" s="97"/>
      <c r="TCT174" s="97"/>
      <c r="TCU174" s="97"/>
      <c r="TCV174" s="97"/>
      <c r="TCW174" s="97"/>
      <c r="TCX174" s="97"/>
      <c r="TCY174" s="97"/>
      <c r="TCZ174" s="97"/>
      <c r="TDA174" s="97"/>
      <c r="TDB174" s="97"/>
      <c r="TDC174" s="97"/>
      <c r="TDD174" s="97"/>
      <c r="TDE174" s="97"/>
      <c r="TDF174" s="97"/>
      <c r="TDG174" s="97"/>
      <c r="TDH174" s="97"/>
      <c r="TDI174" s="97"/>
      <c r="TDJ174" s="97"/>
      <c r="TDK174" s="97"/>
      <c r="TDL174" s="97"/>
      <c r="TDM174" s="97"/>
      <c r="TDN174" s="97"/>
      <c r="TDO174" s="97"/>
      <c r="TDP174" s="97"/>
      <c r="TDQ174" s="97"/>
      <c r="TDR174" s="97"/>
      <c r="TDS174" s="97"/>
      <c r="TDT174" s="97"/>
      <c r="TDU174" s="97"/>
      <c r="TDV174" s="97"/>
      <c r="TDW174" s="97"/>
      <c r="TDX174" s="97"/>
      <c r="TDY174" s="97"/>
      <c r="TDZ174" s="97"/>
      <c r="TEA174" s="97"/>
      <c r="TEB174" s="97"/>
      <c r="TEC174" s="97"/>
      <c r="TED174" s="97"/>
      <c r="TEE174" s="97"/>
      <c r="TEF174" s="97"/>
      <c r="TEG174" s="97"/>
      <c r="TEH174" s="97"/>
      <c r="TEI174" s="97"/>
      <c r="TEJ174" s="97"/>
      <c r="TEK174" s="97"/>
      <c r="TEL174" s="97"/>
      <c r="TEM174" s="97"/>
      <c r="TEN174" s="97"/>
      <c r="TEO174" s="97"/>
      <c r="TEP174" s="97"/>
      <c r="TEQ174" s="97"/>
      <c r="TER174" s="97"/>
      <c r="TES174" s="97"/>
      <c r="TET174" s="97"/>
      <c r="TEU174" s="97"/>
      <c r="TEV174" s="97"/>
      <c r="TEW174" s="97"/>
      <c r="TEX174" s="97"/>
      <c r="TEY174" s="97"/>
      <c r="TEZ174" s="97"/>
      <c r="TFA174" s="97"/>
      <c r="TFB174" s="97"/>
      <c r="TFC174" s="97"/>
      <c r="TFD174" s="97"/>
      <c r="TFE174" s="97"/>
      <c r="TFF174" s="97"/>
      <c r="TFG174" s="97"/>
      <c r="TFH174" s="97"/>
      <c r="TFI174" s="97"/>
      <c r="TFJ174" s="97"/>
      <c r="TFK174" s="97"/>
      <c r="TFL174" s="97"/>
      <c r="TFM174" s="97"/>
      <c r="TFN174" s="97"/>
      <c r="TFO174" s="97"/>
      <c r="TFP174" s="97"/>
      <c r="TFQ174" s="97"/>
      <c r="TFR174" s="97"/>
      <c r="TFS174" s="97"/>
      <c r="TFT174" s="97"/>
      <c r="TFU174" s="97"/>
      <c r="TFV174" s="97"/>
      <c r="TFW174" s="97"/>
      <c r="TFX174" s="97"/>
      <c r="TFY174" s="97"/>
      <c r="TFZ174" s="97"/>
      <c r="TGA174" s="97"/>
      <c r="TGB174" s="97"/>
      <c r="TGC174" s="97"/>
      <c r="TGD174" s="97"/>
      <c r="TGE174" s="97"/>
      <c r="TGF174" s="97"/>
      <c r="TGG174" s="97"/>
      <c r="TGH174" s="97"/>
      <c r="TGI174" s="97"/>
      <c r="TGJ174" s="97"/>
      <c r="TGK174" s="97"/>
      <c r="TGL174" s="97"/>
      <c r="TGM174" s="97"/>
      <c r="TGN174" s="97"/>
      <c r="TGO174" s="97"/>
      <c r="TGP174" s="97"/>
      <c r="TGQ174" s="97"/>
      <c r="TGR174" s="97"/>
      <c r="TGS174" s="97"/>
      <c r="TGT174" s="97"/>
      <c r="TGU174" s="97"/>
      <c r="TGV174" s="97"/>
      <c r="TGW174" s="97"/>
      <c r="TGX174" s="97"/>
      <c r="TGY174" s="97"/>
      <c r="TGZ174" s="97"/>
      <c r="THA174" s="97"/>
      <c r="THB174" s="97"/>
      <c r="THC174" s="97"/>
      <c r="THD174" s="97"/>
      <c r="THE174" s="97"/>
      <c r="THF174" s="97"/>
      <c r="THG174" s="97"/>
      <c r="THH174" s="97"/>
      <c r="THI174" s="97"/>
      <c r="THJ174" s="97"/>
      <c r="THK174" s="97"/>
      <c r="THL174" s="97"/>
      <c r="THM174" s="97"/>
      <c r="THN174" s="97"/>
      <c r="THO174" s="97"/>
      <c r="THP174" s="97"/>
      <c r="THQ174" s="97"/>
      <c r="THR174" s="97"/>
      <c r="THS174" s="97"/>
      <c r="THT174" s="97"/>
      <c r="THU174" s="97"/>
      <c r="THV174" s="97"/>
      <c r="THW174" s="97"/>
      <c r="THX174" s="97"/>
      <c r="THY174" s="97"/>
      <c r="THZ174" s="97"/>
      <c r="TIA174" s="97"/>
      <c r="TIB174" s="97"/>
      <c r="TIC174" s="97"/>
      <c r="TID174" s="97"/>
      <c r="TIE174" s="97"/>
      <c r="TIF174" s="97"/>
      <c r="TIG174" s="97"/>
      <c r="TIH174" s="97"/>
      <c r="TII174" s="97"/>
      <c r="TIJ174" s="97"/>
      <c r="TIK174" s="97"/>
      <c r="TIL174" s="97"/>
      <c r="TIM174" s="97"/>
      <c r="TIN174" s="97"/>
      <c r="TIO174" s="97"/>
      <c r="TIP174" s="97"/>
      <c r="TIQ174" s="97"/>
      <c r="TIR174" s="97"/>
      <c r="TIS174" s="97"/>
      <c r="TIT174" s="97"/>
      <c r="TIU174" s="97"/>
      <c r="TIV174" s="97"/>
      <c r="TIW174" s="97"/>
      <c r="TIX174" s="97"/>
      <c r="TIY174" s="97"/>
      <c r="TIZ174" s="97"/>
      <c r="TJA174" s="97"/>
      <c r="TJB174" s="97"/>
      <c r="TJC174" s="97"/>
      <c r="TJD174" s="97"/>
      <c r="TJE174" s="97"/>
      <c r="TJF174" s="97"/>
      <c r="TJG174" s="97"/>
      <c r="TJH174" s="97"/>
      <c r="TJI174" s="97"/>
      <c r="TJJ174" s="97"/>
      <c r="TJK174" s="97"/>
      <c r="TJL174" s="97"/>
      <c r="TJM174" s="97"/>
      <c r="TJN174" s="97"/>
      <c r="TJO174" s="97"/>
      <c r="TJP174" s="97"/>
      <c r="TJQ174" s="97"/>
      <c r="TJR174" s="97"/>
      <c r="TJS174" s="97"/>
      <c r="TJT174" s="97"/>
      <c r="TJU174" s="97"/>
      <c r="TJV174" s="97"/>
      <c r="TJW174" s="97"/>
      <c r="TJX174" s="97"/>
      <c r="TJY174" s="97"/>
      <c r="TJZ174" s="97"/>
      <c r="TKA174" s="97"/>
      <c r="TKB174" s="97"/>
      <c r="TKC174" s="97"/>
      <c r="TKD174" s="97"/>
      <c r="TKE174" s="97"/>
      <c r="TKF174" s="97"/>
      <c r="TKG174" s="97"/>
      <c r="TKH174" s="97"/>
      <c r="TKI174" s="97"/>
      <c r="TKJ174" s="97"/>
      <c r="TKK174" s="97"/>
      <c r="TKL174" s="97"/>
      <c r="TKM174" s="97"/>
      <c r="TKN174" s="97"/>
      <c r="TKO174" s="97"/>
      <c r="TKP174" s="97"/>
      <c r="TKQ174" s="97"/>
      <c r="TKR174" s="97"/>
      <c r="TKS174" s="97"/>
      <c r="TKT174" s="97"/>
      <c r="TKU174" s="97"/>
      <c r="TKV174" s="97"/>
      <c r="TKW174" s="97"/>
      <c r="TKX174" s="97"/>
      <c r="TKY174" s="97"/>
      <c r="TKZ174" s="97"/>
      <c r="TLA174" s="97"/>
      <c r="TLB174" s="97"/>
      <c r="TLC174" s="97"/>
      <c r="TLD174" s="97"/>
      <c r="TLE174" s="97"/>
      <c r="TLF174" s="97"/>
      <c r="TLG174" s="97"/>
      <c r="TLH174" s="97"/>
      <c r="TLI174" s="97"/>
      <c r="TLJ174" s="97"/>
      <c r="TLK174" s="97"/>
      <c r="TLL174" s="97"/>
      <c r="TLM174" s="97"/>
      <c r="TLN174" s="97"/>
      <c r="TLO174" s="97"/>
      <c r="TLP174" s="97"/>
      <c r="TLQ174" s="97"/>
      <c r="TLR174" s="97"/>
      <c r="TLS174" s="97"/>
      <c r="TLT174" s="97"/>
      <c r="TLU174" s="97"/>
      <c r="TLV174" s="97"/>
      <c r="TLW174" s="97"/>
      <c r="TLX174" s="97"/>
      <c r="TLY174" s="97"/>
      <c r="TLZ174" s="97"/>
      <c r="TMA174" s="97"/>
      <c r="TMB174" s="97"/>
      <c r="TMC174" s="97"/>
      <c r="TMD174" s="97"/>
      <c r="TME174" s="97"/>
      <c r="TMF174" s="97"/>
      <c r="TMG174" s="97"/>
      <c r="TMH174" s="97"/>
      <c r="TMI174" s="97"/>
      <c r="TMJ174" s="97"/>
      <c r="TMK174" s="97"/>
      <c r="TML174" s="97"/>
      <c r="TMM174" s="97"/>
      <c r="TMN174" s="97"/>
      <c r="TMO174" s="97"/>
      <c r="TMP174" s="97"/>
      <c r="TMQ174" s="97"/>
      <c r="TMR174" s="97"/>
      <c r="TMS174" s="97"/>
      <c r="TMT174" s="97"/>
      <c r="TMU174" s="97"/>
      <c r="TMV174" s="97"/>
      <c r="TMW174" s="97"/>
      <c r="TMX174" s="97"/>
      <c r="TMY174" s="97"/>
      <c r="TMZ174" s="97"/>
      <c r="TNA174" s="97"/>
      <c r="TNB174" s="97"/>
      <c r="TNC174" s="97"/>
      <c r="TND174" s="97"/>
      <c r="TNE174" s="97"/>
      <c r="TNF174" s="97"/>
      <c r="TNG174" s="97"/>
      <c r="TNH174" s="97"/>
      <c r="TNI174" s="97"/>
      <c r="TNJ174" s="97"/>
      <c r="TNK174" s="97"/>
      <c r="TNL174" s="97"/>
      <c r="TNM174" s="97"/>
      <c r="TNN174" s="97"/>
      <c r="TNO174" s="97"/>
      <c r="TNP174" s="97"/>
      <c r="TNQ174" s="97"/>
      <c r="TNR174" s="97"/>
      <c r="TNS174" s="97"/>
      <c r="TNT174" s="97"/>
      <c r="TNU174" s="97"/>
      <c r="TNV174" s="97"/>
      <c r="TNW174" s="97"/>
      <c r="TNX174" s="97"/>
      <c r="TNY174" s="97"/>
      <c r="TNZ174" s="97"/>
      <c r="TOA174" s="97"/>
      <c r="TOB174" s="97"/>
      <c r="TOC174" s="97"/>
      <c r="TOD174" s="97"/>
      <c r="TOE174" s="97"/>
      <c r="TOF174" s="97"/>
      <c r="TOG174" s="97"/>
      <c r="TOH174" s="97"/>
      <c r="TOI174" s="97"/>
      <c r="TOJ174" s="97"/>
      <c r="TOK174" s="97"/>
      <c r="TOL174" s="97"/>
      <c r="TOM174" s="97"/>
      <c r="TON174" s="97"/>
      <c r="TOO174" s="97"/>
      <c r="TOP174" s="97"/>
      <c r="TOQ174" s="97"/>
      <c r="TOR174" s="97"/>
      <c r="TOS174" s="97"/>
      <c r="TOT174" s="97"/>
      <c r="TOU174" s="97"/>
      <c r="TOV174" s="97"/>
      <c r="TOW174" s="97"/>
      <c r="TOX174" s="97"/>
      <c r="TOY174" s="97"/>
      <c r="TOZ174" s="97"/>
      <c r="TPA174" s="97"/>
      <c r="TPB174" s="97"/>
      <c r="TPC174" s="97"/>
      <c r="TPD174" s="97"/>
      <c r="TPE174" s="97"/>
      <c r="TPF174" s="97"/>
      <c r="TPG174" s="97"/>
      <c r="TPH174" s="97"/>
      <c r="TPI174" s="97"/>
      <c r="TPJ174" s="97"/>
      <c r="TPK174" s="97"/>
      <c r="TPL174" s="97"/>
      <c r="TPM174" s="97"/>
      <c r="TPN174" s="97"/>
      <c r="TPO174" s="97"/>
      <c r="TPP174" s="97"/>
      <c r="TPQ174" s="97"/>
      <c r="TPR174" s="97"/>
      <c r="TPS174" s="97"/>
      <c r="TPT174" s="97"/>
      <c r="TPU174" s="97"/>
      <c r="TPV174" s="97"/>
      <c r="TPW174" s="97"/>
      <c r="TPX174" s="97"/>
      <c r="TPY174" s="97"/>
      <c r="TPZ174" s="97"/>
      <c r="TQA174" s="97"/>
      <c r="TQB174" s="97"/>
      <c r="TQC174" s="97"/>
      <c r="TQD174" s="97"/>
      <c r="TQE174" s="97"/>
      <c r="TQF174" s="97"/>
      <c r="TQG174" s="97"/>
      <c r="TQH174" s="97"/>
      <c r="TQI174" s="97"/>
      <c r="TQJ174" s="97"/>
      <c r="TQK174" s="97"/>
      <c r="TQL174" s="97"/>
      <c r="TQM174" s="97"/>
      <c r="TQN174" s="97"/>
      <c r="TQO174" s="97"/>
      <c r="TQP174" s="97"/>
      <c r="TQQ174" s="97"/>
      <c r="TQR174" s="97"/>
      <c r="TQS174" s="97"/>
      <c r="TQT174" s="97"/>
      <c r="TQU174" s="97"/>
      <c r="TQV174" s="97"/>
      <c r="TQW174" s="97"/>
      <c r="TQX174" s="97"/>
      <c r="TQY174" s="97"/>
      <c r="TQZ174" s="97"/>
      <c r="TRA174" s="97"/>
      <c r="TRB174" s="97"/>
      <c r="TRC174" s="97"/>
      <c r="TRD174" s="97"/>
      <c r="TRE174" s="97"/>
      <c r="TRF174" s="97"/>
      <c r="TRG174" s="97"/>
      <c r="TRH174" s="97"/>
      <c r="TRI174" s="97"/>
      <c r="TRJ174" s="97"/>
      <c r="TRK174" s="97"/>
      <c r="TRL174" s="97"/>
      <c r="TRM174" s="97"/>
      <c r="TRN174" s="97"/>
      <c r="TRO174" s="97"/>
      <c r="TRP174" s="97"/>
      <c r="TRQ174" s="97"/>
      <c r="TRR174" s="97"/>
      <c r="TRS174" s="97"/>
      <c r="TRT174" s="97"/>
      <c r="TRU174" s="97"/>
      <c r="TRV174" s="97"/>
      <c r="TRW174" s="97"/>
      <c r="TRX174" s="97"/>
      <c r="TRY174" s="97"/>
      <c r="TRZ174" s="97"/>
      <c r="TSA174" s="97"/>
      <c r="TSB174" s="97"/>
      <c r="TSC174" s="97"/>
      <c r="TSD174" s="97"/>
      <c r="TSE174" s="97"/>
      <c r="TSF174" s="97"/>
      <c r="TSG174" s="97"/>
      <c r="TSH174" s="97"/>
      <c r="TSI174" s="97"/>
      <c r="TSJ174" s="97"/>
      <c r="TSK174" s="97"/>
      <c r="TSL174" s="97"/>
      <c r="TSM174" s="97"/>
      <c r="TSN174" s="97"/>
      <c r="TSO174" s="97"/>
      <c r="TSP174" s="97"/>
      <c r="TSQ174" s="97"/>
      <c r="TSR174" s="97"/>
      <c r="TSS174" s="97"/>
      <c r="TST174" s="97"/>
      <c r="TSU174" s="97"/>
      <c r="TSV174" s="97"/>
      <c r="TSW174" s="97"/>
      <c r="TSX174" s="97"/>
      <c r="TSY174" s="97"/>
      <c r="TSZ174" s="97"/>
      <c r="TTA174" s="97"/>
      <c r="TTB174" s="97"/>
      <c r="TTC174" s="97"/>
      <c r="TTD174" s="97"/>
      <c r="TTE174" s="97"/>
      <c r="TTF174" s="97"/>
      <c r="TTG174" s="97"/>
      <c r="TTH174" s="97"/>
      <c r="TTI174" s="97"/>
      <c r="TTJ174" s="97"/>
      <c r="TTK174" s="97"/>
      <c r="TTL174" s="97"/>
      <c r="TTM174" s="97"/>
      <c r="TTN174" s="97"/>
      <c r="TTO174" s="97"/>
      <c r="TTP174" s="97"/>
      <c r="TTQ174" s="97"/>
      <c r="TTR174" s="97"/>
      <c r="TTS174" s="97"/>
      <c r="TTT174" s="97"/>
      <c r="TTU174" s="97"/>
      <c r="TTV174" s="97"/>
      <c r="TTW174" s="97"/>
      <c r="TTX174" s="97"/>
      <c r="TTY174" s="97"/>
      <c r="TTZ174" s="97"/>
      <c r="TUA174" s="97"/>
      <c r="TUB174" s="97"/>
      <c r="TUC174" s="97"/>
      <c r="TUD174" s="97"/>
      <c r="TUE174" s="97"/>
      <c r="TUF174" s="97"/>
      <c r="TUG174" s="97"/>
      <c r="TUH174" s="97"/>
      <c r="TUI174" s="97"/>
      <c r="TUJ174" s="97"/>
      <c r="TUK174" s="97"/>
      <c r="TUL174" s="97"/>
      <c r="TUM174" s="97"/>
      <c r="TUN174" s="97"/>
      <c r="TUO174" s="97"/>
      <c r="TUP174" s="97"/>
      <c r="TUQ174" s="97"/>
      <c r="TUR174" s="97"/>
      <c r="TUS174" s="97"/>
      <c r="TUT174" s="97"/>
      <c r="TUU174" s="97"/>
      <c r="TUV174" s="97"/>
      <c r="TUW174" s="97"/>
      <c r="TUX174" s="97"/>
      <c r="TUY174" s="97"/>
      <c r="TUZ174" s="97"/>
      <c r="TVA174" s="97"/>
      <c r="TVB174" s="97"/>
      <c r="TVC174" s="97"/>
      <c r="TVD174" s="97"/>
      <c r="TVE174" s="97"/>
      <c r="TVF174" s="97"/>
      <c r="TVG174" s="97"/>
      <c r="TVH174" s="97"/>
      <c r="TVI174" s="97"/>
      <c r="TVJ174" s="97"/>
      <c r="TVK174" s="97"/>
      <c r="TVL174" s="97"/>
      <c r="TVM174" s="97"/>
      <c r="TVN174" s="97"/>
      <c r="TVO174" s="97"/>
      <c r="TVP174" s="97"/>
      <c r="TVQ174" s="97"/>
      <c r="TVR174" s="97"/>
      <c r="TVS174" s="97"/>
      <c r="TVT174" s="97"/>
      <c r="TVU174" s="97"/>
      <c r="TVV174" s="97"/>
      <c r="TVW174" s="97"/>
      <c r="TVX174" s="97"/>
      <c r="TVY174" s="97"/>
      <c r="TVZ174" s="97"/>
      <c r="TWA174" s="97"/>
      <c r="TWB174" s="97"/>
      <c r="TWC174" s="97"/>
      <c r="TWD174" s="97"/>
      <c r="TWE174" s="97"/>
      <c r="TWF174" s="97"/>
      <c r="TWG174" s="97"/>
      <c r="TWH174" s="97"/>
      <c r="TWI174" s="97"/>
      <c r="TWJ174" s="97"/>
      <c r="TWK174" s="97"/>
      <c r="TWL174" s="97"/>
      <c r="TWM174" s="97"/>
      <c r="TWN174" s="97"/>
      <c r="TWO174" s="97"/>
      <c r="TWP174" s="97"/>
      <c r="TWQ174" s="97"/>
      <c r="TWR174" s="97"/>
      <c r="TWS174" s="97"/>
      <c r="TWT174" s="97"/>
      <c r="TWU174" s="97"/>
      <c r="TWV174" s="97"/>
      <c r="TWW174" s="97"/>
      <c r="TWX174" s="97"/>
      <c r="TWY174" s="97"/>
      <c r="TWZ174" s="97"/>
      <c r="TXA174" s="97"/>
      <c r="TXB174" s="97"/>
      <c r="TXC174" s="97"/>
      <c r="TXD174" s="97"/>
      <c r="TXE174" s="97"/>
      <c r="TXF174" s="97"/>
      <c r="TXG174" s="97"/>
      <c r="TXH174" s="97"/>
      <c r="TXI174" s="97"/>
      <c r="TXJ174" s="97"/>
      <c r="TXK174" s="97"/>
      <c r="TXL174" s="97"/>
      <c r="TXM174" s="97"/>
      <c r="TXN174" s="97"/>
      <c r="TXO174" s="97"/>
      <c r="TXP174" s="97"/>
      <c r="TXQ174" s="97"/>
      <c r="TXR174" s="97"/>
      <c r="TXS174" s="97"/>
      <c r="TXT174" s="97"/>
      <c r="TXU174" s="97"/>
      <c r="TXV174" s="97"/>
      <c r="TXW174" s="97"/>
      <c r="TXX174" s="97"/>
      <c r="TXY174" s="97"/>
      <c r="TXZ174" s="97"/>
      <c r="TYA174" s="97"/>
      <c r="TYB174" s="97"/>
      <c r="TYC174" s="97"/>
      <c r="TYD174" s="97"/>
      <c r="TYE174" s="97"/>
      <c r="TYF174" s="97"/>
      <c r="TYG174" s="97"/>
      <c r="TYH174" s="97"/>
      <c r="TYI174" s="97"/>
      <c r="TYJ174" s="97"/>
      <c r="TYK174" s="97"/>
      <c r="TYL174" s="97"/>
      <c r="TYM174" s="97"/>
      <c r="TYN174" s="97"/>
      <c r="TYO174" s="97"/>
      <c r="TYP174" s="97"/>
      <c r="TYQ174" s="97"/>
      <c r="TYR174" s="97"/>
      <c r="TYS174" s="97"/>
      <c r="TYT174" s="97"/>
      <c r="TYU174" s="97"/>
      <c r="TYV174" s="97"/>
      <c r="TYW174" s="97"/>
      <c r="TYX174" s="97"/>
      <c r="TYY174" s="97"/>
      <c r="TYZ174" s="97"/>
      <c r="TZA174" s="97"/>
      <c r="TZB174" s="97"/>
      <c r="TZC174" s="97"/>
      <c r="TZD174" s="97"/>
      <c r="TZE174" s="97"/>
      <c r="TZF174" s="97"/>
      <c r="TZG174" s="97"/>
      <c r="TZH174" s="97"/>
      <c r="TZI174" s="97"/>
      <c r="TZJ174" s="97"/>
      <c r="TZK174" s="97"/>
      <c r="TZL174" s="97"/>
      <c r="TZM174" s="97"/>
      <c r="TZN174" s="97"/>
      <c r="TZO174" s="97"/>
      <c r="TZP174" s="97"/>
      <c r="TZQ174" s="97"/>
      <c r="TZR174" s="97"/>
      <c r="TZS174" s="97"/>
      <c r="TZT174" s="97"/>
      <c r="TZU174" s="97"/>
      <c r="TZV174" s="97"/>
      <c r="TZW174" s="97"/>
      <c r="TZX174" s="97"/>
      <c r="TZY174" s="97"/>
      <c r="TZZ174" s="97"/>
      <c r="UAA174" s="97"/>
      <c r="UAB174" s="97"/>
      <c r="UAC174" s="97"/>
      <c r="UAD174" s="97"/>
      <c r="UAE174" s="97"/>
      <c r="UAF174" s="97"/>
      <c r="UAG174" s="97"/>
      <c r="UAH174" s="97"/>
      <c r="UAI174" s="97"/>
      <c r="UAJ174" s="97"/>
      <c r="UAK174" s="97"/>
      <c r="UAL174" s="97"/>
      <c r="UAM174" s="97"/>
      <c r="UAN174" s="97"/>
      <c r="UAO174" s="97"/>
      <c r="UAP174" s="97"/>
      <c r="UAQ174" s="97"/>
      <c r="UAR174" s="97"/>
      <c r="UAS174" s="97"/>
      <c r="UAT174" s="97"/>
      <c r="UAU174" s="97"/>
      <c r="UAV174" s="97"/>
      <c r="UAW174" s="97"/>
      <c r="UAX174" s="97"/>
      <c r="UAY174" s="97"/>
      <c r="UAZ174" s="97"/>
      <c r="UBA174" s="97"/>
      <c r="UBB174" s="97"/>
      <c r="UBC174" s="97"/>
      <c r="UBD174" s="97"/>
      <c r="UBE174" s="97"/>
      <c r="UBF174" s="97"/>
      <c r="UBG174" s="97"/>
      <c r="UBH174" s="97"/>
      <c r="UBI174" s="97"/>
      <c r="UBJ174" s="97"/>
      <c r="UBK174" s="97"/>
      <c r="UBL174" s="97"/>
      <c r="UBM174" s="97"/>
      <c r="UBN174" s="97"/>
      <c r="UBO174" s="97"/>
      <c r="UBP174" s="97"/>
      <c r="UBQ174" s="97"/>
      <c r="UBR174" s="97"/>
      <c r="UBS174" s="97"/>
      <c r="UBT174" s="97"/>
      <c r="UBU174" s="97"/>
      <c r="UBV174" s="97"/>
      <c r="UBW174" s="97"/>
      <c r="UBX174" s="97"/>
      <c r="UBY174" s="97"/>
      <c r="UBZ174" s="97"/>
      <c r="UCA174" s="97"/>
      <c r="UCB174" s="97"/>
      <c r="UCC174" s="97"/>
      <c r="UCD174" s="97"/>
      <c r="UCE174" s="97"/>
      <c r="UCF174" s="97"/>
      <c r="UCG174" s="97"/>
      <c r="UCH174" s="97"/>
      <c r="UCI174" s="97"/>
      <c r="UCJ174" s="97"/>
      <c r="UCK174" s="97"/>
      <c r="UCL174" s="97"/>
      <c r="UCM174" s="97"/>
      <c r="UCN174" s="97"/>
      <c r="UCO174" s="97"/>
      <c r="UCP174" s="97"/>
      <c r="UCQ174" s="97"/>
      <c r="UCR174" s="97"/>
      <c r="UCS174" s="97"/>
      <c r="UCT174" s="97"/>
      <c r="UCU174" s="97"/>
      <c r="UCV174" s="97"/>
      <c r="UCW174" s="97"/>
      <c r="UCX174" s="97"/>
      <c r="UCY174" s="97"/>
      <c r="UCZ174" s="97"/>
      <c r="UDA174" s="97"/>
      <c r="UDB174" s="97"/>
      <c r="UDC174" s="97"/>
      <c r="UDD174" s="97"/>
      <c r="UDE174" s="97"/>
      <c r="UDF174" s="97"/>
      <c r="UDG174" s="97"/>
      <c r="UDH174" s="97"/>
      <c r="UDI174" s="97"/>
      <c r="UDJ174" s="97"/>
      <c r="UDK174" s="97"/>
      <c r="UDL174" s="97"/>
      <c r="UDM174" s="97"/>
      <c r="UDN174" s="97"/>
      <c r="UDO174" s="97"/>
      <c r="UDP174" s="97"/>
      <c r="UDQ174" s="97"/>
      <c r="UDR174" s="97"/>
      <c r="UDS174" s="97"/>
      <c r="UDT174" s="97"/>
      <c r="UDU174" s="97"/>
      <c r="UDV174" s="97"/>
      <c r="UDW174" s="97"/>
      <c r="UDX174" s="97"/>
      <c r="UDY174" s="97"/>
      <c r="UDZ174" s="97"/>
      <c r="UEA174" s="97"/>
      <c r="UEB174" s="97"/>
      <c r="UEC174" s="97"/>
      <c r="UED174" s="97"/>
      <c r="UEE174" s="97"/>
      <c r="UEF174" s="97"/>
      <c r="UEG174" s="97"/>
      <c r="UEH174" s="97"/>
      <c r="UEI174" s="97"/>
      <c r="UEJ174" s="97"/>
      <c r="UEK174" s="97"/>
      <c r="UEL174" s="97"/>
      <c r="UEM174" s="97"/>
      <c r="UEN174" s="97"/>
      <c r="UEO174" s="97"/>
      <c r="UEP174" s="97"/>
      <c r="UEQ174" s="97"/>
      <c r="UER174" s="97"/>
      <c r="UES174" s="97"/>
      <c r="UET174" s="97"/>
      <c r="UEU174" s="97"/>
      <c r="UEV174" s="97"/>
      <c r="UEW174" s="97"/>
      <c r="UEX174" s="97"/>
      <c r="UEY174" s="97"/>
      <c r="UEZ174" s="97"/>
      <c r="UFA174" s="97"/>
      <c r="UFB174" s="97"/>
      <c r="UFC174" s="97"/>
      <c r="UFD174" s="97"/>
      <c r="UFE174" s="97"/>
      <c r="UFF174" s="97"/>
      <c r="UFG174" s="97"/>
      <c r="UFH174" s="97"/>
      <c r="UFI174" s="97"/>
      <c r="UFJ174" s="97"/>
      <c r="UFK174" s="97"/>
      <c r="UFL174" s="97"/>
      <c r="UFM174" s="97"/>
      <c r="UFN174" s="97"/>
      <c r="UFO174" s="97"/>
      <c r="UFP174" s="97"/>
      <c r="UFQ174" s="97"/>
      <c r="UFR174" s="97"/>
      <c r="UFS174" s="97"/>
      <c r="UFT174" s="97"/>
      <c r="UFU174" s="97"/>
      <c r="UFV174" s="97"/>
      <c r="UFW174" s="97"/>
      <c r="UFX174" s="97"/>
      <c r="UFY174" s="97"/>
      <c r="UFZ174" s="97"/>
      <c r="UGA174" s="97"/>
      <c r="UGB174" s="97"/>
      <c r="UGC174" s="97"/>
      <c r="UGD174" s="97"/>
      <c r="UGE174" s="97"/>
      <c r="UGF174" s="97"/>
      <c r="UGG174" s="97"/>
      <c r="UGH174" s="97"/>
      <c r="UGI174" s="97"/>
      <c r="UGJ174" s="97"/>
      <c r="UGK174" s="97"/>
      <c r="UGL174" s="97"/>
      <c r="UGM174" s="97"/>
      <c r="UGN174" s="97"/>
      <c r="UGO174" s="97"/>
      <c r="UGP174" s="97"/>
      <c r="UGQ174" s="97"/>
      <c r="UGR174" s="97"/>
      <c r="UGS174" s="97"/>
      <c r="UGT174" s="97"/>
      <c r="UGU174" s="97"/>
      <c r="UGV174" s="97"/>
      <c r="UGW174" s="97"/>
      <c r="UGX174" s="97"/>
      <c r="UGY174" s="97"/>
      <c r="UGZ174" s="97"/>
      <c r="UHA174" s="97"/>
      <c r="UHB174" s="97"/>
      <c r="UHC174" s="97"/>
      <c r="UHD174" s="97"/>
      <c r="UHE174" s="97"/>
      <c r="UHF174" s="97"/>
      <c r="UHG174" s="97"/>
      <c r="UHH174" s="97"/>
      <c r="UHI174" s="97"/>
      <c r="UHJ174" s="97"/>
      <c r="UHK174" s="97"/>
      <c r="UHL174" s="97"/>
      <c r="UHM174" s="97"/>
      <c r="UHN174" s="97"/>
      <c r="UHO174" s="97"/>
      <c r="UHP174" s="97"/>
      <c r="UHQ174" s="97"/>
      <c r="UHR174" s="97"/>
      <c r="UHS174" s="97"/>
      <c r="UHT174" s="97"/>
      <c r="UHU174" s="97"/>
      <c r="UHV174" s="97"/>
      <c r="UHW174" s="97"/>
      <c r="UHX174" s="97"/>
      <c r="UHY174" s="97"/>
      <c r="UHZ174" s="97"/>
      <c r="UIA174" s="97"/>
      <c r="UIB174" s="97"/>
      <c r="UIC174" s="97"/>
      <c r="UID174" s="97"/>
      <c r="UIE174" s="97"/>
      <c r="UIF174" s="97"/>
      <c r="UIG174" s="97"/>
      <c r="UIH174" s="97"/>
      <c r="UII174" s="97"/>
      <c r="UIJ174" s="97"/>
      <c r="UIK174" s="97"/>
      <c r="UIL174" s="97"/>
      <c r="UIM174" s="97"/>
      <c r="UIN174" s="97"/>
      <c r="UIO174" s="97"/>
      <c r="UIP174" s="97"/>
      <c r="UIQ174" s="97"/>
      <c r="UIR174" s="97"/>
      <c r="UIS174" s="97"/>
      <c r="UIT174" s="97"/>
      <c r="UIU174" s="97"/>
      <c r="UIV174" s="97"/>
      <c r="UIW174" s="97"/>
      <c r="UIX174" s="97"/>
      <c r="UIY174" s="97"/>
      <c r="UIZ174" s="97"/>
      <c r="UJA174" s="97"/>
      <c r="UJB174" s="97"/>
      <c r="UJC174" s="97"/>
      <c r="UJD174" s="97"/>
      <c r="UJE174" s="97"/>
      <c r="UJF174" s="97"/>
      <c r="UJG174" s="97"/>
      <c r="UJH174" s="97"/>
      <c r="UJI174" s="97"/>
      <c r="UJJ174" s="97"/>
      <c r="UJK174" s="97"/>
      <c r="UJL174" s="97"/>
      <c r="UJM174" s="97"/>
      <c r="UJN174" s="97"/>
      <c r="UJO174" s="97"/>
      <c r="UJP174" s="97"/>
      <c r="UJQ174" s="97"/>
      <c r="UJR174" s="97"/>
      <c r="UJS174" s="97"/>
      <c r="UJT174" s="97"/>
      <c r="UJU174" s="97"/>
      <c r="UJV174" s="97"/>
      <c r="UJW174" s="97"/>
      <c r="UJX174" s="97"/>
      <c r="UJY174" s="97"/>
      <c r="UJZ174" s="97"/>
      <c r="UKA174" s="97"/>
      <c r="UKB174" s="97"/>
      <c r="UKC174" s="97"/>
      <c r="UKD174" s="97"/>
      <c r="UKE174" s="97"/>
      <c r="UKF174" s="97"/>
      <c r="UKG174" s="97"/>
      <c r="UKH174" s="97"/>
      <c r="UKI174" s="97"/>
      <c r="UKJ174" s="97"/>
      <c r="UKK174" s="97"/>
      <c r="UKL174" s="97"/>
      <c r="UKM174" s="97"/>
      <c r="UKN174" s="97"/>
      <c r="UKO174" s="97"/>
      <c r="UKP174" s="97"/>
      <c r="UKQ174" s="97"/>
      <c r="UKR174" s="97"/>
      <c r="UKS174" s="97"/>
      <c r="UKT174" s="97"/>
      <c r="UKU174" s="97"/>
      <c r="UKV174" s="97"/>
      <c r="UKW174" s="97"/>
      <c r="UKX174" s="97"/>
      <c r="UKY174" s="97"/>
      <c r="UKZ174" s="97"/>
      <c r="ULA174" s="97"/>
      <c r="ULB174" s="97"/>
      <c r="ULC174" s="97"/>
      <c r="ULD174" s="97"/>
      <c r="ULE174" s="97"/>
      <c r="ULF174" s="97"/>
      <c r="ULG174" s="97"/>
      <c r="ULH174" s="97"/>
      <c r="ULI174" s="97"/>
      <c r="ULJ174" s="97"/>
      <c r="ULK174" s="97"/>
      <c r="ULL174" s="97"/>
      <c r="ULM174" s="97"/>
      <c r="ULN174" s="97"/>
      <c r="ULO174" s="97"/>
      <c r="ULP174" s="97"/>
      <c r="ULQ174" s="97"/>
      <c r="ULR174" s="97"/>
      <c r="ULS174" s="97"/>
      <c r="ULT174" s="97"/>
      <c r="ULU174" s="97"/>
      <c r="ULV174" s="97"/>
      <c r="ULW174" s="97"/>
      <c r="ULX174" s="97"/>
      <c r="ULY174" s="97"/>
      <c r="ULZ174" s="97"/>
      <c r="UMA174" s="97"/>
      <c r="UMB174" s="97"/>
      <c r="UMC174" s="97"/>
      <c r="UMD174" s="97"/>
      <c r="UME174" s="97"/>
      <c r="UMF174" s="97"/>
      <c r="UMG174" s="97"/>
      <c r="UMH174" s="97"/>
      <c r="UMI174" s="97"/>
      <c r="UMJ174" s="97"/>
      <c r="UMK174" s="97"/>
      <c r="UML174" s="97"/>
      <c r="UMM174" s="97"/>
      <c r="UMN174" s="97"/>
      <c r="UMO174" s="97"/>
      <c r="UMP174" s="97"/>
      <c r="UMQ174" s="97"/>
      <c r="UMR174" s="97"/>
      <c r="UMS174" s="97"/>
      <c r="UMT174" s="97"/>
      <c r="UMU174" s="97"/>
      <c r="UMV174" s="97"/>
      <c r="UMW174" s="97"/>
      <c r="UMX174" s="97"/>
      <c r="UMY174" s="97"/>
      <c r="UMZ174" s="97"/>
      <c r="UNA174" s="97"/>
      <c r="UNB174" s="97"/>
      <c r="UNC174" s="97"/>
      <c r="UND174" s="97"/>
      <c r="UNE174" s="97"/>
      <c r="UNF174" s="97"/>
      <c r="UNG174" s="97"/>
      <c r="UNH174" s="97"/>
      <c r="UNI174" s="97"/>
      <c r="UNJ174" s="97"/>
      <c r="UNK174" s="97"/>
      <c r="UNL174" s="97"/>
      <c r="UNM174" s="97"/>
      <c r="UNN174" s="97"/>
      <c r="UNO174" s="97"/>
      <c r="UNP174" s="97"/>
      <c r="UNQ174" s="97"/>
      <c r="UNR174" s="97"/>
      <c r="UNS174" s="97"/>
      <c r="UNT174" s="97"/>
      <c r="UNU174" s="97"/>
      <c r="UNV174" s="97"/>
      <c r="UNW174" s="97"/>
      <c r="UNX174" s="97"/>
      <c r="UNY174" s="97"/>
      <c r="UNZ174" s="97"/>
      <c r="UOA174" s="97"/>
      <c r="UOB174" s="97"/>
      <c r="UOC174" s="97"/>
      <c r="UOD174" s="97"/>
      <c r="UOE174" s="97"/>
      <c r="UOF174" s="97"/>
      <c r="UOG174" s="97"/>
      <c r="UOH174" s="97"/>
      <c r="UOI174" s="97"/>
      <c r="UOJ174" s="97"/>
      <c r="UOK174" s="97"/>
      <c r="UOL174" s="97"/>
      <c r="UOM174" s="97"/>
      <c r="UON174" s="97"/>
      <c r="UOO174" s="97"/>
      <c r="UOP174" s="97"/>
      <c r="UOQ174" s="97"/>
      <c r="UOR174" s="97"/>
      <c r="UOS174" s="97"/>
      <c r="UOT174" s="97"/>
      <c r="UOU174" s="97"/>
      <c r="UOV174" s="97"/>
      <c r="UOW174" s="97"/>
      <c r="UOX174" s="97"/>
      <c r="UOY174" s="97"/>
      <c r="UOZ174" s="97"/>
      <c r="UPA174" s="97"/>
      <c r="UPB174" s="97"/>
      <c r="UPC174" s="97"/>
      <c r="UPD174" s="97"/>
      <c r="UPE174" s="97"/>
      <c r="UPF174" s="97"/>
      <c r="UPG174" s="97"/>
      <c r="UPH174" s="97"/>
      <c r="UPI174" s="97"/>
      <c r="UPJ174" s="97"/>
      <c r="UPK174" s="97"/>
      <c r="UPL174" s="97"/>
      <c r="UPM174" s="97"/>
      <c r="UPN174" s="97"/>
      <c r="UPO174" s="97"/>
      <c r="UPP174" s="97"/>
      <c r="UPQ174" s="97"/>
      <c r="UPR174" s="97"/>
      <c r="UPS174" s="97"/>
      <c r="UPT174" s="97"/>
      <c r="UPU174" s="97"/>
      <c r="UPV174" s="97"/>
      <c r="UPW174" s="97"/>
      <c r="UPX174" s="97"/>
      <c r="UPY174" s="97"/>
      <c r="UPZ174" s="97"/>
      <c r="UQA174" s="97"/>
      <c r="UQB174" s="97"/>
      <c r="UQC174" s="97"/>
      <c r="UQD174" s="97"/>
      <c r="UQE174" s="97"/>
      <c r="UQF174" s="97"/>
      <c r="UQG174" s="97"/>
      <c r="UQH174" s="97"/>
      <c r="UQI174" s="97"/>
      <c r="UQJ174" s="97"/>
      <c r="UQK174" s="97"/>
      <c r="UQL174" s="97"/>
      <c r="UQM174" s="97"/>
      <c r="UQN174" s="97"/>
      <c r="UQO174" s="97"/>
      <c r="UQP174" s="97"/>
      <c r="UQQ174" s="97"/>
      <c r="UQR174" s="97"/>
      <c r="UQS174" s="97"/>
      <c r="UQT174" s="97"/>
      <c r="UQU174" s="97"/>
      <c r="UQV174" s="97"/>
      <c r="UQW174" s="97"/>
      <c r="UQX174" s="97"/>
      <c r="UQY174" s="97"/>
      <c r="UQZ174" s="97"/>
      <c r="URA174" s="97"/>
      <c r="URB174" s="97"/>
      <c r="URC174" s="97"/>
      <c r="URD174" s="97"/>
      <c r="URE174" s="97"/>
      <c r="URF174" s="97"/>
      <c r="URG174" s="97"/>
      <c r="URH174" s="97"/>
      <c r="URI174" s="97"/>
      <c r="URJ174" s="97"/>
      <c r="URK174" s="97"/>
      <c r="URL174" s="97"/>
      <c r="URM174" s="97"/>
      <c r="URN174" s="97"/>
      <c r="URO174" s="97"/>
      <c r="URP174" s="97"/>
      <c r="URQ174" s="97"/>
      <c r="URR174" s="97"/>
      <c r="URS174" s="97"/>
      <c r="URT174" s="97"/>
      <c r="URU174" s="97"/>
      <c r="URV174" s="97"/>
      <c r="URW174" s="97"/>
      <c r="URX174" s="97"/>
      <c r="URY174" s="97"/>
      <c r="URZ174" s="97"/>
      <c r="USA174" s="97"/>
      <c r="USB174" s="97"/>
      <c r="USC174" s="97"/>
      <c r="USD174" s="97"/>
      <c r="USE174" s="97"/>
      <c r="USF174" s="97"/>
      <c r="USG174" s="97"/>
      <c r="USH174" s="97"/>
      <c r="USI174" s="97"/>
      <c r="USJ174" s="97"/>
      <c r="USK174" s="97"/>
      <c r="USL174" s="97"/>
      <c r="USM174" s="97"/>
      <c r="USN174" s="97"/>
      <c r="USO174" s="97"/>
      <c r="USP174" s="97"/>
      <c r="USQ174" s="97"/>
      <c r="USR174" s="97"/>
      <c r="USS174" s="97"/>
      <c r="UST174" s="97"/>
      <c r="USU174" s="97"/>
      <c r="USV174" s="97"/>
      <c r="USW174" s="97"/>
      <c r="USX174" s="97"/>
      <c r="USY174" s="97"/>
      <c r="USZ174" s="97"/>
      <c r="UTA174" s="97"/>
      <c r="UTB174" s="97"/>
      <c r="UTC174" s="97"/>
      <c r="UTD174" s="97"/>
      <c r="UTE174" s="97"/>
      <c r="UTF174" s="97"/>
      <c r="UTG174" s="97"/>
      <c r="UTH174" s="97"/>
      <c r="UTI174" s="97"/>
      <c r="UTJ174" s="97"/>
      <c r="UTK174" s="97"/>
      <c r="UTL174" s="97"/>
      <c r="UTM174" s="97"/>
      <c r="UTN174" s="97"/>
      <c r="UTO174" s="97"/>
      <c r="UTP174" s="97"/>
      <c r="UTQ174" s="97"/>
      <c r="UTR174" s="97"/>
      <c r="UTS174" s="97"/>
      <c r="UTT174" s="97"/>
      <c r="UTU174" s="97"/>
      <c r="UTV174" s="97"/>
      <c r="UTW174" s="97"/>
      <c r="UTX174" s="97"/>
      <c r="UTY174" s="97"/>
      <c r="UTZ174" s="97"/>
      <c r="UUA174" s="97"/>
      <c r="UUB174" s="97"/>
      <c r="UUC174" s="97"/>
      <c r="UUD174" s="97"/>
      <c r="UUE174" s="97"/>
      <c r="UUF174" s="97"/>
      <c r="UUG174" s="97"/>
      <c r="UUH174" s="97"/>
      <c r="UUI174" s="97"/>
      <c r="UUJ174" s="97"/>
      <c r="UUK174" s="97"/>
      <c r="UUL174" s="97"/>
      <c r="UUM174" s="97"/>
      <c r="UUN174" s="97"/>
      <c r="UUO174" s="97"/>
      <c r="UUP174" s="97"/>
      <c r="UUQ174" s="97"/>
      <c r="UUR174" s="97"/>
      <c r="UUS174" s="97"/>
      <c r="UUT174" s="97"/>
      <c r="UUU174" s="97"/>
      <c r="UUV174" s="97"/>
      <c r="UUW174" s="97"/>
      <c r="UUX174" s="97"/>
      <c r="UUY174" s="97"/>
      <c r="UUZ174" s="97"/>
      <c r="UVA174" s="97"/>
      <c r="UVB174" s="97"/>
      <c r="UVC174" s="97"/>
      <c r="UVD174" s="97"/>
      <c r="UVE174" s="97"/>
      <c r="UVF174" s="97"/>
      <c r="UVG174" s="97"/>
      <c r="UVH174" s="97"/>
      <c r="UVI174" s="97"/>
      <c r="UVJ174" s="97"/>
      <c r="UVK174" s="97"/>
      <c r="UVL174" s="97"/>
      <c r="UVM174" s="97"/>
      <c r="UVN174" s="97"/>
      <c r="UVO174" s="97"/>
      <c r="UVP174" s="97"/>
      <c r="UVQ174" s="97"/>
      <c r="UVR174" s="97"/>
      <c r="UVS174" s="97"/>
      <c r="UVT174" s="97"/>
      <c r="UVU174" s="97"/>
      <c r="UVV174" s="97"/>
      <c r="UVW174" s="97"/>
      <c r="UVX174" s="97"/>
      <c r="UVY174" s="97"/>
      <c r="UVZ174" s="97"/>
      <c r="UWA174" s="97"/>
      <c r="UWB174" s="97"/>
      <c r="UWC174" s="97"/>
      <c r="UWD174" s="97"/>
      <c r="UWE174" s="97"/>
      <c r="UWF174" s="97"/>
      <c r="UWG174" s="97"/>
      <c r="UWH174" s="97"/>
      <c r="UWI174" s="97"/>
      <c r="UWJ174" s="97"/>
      <c r="UWK174" s="97"/>
      <c r="UWL174" s="97"/>
      <c r="UWM174" s="97"/>
      <c r="UWN174" s="97"/>
      <c r="UWO174" s="97"/>
      <c r="UWP174" s="97"/>
      <c r="UWQ174" s="97"/>
      <c r="UWR174" s="97"/>
      <c r="UWS174" s="97"/>
      <c r="UWT174" s="97"/>
      <c r="UWU174" s="97"/>
      <c r="UWV174" s="97"/>
      <c r="UWW174" s="97"/>
      <c r="UWX174" s="97"/>
      <c r="UWY174" s="97"/>
      <c r="UWZ174" s="97"/>
      <c r="UXA174" s="97"/>
      <c r="UXB174" s="97"/>
      <c r="UXC174" s="97"/>
      <c r="UXD174" s="97"/>
      <c r="UXE174" s="97"/>
      <c r="UXF174" s="97"/>
      <c r="UXG174" s="97"/>
      <c r="UXH174" s="97"/>
      <c r="UXI174" s="97"/>
      <c r="UXJ174" s="97"/>
      <c r="UXK174" s="97"/>
      <c r="UXL174" s="97"/>
      <c r="UXM174" s="97"/>
      <c r="UXN174" s="97"/>
      <c r="UXO174" s="97"/>
      <c r="UXP174" s="97"/>
      <c r="UXQ174" s="97"/>
      <c r="UXR174" s="97"/>
      <c r="UXS174" s="97"/>
      <c r="UXT174" s="97"/>
      <c r="UXU174" s="97"/>
      <c r="UXV174" s="97"/>
      <c r="UXW174" s="97"/>
      <c r="UXX174" s="97"/>
      <c r="UXY174" s="97"/>
      <c r="UXZ174" s="97"/>
      <c r="UYA174" s="97"/>
      <c r="UYB174" s="97"/>
      <c r="UYC174" s="97"/>
      <c r="UYD174" s="97"/>
      <c r="UYE174" s="97"/>
      <c r="UYF174" s="97"/>
      <c r="UYG174" s="97"/>
      <c r="UYH174" s="97"/>
      <c r="UYI174" s="97"/>
      <c r="UYJ174" s="97"/>
      <c r="UYK174" s="97"/>
      <c r="UYL174" s="97"/>
      <c r="UYM174" s="97"/>
      <c r="UYN174" s="97"/>
      <c r="UYO174" s="97"/>
      <c r="UYP174" s="97"/>
      <c r="UYQ174" s="97"/>
      <c r="UYR174" s="97"/>
      <c r="UYS174" s="97"/>
      <c r="UYT174" s="97"/>
      <c r="UYU174" s="97"/>
      <c r="UYV174" s="97"/>
      <c r="UYW174" s="97"/>
      <c r="UYX174" s="97"/>
      <c r="UYY174" s="97"/>
      <c r="UYZ174" s="97"/>
      <c r="UZA174" s="97"/>
      <c r="UZB174" s="97"/>
      <c r="UZC174" s="97"/>
      <c r="UZD174" s="97"/>
      <c r="UZE174" s="97"/>
      <c r="UZF174" s="97"/>
      <c r="UZG174" s="97"/>
      <c r="UZH174" s="97"/>
      <c r="UZI174" s="97"/>
      <c r="UZJ174" s="97"/>
      <c r="UZK174" s="97"/>
      <c r="UZL174" s="97"/>
      <c r="UZM174" s="97"/>
      <c r="UZN174" s="97"/>
      <c r="UZO174" s="97"/>
      <c r="UZP174" s="97"/>
      <c r="UZQ174" s="97"/>
      <c r="UZR174" s="97"/>
      <c r="UZS174" s="97"/>
      <c r="UZT174" s="97"/>
      <c r="UZU174" s="97"/>
      <c r="UZV174" s="97"/>
      <c r="UZW174" s="97"/>
      <c r="UZX174" s="97"/>
      <c r="UZY174" s="97"/>
      <c r="UZZ174" s="97"/>
      <c r="VAA174" s="97"/>
      <c r="VAB174" s="97"/>
      <c r="VAC174" s="97"/>
      <c r="VAD174" s="97"/>
      <c r="VAE174" s="97"/>
      <c r="VAF174" s="97"/>
      <c r="VAG174" s="97"/>
      <c r="VAH174" s="97"/>
      <c r="VAI174" s="97"/>
      <c r="VAJ174" s="97"/>
      <c r="VAK174" s="97"/>
      <c r="VAL174" s="97"/>
      <c r="VAM174" s="97"/>
      <c r="VAN174" s="97"/>
      <c r="VAO174" s="97"/>
      <c r="VAP174" s="97"/>
      <c r="VAQ174" s="97"/>
      <c r="VAR174" s="97"/>
      <c r="VAS174" s="97"/>
      <c r="VAT174" s="97"/>
      <c r="VAU174" s="97"/>
      <c r="VAV174" s="97"/>
      <c r="VAW174" s="97"/>
      <c r="VAX174" s="97"/>
      <c r="VAY174" s="97"/>
      <c r="VAZ174" s="97"/>
      <c r="VBA174" s="97"/>
      <c r="VBB174" s="97"/>
      <c r="VBC174" s="97"/>
      <c r="VBD174" s="97"/>
      <c r="VBE174" s="97"/>
      <c r="VBF174" s="97"/>
      <c r="VBG174" s="97"/>
      <c r="VBH174" s="97"/>
      <c r="VBI174" s="97"/>
      <c r="VBJ174" s="97"/>
      <c r="VBK174" s="97"/>
      <c r="VBL174" s="97"/>
      <c r="VBM174" s="97"/>
      <c r="VBN174" s="97"/>
      <c r="VBO174" s="97"/>
      <c r="VBP174" s="97"/>
      <c r="VBQ174" s="97"/>
      <c r="VBR174" s="97"/>
      <c r="VBS174" s="97"/>
      <c r="VBT174" s="97"/>
      <c r="VBU174" s="97"/>
      <c r="VBV174" s="97"/>
      <c r="VBW174" s="97"/>
      <c r="VBX174" s="97"/>
      <c r="VBY174" s="97"/>
      <c r="VBZ174" s="97"/>
      <c r="VCA174" s="97"/>
      <c r="VCB174" s="97"/>
      <c r="VCC174" s="97"/>
      <c r="VCD174" s="97"/>
      <c r="VCE174" s="97"/>
      <c r="VCF174" s="97"/>
      <c r="VCG174" s="97"/>
      <c r="VCH174" s="97"/>
      <c r="VCI174" s="97"/>
      <c r="VCJ174" s="97"/>
      <c r="VCK174" s="97"/>
      <c r="VCL174" s="97"/>
      <c r="VCM174" s="97"/>
      <c r="VCN174" s="97"/>
      <c r="VCO174" s="97"/>
      <c r="VCP174" s="97"/>
      <c r="VCQ174" s="97"/>
      <c r="VCR174" s="97"/>
      <c r="VCS174" s="97"/>
      <c r="VCT174" s="97"/>
      <c r="VCU174" s="97"/>
      <c r="VCV174" s="97"/>
      <c r="VCW174" s="97"/>
      <c r="VCX174" s="97"/>
      <c r="VCY174" s="97"/>
      <c r="VCZ174" s="97"/>
      <c r="VDA174" s="97"/>
      <c r="VDB174" s="97"/>
      <c r="VDC174" s="97"/>
      <c r="VDD174" s="97"/>
      <c r="VDE174" s="97"/>
      <c r="VDF174" s="97"/>
      <c r="VDG174" s="97"/>
      <c r="VDH174" s="97"/>
      <c r="VDI174" s="97"/>
      <c r="VDJ174" s="97"/>
      <c r="VDK174" s="97"/>
      <c r="VDL174" s="97"/>
      <c r="VDM174" s="97"/>
      <c r="VDN174" s="97"/>
      <c r="VDO174" s="97"/>
      <c r="VDP174" s="97"/>
      <c r="VDQ174" s="97"/>
      <c r="VDR174" s="97"/>
      <c r="VDS174" s="97"/>
      <c r="VDT174" s="97"/>
      <c r="VDU174" s="97"/>
      <c r="VDV174" s="97"/>
      <c r="VDW174" s="97"/>
      <c r="VDX174" s="97"/>
      <c r="VDY174" s="97"/>
      <c r="VDZ174" s="97"/>
      <c r="VEA174" s="97"/>
      <c r="VEB174" s="97"/>
      <c r="VEC174" s="97"/>
      <c r="VED174" s="97"/>
      <c r="VEE174" s="97"/>
      <c r="VEF174" s="97"/>
      <c r="VEG174" s="97"/>
      <c r="VEH174" s="97"/>
      <c r="VEI174" s="97"/>
      <c r="VEJ174" s="97"/>
      <c r="VEK174" s="97"/>
      <c r="VEL174" s="97"/>
      <c r="VEM174" s="97"/>
      <c r="VEN174" s="97"/>
      <c r="VEO174" s="97"/>
      <c r="VEP174" s="97"/>
      <c r="VEQ174" s="97"/>
      <c r="VER174" s="97"/>
      <c r="VES174" s="97"/>
      <c r="VET174" s="97"/>
      <c r="VEU174" s="97"/>
      <c r="VEV174" s="97"/>
      <c r="VEW174" s="97"/>
      <c r="VEX174" s="97"/>
      <c r="VEY174" s="97"/>
      <c r="VEZ174" s="97"/>
      <c r="VFA174" s="97"/>
      <c r="VFB174" s="97"/>
      <c r="VFC174" s="97"/>
      <c r="VFD174" s="97"/>
      <c r="VFE174" s="97"/>
      <c r="VFF174" s="97"/>
      <c r="VFG174" s="97"/>
      <c r="VFH174" s="97"/>
      <c r="VFI174" s="97"/>
      <c r="VFJ174" s="97"/>
      <c r="VFK174" s="97"/>
      <c r="VFL174" s="97"/>
      <c r="VFM174" s="97"/>
      <c r="VFN174" s="97"/>
      <c r="VFO174" s="97"/>
      <c r="VFP174" s="97"/>
      <c r="VFQ174" s="97"/>
      <c r="VFR174" s="97"/>
      <c r="VFS174" s="97"/>
      <c r="VFT174" s="97"/>
      <c r="VFU174" s="97"/>
      <c r="VFV174" s="97"/>
      <c r="VFW174" s="97"/>
      <c r="VFX174" s="97"/>
      <c r="VFY174" s="97"/>
      <c r="VFZ174" s="97"/>
      <c r="VGA174" s="97"/>
      <c r="VGB174" s="97"/>
      <c r="VGC174" s="97"/>
      <c r="VGD174" s="97"/>
      <c r="VGE174" s="97"/>
      <c r="VGF174" s="97"/>
      <c r="VGG174" s="97"/>
      <c r="VGH174" s="97"/>
      <c r="VGI174" s="97"/>
      <c r="VGJ174" s="97"/>
      <c r="VGK174" s="97"/>
      <c r="VGL174" s="97"/>
      <c r="VGM174" s="97"/>
      <c r="VGN174" s="97"/>
      <c r="VGO174" s="97"/>
      <c r="VGP174" s="97"/>
      <c r="VGQ174" s="97"/>
      <c r="VGR174" s="97"/>
      <c r="VGS174" s="97"/>
      <c r="VGT174" s="97"/>
      <c r="VGU174" s="97"/>
      <c r="VGV174" s="97"/>
      <c r="VGW174" s="97"/>
      <c r="VGX174" s="97"/>
      <c r="VGY174" s="97"/>
      <c r="VGZ174" s="97"/>
      <c r="VHA174" s="97"/>
      <c r="VHB174" s="97"/>
      <c r="VHC174" s="97"/>
      <c r="VHD174" s="97"/>
      <c r="VHE174" s="97"/>
      <c r="VHF174" s="97"/>
      <c r="VHG174" s="97"/>
      <c r="VHH174" s="97"/>
      <c r="VHI174" s="97"/>
      <c r="VHJ174" s="97"/>
      <c r="VHK174" s="97"/>
      <c r="VHL174" s="97"/>
      <c r="VHM174" s="97"/>
      <c r="VHN174" s="97"/>
      <c r="VHO174" s="97"/>
      <c r="VHP174" s="97"/>
      <c r="VHQ174" s="97"/>
      <c r="VHR174" s="97"/>
      <c r="VHS174" s="97"/>
      <c r="VHT174" s="97"/>
      <c r="VHU174" s="97"/>
      <c r="VHV174" s="97"/>
      <c r="VHW174" s="97"/>
      <c r="VHX174" s="97"/>
      <c r="VHY174" s="97"/>
      <c r="VHZ174" s="97"/>
      <c r="VIA174" s="97"/>
      <c r="VIB174" s="97"/>
      <c r="VIC174" s="97"/>
      <c r="VID174" s="97"/>
      <c r="VIE174" s="97"/>
      <c r="VIF174" s="97"/>
      <c r="VIG174" s="97"/>
      <c r="VIH174" s="97"/>
      <c r="VII174" s="97"/>
      <c r="VIJ174" s="97"/>
      <c r="VIK174" s="97"/>
      <c r="VIL174" s="97"/>
      <c r="VIM174" s="97"/>
      <c r="VIN174" s="97"/>
      <c r="VIO174" s="97"/>
      <c r="VIP174" s="97"/>
      <c r="VIQ174" s="97"/>
      <c r="VIR174" s="97"/>
      <c r="VIS174" s="97"/>
      <c r="VIT174" s="97"/>
      <c r="VIU174" s="97"/>
      <c r="VIV174" s="97"/>
      <c r="VIW174" s="97"/>
      <c r="VIX174" s="97"/>
      <c r="VIY174" s="97"/>
      <c r="VIZ174" s="97"/>
      <c r="VJA174" s="97"/>
      <c r="VJB174" s="97"/>
      <c r="VJC174" s="97"/>
      <c r="VJD174" s="97"/>
      <c r="VJE174" s="97"/>
      <c r="VJF174" s="97"/>
      <c r="VJG174" s="97"/>
      <c r="VJH174" s="97"/>
      <c r="VJI174" s="97"/>
      <c r="VJJ174" s="97"/>
      <c r="VJK174" s="97"/>
      <c r="VJL174" s="97"/>
      <c r="VJM174" s="97"/>
      <c r="VJN174" s="97"/>
      <c r="VJO174" s="97"/>
      <c r="VJP174" s="97"/>
      <c r="VJQ174" s="97"/>
      <c r="VJR174" s="97"/>
      <c r="VJS174" s="97"/>
      <c r="VJT174" s="97"/>
      <c r="VJU174" s="97"/>
      <c r="VJV174" s="97"/>
      <c r="VJW174" s="97"/>
      <c r="VJX174" s="97"/>
      <c r="VJY174" s="97"/>
      <c r="VJZ174" s="97"/>
      <c r="VKA174" s="97"/>
      <c r="VKB174" s="97"/>
      <c r="VKC174" s="97"/>
      <c r="VKD174" s="97"/>
      <c r="VKE174" s="97"/>
      <c r="VKF174" s="97"/>
      <c r="VKG174" s="97"/>
      <c r="VKH174" s="97"/>
      <c r="VKI174" s="97"/>
      <c r="VKJ174" s="97"/>
      <c r="VKK174" s="97"/>
      <c r="VKL174" s="97"/>
      <c r="VKM174" s="97"/>
      <c r="VKN174" s="97"/>
      <c r="VKO174" s="97"/>
      <c r="VKP174" s="97"/>
      <c r="VKQ174" s="97"/>
      <c r="VKR174" s="97"/>
      <c r="VKS174" s="97"/>
      <c r="VKT174" s="97"/>
      <c r="VKU174" s="97"/>
      <c r="VKV174" s="97"/>
      <c r="VKW174" s="97"/>
      <c r="VKX174" s="97"/>
      <c r="VKY174" s="97"/>
      <c r="VKZ174" s="97"/>
      <c r="VLA174" s="97"/>
      <c r="VLB174" s="97"/>
      <c r="VLC174" s="97"/>
      <c r="VLD174" s="97"/>
      <c r="VLE174" s="97"/>
      <c r="VLF174" s="97"/>
      <c r="VLG174" s="97"/>
      <c r="VLH174" s="97"/>
      <c r="VLI174" s="97"/>
      <c r="VLJ174" s="97"/>
      <c r="VLK174" s="97"/>
      <c r="VLL174" s="97"/>
      <c r="VLM174" s="97"/>
      <c r="VLN174" s="97"/>
      <c r="VLO174" s="97"/>
      <c r="VLP174" s="97"/>
      <c r="VLQ174" s="97"/>
      <c r="VLR174" s="97"/>
      <c r="VLS174" s="97"/>
      <c r="VLT174" s="97"/>
      <c r="VLU174" s="97"/>
      <c r="VLV174" s="97"/>
      <c r="VLW174" s="97"/>
      <c r="VLX174" s="97"/>
      <c r="VLY174" s="97"/>
      <c r="VLZ174" s="97"/>
      <c r="VMA174" s="97"/>
      <c r="VMB174" s="97"/>
      <c r="VMC174" s="97"/>
      <c r="VMD174" s="97"/>
      <c r="VME174" s="97"/>
      <c r="VMF174" s="97"/>
      <c r="VMG174" s="97"/>
      <c r="VMH174" s="97"/>
      <c r="VMI174" s="97"/>
      <c r="VMJ174" s="97"/>
      <c r="VMK174" s="97"/>
      <c r="VML174" s="97"/>
      <c r="VMM174" s="97"/>
      <c r="VMN174" s="97"/>
      <c r="VMO174" s="97"/>
      <c r="VMP174" s="97"/>
      <c r="VMQ174" s="97"/>
      <c r="VMR174" s="97"/>
      <c r="VMS174" s="97"/>
      <c r="VMT174" s="97"/>
      <c r="VMU174" s="97"/>
      <c r="VMV174" s="97"/>
      <c r="VMW174" s="97"/>
      <c r="VMX174" s="97"/>
      <c r="VMY174" s="97"/>
      <c r="VMZ174" s="97"/>
      <c r="VNA174" s="97"/>
      <c r="VNB174" s="97"/>
      <c r="VNC174" s="97"/>
      <c r="VND174" s="97"/>
      <c r="VNE174" s="97"/>
      <c r="VNF174" s="97"/>
      <c r="VNG174" s="97"/>
      <c r="VNH174" s="97"/>
      <c r="VNI174" s="97"/>
      <c r="VNJ174" s="97"/>
      <c r="VNK174" s="97"/>
      <c r="VNL174" s="97"/>
      <c r="VNM174" s="97"/>
      <c r="VNN174" s="97"/>
      <c r="VNO174" s="97"/>
      <c r="VNP174" s="97"/>
      <c r="VNQ174" s="97"/>
      <c r="VNR174" s="97"/>
      <c r="VNS174" s="97"/>
      <c r="VNT174" s="97"/>
      <c r="VNU174" s="97"/>
      <c r="VNV174" s="97"/>
      <c r="VNW174" s="97"/>
      <c r="VNX174" s="97"/>
      <c r="VNY174" s="97"/>
      <c r="VNZ174" s="97"/>
      <c r="VOA174" s="97"/>
      <c r="VOB174" s="97"/>
      <c r="VOC174" s="97"/>
      <c r="VOD174" s="97"/>
      <c r="VOE174" s="97"/>
      <c r="VOF174" s="97"/>
      <c r="VOG174" s="97"/>
      <c r="VOH174" s="97"/>
      <c r="VOI174" s="97"/>
      <c r="VOJ174" s="97"/>
      <c r="VOK174" s="97"/>
      <c r="VOL174" s="97"/>
      <c r="VOM174" s="97"/>
      <c r="VON174" s="97"/>
      <c r="VOO174" s="97"/>
      <c r="VOP174" s="97"/>
      <c r="VOQ174" s="97"/>
      <c r="VOR174" s="97"/>
      <c r="VOS174" s="97"/>
      <c r="VOT174" s="97"/>
      <c r="VOU174" s="97"/>
      <c r="VOV174" s="97"/>
      <c r="VOW174" s="97"/>
      <c r="VOX174" s="97"/>
      <c r="VOY174" s="97"/>
      <c r="VOZ174" s="97"/>
      <c r="VPA174" s="97"/>
      <c r="VPB174" s="97"/>
      <c r="VPC174" s="97"/>
      <c r="VPD174" s="97"/>
      <c r="VPE174" s="97"/>
      <c r="VPF174" s="97"/>
      <c r="VPG174" s="97"/>
      <c r="VPH174" s="97"/>
      <c r="VPI174" s="97"/>
      <c r="VPJ174" s="97"/>
      <c r="VPK174" s="97"/>
      <c r="VPL174" s="97"/>
      <c r="VPM174" s="97"/>
      <c r="VPN174" s="97"/>
      <c r="VPO174" s="97"/>
      <c r="VPP174" s="97"/>
      <c r="VPQ174" s="97"/>
      <c r="VPR174" s="97"/>
      <c r="VPS174" s="97"/>
      <c r="VPT174" s="97"/>
      <c r="VPU174" s="97"/>
      <c r="VPV174" s="97"/>
      <c r="VPW174" s="97"/>
      <c r="VPX174" s="97"/>
      <c r="VPY174" s="97"/>
      <c r="VPZ174" s="97"/>
      <c r="VQA174" s="97"/>
      <c r="VQB174" s="97"/>
      <c r="VQC174" s="97"/>
      <c r="VQD174" s="97"/>
      <c r="VQE174" s="97"/>
      <c r="VQF174" s="97"/>
      <c r="VQG174" s="97"/>
      <c r="VQH174" s="97"/>
      <c r="VQI174" s="97"/>
      <c r="VQJ174" s="97"/>
      <c r="VQK174" s="97"/>
      <c r="VQL174" s="97"/>
      <c r="VQM174" s="97"/>
      <c r="VQN174" s="97"/>
      <c r="VQO174" s="97"/>
      <c r="VQP174" s="97"/>
      <c r="VQQ174" s="97"/>
      <c r="VQR174" s="97"/>
      <c r="VQS174" s="97"/>
      <c r="VQT174" s="97"/>
      <c r="VQU174" s="97"/>
      <c r="VQV174" s="97"/>
      <c r="VQW174" s="97"/>
      <c r="VQX174" s="97"/>
      <c r="VQY174" s="97"/>
      <c r="VQZ174" s="97"/>
      <c r="VRA174" s="97"/>
      <c r="VRB174" s="97"/>
      <c r="VRC174" s="97"/>
      <c r="VRD174" s="97"/>
      <c r="VRE174" s="97"/>
      <c r="VRF174" s="97"/>
      <c r="VRG174" s="97"/>
      <c r="VRH174" s="97"/>
      <c r="VRI174" s="97"/>
      <c r="VRJ174" s="97"/>
      <c r="VRK174" s="97"/>
      <c r="VRL174" s="97"/>
      <c r="VRM174" s="97"/>
      <c r="VRN174" s="97"/>
      <c r="VRO174" s="97"/>
      <c r="VRP174" s="97"/>
      <c r="VRQ174" s="97"/>
      <c r="VRR174" s="97"/>
      <c r="VRS174" s="97"/>
      <c r="VRT174" s="97"/>
      <c r="VRU174" s="97"/>
      <c r="VRV174" s="97"/>
      <c r="VRW174" s="97"/>
      <c r="VRX174" s="97"/>
      <c r="VRY174" s="97"/>
      <c r="VRZ174" s="97"/>
      <c r="VSA174" s="97"/>
      <c r="VSB174" s="97"/>
      <c r="VSC174" s="97"/>
      <c r="VSD174" s="97"/>
      <c r="VSE174" s="97"/>
      <c r="VSF174" s="97"/>
      <c r="VSG174" s="97"/>
      <c r="VSH174" s="97"/>
      <c r="VSI174" s="97"/>
      <c r="VSJ174" s="97"/>
      <c r="VSK174" s="97"/>
      <c r="VSL174" s="97"/>
      <c r="VSM174" s="97"/>
      <c r="VSN174" s="97"/>
      <c r="VSO174" s="97"/>
      <c r="VSP174" s="97"/>
      <c r="VSQ174" s="97"/>
      <c r="VSR174" s="97"/>
      <c r="VSS174" s="97"/>
      <c r="VST174" s="97"/>
      <c r="VSU174" s="97"/>
      <c r="VSV174" s="97"/>
      <c r="VSW174" s="97"/>
      <c r="VSX174" s="97"/>
      <c r="VSY174" s="97"/>
      <c r="VSZ174" s="97"/>
      <c r="VTA174" s="97"/>
      <c r="VTB174" s="97"/>
      <c r="VTC174" s="97"/>
      <c r="VTD174" s="97"/>
      <c r="VTE174" s="97"/>
      <c r="VTF174" s="97"/>
      <c r="VTG174" s="97"/>
      <c r="VTH174" s="97"/>
      <c r="VTI174" s="97"/>
      <c r="VTJ174" s="97"/>
      <c r="VTK174" s="97"/>
      <c r="VTL174" s="97"/>
      <c r="VTM174" s="97"/>
      <c r="VTN174" s="97"/>
      <c r="VTO174" s="97"/>
      <c r="VTP174" s="97"/>
      <c r="VTQ174" s="97"/>
      <c r="VTR174" s="97"/>
      <c r="VTS174" s="97"/>
      <c r="VTT174" s="97"/>
      <c r="VTU174" s="97"/>
      <c r="VTV174" s="97"/>
      <c r="VTW174" s="97"/>
      <c r="VTX174" s="97"/>
      <c r="VTY174" s="97"/>
      <c r="VTZ174" s="97"/>
      <c r="VUA174" s="97"/>
      <c r="VUB174" s="97"/>
      <c r="VUC174" s="97"/>
      <c r="VUD174" s="97"/>
      <c r="VUE174" s="97"/>
      <c r="VUF174" s="97"/>
      <c r="VUG174" s="97"/>
      <c r="VUH174" s="97"/>
      <c r="VUI174" s="97"/>
      <c r="VUJ174" s="97"/>
      <c r="VUK174" s="97"/>
      <c r="VUL174" s="97"/>
      <c r="VUM174" s="97"/>
      <c r="VUN174" s="97"/>
      <c r="VUO174" s="97"/>
      <c r="VUP174" s="97"/>
      <c r="VUQ174" s="97"/>
      <c r="VUR174" s="97"/>
      <c r="VUS174" s="97"/>
      <c r="VUT174" s="97"/>
      <c r="VUU174" s="97"/>
      <c r="VUV174" s="97"/>
      <c r="VUW174" s="97"/>
      <c r="VUX174" s="97"/>
      <c r="VUY174" s="97"/>
      <c r="VUZ174" s="97"/>
      <c r="VVA174" s="97"/>
      <c r="VVB174" s="97"/>
      <c r="VVC174" s="97"/>
      <c r="VVD174" s="97"/>
      <c r="VVE174" s="97"/>
      <c r="VVF174" s="97"/>
      <c r="VVG174" s="97"/>
      <c r="VVH174" s="97"/>
      <c r="VVI174" s="97"/>
      <c r="VVJ174" s="97"/>
      <c r="VVK174" s="97"/>
      <c r="VVL174" s="97"/>
      <c r="VVM174" s="97"/>
      <c r="VVN174" s="97"/>
      <c r="VVO174" s="97"/>
      <c r="VVP174" s="97"/>
      <c r="VVQ174" s="97"/>
      <c r="VVR174" s="97"/>
      <c r="VVS174" s="97"/>
      <c r="VVT174" s="97"/>
      <c r="VVU174" s="97"/>
      <c r="VVV174" s="97"/>
      <c r="VVW174" s="97"/>
      <c r="VVX174" s="97"/>
      <c r="VVY174" s="97"/>
      <c r="VVZ174" s="97"/>
      <c r="VWA174" s="97"/>
      <c r="VWB174" s="97"/>
      <c r="VWC174" s="97"/>
      <c r="VWD174" s="97"/>
      <c r="VWE174" s="97"/>
      <c r="VWF174" s="97"/>
      <c r="VWG174" s="97"/>
      <c r="VWH174" s="97"/>
      <c r="VWI174" s="97"/>
      <c r="VWJ174" s="97"/>
      <c r="VWK174" s="97"/>
      <c r="VWL174" s="97"/>
      <c r="VWM174" s="97"/>
      <c r="VWN174" s="97"/>
      <c r="VWO174" s="97"/>
      <c r="VWP174" s="97"/>
      <c r="VWQ174" s="97"/>
      <c r="VWR174" s="97"/>
      <c r="VWS174" s="97"/>
      <c r="VWT174" s="97"/>
      <c r="VWU174" s="97"/>
      <c r="VWV174" s="97"/>
      <c r="VWW174" s="97"/>
      <c r="VWX174" s="97"/>
      <c r="VWY174" s="97"/>
      <c r="VWZ174" s="97"/>
      <c r="VXA174" s="97"/>
      <c r="VXB174" s="97"/>
      <c r="VXC174" s="97"/>
      <c r="VXD174" s="97"/>
      <c r="VXE174" s="97"/>
      <c r="VXF174" s="97"/>
      <c r="VXG174" s="97"/>
      <c r="VXH174" s="97"/>
      <c r="VXI174" s="97"/>
      <c r="VXJ174" s="97"/>
      <c r="VXK174" s="97"/>
      <c r="VXL174" s="97"/>
      <c r="VXM174" s="97"/>
      <c r="VXN174" s="97"/>
      <c r="VXO174" s="97"/>
      <c r="VXP174" s="97"/>
      <c r="VXQ174" s="97"/>
      <c r="VXR174" s="97"/>
      <c r="VXS174" s="97"/>
      <c r="VXT174" s="97"/>
      <c r="VXU174" s="97"/>
      <c r="VXV174" s="97"/>
      <c r="VXW174" s="97"/>
      <c r="VXX174" s="97"/>
      <c r="VXY174" s="97"/>
      <c r="VXZ174" s="97"/>
      <c r="VYA174" s="97"/>
      <c r="VYB174" s="97"/>
      <c r="VYC174" s="97"/>
      <c r="VYD174" s="97"/>
      <c r="VYE174" s="97"/>
      <c r="VYF174" s="97"/>
      <c r="VYG174" s="97"/>
      <c r="VYH174" s="97"/>
      <c r="VYI174" s="97"/>
      <c r="VYJ174" s="97"/>
      <c r="VYK174" s="97"/>
      <c r="VYL174" s="97"/>
      <c r="VYM174" s="97"/>
      <c r="VYN174" s="97"/>
      <c r="VYO174" s="97"/>
      <c r="VYP174" s="97"/>
      <c r="VYQ174" s="97"/>
      <c r="VYR174" s="97"/>
      <c r="VYS174" s="97"/>
      <c r="VYT174" s="97"/>
      <c r="VYU174" s="97"/>
      <c r="VYV174" s="97"/>
      <c r="VYW174" s="97"/>
      <c r="VYX174" s="97"/>
      <c r="VYY174" s="97"/>
      <c r="VYZ174" s="97"/>
      <c r="VZA174" s="97"/>
      <c r="VZB174" s="97"/>
      <c r="VZC174" s="97"/>
      <c r="VZD174" s="97"/>
      <c r="VZE174" s="97"/>
      <c r="VZF174" s="97"/>
      <c r="VZG174" s="97"/>
      <c r="VZH174" s="97"/>
      <c r="VZI174" s="97"/>
      <c r="VZJ174" s="97"/>
      <c r="VZK174" s="97"/>
      <c r="VZL174" s="97"/>
      <c r="VZM174" s="97"/>
      <c r="VZN174" s="97"/>
      <c r="VZO174" s="97"/>
      <c r="VZP174" s="97"/>
      <c r="VZQ174" s="97"/>
      <c r="VZR174" s="97"/>
      <c r="VZS174" s="97"/>
      <c r="VZT174" s="97"/>
      <c r="VZU174" s="97"/>
      <c r="VZV174" s="97"/>
      <c r="VZW174" s="97"/>
      <c r="VZX174" s="97"/>
      <c r="VZY174" s="97"/>
      <c r="VZZ174" s="97"/>
      <c r="WAA174" s="97"/>
      <c r="WAB174" s="97"/>
      <c r="WAC174" s="97"/>
      <c r="WAD174" s="97"/>
      <c r="WAE174" s="97"/>
      <c r="WAF174" s="97"/>
      <c r="WAG174" s="97"/>
      <c r="WAH174" s="97"/>
      <c r="WAI174" s="97"/>
      <c r="WAJ174" s="97"/>
      <c r="WAK174" s="97"/>
      <c r="WAL174" s="97"/>
      <c r="WAM174" s="97"/>
      <c r="WAN174" s="97"/>
      <c r="WAO174" s="97"/>
      <c r="WAP174" s="97"/>
      <c r="WAQ174" s="97"/>
      <c r="WAR174" s="97"/>
      <c r="WAS174" s="97"/>
      <c r="WAT174" s="97"/>
      <c r="WAU174" s="97"/>
      <c r="WAV174" s="97"/>
      <c r="WAW174" s="97"/>
      <c r="WAX174" s="97"/>
      <c r="WAY174" s="97"/>
      <c r="WAZ174" s="97"/>
      <c r="WBA174" s="97"/>
      <c r="WBB174" s="97"/>
      <c r="WBC174" s="97"/>
      <c r="WBD174" s="97"/>
      <c r="WBE174" s="97"/>
      <c r="WBF174" s="97"/>
      <c r="WBG174" s="97"/>
      <c r="WBH174" s="97"/>
      <c r="WBI174" s="97"/>
      <c r="WBJ174" s="97"/>
      <c r="WBK174" s="97"/>
      <c r="WBL174" s="97"/>
      <c r="WBM174" s="97"/>
      <c r="WBN174" s="97"/>
      <c r="WBO174" s="97"/>
      <c r="WBP174" s="97"/>
      <c r="WBQ174" s="97"/>
      <c r="WBR174" s="97"/>
      <c r="WBS174" s="97"/>
      <c r="WBT174" s="97"/>
      <c r="WBU174" s="97"/>
      <c r="WBV174" s="97"/>
      <c r="WBW174" s="97"/>
      <c r="WBX174" s="97"/>
      <c r="WBY174" s="97"/>
      <c r="WBZ174" s="97"/>
      <c r="WCA174" s="97"/>
      <c r="WCB174" s="97"/>
      <c r="WCC174" s="97"/>
      <c r="WCD174" s="97"/>
      <c r="WCE174" s="97"/>
      <c r="WCF174" s="97"/>
      <c r="WCG174" s="97"/>
      <c r="WCH174" s="97"/>
      <c r="WCI174" s="97"/>
      <c r="WCJ174" s="97"/>
      <c r="WCK174" s="97"/>
      <c r="WCL174" s="97"/>
      <c r="WCM174" s="97"/>
      <c r="WCN174" s="97"/>
      <c r="WCO174" s="97"/>
      <c r="WCP174" s="97"/>
      <c r="WCQ174" s="97"/>
      <c r="WCR174" s="97"/>
      <c r="WCS174" s="97"/>
      <c r="WCT174" s="97"/>
      <c r="WCU174" s="97"/>
      <c r="WCV174" s="97"/>
      <c r="WCW174" s="97"/>
      <c r="WCX174" s="97"/>
      <c r="WCY174" s="97"/>
      <c r="WCZ174" s="97"/>
      <c r="WDA174" s="97"/>
      <c r="WDB174" s="97"/>
      <c r="WDC174" s="97"/>
      <c r="WDD174" s="97"/>
      <c r="WDE174" s="97"/>
      <c r="WDF174" s="97"/>
      <c r="WDG174" s="97"/>
      <c r="WDH174" s="97"/>
      <c r="WDI174" s="97"/>
      <c r="WDJ174" s="97"/>
      <c r="WDK174" s="97"/>
      <c r="WDL174" s="97"/>
      <c r="WDM174" s="97"/>
      <c r="WDN174" s="97"/>
      <c r="WDO174" s="97"/>
      <c r="WDP174" s="97"/>
      <c r="WDQ174" s="97"/>
      <c r="WDR174" s="97"/>
      <c r="WDS174" s="97"/>
      <c r="WDT174" s="97"/>
      <c r="WDU174" s="97"/>
      <c r="WDV174" s="97"/>
      <c r="WDW174" s="97"/>
      <c r="WDX174" s="97"/>
      <c r="WDY174" s="97"/>
      <c r="WDZ174" s="97"/>
      <c r="WEA174" s="97"/>
      <c r="WEB174" s="97"/>
      <c r="WEC174" s="97"/>
      <c r="WED174" s="97"/>
      <c r="WEE174" s="97"/>
      <c r="WEF174" s="97"/>
      <c r="WEG174" s="97"/>
      <c r="WEH174" s="97"/>
      <c r="WEI174" s="97"/>
      <c r="WEJ174" s="97"/>
      <c r="WEK174" s="97"/>
      <c r="WEL174" s="97"/>
      <c r="WEM174" s="97"/>
      <c r="WEN174" s="97"/>
      <c r="WEO174" s="97"/>
      <c r="WEP174" s="97"/>
      <c r="WEQ174" s="97"/>
      <c r="WER174" s="97"/>
      <c r="WES174" s="97"/>
      <c r="WET174" s="97"/>
      <c r="WEU174" s="97"/>
      <c r="WEV174" s="97"/>
      <c r="WEW174" s="97"/>
      <c r="WEX174" s="97"/>
      <c r="WEY174" s="97"/>
      <c r="WEZ174" s="97"/>
      <c r="WFA174" s="97"/>
      <c r="WFB174" s="97"/>
      <c r="WFC174" s="97"/>
      <c r="WFD174" s="97"/>
      <c r="WFE174" s="97"/>
      <c r="WFF174" s="97"/>
      <c r="WFG174" s="97"/>
      <c r="WFH174" s="97"/>
      <c r="WFI174" s="97"/>
      <c r="WFJ174" s="97"/>
      <c r="WFK174" s="97"/>
      <c r="WFL174" s="97"/>
      <c r="WFM174" s="97"/>
      <c r="WFN174" s="97"/>
      <c r="WFO174" s="97"/>
      <c r="WFP174" s="97"/>
      <c r="WFQ174" s="97"/>
      <c r="WFR174" s="97"/>
      <c r="WFS174" s="97"/>
      <c r="WFT174" s="97"/>
      <c r="WFU174" s="97"/>
      <c r="WFV174" s="97"/>
      <c r="WFW174" s="97"/>
      <c r="WFX174" s="97"/>
      <c r="WFY174" s="97"/>
      <c r="WFZ174" s="97"/>
      <c r="WGA174" s="97"/>
      <c r="WGB174" s="97"/>
      <c r="WGC174" s="97"/>
      <c r="WGD174" s="97"/>
      <c r="WGE174" s="97"/>
      <c r="WGF174" s="97"/>
      <c r="WGG174" s="97"/>
      <c r="WGH174" s="97"/>
      <c r="WGI174" s="97"/>
      <c r="WGJ174" s="97"/>
      <c r="WGK174" s="97"/>
      <c r="WGL174" s="97"/>
      <c r="WGM174" s="97"/>
      <c r="WGN174" s="97"/>
      <c r="WGO174" s="97"/>
      <c r="WGP174" s="97"/>
      <c r="WGQ174" s="97"/>
      <c r="WGR174" s="97"/>
      <c r="WGS174" s="97"/>
      <c r="WGT174" s="97"/>
      <c r="WGU174" s="97"/>
      <c r="WGV174" s="97"/>
      <c r="WGW174" s="97"/>
      <c r="WGX174" s="97"/>
      <c r="WGY174" s="97"/>
      <c r="WGZ174" s="97"/>
      <c r="WHA174" s="97"/>
      <c r="WHB174" s="97"/>
      <c r="WHC174" s="97"/>
      <c r="WHD174" s="97"/>
      <c r="WHE174" s="97"/>
      <c r="WHF174" s="97"/>
      <c r="WHG174" s="97"/>
      <c r="WHH174" s="97"/>
      <c r="WHI174" s="97"/>
      <c r="WHJ174" s="97"/>
      <c r="WHK174" s="97"/>
      <c r="WHL174" s="97"/>
      <c r="WHM174" s="97"/>
      <c r="WHN174" s="97"/>
      <c r="WHO174" s="97"/>
      <c r="WHP174" s="97"/>
      <c r="WHQ174" s="97"/>
      <c r="WHR174" s="97"/>
      <c r="WHS174" s="97"/>
      <c r="WHT174" s="97"/>
      <c r="WHU174" s="97"/>
      <c r="WHV174" s="97"/>
      <c r="WHW174" s="97"/>
      <c r="WHX174" s="97"/>
      <c r="WHY174" s="97"/>
      <c r="WHZ174" s="97"/>
      <c r="WIA174" s="97"/>
      <c r="WIB174" s="97"/>
      <c r="WIC174" s="97"/>
      <c r="WID174" s="97"/>
      <c r="WIE174" s="97"/>
      <c r="WIF174" s="97"/>
      <c r="WIG174" s="97"/>
      <c r="WIH174" s="97"/>
      <c r="WII174" s="97"/>
      <c r="WIJ174" s="97"/>
      <c r="WIK174" s="97"/>
      <c r="WIL174" s="97"/>
      <c r="WIM174" s="97"/>
      <c r="WIN174" s="97"/>
      <c r="WIO174" s="97"/>
      <c r="WIP174" s="97"/>
      <c r="WIQ174" s="97"/>
      <c r="WIR174" s="97"/>
      <c r="WIS174" s="97"/>
      <c r="WIT174" s="97"/>
      <c r="WIU174" s="97"/>
      <c r="WIV174" s="97"/>
      <c r="WIW174" s="97"/>
      <c r="WIX174" s="97"/>
      <c r="WIY174" s="97"/>
      <c r="WIZ174" s="97"/>
      <c r="WJA174" s="97"/>
      <c r="WJB174" s="97"/>
      <c r="WJC174" s="97"/>
      <c r="WJD174" s="97"/>
      <c r="WJE174" s="97"/>
      <c r="WJF174" s="97"/>
      <c r="WJG174" s="97"/>
      <c r="WJH174" s="97"/>
      <c r="WJI174" s="97"/>
      <c r="WJJ174" s="97"/>
      <c r="WJK174" s="97"/>
      <c r="WJL174" s="97"/>
      <c r="WJM174" s="97"/>
      <c r="WJN174" s="97"/>
      <c r="WJO174" s="97"/>
      <c r="WJP174" s="97"/>
      <c r="WJQ174" s="97"/>
      <c r="WJR174" s="97"/>
      <c r="WJS174" s="97"/>
      <c r="WJT174" s="97"/>
      <c r="WJU174" s="97"/>
      <c r="WJV174" s="97"/>
      <c r="WJW174" s="97"/>
      <c r="WJX174" s="97"/>
      <c r="WJY174" s="97"/>
      <c r="WJZ174" s="97"/>
      <c r="WKA174" s="97"/>
      <c r="WKB174" s="97"/>
      <c r="WKC174" s="97"/>
      <c r="WKD174" s="97"/>
      <c r="WKE174" s="97"/>
      <c r="WKF174" s="97"/>
      <c r="WKG174" s="97"/>
      <c r="WKH174" s="97"/>
      <c r="WKI174" s="97"/>
      <c r="WKJ174" s="97"/>
      <c r="WKK174" s="97"/>
      <c r="WKL174" s="97"/>
      <c r="WKM174" s="97"/>
      <c r="WKN174" s="97"/>
      <c r="WKO174" s="97"/>
      <c r="WKP174" s="97"/>
      <c r="WKQ174" s="97"/>
      <c r="WKR174" s="97"/>
      <c r="WKS174" s="97"/>
      <c r="WKT174" s="97"/>
      <c r="WKU174" s="97"/>
      <c r="WKV174" s="97"/>
      <c r="WKW174" s="97"/>
      <c r="WKX174" s="97"/>
      <c r="WKY174" s="97"/>
      <c r="WKZ174" s="97"/>
      <c r="WLA174" s="97"/>
      <c r="WLB174" s="97"/>
      <c r="WLC174" s="97"/>
      <c r="WLD174" s="97"/>
      <c r="WLE174" s="97"/>
      <c r="WLF174" s="97"/>
      <c r="WLG174" s="97"/>
      <c r="WLH174" s="97"/>
      <c r="WLI174" s="97"/>
      <c r="WLJ174" s="97"/>
      <c r="WLK174" s="97"/>
      <c r="WLL174" s="97"/>
      <c r="WLM174" s="97"/>
      <c r="WLN174" s="97"/>
      <c r="WLO174" s="97"/>
      <c r="WLP174" s="97"/>
      <c r="WLQ174" s="97"/>
      <c r="WLR174" s="97"/>
      <c r="WLS174" s="97"/>
      <c r="WLT174" s="97"/>
      <c r="WLU174" s="97"/>
      <c r="WLV174" s="97"/>
      <c r="WLW174" s="97"/>
      <c r="WLX174" s="97"/>
      <c r="WLY174" s="97"/>
      <c r="WLZ174" s="97"/>
      <c r="WMA174" s="97"/>
      <c r="WMB174" s="97"/>
      <c r="WMC174" s="97"/>
      <c r="WMD174" s="97"/>
      <c r="WME174" s="97"/>
      <c r="WMF174" s="97"/>
      <c r="WMG174" s="97"/>
      <c r="WMH174" s="97"/>
      <c r="WMI174" s="97"/>
      <c r="WMJ174" s="97"/>
      <c r="WMK174" s="97"/>
      <c r="WML174" s="97"/>
      <c r="WMM174" s="97"/>
      <c r="WMN174" s="97"/>
      <c r="WMO174" s="97"/>
      <c r="WMP174" s="97"/>
      <c r="WMQ174" s="97"/>
      <c r="WMR174" s="97"/>
      <c r="WMS174" s="97"/>
      <c r="WMT174" s="97"/>
      <c r="WMU174" s="97"/>
      <c r="WMV174" s="97"/>
      <c r="WMW174" s="97"/>
      <c r="WMX174" s="97"/>
      <c r="WMY174" s="97"/>
      <c r="WMZ174" s="97"/>
      <c r="WNA174" s="97"/>
      <c r="WNB174" s="97"/>
      <c r="WNC174" s="97"/>
      <c r="WND174" s="97"/>
      <c r="WNE174" s="97"/>
      <c r="WNF174" s="97"/>
      <c r="WNG174" s="97"/>
      <c r="WNH174" s="97"/>
      <c r="WNI174" s="97"/>
      <c r="WNJ174" s="97"/>
      <c r="WNK174" s="97"/>
      <c r="WNL174" s="97"/>
      <c r="WNM174" s="97"/>
      <c r="WNN174" s="97"/>
      <c r="WNO174" s="97"/>
      <c r="WNP174" s="97"/>
      <c r="WNQ174" s="97"/>
      <c r="WNR174" s="97"/>
      <c r="WNS174" s="97"/>
      <c r="WNT174" s="97"/>
      <c r="WNU174" s="97"/>
      <c r="WNV174" s="97"/>
      <c r="WNW174" s="97"/>
      <c r="WNX174" s="97"/>
      <c r="WNY174" s="97"/>
      <c r="WNZ174" s="97"/>
      <c r="WOA174" s="97"/>
      <c r="WOB174" s="97"/>
      <c r="WOC174" s="97"/>
      <c r="WOD174" s="97"/>
      <c r="WOE174" s="97"/>
      <c r="WOF174" s="97"/>
      <c r="WOG174" s="97"/>
      <c r="WOH174" s="97"/>
      <c r="WOI174" s="97"/>
      <c r="WOJ174" s="97"/>
      <c r="WOK174" s="97"/>
      <c r="WOL174" s="97"/>
      <c r="WOM174" s="97"/>
      <c r="WON174" s="97"/>
      <c r="WOO174" s="97"/>
      <c r="WOP174" s="97"/>
      <c r="WOQ174" s="97"/>
      <c r="WOR174" s="97"/>
      <c r="WOS174" s="97"/>
      <c r="WOT174" s="97"/>
      <c r="WOU174" s="97"/>
      <c r="WOV174" s="97"/>
      <c r="WOW174" s="97"/>
      <c r="WOX174" s="97"/>
      <c r="WOY174" s="97"/>
      <c r="WOZ174" s="97"/>
      <c r="WPA174" s="97"/>
      <c r="WPB174" s="97"/>
      <c r="WPC174" s="97"/>
      <c r="WPD174" s="97"/>
      <c r="WPE174" s="97"/>
      <c r="WPF174" s="97"/>
      <c r="WPG174" s="97"/>
      <c r="WPH174" s="97"/>
      <c r="WPI174" s="97"/>
      <c r="WPJ174" s="97"/>
      <c r="WPK174" s="97"/>
      <c r="WPL174" s="97"/>
      <c r="WPM174" s="97"/>
      <c r="WPN174" s="97"/>
      <c r="WPO174" s="97"/>
      <c r="WPP174" s="97"/>
      <c r="WPQ174" s="97"/>
      <c r="WPR174" s="97"/>
      <c r="WPS174" s="97"/>
      <c r="WPT174" s="97"/>
      <c r="WPU174" s="97"/>
      <c r="WPV174" s="97"/>
      <c r="WPW174" s="97"/>
      <c r="WPX174" s="97"/>
      <c r="WPY174" s="97"/>
      <c r="WPZ174" s="97"/>
      <c r="WQA174" s="97"/>
      <c r="WQB174" s="97"/>
      <c r="WQC174" s="97"/>
      <c r="WQD174" s="97"/>
      <c r="WQE174" s="97"/>
      <c r="WQF174" s="97"/>
      <c r="WQG174" s="97"/>
      <c r="WQH174" s="97"/>
      <c r="WQI174" s="97"/>
      <c r="WQJ174" s="97"/>
      <c r="WQK174" s="97"/>
      <c r="WQL174" s="97"/>
      <c r="WQM174" s="97"/>
      <c r="WQN174" s="97"/>
      <c r="WQO174" s="97"/>
      <c r="WQP174" s="97"/>
      <c r="WQQ174" s="97"/>
      <c r="WQR174" s="97"/>
      <c r="WQS174" s="97"/>
      <c r="WQT174" s="97"/>
      <c r="WQU174" s="97"/>
      <c r="WQV174" s="97"/>
      <c r="WQW174" s="97"/>
      <c r="WQX174" s="97"/>
      <c r="WQY174" s="97"/>
      <c r="WQZ174" s="97"/>
      <c r="WRA174" s="97"/>
      <c r="WRB174" s="97"/>
      <c r="WRC174" s="97"/>
      <c r="WRD174" s="97"/>
      <c r="WRE174" s="97"/>
      <c r="WRF174" s="97"/>
      <c r="WRG174" s="97"/>
      <c r="WRH174" s="97"/>
      <c r="WRI174" s="97"/>
      <c r="WRJ174" s="97"/>
      <c r="WRK174" s="97"/>
      <c r="WRL174" s="97"/>
      <c r="WRM174" s="97"/>
      <c r="WRN174" s="97"/>
      <c r="WRO174" s="97"/>
      <c r="WRP174" s="97"/>
      <c r="WRQ174" s="97"/>
      <c r="WRR174" s="97"/>
      <c r="WRS174" s="97"/>
      <c r="WRT174" s="97"/>
      <c r="WRU174" s="97"/>
      <c r="WRV174" s="97"/>
      <c r="WRW174" s="97"/>
      <c r="WRX174" s="97"/>
      <c r="WRY174" s="97"/>
      <c r="WRZ174" s="97"/>
      <c r="WSA174" s="97"/>
      <c r="WSB174" s="97"/>
      <c r="WSC174" s="97"/>
      <c r="WSD174" s="97"/>
      <c r="WSE174" s="97"/>
      <c r="WSF174" s="97"/>
      <c r="WSG174" s="97"/>
      <c r="WSH174" s="97"/>
      <c r="WSI174" s="97"/>
      <c r="WSJ174" s="97"/>
      <c r="WSK174" s="97"/>
      <c r="WSL174" s="97"/>
      <c r="WSM174" s="97"/>
      <c r="WSN174" s="97"/>
      <c r="WSO174" s="97"/>
      <c r="WSP174" s="97"/>
      <c r="WSQ174" s="97"/>
      <c r="WSR174" s="97"/>
      <c r="WSS174" s="97"/>
      <c r="WST174" s="97"/>
      <c r="WSU174" s="97"/>
      <c r="WSV174" s="97"/>
      <c r="WSW174" s="97"/>
      <c r="WSX174" s="97"/>
      <c r="WSY174" s="97"/>
      <c r="WSZ174" s="97"/>
      <c r="WTA174" s="97"/>
      <c r="WTB174" s="97"/>
      <c r="WTC174" s="97"/>
      <c r="WTD174" s="97"/>
      <c r="WTE174" s="97"/>
      <c r="WTF174" s="97"/>
      <c r="WTG174" s="97"/>
      <c r="WTH174" s="97"/>
      <c r="WTI174" s="97"/>
      <c r="WTJ174" s="97"/>
      <c r="WTK174" s="97"/>
      <c r="WTL174" s="97"/>
      <c r="WTM174" s="97"/>
      <c r="WTN174" s="97"/>
      <c r="WTO174" s="97"/>
      <c r="WTP174" s="97"/>
      <c r="WTQ174" s="97"/>
      <c r="WTR174" s="97"/>
      <c r="WTS174" s="97"/>
      <c r="WTT174" s="97"/>
      <c r="WTU174" s="97"/>
      <c r="WTV174" s="97"/>
      <c r="WTW174" s="97"/>
      <c r="WTX174" s="97"/>
      <c r="WTY174" s="97"/>
      <c r="WTZ174" s="97"/>
      <c r="WUA174" s="97"/>
      <c r="WUB174" s="97"/>
      <c r="WUC174" s="97"/>
      <c r="WUD174" s="97"/>
      <c r="WUE174" s="97"/>
      <c r="WUF174" s="97"/>
      <c r="WUG174" s="97"/>
      <c r="WUH174" s="97"/>
      <c r="WUI174" s="97"/>
      <c r="WUJ174" s="97"/>
      <c r="WUK174" s="97"/>
      <c r="WUL174" s="97"/>
      <c r="WUM174" s="97"/>
      <c r="WUN174" s="97"/>
      <c r="WUO174" s="97"/>
      <c r="WUP174" s="97"/>
      <c r="WUQ174" s="97"/>
      <c r="WUR174" s="97"/>
      <c r="WUS174" s="97"/>
      <c r="WUT174" s="97"/>
      <c r="WUU174" s="97"/>
      <c r="WUV174" s="97"/>
      <c r="WUW174" s="97"/>
      <c r="WUX174" s="97"/>
      <c r="WUY174" s="97"/>
      <c r="WUZ174" s="97"/>
      <c r="WVA174" s="97"/>
      <c r="WVB174" s="97"/>
      <c r="WVC174" s="97"/>
      <c r="WVD174" s="97"/>
      <c r="WVE174" s="97"/>
      <c r="WVF174" s="97"/>
      <c r="WVG174" s="97"/>
      <c r="WVH174" s="97"/>
      <c r="WVI174" s="97"/>
      <c r="WVJ174" s="97"/>
      <c r="WVK174" s="97"/>
      <c r="WVL174" s="97"/>
      <c r="WVM174" s="97"/>
      <c r="WVN174" s="97"/>
      <c r="WVO174" s="97"/>
      <c r="WVP174" s="97"/>
      <c r="WVQ174" s="97"/>
      <c r="WVR174" s="97"/>
      <c r="WVS174" s="97"/>
      <c r="WVT174" s="97"/>
      <c r="WVU174" s="97"/>
      <c r="WVV174" s="97"/>
      <c r="WVW174" s="97"/>
      <c r="WVX174" s="97"/>
      <c r="WVY174" s="97"/>
      <c r="WVZ174" s="97"/>
      <c r="WWA174" s="97"/>
      <c r="WWB174" s="97"/>
      <c r="WWC174" s="97"/>
      <c r="WWD174" s="97"/>
      <c r="WWE174" s="97"/>
      <c r="WWF174" s="97"/>
      <c r="WWG174" s="97"/>
      <c r="WWH174" s="97"/>
      <c r="WWI174" s="97"/>
      <c r="WWJ174" s="97"/>
      <c r="WWK174" s="97"/>
      <c r="WWL174" s="97"/>
      <c r="WWM174" s="97"/>
      <c r="WWN174" s="97"/>
      <c r="WWO174" s="97"/>
      <c r="WWP174" s="97"/>
      <c r="WWQ174" s="97"/>
      <c r="WWR174" s="97"/>
      <c r="WWS174" s="97"/>
      <c r="WWT174" s="97"/>
      <c r="WWU174" s="97"/>
      <c r="WWV174" s="97"/>
      <c r="WWW174" s="97"/>
      <c r="WWX174" s="97"/>
      <c r="WWY174" s="97"/>
      <c r="WWZ174" s="97"/>
      <c r="WXA174" s="97"/>
      <c r="WXB174" s="97"/>
      <c r="WXC174" s="97"/>
      <c r="WXD174" s="97"/>
      <c r="WXE174" s="97"/>
      <c r="WXF174" s="97"/>
      <c r="WXG174" s="97"/>
      <c r="WXH174" s="97"/>
      <c r="WXI174" s="97"/>
      <c r="WXJ174" s="97"/>
      <c r="WXK174" s="97"/>
      <c r="WXL174" s="97"/>
      <c r="WXM174" s="97"/>
      <c r="WXN174" s="97"/>
      <c r="WXO174" s="97"/>
      <c r="WXP174" s="97"/>
      <c r="WXQ174" s="97"/>
      <c r="WXR174" s="97"/>
      <c r="WXS174" s="97"/>
      <c r="WXT174" s="97"/>
      <c r="WXU174" s="97"/>
      <c r="WXV174" s="97"/>
      <c r="WXW174" s="97"/>
      <c r="WXX174" s="97"/>
      <c r="WXY174" s="97"/>
      <c r="WXZ174" s="97"/>
      <c r="WYA174" s="97"/>
      <c r="WYB174" s="97"/>
      <c r="WYC174" s="97"/>
      <c r="WYD174" s="97"/>
      <c r="WYE174" s="97"/>
      <c r="WYF174" s="97"/>
      <c r="WYG174" s="97"/>
      <c r="WYH174" s="97"/>
      <c r="WYI174" s="97"/>
      <c r="WYJ174" s="97"/>
      <c r="WYK174" s="97"/>
      <c r="WYL174" s="97"/>
      <c r="WYM174" s="97"/>
      <c r="WYN174" s="97"/>
      <c r="WYO174" s="97"/>
      <c r="WYP174" s="97"/>
      <c r="WYQ174" s="97"/>
      <c r="WYR174" s="97"/>
      <c r="WYS174" s="97"/>
      <c r="WYT174" s="97"/>
      <c r="WYU174" s="97"/>
      <c r="WYV174" s="97"/>
      <c r="WYW174" s="97"/>
      <c r="WYX174" s="97"/>
      <c r="WYY174" s="97"/>
      <c r="WYZ174" s="97"/>
      <c r="WZA174" s="97"/>
      <c r="WZB174" s="97"/>
      <c r="WZC174" s="97"/>
      <c r="WZD174" s="97"/>
      <c r="WZE174" s="97"/>
      <c r="WZF174" s="97"/>
      <c r="WZG174" s="97"/>
      <c r="WZH174" s="97"/>
      <c r="WZI174" s="97"/>
      <c r="WZJ174" s="97"/>
      <c r="WZK174" s="97"/>
      <c r="WZL174" s="97"/>
      <c r="WZM174" s="97"/>
      <c r="WZN174" s="97"/>
      <c r="WZO174" s="97"/>
      <c r="WZP174" s="97"/>
      <c r="WZQ174" s="97"/>
      <c r="WZR174" s="97"/>
      <c r="WZS174" s="97"/>
      <c r="WZT174" s="97"/>
      <c r="WZU174" s="97"/>
      <c r="WZV174" s="97"/>
      <c r="WZW174" s="97"/>
      <c r="WZX174" s="97"/>
      <c r="WZY174" s="97"/>
      <c r="WZZ174" s="97"/>
      <c r="XAA174" s="97"/>
      <c r="XAB174" s="97"/>
      <c r="XAC174" s="97"/>
      <c r="XAD174" s="97"/>
      <c r="XAE174" s="97"/>
      <c r="XAF174" s="97"/>
      <c r="XAG174" s="97"/>
      <c r="XAH174" s="97"/>
      <c r="XAI174" s="97"/>
      <c r="XAJ174" s="97"/>
      <c r="XAK174" s="97"/>
      <c r="XAL174" s="97"/>
      <c r="XAM174" s="97"/>
      <c r="XAN174" s="97"/>
      <c r="XAO174" s="97"/>
      <c r="XAP174" s="97"/>
      <c r="XAQ174" s="97"/>
      <c r="XAR174" s="97"/>
      <c r="XAS174" s="97"/>
      <c r="XAT174" s="97"/>
      <c r="XAU174" s="97"/>
      <c r="XAV174" s="97"/>
      <c r="XAW174" s="97"/>
      <c r="XAX174" s="97"/>
      <c r="XAY174" s="97"/>
      <c r="XAZ174" s="97"/>
      <c r="XBA174" s="97"/>
      <c r="XBB174" s="97"/>
      <c r="XBC174" s="97"/>
      <c r="XBD174" s="97"/>
      <c r="XBE174" s="97"/>
      <c r="XBF174" s="97"/>
      <c r="XBG174" s="97"/>
      <c r="XBH174" s="97"/>
      <c r="XBI174" s="97"/>
      <c r="XBJ174" s="97"/>
      <c r="XBK174" s="97"/>
      <c r="XBL174" s="97"/>
      <c r="XBM174" s="97"/>
      <c r="XBN174" s="97"/>
      <c r="XBO174" s="97"/>
      <c r="XBP174" s="97"/>
      <c r="XBQ174" s="97"/>
      <c r="XBR174" s="97"/>
      <c r="XBS174" s="97"/>
      <c r="XBT174" s="97"/>
      <c r="XBU174" s="97"/>
      <c r="XBV174" s="97"/>
      <c r="XBW174" s="97"/>
      <c r="XBX174" s="97"/>
      <c r="XBY174" s="97"/>
      <c r="XBZ174" s="97"/>
      <c r="XCA174" s="97"/>
      <c r="XCB174" s="97"/>
      <c r="XCC174" s="97"/>
      <c r="XCD174" s="97"/>
      <c r="XCE174" s="97"/>
      <c r="XCF174" s="97"/>
      <c r="XCG174" s="97"/>
      <c r="XCH174" s="97"/>
      <c r="XCI174" s="97"/>
      <c r="XCJ174" s="97"/>
      <c r="XCK174" s="97"/>
      <c r="XCL174" s="97"/>
      <c r="XCM174" s="97"/>
      <c r="XCN174" s="97"/>
      <c r="XCO174" s="97"/>
      <c r="XCP174" s="97"/>
      <c r="XCQ174" s="97"/>
      <c r="XCR174" s="97"/>
      <c r="XCS174" s="97"/>
      <c r="XCT174" s="97"/>
      <c r="XCU174" s="97"/>
      <c r="XCV174" s="97"/>
      <c r="XCW174" s="97"/>
      <c r="XCX174" s="97"/>
      <c r="XCY174" s="97"/>
      <c r="XCZ174" s="97"/>
      <c r="XDA174" s="97"/>
      <c r="XDB174" s="97"/>
      <c r="XDC174" s="97"/>
      <c r="XDD174" s="97"/>
      <c r="XDE174" s="97"/>
      <c r="XDF174" s="97"/>
      <c r="XDG174" s="97"/>
      <c r="XDH174" s="97"/>
      <c r="XDI174" s="97"/>
      <c r="XDJ174" s="97"/>
      <c r="XDK174" s="97"/>
      <c r="XDL174" s="97"/>
      <c r="XDM174" s="97"/>
      <c r="XDN174" s="97"/>
      <c r="XDO174" s="97"/>
      <c r="XDP174" s="97"/>
      <c r="XDQ174" s="97"/>
      <c r="XDR174" s="97"/>
      <c r="XDS174" s="97"/>
      <c r="XDT174" s="97"/>
      <c r="XDU174" s="97"/>
      <c r="XDV174" s="97"/>
      <c r="XDW174" s="97"/>
      <c r="XDX174" s="97"/>
      <c r="XDY174" s="97"/>
      <c r="XDZ174" s="97"/>
      <c r="XEA174" s="97"/>
      <c r="XEB174" s="97"/>
      <c r="XEC174" s="97"/>
      <c r="XED174" s="97"/>
      <c r="XEE174" s="97"/>
      <c r="XEF174" s="97"/>
      <c r="XEG174" s="97"/>
      <c r="XEH174" s="97"/>
      <c r="XEI174" s="97"/>
      <c r="XEJ174" s="97"/>
      <c r="XEK174" s="97"/>
      <c r="XEL174" s="97"/>
      <c r="XEM174" s="97"/>
      <c r="XEN174" s="97"/>
      <c r="XEO174" s="97"/>
      <c r="XEP174" s="97"/>
      <c r="XEQ174" s="97"/>
      <c r="XER174" s="97"/>
      <c r="XES174" s="97"/>
      <c r="XET174" s="97"/>
      <c r="XEU174" s="97"/>
      <c r="XEV174" s="97"/>
      <c r="XEW174" s="97"/>
      <c r="XEX174" s="97"/>
      <c r="XEY174" s="97"/>
    </row>
    <row r="175" s="116" customFormat="1" ht="20.1" hidden="1" customHeight="1" spans="1:19">
      <c r="A175" s="193" t="s">
        <v>2674</v>
      </c>
      <c r="B175" s="194" t="str">
        <f>"商贸服务类"&amp;SUBTOTAL(3,A175:A196)-2&amp;"个"</f>
        <v>商贸服务类-1个</v>
      </c>
      <c r="C175" s="195"/>
      <c r="D175" s="196"/>
      <c r="E175" s="197"/>
      <c r="F175" s="198">
        <f>SUM(F176:F195)</f>
        <v>1010700</v>
      </c>
      <c r="G175" s="198">
        <f>SUM(G176:G195)</f>
        <v>204400</v>
      </c>
      <c r="H175" s="199"/>
      <c r="I175" s="199"/>
      <c r="J175" s="199"/>
      <c r="K175" s="193"/>
      <c r="L175" s="193"/>
      <c r="M175" s="193"/>
      <c r="N175" s="193"/>
      <c r="O175" s="229"/>
      <c r="P175" s="229"/>
      <c r="Q175" s="261"/>
      <c r="S175" s="104"/>
    </row>
    <row r="176" s="106" customFormat="1" ht="78" hidden="1" customHeight="1" spans="1:17">
      <c r="A176" s="248">
        <v>1</v>
      </c>
      <c r="B176" s="182" t="s">
        <v>2675</v>
      </c>
      <c r="C176" s="179" t="s">
        <v>433</v>
      </c>
      <c r="D176" s="179" t="s">
        <v>28</v>
      </c>
      <c r="E176" s="182" t="s">
        <v>2676</v>
      </c>
      <c r="F176" s="181">
        <v>20000</v>
      </c>
      <c r="G176" s="187">
        <v>8500</v>
      </c>
      <c r="H176" s="180" t="s">
        <v>2677</v>
      </c>
      <c r="I176" s="180"/>
      <c r="J176" s="180"/>
      <c r="K176" s="179" t="s">
        <v>79</v>
      </c>
      <c r="L176" s="179" t="s">
        <v>33</v>
      </c>
      <c r="M176" s="179" t="s">
        <v>2678</v>
      </c>
      <c r="N176" s="179" t="s">
        <v>2083</v>
      </c>
      <c r="O176" s="248"/>
      <c r="P176" s="224"/>
      <c r="Q176" s="278">
        <v>1</v>
      </c>
    </row>
    <row r="177" s="106" customFormat="1" ht="50.1" hidden="1" customHeight="1" spans="1:16383">
      <c r="A177" s="248">
        <v>2</v>
      </c>
      <c r="B177" s="182" t="s">
        <v>2679</v>
      </c>
      <c r="C177" s="179" t="s">
        <v>433</v>
      </c>
      <c r="D177" s="179" t="s">
        <v>28</v>
      </c>
      <c r="E177" s="182" t="s">
        <v>2680</v>
      </c>
      <c r="F177" s="181">
        <v>20000</v>
      </c>
      <c r="G177" s="179">
        <v>3000</v>
      </c>
      <c r="H177" s="182" t="s">
        <v>2681</v>
      </c>
      <c r="I177" s="182"/>
      <c r="J177" s="182"/>
      <c r="K177" s="179" t="s">
        <v>289</v>
      </c>
      <c r="L177" s="179" t="s">
        <v>33</v>
      </c>
      <c r="M177" s="179" t="s">
        <v>2682</v>
      </c>
      <c r="N177" s="183" t="s">
        <v>2683</v>
      </c>
      <c r="O177" s="291"/>
      <c r="P177" s="228"/>
      <c r="Q177" s="248">
        <v>1</v>
      </c>
      <c r="R177" s="110"/>
      <c r="S177" s="110"/>
      <c r="T177" s="301"/>
      <c r="U177" s="302"/>
      <c r="V177" s="101"/>
      <c r="W177" s="301"/>
      <c r="X177" s="110"/>
      <c r="Y177" s="110"/>
      <c r="Z177" s="110"/>
      <c r="AA177" s="301"/>
      <c r="AB177" s="302"/>
      <c r="AC177" s="101"/>
      <c r="AD177" s="301"/>
      <c r="AE177" s="110"/>
      <c r="AF177" s="110"/>
      <c r="AG177" s="110"/>
      <c r="AH177" s="301"/>
      <c r="AI177" s="302"/>
      <c r="AJ177" s="101"/>
      <c r="AK177" s="301"/>
      <c r="AL177" s="110"/>
      <c r="AM177" s="110"/>
      <c r="AN177" s="110"/>
      <c r="AO177" s="301"/>
      <c r="AP177" s="302"/>
      <c r="AQ177" s="101"/>
      <c r="AR177" s="301"/>
      <c r="AS177" s="110"/>
      <c r="AT177" s="110"/>
      <c r="AU177" s="110"/>
      <c r="AV177" s="301"/>
      <c r="AW177" s="302"/>
      <c r="AX177" s="101"/>
      <c r="AY177" s="301"/>
      <c r="AZ177" s="110"/>
      <c r="BA177" s="110"/>
      <c r="BB177" s="110"/>
      <c r="BC177" s="301"/>
      <c r="BD177" s="302"/>
      <c r="BE177" s="101"/>
      <c r="BF177" s="301"/>
      <c r="BG177" s="110"/>
      <c r="BH177" s="110"/>
      <c r="BI177" s="110"/>
      <c r="BJ177" s="301"/>
      <c r="BK177" s="302"/>
      <c r="BL177" s="101"/>
      <c r="BM177" s="301"/>
      <c r="BN177" s="110"/>
      <c r="BO177" s="110"/>
      <c r="BP177" s="110"/>
      <c r="BQ177" s="301"/>
      <c r="BR177" s="302"/>
      <c r="BS177" s="101"/>
      <c r="BT177" s="301"/>
      <c r="BU177" s="110"/>
      <c r="BV177" s="110"/>
      <c r="BW177" s="110"/>
      <c r="BX177" s="301"/>
      <c r="BY177" s="302"/>
      <c r="BZ177" s="101"/>
      <c r="CA177" s="301"/>
      <c r="CB177" s="110"/>
      <c r="CC177" s="110"/>
      <c r="CD177" s="110"/>
      <c r="CE177" s="301"/>
      <c r="CF177" s="302"/>
      <c r="CG177" s="101"/>
      <c r="CH177" s="301"/>
      <c r="CI177" s="110"/>
      <c r="CJ177" s="110"/>
      <c r="CK177" s="110"/>
      <c r="CL177" s="301"/>
      <c r="CM177" s="302"/>
      <c r="CN177" s="101"/>
      <c r="CO177" s="301"/>
      <c r="CP177" s="110"/>
      <c r="CQ177" s="110"/>
      <c r="CR177" s="110"/>
      <c r="CS177" s="301"/>
      <c r="CT177" s="302"/>
      <c r="CU177" s="101"/>
      <c r="CV177" s="301"/>
      <c r="CW177" s="110"/>
      <c r="CX177" s="110"/>
      <c r="CY177" s="110"/>
      <c r="CZ177" s="301"/>
      <c r="DA177" s="302"/>
      <c r="DB177" s="101"/>
      <c r="DC177" s="301"/>
      <c r="DD177" s="110"/>
      <c r="DE177" s="110"/>
      <c r="DF177" s="110"/>
      <c r="DG177" s="301"/>
      <c r="DH177" s="302"/>
      <c r="DI177" s="101"/>
      <c r="DJ177" s="301"/>
      <c r="DK177" s="110"/>
      <c r="DL177" s="110"/>
      <c r="DM177" s="110"/>
      <c r="DN177" s="301"/>
      <c r="DO177" s="302"/>
      <c r="DP177" s="101"/>
      <c r="DQ177" s="301"/>
      <c r="DR177" s="110"/>
      <c r="DS177" s="110"/>
      <c r="DT177" s="110"/>
      <c r="DU177" s="301"/>
      <c r="DV177" s="302"/>
      <c r="DW177" s="101"/>
      <c r="DX177" s="301"/>
      <c r="DY177" s="110"/>
      <c r="DZ177" s="110"/>
      <c r="EA177" s="110"/>
      <c r="EB177" s="301"/>
      <c r="EC177" s="302"/>
      <c r="ED177" s="101"/>
      <c r="EE177" s="301"/>
      <c r="EF177" s="110"/>
      <c r="EG177" s="110"/>
      <c r="EH177" s="110"/>
      <c r="EI177" s="301"/>
      <c r="EJ177" s="302"/>
      <c r="EK177" s="101"/>
      <c r="EL177" s="301"/>
      <c r="EM177" s="110"/>
      <c r="EN177" s="110"/>
      <c r="EO177" s="110"/>
      <c r="EP177" s="301"/>
      <c r="EQ177" s="302"/>
      <c r="ER177" s="101"/>
      <c r="ES177" s="301"/>
      <c r="ET177" s="110"/>
      <c r="EU177" s="110"/>
      <c r="EV177" s="110"/>
      <c r="EW177" s="301"/>
      <c r="EX177" s="302"/>
      <c r="EY177" s="101"/>
      <c r="EZ177" s="301"/>
      <c r="FA177" s="110"/>
      <c r="FB177" s="110"/>
      <c r="FC177" s="110"/>
      <c r="FD177" s="301"/>
      <c r="FE177" s="302"/>
      <c r="FF177" s="101"/>
      <c r="FG177" s="301"/>
      <c r="FH177" s="110"/>
      <c r="FI177" s="110"/>
      <c r="FJ177" s="110"/>
      <c r="FK177" s="301"/>
      <c r="FL177" s="302"/>
      <c r="FM177" s="101"/>
      <c r="FN177" s="301"/>
      <c r="FO177" s="110"/>
      <c r="FP177" s="110"/>
      <c r="FQ177" s="110"/>
      <c r="FR177" s="301"/>
      <c r="FS177" s="302"/>
      <c r="FT177" s="101"/>
      <c r="FU177" s="301"/>
      <c r="FV177" s="110"/>
      <c r="FW177" s="110"/>
      <c r="FX177" s="110"/>
      <c r="FY177" s="301"/>
      <c r="FZ177" s="302"/>
      <c r="GA177" s="101"/>
      <c r="GB177" s="301"/>
      <c r="GC177" s="110"/>
      <c r="GD177" s="110"/>
      <c r="GE177" s="110"/>
      <c r="GF177" s="301"/>
      <c r="GG177" s="302"/>
      <c r="GH177" s="101"/>
      <c r="GI177" s="301"/>
      <c r="GJ177" s="110"/>
      <c r="GK177" s="110"/>
      <c r="GL177" s="110"/>
      <c r="GM177" s="301"/>
      <c r="GN177" s="302"/>
      <c r="GO177" s="101"/>
      <c r="GP177" s="301"/>
      <c r="GQ177" s="110"/>
      <c r="GR177" s="110"/>
      <c r="GS177" s="110"/>
      <c r="GT177" s="301"/>
      <c r="GU177" s="302"/>
      <c r="GV177" s="101"/>
      <c r="GW177" s="301"/>
      <c r="GX177" s="110"/>
      <c r="GY177" s="110"/>
      <c r="GZ177" s="110"/>
      <c r="HA177" s="301"/>
      <c r="HB177" s="302"/>
      <c r="HC177" s="101"/>
      <c r="HD177" s="301"/>
      <c r="HE177" s="110"/>
      <c r="HF177" s="110"/>
      <c r="HG177" s="110"/>
      <c r="HH177" s="301"/>
      <c r="HI177" s="302"/>
      <c r="HJ177" s="101"/>
      <c r="HK177" s="301"/>
      <c r="HL177" s="110"/>
      <c r="HM177" s="110"/>
      <c r="HN177" s="110"/>
      <c r="HO177" s="301"/>
      <c r="HP177" s="302"/>
      <c r="HQ177" s="101"/>
      <c r="HR177" s="301"/>
      <c r="HS177" s="110"/>
      <c r="HT177" s="110"/>
      <c r="HU177" s="110"/>
      <c r="HV177" s="301"/>
      <c r="HW177" s="302"/>
      <c r="HX177" s="101"/>
      <c r="HY177" s="301"/>
      <c r="HZ177" s="110"/>
      <c r="IA177" s="110"/>
      <c r="IB177" s="110"/>
      <c r="IC177" s="301"/>
      <c r="ID177" s="302"/>
      <c r="IE177" s="101"/>
      <c r="IF177" s="301"/>
      <c r="IG177" s="110"/>
      <c r="IH177" s="110"/>
      <c r="II177" s="110"/>
      <c r="IJ177" s="301"/>
      <c r="IK177" s="302"/>
      <c r="IL177" s="101"/>
      <c r="IM177" s="301"/>
      <c r="IN177" s="110"/>
      <c r="IO177" s="110"/>
      <c r="IP177" s="110"/>
      <c r="IQ177" s="301"/>
      <c r="IR177" s="302"/>
      <c r="IS177" s="101"/>
      <c r="IT177" s="301"/>
      <c r="IU177" s="110"/>
      <c r="IV177" s="110"/>
      <c r="IW177" s="110"/>
      <c r="IX177" s="301"/>
      <c r="IY177" s="302"/>
      <c r="IZ177" s="101"/>
      <c r="JA177" s="301"/>
      <c r="JB177" s="110"/>
      <c r="JC177" s="110"/>
      <c r="JD177" s="110"/>
      <c r="JE177" s="301"/>
      <c r="JF177" s="302"/>
      <c r="JG177" s="101"/>
      <c r="JH177" s="301"/>
      <c r="JI177" s="110"/>
      <c r="JJ177" s="110"/>
      <c r="JK177" s="110"/>
      <c r="JL177" s="301"/>
      <c r="JM177" s="302"/>
      <c r="JN177" s="101"/>
      <c r="JO177" s="301"/>
      <c r="JP177" s="110"/>
      <c r="JQ177" s="110"/>
      <c r="JR177" s="110"/>
      <c r="JS177" s="301"/>
      <c r="JT177" s="302"/>
      <c r="JU177" s="101"/>
      <c r="JV177" s="301"/>
      <c r="JW177" s="110"/>
      <c r="JX177" s="110"/>
      <c r="JY177" s="110"/>
      <c r="JZ177" s="301"/>
      <c r="KA177" s="302"/>
      <c r="KB177" s="101"/>
      <c r="KC177" s="301"/>
      <c r="KD177" s="110"/>
      <c r="KE177" s="110"/>
      <c r="KF177" s="110"/>
      <c r="KG177" s="301"/>
      <c r="KH177" s="302"/>
      <c r="KI177" s="101"/>
      <c r="KJ177" s="301"/>
      <c r="KK177" s="110"/>
      <c r="KL177" s="110"/>
      <c r="KM177" s="110"/>
      <c r="KN177" s="301"/>
      <c r="KO177" s="302"/>
      <c r="KP177" s="101"/>
      <c r="KQ177" s="301"/>
      <c r="KR177" s="110"/>
      <c r="KS177" s="110"/>
      <c r="KT177" s="110"/>
      <c r="KU177" s="301"/>
      <c r="KV177" s="302"/>
      <c r="KW177" s="101"/>
      <c r="KX177" s="301"/>
      <c r="KY177" s="110"/>
      <c r="KZ177" s="110"/>
      <c r="LA177" s="110"/>
      <c r="LB177" s="301"/>
      <c r="LC177" s="302"/>
      <c r="LD177" s="101"/>
      <c r="LE177" s="301"/>
      <c r="LF177" s="110"/>
      <c r="LG177" s="110"/>
      <c r="LH177" s="110"/>
      <c r="LI177" s="301"/>
      <c r="LJ177" s="302"/>
      <c r="LK177" s="101"/>
      <c r="LL177" s="301"/>
      <c r="LM177" s="110"/>
      <c r="LN177" s="110"/>
      <c r="LO177" s="110"/>
      <c r="LP177" s="301"/>
      <c r="LQ177" s="302"/>
      <c r="LR177" s="101"/>
      <c r="LS177" s="301"/>
      <c r="LT177" s="110"/>
      <c r="LU177" s="110"/>
      <c r="LV177" s="110"/>
      <c r="LW177" s="301"/>
      <c r="LX177" s="302"/>
      <c r="LY177" s="101"/>
      <c r="LZ177" s="301"/>
      <c r="MA177" s="110"/>
      <c r="MB177" s="110"/>
      <c r="MC177" s="110"/>
      <c r="MD177" s="301"/>
      <c r="ME177" s="302"/>
      <c r="MF177" s="101"/>
      <c r="MG177" s="301"/>
      <c r="MH177" s="110"/>
      <c r="MI177" s="110"/>
      <c r="MJ177" s="110"/>
      <c r="MK177" s="301"/>
      <c r="ML177" s="302"/>
      <c r="MM177" s="101"/>
      <c r="MN177" s="301"/>
      <c r="MO177" s="110"/>
      <c r="MP177" s="110"/>
      <c r="MQ177" s="110"/>
      <c r="MR177" s="301"/>
      <c r="MS177" s="302"/>
      <c r="MT177" s="101"/>
      <c r="MU177" s="301"/>
      <c r="MV177" s="110"/>
      <c r="MW177" s="110"/>
      <c r="MX177" s="110"/>
      <c r="MY177" s="301"/>
      <c r="MZ177" s="302"/>
      <c r="NA177" s="101"/>
      <c r="NB177" s="301"/>
      <c r="NC177" s="110"/>
      <c r="ND177" s="110"/>
      <c r="NE177" s="110"/>
      <c r="NF177" s="301"/>
      <c r="NG177" s="302"/>
      <c r="NH177" s="101"/>
      <c r="NI177" s="301"/>
      <c r="NJ177" s="110"/>
      <c r="NK177" s="110"/>
      <c r="NL177" s="110"/>
      <c r="NM177" s="301"/>
      <c r="NN177" s="302"/>
      <c r="NO177" s="101"/>
      <c r="NP177" s="301"/>
      <c r="NQ177" s="110"/>
      <c r="NR177" s="110"/>
      <c r="NS177" s="110"/>
      <c r="NT177" s="301"/>
      <c r="NU177" s="302"/>
      <c r="NV177" s="101"/>
      <c r="NW177" s="301"/>
      <c r="NX177" s="110"/>
      <c r="NY177" s="110"/>
      <c r="NZ177" s="110"/>
      <c r="OA177" s="301"/>
      <c r="OB177" s="302"/>
      <c r="OC177" s="101"/>
      <c r="OD177" s="301"/>
      <c r="OE177" s="110"/>
      <c r="OF177" s="110"/>
      <c r="OG177" s="110"/>
      <c r="OH177" s="301"/>
      <c r="OI177" s="302"/>
      <c r="OJ177" s="101"/>
      <c r="OK177" s="301"/>
      <c r="OL177" s="110"/>
      <c r="OM177" s="110"/>
      <c r="ON177" s="110"/>
      <c r="OO177" s="301"/>
      <c r="OP177" s="302"/>
      <c r="OQ177" s="101"/>
      <c r="OR177" s="301"/>
      <c r="OS177" s="110"/>
      <c r="OT177" s="110"/>
      <c r="OU177" s="110"/>
      <c r="OV177" s="301"/>
      <c r="OW177" s="302"/>
      <c r="OX177" s="101"/>
      <c r="OY177" s="301"/>
      <c r="OZ177" s="110"/>
      <c r="PA177" s="110"/>
      <c r="PB177" s="110"/>
      <c r="PC177" s="301"/>
      <c r="PD177" s="302"/>
      <c r="PE177" s="101"/>
      <c r="PF177" s="301"/>
      <c r="PG177" s="110"/>
      <c r="PH177" s="110"/>
      <c r="PI177" s="110"/>
      <c r="PJ177" s="301"/>
      <c r="PK177" s="302"/>
      <c r="PL177" s="101"/>
      <c r="PM177" s="301"/>
      <c r="PN177" s="110"/>
      <c r="PO177" s="110"/>
      <c r="PP177" s="110"/>
      <c r="PQ177" s="301"/>
      <c r="PR177" s="302"/>
      <c r="PS177" s="101"/>
      <c r="PT177" s="301"/>
      <c r="PU177" s="110"/>
      <c r="PV177" s="110"/>
      <c r="PW177" s="110"/>
      <c r="PX177" s="301"/>
      <c r="PY177" s="302"/>
      <c r="PZ177" s="101"/>
      <c r="QA177" s="301"/>
      <c r="QB177" s="110"/>
      <c r="QC177" s="110"/>
      <c r="QD177" s="110"/>
      <c r="QE177" s="301"/>
      <c r="QF177" s="302"/>
      <c r="QG177" s="101"/>
      <c r="QH177" s="301"/>
      <c r="QI177" s="110"/>
      <c r="QJ177" s="110"/>
      <c r="QK177" s="110"/>
      <c r="QL177" s="301"/>
      <c r="QM177" s="302"/>
      <c r="QN177" s="101"/>
      <c r="QO177" s="301"/>
      <c r="QP177" s="110"/>
      <c r="QQ177" s="110"/>
      <c r="QR177" s="110"/>
      <c r="QS177" s="301"/>
      <c r="QT177" s="302"/>
      <c r="QU177" s="101"/>
      <c r="QV177" s="301"/>
      <c r="QW177" s="110"/>
      <c r="QX177" s="110"/>
      <c r="QY177" s="110"/>
      <c r="QZ177" s="301"/>
      <c r="RA177" s="302"/>
      <c r="RB177" s="101"/>
      <c r="RC177" s="301"/>
      <c r="RD177" s="110"/>
      <c r="RE177" s="110"/>
      <c r="RF177" s="110"/>
      <c r="RG177" s="301"/>
      <c r="RH177" s="302"/>
      <c r="RI177" s="101"/>
      <c r="RJ177" s="301"/>
      <c r="RK177" s="110"/>
      <c r="RL177" s="110"/>
      <c r="RM177" s="110"/>
      <c r="RN177" s="301"/>
      <c r="RO177" s="302"/>
      <c r="RP177" s="101"/>
      <c r="RQ177" s="301"/>
      <c r="RR177" s="110"/>
      <c r="RS177" s="110"/>
      <c r="RT177" s="110"/>
      <c r="RU177" s="301"/>
      <c r="RV177" s="302"/>
      <c r="RW177" s="101"/>
      <c r="RX177" s="301"/>
      <c r="RY177" s="110"/>
      <c r="RZ177" s="110"/>
      <c r="SA177" s="110"/>
      <c r="SB177" s="301"/>
      <c r="SC177" s="302"/>
      <c r="SD177" s="101"/>
      <c r="SE177" s="301"/>
      <c r="SF177" s="110"/>
      <c r="SG177" s="110"/>
      <c r="SH177" s="110"/>
      <c r="SI177" s="301"/>
      <c r="SJ177" s="302"/>
      <c r="SK177" s="101"/>
      <c r="SL177" s="301"/>
      <c r="SM177" s="110"/>
      <c r="SN177" s="110"/>
      <c r="SO177" s="110"/>
      <c r="SP177" s="301"/>
      <c r="SQ177" s="302"/>
      <c r="SR177" s="101"/>
      <c r="SS177" s="301"/>
      <c r="ST177" s="110"/>
      <c r="SU177" s="110"/>
      <c r="SV177" s="110"/>
      <c r="SW177" s="301"/>
      <c r="SX177" s="302"/>
      <c r="SY177" s="101"/>
      <c r="SZ177" s="301"/>
      <c r="TA177" s="110"/>
      <c r="TB177" s="110"/>
      <c r="TC177" s="110"/>
      <c r="TD177" s="301"/>
      <c r="TE177" s="302"/>
      <c r="TF177" s="101"/>
      <c r="TG177" s="301"/>
      <c r="TH177" s="110"/>
      <c r="TI177" s="110"/>
      <c r="TJ177" s="110"/>
      <c r="TK177" s="301"/>
      <c r="TL177" s="302"/>
      <c r="TM177" s="101"/>
      <c r="TN177" s="301"/>
      <c r="TO177" s="110"/>
      <c r="TP177" s="110"/>
      <c r="TQ177" s="110"/>
      <c r="TR177" s="301"/>
      <c r="TS177" s="302"/>
      <c r="TT177" s="101"/>
      <c r="TU177" s="301"/>
      <c r="TV177" s="110"/>
      <c r="TW177" s="110"/>
      <c r="TX177" s="110"/>
      <c r="TY177" s="301"/>
      <c r="TZ177" s="302"/>
      <c r="UA177" s="101"/>
      <c r="UB177" s="301"/>
      <c r="UC177" s="110"/>
      <c r="UD177" s="110"/>
      <c r="UE177" s="110"/>
      <c r="UF177" s="301"/>
      <c r="UG177" s="302"/>
      <c r="UH177" s="101"/>
      <c r="UI177" s="301"/>
      <c r="UJ177" s="110"/>
      <c r="UK177" s="110"/>
      <c r="UL177" s="110"/>
      <c r="UM177" s="301"/>
      <c r="UN177" s="302"/>
      <c r="UO177" s="101"/>
      <c r="UP177" s="301"/>
      <c r="UQ177" s="110"/>
      <c r="UR177" s="110"/>
      <c r="US177" s="110"/>
      <c r="UT177" s="301"/>
      <c r="UU177" s="302"/>
      <c r="UV177" s="101"/>
      <c r="UW177" s="301"/>
      <c r="UX177" s="110"/>
      <c r="UY177" s="110"/>
      <c r="UZ177" s="110"/>
      <c r="VA177" s="301"/>
      <c r="VB177" s="302"/>
      <c r="VC177" s="101"/>
      <c r="VD177" s="301"/>
      <c r="VE177" s="110"/>
      <c r="VF177" s="110"/>
      <c r="VG177" s="110"/>
      <c r="VH177" s="301"/>
      <c r="VI177" s="302"/>
      <c r="VJ177" s="101"/>
      <c r="VK177" s="301"/>
      <c r="VL177" s="110"/>
      <c r="VM177" s="110"/>
      <c r="VN177" s="110"/>
      <c r="VO177" s="301"/>
      <c r="VP177" s="302"/>
      <c r="VQ177" s="101"/>
      <c r="VR177" s="301"/>
      <c r="VS177" s="110"/>
      <c r="VT177" s="110"/>
      <c r="VU177" s="110"/>
      <c r="VV177" s="301"/>
      <c r="VW177" s="302"/>
      <c r="VX177" s="101"/>
      <c r="VY177" s="301"/>
      <c r="VZ177" s="110"/>
      <c r="WA177" s="110"/>
      <c r="WB177" s="110"/>
      <c r="WC177" s="301"/>
      <c r="WD177" s="302"/>
      <c r="WE177" s="101"/>
      <c r="WF177" s="301"/>
      <c r="WG177" s="110"/>
      <c r="WH177" s="110"/>
      <c r="WI177" s="110"/>
      <c r="WJ177" s="301"/>
      <c r="WK177" s="302"/>
      <c r="WL177" s="101"/>
      <c r="WM177" s="301"/>
      <c r="WN177" s="110"/>
      <c r="WO177" s="110"/>
      <c r="WP177" s="110"/>
      <c r="WQ177" s="301"/>
      <c r="WR177" s="302"/>
      <c r="WS177" s="101"/>
      <c r="WT177" s="301"/>
      <c r="WU177" s="110"/>
      <c r="WV177" s="110"/>
      <c r="WW177" s="110"/>
      <c r="WX177" s="301"/>
      <c r="WY177" s="302"/>
      <c r="WZ177" s="101"/>
      <c r="XA177" s="301"/>
      <c r="XB177" s="110"/>
      <c r="XC177" s="110"/>
      <c r="XD177" s="110"/>
      <c r="XE177" s="301"/>
      <c r="XF177" s="302"/>
      <c r="XG177" s="101"/>
      <c r="XH177" s="301"/>
      <c r="XI177" s="110"/>
      <c r="XJ177" s="110"/>
      <c r="XK177" s="110"/>
      <c r="XL177" s="301"/>
      <c r="XM177" s="302"/>
      <c r="XN177" s="101"/>
      <c r="XO177" s="301"/>
      <c r="XP177" s="110"/>
      <c r="XQ177" s="110"/>
      <c r="XR177" s="110"/>
      <c r="XS177" s="301"/>
      <c r="XT177" s="302"/>
      <c r="XU177" s="101"/>
      <c r="XV177" s="301"/>
      <c r="XW177" s="110"/>
      <c r="XX177" s="110"/>
      <c r="XY177" s="110"/>
      <c r="XZ177" s="301"/>
      <c r="YA177" s="302"/>
      <c r="YB177" s="101"/>
      <c r="YC177" s="301"/>
      <c r="YD177" s="110"/>
      <c r="YE177" s="110"/>
      <c r="YF177" s="110"/>
      <c r="YG177" s="301"/>
      <c r="YH177" s="302"/>
      <c r="YI177" s="101"/>
      <c r="YJ177" s="301"/>
      <c r="YK177" s="110"/>
      <c r="YL177" s="110"/>
      <c r="YM177" s="110"/>
      <c r="YN177" s="301"/>
      <c r="YO177" s="302"/>
      <c r="YP177" s="101"/>
      <c r="YQ177" s="301"/>
      <c r="YR177" s="110"/>
      <c r="YS177" s="110"/>
      <c r="YT177" s="110"/>
      <c r="YU177" s="301"/>
      <c r="YV177" s="302"/>
      <c r="YW177" s="101"/>
      <c r="YX177" s="301"/>
      <c r="YY177" s="110"/>
      <c r="YZ177" s="110"/>
      <c r="ZA177" s="110"/>
      <c r="ZB177" s="301"/>
      <c r="ZC177" s="302"/>
      <c r="ZD177" s="101"/>
      <c r="ZE177" s="301"/>
      <c r="ZF177" s="110"/>
      <c r="ZG177" s="110"/>
      <c r="ZH177" s="110"/>
      <c r="ZI177" s="301"/>
      <c r="ZJ177" s="302"/>
      <c r="ZK177" s="101"/>
      <c r="ZL177" s="301"/>
      <c r="ZM177" s="110"/>
      <c r="ZN177" s="110"/>
      <c r="ZO177" s="110"/>
      <c r="ZP177" s="301"/>
      <c r="ZQ177" s="302"/>
      <c r="ZR177" s="101"/>
      <c r="ZS177" s="301"/>
      <c r="ZT177" s="110"/>
      <c r="ZU177" s="110"/>
      <c r="ZV177" s="110"/>
      <c r="ZW177" s="301"/>
      <c r="ZX177" s="302"/>
      <c r="ZY177" s="101"/>
      <c r="ZZ177" s="301"/>
      <c r="AAA177" s="110"/>
      <c r="AAB177" s="110"/>
      <c r="AAC177" s="110"/>
      <c r="AAD177" s="301"/>
      <c r="AAE177" s="302"/>
      <c r="AAF177" s="101"/>
      <c r="AAG177" s="301"/>
      <c r="AAH177" s="110"/>
      <c r="AAI177" s="110"/>
      <c r="AAJ177" s="110"/>
      <c r="AAK177" s="301"/>
      <c r="AAL177" s="302"/>
      <c r="AAM177" s="101"/>
      <c r="AAN177" s="301"/>
      <c r="AAO177" s="110"/>
      <c r="AAP177" s="110"/>
      <c r="AAQ177" s="110"/>
      <c r="AAR177" s="301"/>
      <c r="AAS177" s="302"/>
      <c r="AAT177" s="101"/>
      <c r="AAU177" s="301"/>
      <c r="AAV177" s="110"/>
      <c r="AAW177" s="110"/>
      <c r="AAX177" s="110"/>
      <c r="AAY177" s="301"/>
      <c r="AAZ177" s="302"/>
      <c r="ABA177" s="101"/>
      <c r="ABB177" s="301"/>
      <c r="ABC177" s="110"/>
      <c r="ABD177" s="110"/>
      <c r="ABE177" s="110"/>
      <c r="ABF177" s="301"/>
      <c r="ABG177" s="302"/>
      <c r="ABH177" s="101"/>
      <c r="ABI177" s="301"/>
      <c r="ABJ177" s="110"/>
      <c r="ABK177" s="110"/>
      <c r="ABL177" s="110"/>
      <c r="ABM177" s="301"/>
      <c r="ABN177" s="302"/>
      <c r="ABO177" s="101"/>
      <c r="ABP177" s="301"/>
      <c r="ABQ177" s="110"/>
      <c r="ABR177" s="110"/>
      <c r="ABS177" s="110"/>
      <c r="ABT177" s="301"/>
      <c r="ABU177" s="302"/>
      <c r="ABV177" s="101"/>
      <c r="ABW177" s="301"/>
      <c r="ABX177" s="110"/>
      <c r="ABY177" s="110"/>
      <c r="ABZ177" s="110"/>
      <c r="ACA177" s="301"/>
      <c r="ACB177" s="302"/>
      <c r="ACC177" s="101"/>
      <c r="ACD177" s="301"/>
      <c r="ACE177" s="110"/>
      <c r="ACF177" s="110"/>
      <c r="ACG177" s="110"/>
      <c r="ACH177" s="301"/>
      <c r="ACI177" s="302"/>
      <c r="ACJ177" s="101"/>
      <c r="ACK177" s="301"/>
      <c r="ACL177" s="110"/>
      <c r="ACM177" s="110"/>
      <c r="ACN177" s="110"/>
      <c r="ACO177" s="301"/>
      <c r="ACP177" s="302"/>
      <c r="ACQ177" s="101"/>
      <c r="ACR177" s="301"/>
      <c r="ACS177" s="110"/>
      <c r="ACT177" s="110"/>
      <c r="ACU177" s="110"/>
      <c r="ACV177" s="301"/>
      <c r="ACW177" s="302"/>
      <c r="ACX177" s="101"/>
      <c r="ACY177" s="301"/>
      <c r="ACZ177" s="110"/>
      <c r="ADA177" s="110"/>
      <c r="ADB177" s="110"/>
      <c r="ADC177" s="301"/>
      <c r="ADD177" s="302"/>
      <c r="ADE177" s="101"/>
      <c r="ADF177" s="301"/>
      <c r="ADG177" s="110"/>
      <c r="ADH177" s="110"/>
      <c r="ADI177" s="110"/>
      <c r="ADJ177" s="301"/>
      <c r="ADK177" s="302"/>
      <c r="ADL177" s="101"/>
      <c r="ADM177" s="301"/>
      <c r="ADN177" s="110"/>
      <c r="ADO177" s="110"/>
      <c r="ADP177" s="110"/>
      <c r="ADQ177" s="301"/>
      <c r="ADR177" s="302"/>
      <c r="ADS177" s="101"/>
      <c r="ADT177" s="301"/>
      <c r="ADU177" s="110"/>
      <c r="ADV177" s="110"/>
      <c r="ADW177" s="110"/>
      <c r="ADX177" s="301"/>
      <c r="ADY177" s="302"/>
      <c r="ADZ177" s="101"/>
      <c r="AEA177" s="301"/>
      <c r="AEB177" s="110"/>
      <c r="AEC177" s="110"/>
      <c r="AED177" s="110"/>
      <c r="AEE177" s="301"/>
      <c r="AEF177" s="302"/>
      <c r="AEG177" s="101"/>
      <c r="AEH177" s="301"/>
      <c r="AEI177" s="110"/>
      <c r="AEJ177" s="110"/>
      <c r="AEK177" s="110"/>
      <c r="AEL177" s="301"/>
      <c r="AEM177" s="302"/>
      <c r="AEN177" s="101"/>
      <c r="AEO177" s="301"/>
      <c r="AEP177" s="110"/>
      <c r="AEQ177" s="110"/>
      <c r="AER177" s="110"/>
      <c r="AES177" s="301"/>
      <c r="AET177" s="302"/>
      <c r="AEU177" s="101"/>
      <c r="AEV177" s="301"/>
      <c r="AEW177" s="110"/>
      <c r="AEX177" s="110"/>
      <c r="AEY177" s="110"/>
      <c r="AEZ177" s="301"/>
      <c r="AFA177" s="302"/>
      <c r="AFB177" s="101"/>
      <c r="AFC177" s="301"/>
      <c r="AFD177" s="110"/>
      <c r="AFE177" s="110"/>
      <c r="AFF177" s="110"/>
      <c r="AFG177" s="301"/>
      <c r="AFH177" s="302"/>
      <c r="AFI177" s="101"/>
      <c r="AFJ177" s="301"/>
      <c r="AFK177" s="110"/>
      <c r="AFL177" s="110"/>
      <c r="AFM177" s="110"/>
      <c r="AFN177" s="301"/>
      <c r="AFO177" s="302"/>
      <c r="AFP177" s="101"/>
      <c r="AFQ177" s="301"/>
      <c r="AFR177" s="110"/>
      <c r="AFS177" s="110"/>
      <c r="AFT177" s="110"/>
      <c r="AFU177" s="301"/>
      <c r="AFV177" s="302"/>
      <c r="AFW177" s="101"/>
      <c r="AFX177" s="301"/>
      <c r="AFY177" s="110"/>
      <c r="AFZ177" s="110"/>
      <c r="AGA177" s="110"/>
      <c r="AGB177" s="301"/>
      <c r="AGC177" s="302"/>
      <c r="AGD177" s="101"/>
      <c r="AGE177" s="301"/>
      <c r="AGF177" s="110"/>
      <c r="AGG177" s="110"/>
      <c r="AGH177" s="110"/>
      <c r="AGI177" s="301"/>
      <c r="AGJ177" s="302"/>
      <c r="AGK177" s="101"/>
      <c r="AGL177" s="301"/>
      <c r="AGM177" s="110"/>
      <c r="AGN177" s="110"/>
      <c r="AGO177" s="110"/>
      <c r="AGP177" s="301"/>
      <c r="AGQ177" s="302"/>
      <c r="AGR177" s="101"/>
      <c r="AGS177" s="301"/>
      <c r="AGT177" s="110"/>
      <c r="AGU177" s="110"/>
      <c r="AGV177" s="110"/>
      <c r="AGW177" s="301"/>
      <c r="AGX177" s="302"/>
      <c r="AGY177" s="101"/>
      <c r="AGZ177" s="301"/>
      <c r="AHA177" s="110"/>
      <c r="AHB177" s="110"/>
      <c r="AHC177" s="110"/>
      <c r="AHD177" s="301"/>
      <c r="AHE177" s="302"/>
      <c r="AHF177" s="101"/>
      <c r="AHG177" s="301"/>
      <c r="AHH177" s="110"/>
      <c r="AHI177" s="110"/>
      <c r="AHJ177" s="110"/>
      <c r="AHK177" s="301"/>
      <c r="AHL177" s="302"/>
      <c r="AHM177" s="101"/>
      <c r="AHN177" s="301"/>
      <c r="AHO177" s="110"/>
      <c r="AHP177" s="110"/>
      <c r="AHQ177" s="110"/>
      <c r="AHR177" s="301"/>
      <c r="AHS177" s="302"/>
      <c r="AHT177" s="101"/>
      <c r="AHU177" s="301"/>
      <c r="AHV177" s="110"/>
      <c r="AHW177" s="110"/>
      <c r="AHX177" s="110"/>
      <c r="AHY177" s="301"/>
      <c r="AHZ177" s="302"/>
      <c r="AIA177" s="101"/>
      <c r="AIB177" s="301"/>
      <c r="AIC177" s="110"/>
      <c r="AID177" s="110"/>
      <c r="AIE177" s="110"/>
      <c r="AIF177" s="301"/>
      <c r="AIG177" s="302"/>
      <c r="AIH177" s="101"/>
      <c r="AII177" s="301"/>
      <c r="AIJ177" s="110"/>
      <c r="AIK177" s="110"/>
      <c r="AIL177" s="110"/>
      <c r="AIM177" s="301"/>
      <c r="AIN177" s="302"/>
      <c r="AIO177" s="101"/>
      <c r="AIP177" s="301"/>
      <c r="AIQ177" s="110"/>
      <c r="AIR177" s="110"/>
      <c r="AIS177" s="110"/>
      <c r="AIT177" s="301"/>
      <c r="AIU177" s="302"/>
      <c r="AIV177" s="101"/>
      <c r="AIW177" s="301"/>
      <c r="AIX177" s="110"/>
      <c r="AIY177" s="110"/>
      <c r="AIZ177" s="110"/>
      <c r="AJA177" s="301"/>
      <c r="AJB177" s="302"/>
      <c r="AJC177" s="101"/>
      <c r="AJD177" s="301"/>
      <c r="AJE177" s="110"/>
      <c r="AJF177" s="110"/>
      <c r="AJG177" s="110"/>
      <c r="AJH177" s="301"/>
      <c r="AJI177" s="302"/>
      <c r="AJJ177" s="101"/>
      <c r="AJK177" s="301"/>
      <c r="AJL177" s="110"/>
      <c r="AJM177" s="110"/>
      <c r="AJN177" s="110"/>
      <c r="AJO177" s="301"/>
      <c r="AJP177" s="302"/>
      <c r="AJQ177" s="101"/>
      <c r="AJR177" s="301"/>
      <c r="AJS177" s="110"/>
      <c r="AJT177" s="110"/>
      <c r="AJU177" s="110"/>
      <c r="AJV177" s="301"/>
      <c r="AJW177" s="302"/>
      <c r="AJX177" s="101"/>
      <c r="AJY177" s="301"/>
      <c r="AJZ177" s="110"/>
      <c r="AKA177" s="110"/>
      <c r="AKB177" s="110"/>
      <c r="AKC177" s="301"/>
      <c r="AKD177" s="302"/>
      <c r="AKE177" s="101"/>
      <c r="AKF177" s="301"/>
      <c r="AKG177" s="110"/>
      <c r="AKH177" s="110"/>
      <c r="AKI177" s="110"/>
      <c r="AKJ177" s="301"/>
      <c r="AKK177" s="302"/>
      <c r="AKL177" s="101"/>
      <c r="AKM177" s="301"/>
      <c r="AKN177" s="110"/>
      <c r="AKO177" s="110"/>
      <c r="AKP177" s="110"/>
      <c r="AKQ177" s="301"/>
      <c r="AKR177" s="302"/>
      <c r="AKS177" s="101"/>
      <c r="AKT177" s="301"/>
      <c r="AKU177" s="110"/>
      <c r="AKV177" s="110"/>
      <c r="AKW177" s="110"/>
      <c r="AKX177" s="301"/>
      <c r="AKY177" s="302"/>
      <c r="AKZ177" s="101"/>
      <c r="ALA177" s="301"/>
      <c r="ALB177" s="110"/>
      <c r="ALC177" s="110"/>
      <c r="ALD177" s="110"/>
      <c r="ALE177" s="301"/>
      <c r="ALF177" s="302"/>
      <c r="ALG177" s="101"/>
      <c r="ALH177" s="301"/>
      <c r="ALI177" s="110"/>
      <c r="ALJ177" s="110"/>
      <c r="ALK177" s="110"/>
      <c r="ALL177" s="301"/>
      <c r="ALM177" s="302"/>
      <c r="ALN177" s="101"/>
      <c r="ALO177" s="301"/>
      <c r="ALP177" s="110"/>
      <c r="ALQ177" s="110"/>
      <c r="ALR177" s="110"/>
      <c r="ALS177" s="301"/>
      <c r="ALT177" s="302"/>
      <c r="ALU177" s="101"/>
      <c r="ALV177" s="301"/>
      <c r="ALW177" s="110"/>
      <c r="ALX177" s="110"/>
      <c r="ALY177" s="110"/>
      <c r="ALZ177" s="301"/>
      <c r="AMA177" s="302"/>
      <c r="AMB177" s="101"/>
      <c r="AMC177" s="301"/>
      <c r="AMD177" s="110"/>
      <c r="AME177" s="110"/>
      <c r="AMF177" s="110"/>
      <c r="AMG177" s="301"/>
      <c r="AMH177" s="302"/>
      <c r="AMI177" s="101"/>
      <c r="AMJ177" s="301"/>
      <c r="AMK177" s="110"/>
      <c r="AML177" s="110"/>
      <c r="AMM177" s="110"/>
      <c r="AMN177" s="301"/>
      <c r="AMO177" s="302"/>
      <c r="AMP177" s="101"/>
      <c r="AMQ177" s="301"/>
      <c r="AMR177" s="110"/>
      <c r="AMS177" s="110"/>
      <c r="AMT177" s="110"/>
      <c r="AMU177" s="301"/>
      <c r="AMV177" s="302"/>
      <c r="AMW177" s="101"/>
      <c r="AMX177" s="301"/>
      <c r="AMY177" s="110"/>
      <c r="AMZ177" s="110"/>
      <c r="ANA177" s="110"/>
      <c r="ANB177" s="301"/>
      <c r="ANC177" s="302"/>
      <c r="AND177" s="101"/>
      <c r="ANE177" s="301"/>
      <c r="ANF177" s="110"/>
      <c r="ANG177" s="110"/>
      <c r="ANH177" s="110"/>
      <c r="ANI177" s="301"/>
      <c r="ANJ177" s="302"/>
      <c r="ANK177" s="101"/>
      <c r="ANL177" s="301"/>
      <c r="ANM177" s="110"/>
      <c r="ANN177" s="110"/>
      <c r="ANO177" s="110"/>
      <c r="ANP177" s="301"/>
      <c r="ANQ177" s="302"/>
      <c r="ANR177" s="101"/>
      <c r="ANS177" s="301"/>
      <c r="ANT177" s="110"/>
      <c r="ANU177" s="110"/>
      <c r="ANV177" s="110"/>
      <c r="ANW177" s="301"/>
      <c r="ANX177" s="302"/>
      <c r="ANY177" s="101"/>
      <c r="ANZ177" s="301"/>
      <c r="AOA177" s="110"/>
      <c r="AOB177" s="110"/>
      <c r="AOC177" s="110"/>
      <c r="AOD177" s="301"/>
      <c r="AOE177" s="302"/>
      <c r="AOF177" s="101"/>
      <c r="AOG177" s="301"/>
      <c r="AOH177" s="110"/>
      <c r="AOI177" s="110"/>
      <c r="AOJ177" s="110"/>
      <c r="AOK177" s="301"/>
      <c r="AOL177" s="302"/>
      <c r="AOM177" s="101"/>
      <c r="AON177" s="301"/>
      <c r="AOO177" s="110"/>
      <c r="AOP177" s="110"/>
      <c r="AOQ177" s="110"/>
      <c r="AOR177" s="301"/>
      <c r="AOS177" s="302"/>
      <c r="AOT177" s="101"/>
      <c r="AOU177" s="301"/>
      <c r="AOV177" s="110"/>
      <c r="AOW177" s="110"/>
      <c r="AOX177" s="110"/>
      <c r="AOY177" s="301"/>
      <c r="AOZ177" s="302"/>
      <c r="APA177" s="101"/>
      <c r="APB177" s="301"/>
      <c r="APC177" s="110"/>
      <c r="APD177" s="110"/>
      <c r="APE177" s="110"/>
      <c r="APF177" s="301"/>
      <c r="APG177" s="302"/>
      <c r="APH177" s="101"/>
      <c r="API177" s="301"/>
      <c r="APJ177" s="110"/>
      <c r="APK177" s="110"/>
      <c r="APL177" s="110"/>
      <c r="APM177" s="301"/>
      <c r="APN177" s="302"/>
      <c r="APO177" s="101"/>
      <c r="APP177" s="301"/>
      <c r="APQ177" s="110"/>
      <c r="APR177" s="110"/>
      <c r="APS177" s="110"/>
      <c r="APT177" s="301"/>
      <c r="APU177" s="302"/>
      <c r="APV177" s="101"/>
      <c r="APW177" s="301"/>
      <c r="APX177" s="110"/>
      <c r="APY177" s="110"/>
      <c r="APZ177" s="110"/>
      <c r="AQA177" s="301"/>
      <c r="AQB177" s="302"/>
      <c r="AQC177" s="101"/>
      <c r="AQD177" s="301"/>
      <c r="AQE177" s="110"/>
      <c r="AQF177" s="110"/>
      <c r="AQG177" s="110"/>
      <c r="AQH177" s="301"/>
      <c r="AQI177" s="302"/>
      <c r="AQJ177" s="101"/>
      <c r="AQK177" s="301"/>
      <c r="AQL177" s="110"/>
      <c r="AQM177" s="110"/>
      <c r="AQN177" s="110"/>
      <c r="AQO177" s="301"/>
      <c r="AQP177" s="302"/>
      <c r="AQQ177" s="101"/>
      <c r="AQR177" s="301"/>
      <c r="AQS177" s="110"/>
      <c r="AQT177" s="110"/>
      <c r="AQU177" s="110"/>
      <c r="AQV177" s="301"/>
      <c r="AQW177" s="302"/>
      <c r="AQX177" s="101"/>
      <c r="AQY177" s="301"/>
      <c r="AQZ177" s="110"/>
      <c r="ARA177" s="110"/>
      <c r="ARB177" s="110"/>
      <c r="ARC177" s="301"/>
      <c r="ARD177" s="302"/>
      <c r="ARE177" s="101"/>
      <c r="ARF177" s="301"/>
      <c r="ARG177" s="110"/>
      <c r="ARH177" s="110"/>
      <c r="ARI177" s="110"/>
      <c r="ARJ177" s="301"/>
      <c r="ARK177" s="302"/>
      <c r="ARL177" s="101"/>
      <c r="ARM177" s="301"/>
      <c r="ARN177" s="110"/>
      <c r="ARO177" s="110"/>
      <c r="ARP177" s="110"/>
      <c r="ARQ177" s="301"/>
      <c r="ARR177" s="302"/>
      <c r="ARS177" s="101"/>
      <c r="ART177" s="301"/>
      <c r="ARU177" s="110"/>
      <c r="ARV177" s="110"/>
      <c r="ARW177" s="110"/>
      <c r="ARX177" s="301"/>
      <c r="ARY177" s="302"/>
      <c r="ARZ177" s="101"/>
      <c r="ASA177" s="301"/>
      <c r="ASB177" s="110"/>
      <c r="ASC177" s="110"/>
      <c r="ASD177" s="110"/>
      <c r="ASE177" s="301"/>
      <c r="ASF177" s="302"/>
      <c r="ASG177" s="101"/>
      <c r="ASH177" s="301"/>
      <c r="ASI177" s="110"/>
      <c r="ASJ177" s="110"/>
      <c r="ASK177" s="110"/>
      <c r="ASL177" s="301"/>
      <c r="ASM177" s="302"/>
      <c r="ASN177" s="101"/>
      <c r="ASO177" s="301"/>
      <c r="ASP177" s="110"/>
      <c r="ASQ177" s="110"/>
      <c r="ASR177" s="110"/>
      <c r="ASS177" s="301"/>
      <c r="AST177" s="302"/>
      <c r="ASU177" s="101"/>
      <c r="ASV177" s="301"/>
      <c r="ASW177" s="110"/>
      <c r="ASX177" s="110"/>
      <c r="ASY177" s="110"/>
      <c r="ASZ177" s="301"/>
      <c r="ATA177" s="302"/>
      <c r="ATB177" s="101"/>
      <c r="ATC177" s="301"/>
      <c r="ATD177" s="110"/>
      <c r="ATE177" s="110"/>
      <c r="ATF177" s="110"/>
      <c r="ATG177" s="301"/>
      <c r="ATH177" s="302"/>
      <c r="ATI177" s="101"/>
      <c r="ATJ177" s="301"/>
      <c r="ATK177" s="110"/>
      <c r="ATL177" s="110"/>
      <c r="ATM177" s="110"/>
      <c r="ATN177" s="301"/>
      <c r="ATO177" s="302"/>
      <c r="ATP177" s="101"/>
      <c r="ATQ177" s="301"/>
      <c r="ATR177" s="110"/>
      <c r="ATS177" s="110"/>
      <c r="ATT177" s="110"/>
      <c r="ATU177" s="301"/>
      <c r="ATV177" s="302"/>
      <c r="ATW177" s="101"/>
      <c r="ATX177" s="301"/>
      <c r="ATY177" s="110"/>
      <c r="ATZ177" s="110"/>
      <c r="AUA177" s="110"/>
      <c r="AUB177" s="301"/>
      <c r="AUC177" s="302"/>
      <c r="AUD177" s="101"/>
      <c r="AUE177" s="301"/>
      <c r="AUF177" s="110"/>
      <c r="AUG177" s="110"/>
      <c r="AUH177" s="110"/>
      <c r="AUI177" s="301"/>
      <c r="AUJ177" s="302"/>
      <c r="AUK177" s="101"/>
      <c r="AUL177" s="301"/>
      <c r="AUM177" s="110"/>
      <c r="AUN177" s="110"/>
      <c r="AUO177" s="110"/>
      <c r="AUP177" s="301"/>
      <c r="AUQ177" s="302"/>
      <c r="AUR177" s="101"/>
      <c r="AUS177" s="301"/>
      <c r="AUT177" s="110"/>
      <c r="AUU177" s="110"/>
      <c r="AUV177" s="110"/>
      <c r="AUW177" s="301"/>
      <c r="AUX177" s="302"/>
      <c r="AUY177" s="101"/>
      <c r="AUZ177" s="301"/>
      <c r="AVA177" s="110"/>
      <c r="AVB177" s="110"/>
      <c r="AVC177" s="110"/>
      <c r="AVD177" s="301"/>
      <c r="AVE177" s="302"/>
      <c r="AVF177" s="101"/>
      <c r="AVG177" s="301"/>
      <c r="AVH177" s="110"/>
      <c r="AVI177" s="110"/>
      <c r="AVJ177" s="110"/>
      <c r="AVK177" s="301"/>
      <c r="AVL177" s="302"/>
      <c r="AVM177" s="101"/>
      <c r="AVN177" s="301"/>
      <c r="AVO177" s="110"/>
      <c r="AVP177" s="110"/>
      <c r="AVQ177" s="110"/>
      <c r="AVR177" s="301"/>
      <c r="AVS177" s="302"/>
      <c r="AVT177" s="101"/>
      <c r="AVU177" s="301"/>
      <c r="AVV177" s="110"/>
      <c r="AVW177" s="110"/>
      <c r="AVX177" s="110"/>
      <c r="AVY177" s="301"/>
      <c r="AVZ177" s="302"/>
      <c r="AWA177" s="101"/>
      <c r="AWB177" s="301"/>
      <c r="AWC177" s="110"/>
      <c r="AWD177" s="110"/>
      <c r="AWE177" s="110"/>
      <c r="AWF177" s="301"/>
      <c r="AWG177" s="302"/>
      <c r="AWH177" s="101"/>
      <c r="AWI177" s="301"/>
      <c r="AWJ177" s="110"/>
      <c r="AWK177" s="110"/>
      <c r="AWL177" s="110"/>
      <c r="AWM177" s="301"/>
      <c r="AWN177" s="302"/>
      <c r="AWO177" s="101"/>
      <c r="AWP177" s="301"/>
      <c r="AWQ177" s="110"/>
      <c r="AWR177" s="110"/>
      <c r="AWS177" s="110"/>
      <c r="AWT177" s="301"/>
      <c r="AWU177" s="302"/>
      <c r="AWV177" s="101"/>
      <c r="AWW177" s="301"/>
      <c r="AWX177" s="110"/>
      <c r="AWY177" s="110"/>
      <c r="AWZ177" s="110"/>
      <c r="AXA177" s="301"/>
      <c r="AXB177" s="302"/>
      <c r="AXC177" s="101"/>
      <c r="AXD177" s="301"/>
      <c r="AXE177" s="110"/>
      <c r="AXF177" s="110"/>
      <c r="AXG177" s="110"/>
      <c r="AXH177" s="301"/>
      <c r="AXI177" s="302"/>
      <c r="AXJ177" s="101"/>
      <c r="AXK177" s="301"/>
      <c r="AXL177" s="110"/>
      <c r="AXM177" s="110"/>
      <c r="AXN177" s="110"/>
      <c r="AXO177" s="301"/>
      <c r="AXP177" s="302"/>
      <c r="AXQ177" s="101"/>
      <c r="AXR177" s="301"/>
      <c r="AXS177" s="110"/>
      <c r="AXT177" s="110"/>
      <c r="AXU177" s="110"/>
      <c r="AXV177" s="301"/>
      <c r="AXW177" s="302"/>
      <c r="AXX177" s="101"/>
      <c r="AXY177" s="301"/>
      <c r="AXZ177" s="110"/>
      <c r="AYA177" s="110"/>
      <c r="AYB177" s="110"/>
      <c r="AYC177" s="301"/>
      <c r="AYD177" s="302"/>
      <c r="AYE177" s="101"/>
      <c r="AYF177" s="301"/>
      <c r="AYG177" s="110"/>
      <c r="AYH177" s="110"/>
      <c r="AYI177" s="110"/>
      <c r="AYJ177" s="301"/>
      <c r="AYK177" s="302"/>
      <c r="AYL177" s="101"/>
      <c r="AYM177" s="301"/>
      <c r="AYN177" s="110"/>
      <c r="AYO177" s="110"/>
      <c r="AYP177" s="110"/>
      <c r="AYQ177" s="301"/>
      <c r="AYR177" s="302"/>
      <c r="AYS177" s="101"/>
      <c r="AYT177" s="301"/>
      <c r="AYU177" s="110"/>
      <c r="AYV177" s="110"/>
      <c r="AYW177" s="110"/>
      <c r="AYX177" s="301"/>
      <c r="AYY177" s="302"/>
      <c r="AYZ177" s="101"/>
      <c r="AZA177" s="301"/>
      <c r="AZB177" s="110"/>
      <c r="AZC177" s="110"/>
      <c r="AZD177" s="110"/>
      <c r="AZE177" s="301"/>
      <c r="AZF177" s="302"/>
      <c r="AZG177" s="101"/>
      <c r="AZH177" s="301"/>
      <c r="AZI177" s="110"/>
      <c r="AZJ177" s="110"/>
      <c r="AZK177" s="110"/>
      <c r="AZL177" s="301"/>
      <c r="AZM177" s="302"/>
      <c r="AZN177" s="101"/>
      <c r="AZO177" s="301"/>
      <c r="AZP177" s="110"/>
      <c r="AZQ177" s="110"/>
      <c r="AZR177" s="110"/>
      <c r="AZS177" s="301"/>
      <c r="AZT177" s="302"/>
      <c r="AZU177" s="101"/>
      <c r="AZV177" s="301"/>
      <c r="AZW177" s="110"/>
      <c r="AZX177" s="110"/>
      <c r="AZY177" s="110"/>
      <c r="AZZ177" s="301"/>
      <c r="BAA177" s="302"/>
      <c r="BAB177" s="101"/>
      <c r="BAC177" s="301"/>
      <c r="BAD177" s="110"/>
      <c r="BAE177" s="110"/>
      <c r="BAF177" s="110"/>
      <c r="BAG177" s="301"/>
      <c r="BAH177" s="302"/>
      <c r="BAI177" s="101"/>
      <c r="BAJ177" s="301"/>
      <c r="BAK177" s="110"/>
      <c r="BAL177" s="110"/>
      <c r="BAM177" s="110"/>
      <c r="BAN177" s="301"/>
      <c r="BAO177" s="302"/>
      <c r="BAP177" s="101"/>
      <c r="BAQ177" s="301"/>
      <c r="BAR177" s="110"/>
      <c r="BAS177" s="110"/>
      <c r="BAT177" s="110"/>
      <c r="BAU177" s="301"/>
      <c r="BAV177" s="302"/>
      <c r="BAW177" s="101"/>
      <c r="BAX177" s="301"/>
      <c r="BAY177" s="110"/>
      <c r="BAZ177" s="110"/>
      <c r="BBA177" s="110"/>
      <c r="BBB177" s="301"/>
      <c r="BBC177" s="302"/>
      <c r="BBD177" s="101"/>
      <c r="BBE177" s="301"/>
      <c r="BBF177" s="110"/>
      <c r="BBG177" s="110"/>
      <c r="BBH177" s="110"/>
      <c r="BBI177" s="301"/>
      <c r="BBJ177" s="302"/>
      <c r="BBK177" s="101"/>
      <c r="BBL177" s="301"/>
      <c r="BBM177" s="110"/>
      <c r="BBN177" s="110"/>
      <c r="BBO177" s="110"/>
      <c r="BBP177" s="301"/>
      <c r="BBQ177" s="302"/>
      <c r="BBR177" s="101"/>
      <c r="BBS177" s="301"/>
      <c r="BBT177" s="110"/>
      <c r="BBU177" s="110"/>
      <c r="BBV177" s="110"/>
      <c r="BBW177" s="301"/>
      <c r="BBX177" s="302"/>
      <c r="BBY177" s="101"/>
      <c r="BBZ177" s="301"/>
      <c r="BCA177" s="110"/>
      <c r="BCB177" s="110"/>
      <c r="BCC177" s="110"/>
      <c r="BCD177" s="301"/>
      <c r="BCE177" s="302"/>
      <c r="BCF177" s="101"/>
      <c r="BCG177" s="301"/>
      <c r="BCH177" s="110"/>
      <c r="BCI177" s="110"/>
      <c r="BCJ177" s="110"/>
      <c r="BCK177" s="301"/>
      <c r="BCL177" s="302"/>
      <c r="BCM177" s="101"/>
      <c r="BCN177" s="301"/>
      <c r="BCO177" s="110"/>
      <c r="BCP177" s="110"/>
      <c r="BCQ177" s="110"/>
      <c r="BCR177" s="301"/>
      <c r="BCS177" s="302"/>
      <c r="BCT177" s="101"/>
      <c r="BCU177" s="301"/>
      <c r="BCV177" s="110"/>
      <c r="BCW177" s="110"/>
      <c r="BCX177" s="110"/>
      <c r="BCY177" s="301"/>
      <c r="BCZ177" s="302"/>
      <c r="BDA177" s="101"/>
      <c r="BDB177" s="301"/>
      <c r="BDC177" s="110"/>
      <c r="BDD177" s="110"/>
      <c r="BDE177" s="110"/>
      <c r="BDF177" s="301"/>
      <c r="BDG177" s="302"/>
      <c r="BDH177" s="101"/>
      <c r="BDI177" s="301"/>
      <c r="BDJ177" s="110"/>
      <c r="BDK177" s="110"/>
      <c r="BDL177" s="110"/>
      <c r="BDM177" s="301"/>
      <c r="BDN177" s="302"/>
      <c r="BDO177" s="101"/>
      <c r="BDP177" s="301"/>
      <c r="BDQ177" s="110"/>
      <c r="BDR177" s="110"/>
      <c r="BDS177" s="110"/>
      <c r="BDT177" s="301"/>
      <c r="BDU177" s="302"/>
      <c r="BDV177" s="101"/>
      <c r="BDW177" s="301"/>
      <c r="BDX177" s="110"/>
      <c r="BDY177" s="110"/>
      <c r="BDZ177" s="110"/>
      <c r="BEA177" s="301"/>
      <c r="BEB177" s="302"/>
      <c r="BEC177" s="101"/>
      <c r="BED177" s="301"/>
      <c r="BEE177" s="110"/>
      <c r="BEF177" s="110"/>
      <c r="BEG177" s="110"/>
      <c r="BEH177" s="301"/>
      <c r="BEI177" s="302"/>
      <c r="BEJ177" s="101"/>
      <c r="BEK177" s="301"/>
      <c r="BEL177" s="110"/>
      <c r="BEM177" s="110"/>
      <c r="BEN177" s="110"/>
      <c r="BEO177" s="301"/>
      <c r="BEP177" s="302"/>
      <c r="BEQ177" s="101"/>
      <c r="BER177" s="301"/>
      <c r="BES177" s="110"/>
      <c r="BET177" s="110"/>
      <c r="BEU177" s="110"/>
      <c r="BEV177" s="301"/>
      <c r="BEW177" s="302"/>
      <c r="BEX177" s="101"/>
      <c r="BEY177" s="301"/>
      <c r="BEZ177" s="110"/>
      <c r="BFA177" s="110"/>
      <c r="BFB177" s="110"/>
      <c r="BFC177" s="301"/>
      <c r="BFD177" s="302"/>
      <c r="BFE177" s="101"/>
      <c r="BFF177" s="301"/>
      <c r="BFG177" s="110"/>
      <c r="BFH177" s="110"/>
      <c r="BFI177" s="110"/>
      <c r="BFJ177" s="301"/>
      <c r="BFK177" s="302"/>
      <c r="BFL177" s="101"/>
      <c r="BFM177" s="301"/>
      <c r="BFN177" s="110"/>
      <c r="BFO177" s="110"/>
      <c r="BFP177" s="110"/>
      <c r="BFQ177" s="301"/>
      <c r="BFR177" s="302"/>
      <c r="BFS177" s="101"/>
      <c r="BFT177" s="301"/>
      <c r="BFU177" s="110"/>
      <c r="BFV177" s="110"/>
      <c r="BFW177" s="110"/>
      <c r="BFX177" s="301"/>
      <c r="BFY177" s="302"/>
      <c r="BFZ177" s="101"/>
      <c r="BGA177" s="301"/>
      <c r="BGB177" s="110"/>
      <c r="BGC177" s="110"/>
      <c r="BGD177" s="110"/>
      <c r="BGE177" s="301"/>
      <c r="BGF177" s="302"/>
      <c r="BGG177" s="101"/>
      <c r="BGH177" s="301"/>
      <c r="BGI177" s="110"/>
      <c r="BGJ177" s="110"/>
      <c r="BGK177" s="110"/>
      <c r="BGL177" s="301"/>
      <c r="BGM177" s="302"/>
      <c r="BGN177" s="101"/>
      <c r="BGO177" s="301"/>
      <c r="BGP177" s="110"/>
      <c r="BGQ177" s="110"/>
      <c r="BGR177" s="110"/>
      <c r="BGS177" s="301"/>
      <c r="BGT177" s="302"/>
      <c r="BGU177" s="101"/>
      <c r="BGV177" s="301"/>
      <c r="BGW177" s="110"/>
      <c r="BGX177" s="110"/>
      <c r="BGY177" s="110"/>
      <c r="BGZ177" s="301"/>
      <c r="BHA177" s="302"/>
      <c r="BHB177" s="101"/>
      <c r="BHC177" s="301"/>
      <c r="BHD177" s="110"/>
      <c r="BHE177" s="110"/>
      <c r="BHF177" s="110"/>
      <c r="BHG177" s="301"/>
      <c r="BHH177" s="302"/>
      <c r="BHI177" s="101"/>
      <c r="BHJ177" s="301"/>
      <c r="BHK177" s="110"/>
      <c r="BHL177" s="110"/>
      <c r="BHM177" s="110"/>
      <c r="BHN177" s="301"/>
      <c r="BHO177" s="302"/>
      <c r="BHP177" s="101"/>
      <c r="BHQ177" s="301"/>
      <c r="BHR177" s="110"/>
      <c r="BHS177" s="110"/>
      <c r="BHT177" s="110"/>
      <c r="BHU177" s="301"/>
      <c r="BHV177" s="302"/>
      <c r="BHW177" s="101"/>
      <c r="BHX177" s="301"/>
      <c r="BHY177" s="110"/>
      <c r="BHZ177" s="110"/>
      <c r="BIA177" s="110"/>
      <c r="BIB177" s="301"/>
      <c r="BIC177" s="302"/>
      <c r="BID177" s="101"/>
      <c r="BIE177" s="301"/>
      <c r="BIF177" s="110"/>
      <c r="BIG177" s="110"/>
      <c r="BIH177" s="110"/>
      <c r="BII177" s="301"/>
      <c r="BIJ177" s="302"/>
      <c r="BIK177" s="101"/>
      <c r="BIL177" s="301"/>
      <c r="BIM177" s="110"/>
      <c r="BIN177" s="110"/>
      <c r="BIO177" s="110"/>
      <c r="BIP177" s="301"/>
      <c r="BIQ177" s="302"/>
      <c r="BIR177" s="101"/>
      <c r="BIS177" s="301"/>
      <c r="BIT177" s="110"/>
      <c r="BIU177" s="110"/>
      <c r="BIV177" s="110"/>
      <c r="BIW177" s="301"/>
      <c r="BIX177" s="302"/>
      <c r="BIY177" s="101"/>
      <c r="BIZ177" s="301"/>
      <c r="BJA177" s="110"/>
      <c r="BJB177" s="110"/>
      <c r="BJC177" s="110"/>
      <c r="BJD177" s="301"/>
      <c r="BJE177" s="302"/>
      <c r="BJF177" s="101"/>
      <c r="BJG177" s="301"/>
      <c r="BJH177" s="110"/>
      <c r="BJI177" s="110"/>
      <c r="BJJ177" s="110"/>
      <c r="BJK177" s="301"/>
      <c r="BJL177" s="302"/>
      <c r="BJM177" s="101"/>
      <c r="BJN177" s="301"/>
      <c r="BJO177" s="110"/>
      <c r="BJP177" s="110"/>
      <c r="BJQ177" s="110"/>
      <c r="BJR177" s="301"/>
      <c r="BJS177" s="302"/>
      <c r="BJT177" s="101"/>
      <c r="BJU177" s="301"/>
      <c r="BJV177" s="110"/>
      <c r="BJW177" s="110"/>
      <c r="BJX177" s="110"/>
      <c r="BJY177" s="301"/>
      <c r="BJZ177" s="302"/>
      <c r="BKA177" s="101"/>
      <c r="BKB177" s="301"/>
      <c r="BKC177" s="110"/>
      <c r="BKD177" s="110"/>
      <c r="BKE177" s="110"/>
      <c r="BKF177" s="301"/>
      <c r="BKG177" s="302"/>
      <c r="BKH177" s="101"/>
      <c r="BKI177" s="301"/>
      <c r="BKJ177" s="110"/>
      <c r="BKK177" s="110"/>
      <c r="BKL177" s="110"/>
      <c r="BKM177" s="301"/>
      <c r="BKN177" s="302"/>
      <c r="BKO177" s="101"/>
      <c r="BKP177" s="301"/>
      <c r="BKQ177" s="110"/>
      <c r="BKR177" s="110"/>
      <c r="BKS177" s="110"/>
      <c r="BKT177" s="301"/>
      <c r="BKU177" s="302"/>
      <c r="BKV177" s="101"/>
      <c r="BKW177" s="301"/>
      <c r="BKX177" s="110"/>
      <c r="BKY177" s="110"/>
      <c r="BKZ177" s="110"/>
      <c r="BLA177" s="301"/>
      <c r="BLB177" s="302"/>
      <c r="BLC177" s="101"/>
      <c r="BLD177" s="301"/>
      <c r="BLE177" s="110"/>
      <c r="BLF177" s="110"/>
      <c r="BLG177" s="110"/>
      <c r="BLH177" s="301"/>
      <c r="BLI177" s="302"/>
      <c r="BLJ177" s="101"/>
      <c r="BLK177" s="301"/>
      <c r="BLL177" s="110"/>
      <c r="BLM177" s="110"/>
      <c r="BLN177" s="110"/>
      <c r="BLO177" s="301"/>
      <c r="BLP177" s="302"/>
      <c r="BLQ177" s="101"/>
      <c r="BLR177" s="301"/>
      <c r="BLS177" s="110"/>
      <c r="BLT177" s="110"/>
      <c r="BLU177" s="110"/>
      <c r="BLV177" s="301"/>
      <c r="BLW177" s="302"/>
      <c r="BLX177" s="101"/>
      <c r="BLY177" s="301"/>
      <c r="BLZ177" s="110"/>
      <c r="BMA177" s="110"/>
      <c r="BMB177" s="110"/>
      <c r="BMC177" s="301"/>
      <c r="BMD177" s="302"/>
      <c r="BME177" s="101"/>
      <c r="BMF177" s="301"/>
      <c r="BMG177" s="110"/>
      <c r="BMH177" s="110"/>
      <c r="BMI177" s="110"/>
      <c r="BMJ177" s="301"/>
      <c r="BMK177" s="302"/>
      <c r="BML177" s="101"/>
      <c r="BMM177" s="301"/>
      <c r="BMN177" s="110"/>
      <c r="BMO177" s="110"/>
      <c r="BMP177" s="110"/>
      <c r="BMQ177" s="301"/>
      <c r="BMR177" s="302"/>
      <c r="BMS177" s="101"/>
      <c r="BMT177" s="301"/>
      <c r="BMU177" s="110"/>
      <c r="BMV177" s="110"/>
      <c r="BMW177" s="110"/>
      <c r="BMX177" s="301"/>
      <c r="BMY177" s="302"/>
      <c r="BMZ177" s="101"/>
      <c r="BNA177" s="301"/>
      <c r="BNB177" s="110"/>
      <c r="BNC177" s="110"/>
      <c r="BND177" s="110"/>
      <c r="BNE177" s="301"/>
      <c r="BNF177" s="302"/>
      <c r="BNG177" s="101"/>
      <c r="BNH177" s="301"/>
      <c r="BNI177" s="110"/>
      <c r="BNJ177" s="110"/>
      <c r="BNK177" s="110"/>
      <c r="BNL177" s="301"/>
      <c r="BNM177" s="302"/>
      <c r="BNN177" s="101"/>
      <c r="BNO177" s="301"/>
      <c r="BNP177" s="110"/>
      <c r="BNQ177" s="110"/>
      <c r="BNR177" s="110"/>
      <c r="BNS177" s="301"/>
      <c r="BNT177" s="302"/>
      <c r="BNU177" s="101"/>
      <c r="BNV177" s="301"/>
      <c r="BNW177" s="110"/>
      <c r="BNX177" s="110"/>
      <c r="BNY177" s="110"/>
      <c r="BNZ177" s="301"/>
      <c r="BOA177" s="302"/>
      <c r="BOB177" s="101"/>
      <c r="BOC177" s="301"/>
      <c r="BOD177" s="110"/>
      <c r="BOE177" s="110"/>
      <c r="BOF177" s="110"/>
      <c r="BOG177" s="301"/>
      <c r="BOH177" s="302"/>
      <c r="BOI177" s="101"/>
      <c r="BOJ177" s="301"/>
      <c r="BOK177" s="110"/>
      <c r="BOL177" s="110"/>
      <c r="BOM177" s="110"/>
      <c r="BON177" s="301"/>
      <c r="BOO177" s="302"/>
      <c r="BOP177" s="101"/>
      <c r="BOQ177" s="301"/>
      <c r="BOR177" s="110"/>
      <c r="BOS177" s="110"/>
      <c r="BOT177" s="110"/>
      <c r="BOU177" s="301"/>
      <c r="BOV177" s="302"/>
      <c r="BOW177" s="101"/>
      <c r="BOX177" s="301"/>
      <c r="BOY177" s="110"/>
      <c r="BOZ177" s="110"/>
      <c r="BPA177" s="110"/>
      <c r="BPB177" s="301"/>
      <c r="BPC177" s="302"/>
      <c r="BPD177" s="101"/>
      <c r="BPE177" s="301"/>
      <c r="BPF177" s="110"/>
      <c r="BPG177" s="110"/>
      <c r="BPH177" s="110"/>
      <c r="BPI177" s="301"/>
      <c r="BPJ177" s="302"/>
      <c r="BPK177" s="101"/>
      <c r="BPL177" s="301"/>
      <c r="BPM177" s="110"/>
      <c r="BPN177" s="110"/>
      <c r="BPO177" s="110"/>
      <c r="BPP177" s="301"/>
      <c r="BPQ177" s="302"/>
      <c r="BPR177" s="101"/>
      <c r="BPS177" s="301"/>
      <c r="BPT177" s="110"/>
      <c r="BPU177" s="110"/>
      <c r="BPV177" s="110"/>
      <c r="BPW177" s="301"/>
      <c r="BPX177" s="302"/>
      <c r="BPY177" s="101"/>
      <c r="BPZ177" s="301"/>
      <c r="BQA177" s="110"/>
      <c r="BQB177" s="110"/>
      <c r="BQC177" s="110"/>
      <c r="BQD177" s="301"/>
      <c r="BQE177" s="302"/>
      <c r="BQF177" s="101"/>
      <c r="BQG177" s="301"/>
      <c r="BQH177" s="110"/>
      <c r="BQI177" s="110"/>
      <c r="BQJ177" s="110"/>
      <c r="BQK177" s="301"/>
      <c r="BQL177" s="302"/>
      <c r="BQM177" s="101"/>
      <c r="BQN177" s="301"/>
      <c r="BQO177" s="110"/>
      <c r="BQP177" s="110"/>
      <c r="BQQ177" s="110"/>
      <c r="BQR177" s="301"/>
      <c r="BQS177" s="302"/>
      <c r="BQT177" s="101"/>
      <c r="BQU177" s="301"/>
      <c r="BQV177" s="110"/>
      <c r="BQW177" s="110"/>
      <c r="BQX177" s="110"/>
      <c r="BQY177" s="301"/>
      <c r="BQZ177" s="302"/>
      <c r="BRA177" s="101"/>
      <c r="BRB177" s="301"/>
      <c r="BRC177" s="110"/>
      <c r="BRD177" s="110"/>
      <c r="BRE177" s="110"/>
      <c r="BRF177" s="301"/>
      <c r="BRG177" s="302"/>
      <c r="BRH177" s="101"/>
      <c r="BRI177" s="301"/>
      <c r="BRJ177" s="110"/>
      <c r="BRK177" s="110"/>
      <c r="BRL177" s="110"/>
      <c r="BRM177" s="301"/>
      <c r="BRN177" s="302"/>
      <c r="BRO177" s="101"/>
      <c r="BRP177" s="301"/>
      <c r="BRQ177" s="110"/>
      <c r="BRR177" s="110"/>
      <c r="BRS177" s="110"/>
      <c r="BRT177" s="301"/>
      <c r="BRU177" s="302"/>
      <c r="BRV177" s="101"/>
      <c r="BRW177" s="301"/>
      <c r="BRX177" s="110"/>
      <c r="BRY177" s="110"/>
      <c r="BRZ177" s="110"/>
      <c r="BSA177" s="301"/>
      <c r="BSB177" s="302"/>
      <c r="BSC177" s="101"/>
      <c r="BSD177" s="301"/>
      <c r="BSE177" s="110"/>
      <c r="BSF177" s="110"/>
      <c r="BSG177" s="110"/>
      <c r="BSH177" s="301"/>
      <c r="BSI177" s="302"/>
      <c r="BSJ177" s="101"/>
      <c r="BSK177" s="301"/>
      <c r="BSL177" s="110"/>
      <c r="BSM177" s="110"/>
      <c r="BSN177" s="110"/>
      <c r="BSO177" s="301"/>
      <c r="BSP177" s="302"/>
      <c r="BSQ177" s="101"/>
      <c r="BSR177" s="301"/>
      <c r="BSS177" s="110"/>
      <c r="BST177" s="110"/>
      <c r="BSU177" s="110"/>
      <c r="BSV177" s="301"/>
      <c r="BSW177" s="302"/>
      <c r="BSX177" s="101"/>
      <c r="BSY177" s="301"/>
      <c r="BSZ177" s="110"/>
      <c r="BTA177" s="110"/>
      <c r="BTB177" s="110"/>
      <c r="BTC177" s="301"/>
      <c r="BTD177" s="302"/>
      <c r="BTE177" s="101"/>
      <c r="BTF177" s="301"/>
      <c r="BTG177" s="110"/>
      <c r="BTH177" s="110"/>
      <c r="BTI177" s="110"/>
      <c r="BTJ177" s="301"/>
      <c r="BTK177" s="302"/>
      <c r="BTL177" s="101"/>
      <c r="BTM177" s="301"/>
      <c r="BTN177" s="110"/>
      <c r="BTO177" s="110"/>
      <c r="BTP177" s="110"/>
      <c r="BTQ177" s="301"/>
      <c r="BTR177" s="302"/>
      <c r="BTS177" s="101"/>
      <c r="BTT177" s="301"/>
      <c r="BTU177" s="110"/>
      <c r="BTV177" s="110"/>
      <c r="BTW177" s="110"/>
      <c r="BTX177" s="301"/>
      <c r="BTY177" s="302"/>
      <c r="BTZ177" s="101"/>
      <c r="BUA177" s="301"/>
      <c r="BUB177" s="110"/>
      <c r="BUC177" s="110"/>
      <c r="BUD177" s="110"/>
      <c r="BUE177" s="301"/>
      <c r="BUF177" s="302"/>
      <c r="BUG177" s="101"/>
      <c r="BUH177" s="301"/>
      <c r="BUI177" s="110"/>
      <c r="BUJ177" s="110"/>
      <c r="BUK177" s="110"/>
      <c r="BUL177" s="301"/>
      <c r="BUM177" s="302"/>
      <c r="BUN177" s="101"/>
      <c r="BUO177" s="301"/>
      <c r="BUP177" s="110"/>
      <c r="BUQ177" s="110"/>
      <c r="BUR177" s="110"/>
      <c r="BUS177" s="301"/>
      <c r="BUT177" s="302"/>
      <c r="BUU177" s="101"/>
      <c r="BUV177" s="301"/>
      <c r="BUW177" s="110"/>
      <c r="BUX177" s="110"/>
      <c r="BUY177" s="110"/>
      <c r="BUZ177" s="301"/>
      <c r="BVA177" s="302"/>
      <c r="BVB177" s="101"/>
      <c r="BVC177" s="301"/>
      <c r="BVD177" s="110"/>
      <c r="BVE177" s="110"/>
      <c r="BVF177" s="110"/>
      <c r="BVG177" s="301"/>
      <c r="BVH177" s="302"/>
      <c r="BVI177" s="101"/>
      <c r="BVJ177" s="301"/>
      <c r="BVK177" s="110"/>
      <c r="BVL177" s="110"/>
      <c r="BVM177" s="110"/>
      <c r="BVN177" s="301"/>
      <c r="BVO177" s="302"/>
      <c r="BVP177" s="101"/>
      <c r="BVQ177" s="301"/>
      <c r="BVR177" s="110"/>
      <c r="BVS177" s="110"/>
      <c r="BVT177" s="110"/>
      <c r="BVU177" s="301"/>
      <c r="BVV177" s="302"/>
      <c r="BVW177" s="101"/>
      <c r="BVX177" s="301"/>
      <c r="BVY177" s="110"/>
      <c r="BVZ177" s="110"/>
      <c r="BWA177" s="110"/>
      <c r="BWB177" s="301"/>
      <c r="BWC177" s="302"/>
      <c r="BWD177" s="101"/>
      <c r="BWE177" s="301"/>
      <c r="BWF177" s="110"/>
      <c r="BWG177" s="110"/>
      <c r="BWH177" s="110"/>
      <c r="BWI177" s="301"/>
      <c r="BWJ177" s="302"/>
      <c r="BWK177" s="101"/>
      <c r="BWL177" s="301"/>
      <c r="BWM177" s="110"/>
      <c r="BWN177" s="110"/>
      <c r="BWO177" s="110"/>
      <c r="BWP177" s="301"/>
      <c r="BWQ177" s="302"/>
      <c r="BWR177" s="101"/>
      <c r="BWS177" s="301"/>
      <c r="BWT177" s="110"/>
      <c r="BWU177" s="110"/>
      <c r="BWV177" s="110"/>
      <c r="BWW177" s="301"/>
      <c r="BWX177" s="302"/>
      <c r="BWY177" s="101"/>
      <c r="BWZ177" s="301"/>
      <c r="BXA177" s="110"/>
      <c r="BXB177" s="110"/>
      <c r="BXC177" s="110"/>
      <c r="BXD177" s="301"/>
      <c r="BXE177" s="302"/>
      <c r="BXF177" s="101"/>
      <c r="BXG177" s="301"/>
      <c r="BXH177" s="110"/>
      <c r="BXI177" s="110"/>
      <c r="BXJ177" s="110"/>
      <c r="BXK177" s="301"/>
      <c r="BXL177" s="302"/>
      <c r="BXM177" s="101"/>
      <c r="BXN177" s="301"/>
      <c r="BXO177" s="110"/>
      <c r="BXP177" s="110"/>
      <c r="BXQ177" s="110"/>
      <c r="BXR177" s="301"/>
      <c r="BXS177" s="302"/>
      <c r="BXT177" s="101"/>
      <c r="BXU177" s="301"/>
      <c r="BXV177" s="110"/>
      <c r="BXW177" s="110"/>
      <c r="BXX177" s="110"/>
      <c r="BXY177" s="301"/>
      <c r="BXZ177" s="302"/>
      <c r="BYA177" s="101"/>
      <c r="BYB177" s="301"/>
      <c r="BYC177" s="110"/>
      <c r="BYD177" s="110"/>
      <c r="BYE177" s="110"/>
      <c r="BYF177" s="301"/>
      <c r="BYG177" s="302"/>
      <c r="BYH177" s="101"/>
      <c r="BYI177" s="301"/>
      <c r="BYJ177" s="110"/>
      <c r="BYK177" s="110"/>
      <c r="BYL177" s="110"/>
      <c r="BYM177" s="301"/>
      <c r="BYN177" s="302"/>
      <c r="BYO177" s="101"/>
      <c r="BYP177" s="301"/>
      <c r="BYQ177" s="110"/>
      <c r="BYR177" s="110"/>
      <c r="BYS177" s="110"/>
      <c r="BYT177" s="301"/>
      <c r="BYU177" s="302"/>
      <c r="BYV177" s="101"/>
      <c r="BYW177" s="301"/>
      <c r="BYX177" s="110"/>
      <c r="BYY177" s="110"/>
      <c r="BYZ177" s="110"/>
      <c r="BZA177" s="301"/>
      <c r="BZB177" s="302"/>
      <c r="BZC177" s="101"/>
      <c r="BZD177" s="301"/>
      <c r="BZE177" s="110"/>
      <c r="BZF177" s="110"/>
      <c r="BZG177" s="110"/>
      <c r="BZH177" s="301"/>
      <c r="BZI177" s="302"/>
      <c r="BZJ177" s="101"/>
      <c r="BZK177" s="301"/>
      <c r="BZL177" s="110"/>
      <c r="BZM177" s="110"/>
      <c r="BZN177" s="110"/>
      <c r="BZO177" s="301"/>
      <c r="BZP177" s="302"/>
      <c r="BZQ177" s="101"/>
      <c r="BZR177" s="301"/>
      <c r="BZS177" s="110"/>
      <c r="BZT177" s="110"/>
      <c r="BZU177" s="110"/>
      <c r="BZV177" s="301"/>
      <c r="BZW177" s="302"/>
      <c r="BZX177" s="101"/>
      <c r="BZY177" s="301"/>
      <c r="BZZ177" s="110"/>
      <c r="CAA177" s="110"/>
      <c r="CAB177" s="110"/>
      <c r="CAC177" s="301"/>
      <c r="CAD177" s="302"/>
      <c r="CAE177" s="101"/>
      <c r="CAF177" s="301"/>
      <c r="CAG177" s="110"/>
      <c r="CAH177" s="110"/>
      <c r="CAI177" s="110"/>
      <c r="CAJ177" s="301"/>
      <c r="CAK177" s="302"/>
      <c r="CAL177" s="101"/>
      <c r="CAM177" s="301"/>
      <c r="CAN177" s="110"/>
      <c r="CAO177" s="110"/>
      <c r="CAP177" s="110"/>
      <c r="CAQ177" s="301"/>
      <c r="CAR177" s="302"/>
      <c r="CAS177" s="101"/>
      <c r="CAT177" s="301"/>
      <c r="CAU177" s="110"/>
      <c r="CAV177" s="110"/>
      <c r="CAW177" s="110"/>
      <c r="CAX177" s="301"/>
      <c r="CAY177" s="302"/>
      <c r="CAZ177" s="101"/>
      <c r="CBA177" s="301"/>
      <c r="CBB177" s="110"/>
      <c r="CBC177" s="110"/>
      <c r="CBD177" s="110"/>
      <c r="CBE177" s="301"/>
      <c r="CBF177" s="302"/>
      <c r="CBG177" s="101"/>
      <c r="CBH177" s="301"/>
      <c r="CBI177" s="110"/>
      <c r="CBJ177" s="110"/>
      <c r="CBK177" s="110"/>
      <c r="CBL177" s="301"/>
      <c r="CBM177" s="302"/>
      <c r="CBN177" s="101"/>
      <c r="CBO177" s="301"/>
      <c r="CBP177" s="110"/>
      <c r="CBQ177" s="110"/>
      <c r="CBR177" s="110"/>
      <c r="CBS177" s="301"/>
      <c r="CBT177" s="302"/>
      <c r="CBU177" s="101"/>
      <c r="CBV177" s="301"/>
      <c r="CBW177" s="110"/>
      <c r="CBX177" s="110"/>
      <c r="CBY177" s="110"/>
      <c r="CBZ177" s="301"/>
      <c r="CCA177" s="302"/>
      <c r="CCB177" s="101"/>
      <c r="CCC177" s="301"/>
      <c r="CCD177" s="110"/>
      <c r="CCE177" s="110"/>
      <c r="CCF177" s="110"/>
      <c r="CCG177" s="301"/>
      <c r="CCH177" s="302"/>
      <c r="CCI177" s="101"/>
      <c r="CCJ177" s="301"/>
      <c r="CCK177" s="110"/>
      <c r="CCL177" s="110"/>
      <c r="CCM177" s="110"/>
      <c r="CCN177" s="301"/>
      <c r="CCO177" s="302"/>
      <c r="CCP177" s="101"/>
      <c r="CCQ177" s="301"/>
      <c r="CCR177" s="110"/>
      <c r="CCS177" s="110"/>
      <c r="CCT177" s="110"/>
      <c r="CCU177" s="301"/>
      <c r="CCV177" s="302"/>
      <c r="CCW177" s="101"/>
      <c r="CCX177" s="301"/>
      <c r="CCY177" s="110"/>
      <c r="CCZ177" s="110"/>
      <c r="CDA177" s="110"/>
      <c r="CDB177" s="301"/>
      <c r="CDC177" s="302"/>
      <c r="CDD177" s="101"/>
      <c r="CDE177" s="301"/>
      <c r="CDF177" s="110"/>
      <c r="CDG177" s="110"/>
      <c r="CDH177" s="110"/>
      <c r="CDI177" s="301"/>
      <c r="CDJ177" s="302"/>
      <c r="CDK177" s="101"/>
      <c r="CDL177" s="301"/>
      <c r="CDM177" s="110"/>
      <c r="CDN177" s="110"/>
      <c r="CDO177" s="110"/>
      <c r="CDP177" s="301"/>
      <c r="CDQ177" s="302"/>
      <c r="CDR177" s="101"/>
      <c r="CDS177" s="301"/>
      <c r="CDT177" s="110"/>
      <c r="CDU177" s="110"/>
      <c r="CDV177" s="110"/>
      <c r="CDW177" s="301"/>
      <c r="CDX177" s="302"/>
      <c r="CDY177" s="101"/>
      <c r="CDZ177" s="301"/>
      <c r="CEA177" s="110"/>
      <c r="CEB177" s="110"/>
      <c r="CEC177" s="110"/>
      <c r="CED177" s="301"/>
      <c r="CEE177" s="302"/>
      <c r="CEF177" s="101"/>
      <c r="CEG177" s="301"/>
      <c r="CEH177" s="110"/>
      <c r="CEI177" s="110"/>
      <c r="CEJ177" s="110"/>
      <c r="CEK177" s="301"/>
      <c r="CEL177" s="302"/>
      <c r="CEM177" s="101"/>
      <c r="CEN177" s="301"/>
      <c r="CEO177" s="110"/>
      <c r="CEP177" s="110"/>
      <c r="CEQ177" s="110"/>
      <c r="CER177" s="301"/>
      <c r="CES177" s="302"/>
      <c r="CET177" s="101"/>
      <c r="CEU177" s="301"/>
      <c r="CEV177" s="110"/>
      <c r="CEW177" s="110"/>
      <c r="CEX177" s="110"/>
      <c r="CEY177" s="301"/>
      <c r="CEZ177" s="302"/>
      <c r="CFA177" s="101"/>
      <c r="CFB177" s="301"/>
      <c r="CFC177" s="110"/>
      <c r="CFD177" s="110"/>
      <c r="CFE177" s="110"/>
      <c r="CFF177" s="301"/>
      <c r="CFG177" s="302"/>
      <c r="CFH177" s="101"/>
      <c r="CFI177" s="301"/>
      <c r="CFJ177" s="110"/>
      <c r="CFK177" s="110"/>
      <c r="CFL177" s="110"/>
      <c r="CFM177" s="301"/>
      <c r="CFN177" s="302"/>
      <c r="CFO177" s="101"/>
      <c r="CFP177" s="301"/>
      <c r="CFQ177" s="110"/>
      <c r="CFR177" s="110"/>
      <c r="CFS177" s="110"/>
      <c r="CFT177" s="301"/>
      <c r="CFU177" s="302"/>
      <c r="CFV177" s="101"/>
      <c r="CFW177" s="301"/>
      <c r="CFX177" s="110"/>
      <c r="CFY177" s="110"/>
      <c r="CFZ177" s="110"/>
      <c r="CGA177" s="301"/>
      <c r="CGB177" s="302"/>
      <c r="CGC177" s="101"/>
      <c r="CGD177" s="301"/>
      <c r="CGE177" s="110"/>
      <c r="CGF177" s="110"/>
      <c r="CGG177" s="110"/>
      <c r="CGH177" s="301"/>
      <c r="CGI177" s="302"/>
      <c r="CGJ177" s="101"/>
      <c r="CGK177" s="301"/>
      <c r="CGL177" s="110"/>
      <c r="CGM177" s="110"/>
      <c r="CGN177" s="110"/>
      <c r="CGO177" s="301"/>
      <c r="CGP177" s="302"/>
      <c r="CGQ177" s="101"/>
      <c r="CGR177" s="301"/>
      <c r="CGS177" s="110"/>
      <c r="CGT177" s="110"/>
      <c r="CGU177" s="110"/>
      <c r="CGV177" s="301"/>
      <c r="CGW177" s="302"/>
      <c r="CGX177" s="101"/>
      <c r="CGY177" s="301"/>
      <c r="CGZ177" s="110"/>
      <c r="CHA177" s="110"/>
      <c r="CHB177" s="110"/>
      <c r="CHC177" s="301"/>
      <c r="CHD177" s="302"/>
      <c r="CHE177" s="101"/>
      <c r="CHF177" s="301"/>
      <c r="CHG177" s="110"/>
      <c r="CHH177" s="110"/>
      <c r="CHI177" s="110"/>
      <c r="CHJ177" s="301"/>
      <c r="CHK177" s="302"/>
      <c r="CHL177" s="101"/>
      <c r="CHM177" s="301"/>
      <c r="CHN177" s="110"/>
      <c r="CHO177" s="110"/>
      <c r="CHP177" s="110"/>
      <c r="CHQ177" s="301"/>
      <c r="CHR177" s="302"/>
      <c r="CHS177" s="101"/>
      <c r="CHT177" s="301"/>
      <c r="CHU177" s="110"/>
      <c r="CHV177" s="110"/>
      <c r="CHW177" s="110"/>
      <c r="CHX177" s="301"/>
      <c r="CHY177" s="302"/>
      <c r="CHZ177" s="101"/>
      <c r="CIA177" s="301"/>
      <c r="CIB177" s="110"/>
      <c r="CIC177" s="110"/>
      <c r="CID177" s="110"/>
      <c r="CIE177" s="301"/>
      <c r="CIF177" s="302"/>
      <c r="CIG177" s="101"/>
      <c r="CIH177" s="301"/>
      <c r="CII177" s="110"/>
      <c r="CIJ177" s="110"/>
      <c r="CIK177" s="110"/>
      <c r="CIL177" s="301"/>
      <c r="CIM177" s="302"/>
      <c r="CIN177" s="101"/>
      <c r="CIO177" s="301"/>
      <c r="CIP177" s="110"/>
      <c r="CIQ177" s="110"/>
      <c r="CIR177" s="110"/>
      <c r="CIS177" s="301"/>
      <c r="CIT177" s="302"/>
      <c r="CIU177" s="101"/>
      <c r="CIV177" s="301"/>
      <c r="CIW177" s="110"/>
      <c r="CIX177" s="110"/>
      <c r="CIY177" s="110"/>
      <c r="CIZ177" s="301"/>
      <c r="CJA177" s="302"/>
      <c r="CJB177" s="101"/>
      <c r="CJC177" s="301"/>
      <c r="CJD177" s="110"/>
      <c r="CJE177" s="110"/>
      <c r="CJF177" s="110"/>
      <c r="CJG177" s="301"/>
      <c r="CJH177" s="302"/>
      <c r="CJI177" s="101"/>
      <c r="CJJ177" s="301"/>
      <c r="CJK177" s="110"/>
      <c r="CJL177" s="110"/>
      <c r="CJM177" s="110"/>
      <c r="CJN177" s="301"/>
      <c r="CJO177" s="302"/>
      <c r="CJP177" s="101"/>
      <c r="CJQ177" s="301"/>
      <c r="CJR177" s="110"/>
      <c r="CJS177" s="110"/>
      <c r="CJT177" s="110"/>
      <c r="CJU177" s="301"/>
      <c r="CJV177" s="302"/>
      <c r="CJW177" s="101"/>
      <c r="CJX177" s="301"/>
      <c r="CJY177" s="110"/>
      <c r="CJZ177" s="110"/>
      <c r="CKA177" s="110"/>
      <c r="CKB177" s="301"/>
      <c r="CKC177" s="302"/>
      <c r="CKD177" s="101"/>
      <c r="CKE177" s="301"/>
      <c r="CKF177" s="110"/>
      <c r="CKG177" s="110"/>
      <c r="CKH177" s="110"/>
      <c r="CKI177" s="301"/>
      <c r="CKJ177" s="302"/>
      <c r="CKK177" s="101"/>
      <c r="CKL177" s="301"/>
      <c r="CKM177" s="110"/>
      <c r="CKN177" s="110"/>
      <c r="CKO177" s="110"/>
      <c r="CKP177" s="301"/>
      <c r="CKQ177" s="302"/>
      <c r="CKR177" s="101"/>
      <c r="CKS177" s="301"/>
      <c r="CKT177" s="110"/>
      <c r="CKU177" s="110"/>
      <c r="CKV177" s="110"/>
      <c r="CKW177" s="301"/>
      <c r="CKX177" s="302"/>
      <c r="CKY177" s="101"/>
      <c r="CKZ177" s="301"/>
      <c r="CLA177" s="110"/>
      <c r="CLB177" s="110"/>
      <c r="CLC177" s="110"/>
      <c r="CLD177" s="301"/>
      <c r="CLE177" s="302"/>
      <c r="CLF177" s="101"/>
      <c r="CLG177" s="301"/>
      <c r="CLH177" s="110"/>
      <c r="CLI177" s="110"/>
      <c r="CLJ177" s="110"/>
      <c r="CLK177" s="301"/>
      <c r="CLL177" s="302"/>
      <c r="CLM177" s="101"/>
      <c r="CLN177" s="301"/>
      <c r="CLO177" s="110"/>
      <c r="CLP177" s="110"/>
      <c r="CLQ177" s="110"/>
      <c r="CLR177" s="301"/>
      <c r="CLS177" s="302"/>
      <c r="CLT177" s="101"/>
      <c r="CLU177" s="301"/>
      <c r="CLV177" s="110"/>
      <c r="CLW177" s="110"/>
      <c r="CLX177" s="110"/>
      <c r="CLY177" s="301"/>
      <c r="CLZ177" s="302"/>
      <c r="CMA177" s="101"/>
      <c r="CMB177" s="301"/>
      <c r="CMC177" s="110"/>
      <c r="CMD177" s="110"/>
      <c r="CME177" s="110"/>
      <c r="CMF177" s="301"/>
      <c r="CMG177" s="302"/>
      <c r="CMH177" s="101"/>
      <c r="CMI177" s="301"/>
      <c r="CMJ177" s="110"/>
      <c r="CMK177" s="110"/>
      <c r="CML177" s="110"/>
      <c r="CMM177" s="301"/>
      <c r="CMN177" s="302"/>
      <c r="CMO177" s="101"/>
      <c r="CMP177" s="301"/>
      <c r="CMQ177" s="110"/>
      <c r="CMR177" s="110"/>
      <c r="CMS177" s="110"/>
      <c r="CMT177" s="301"/>
      <c r="CMU177" s="302"/>
      <c r="CMV177" s="101"/>
      <c r="CMW177" s="301"/>
      <c r="CMX177" s="110"/>
      <c r="CMY177" s="110"/>
      <c r="CMZ177" s="110"/>
      <c r="CNA177" s="301"/>
      <c r="CNB177" s="302"/>
      <c r="CNC177" s="101"/>
      <c r="CND177" s="301"/>
      <c r="CNE177" s="110"/>
      <c r="CNF177" s="110"/>
      <c r="CNG177" s="110"/>
      <c r="CNH177" s="301"/>
      <c r="CNI177" s="302"/>
      <c r="CNJ177" s="101"/>
      <c r="CNK177" s="301"/>
      <c r="CNL177" s="110"/>
      <c r="CNM177" s="110"/>
      <c r="CNN177" s="110"/>
      <c r="CNO177" s="301"/>
      <c r="CNP177" s="302"/>
      <c r="CNQ177" s="101"/>
      <c r="CNR177" s="301"/>
      <c r="CNS177" s="110"/>
      <c r="CNT177" s="110"/>
      <c r="CNU177" s="110"/>
      <c r="CNV177" s="301"/>
      <c r="CNW177" s="302"/>
      <c r="CNX177" s="101"/>
      <c r="CNY177" s="301"/>
      <c r="CNZ177" s="110"/>
      <c r="COA177" s="110"/>
      <c r="COB177" s="110"/>
      <c r="COC177" s="301"/>
      <c r="COD177" s="302"/>
      <c r="COE177" s="101"/>
      <c r="COF177" s="301"/>
      <c r="COG177" s="110"/>
      <c r="COH177" s="110"/>
      <c r="COI177" s="110"/>
      <c r="COJ177" s="301"/>
      <c r="COK177" s="302"/>
      <c r="COL177" s="101"/>
      <c r="COM177" s="301"/>
      <c r="CON177" s="110"/>
      <c r="COO177" s="110"/>
      <c r="COP177" s="110"/>
      <c r="COQ177" s="301"/>
      <c r="COR177" s="302"/>
      <c r="COS177" s="101"/>
      <c r="COT177" s="301"/>
      <c r="COU177" s="110"/>
      <c r="COV177" s="110"/>
      <c r="COW177" s="110"/>
      <c r="COX177" s="301"/>
      <c r="COY177" s="302"/>
      <c r="COZ177" s="101"/>
      <c r="CPA177" s="301"/>
      <c r="CPB177" s="110"/>
      <c r="CPC177" s="110"/>
      <c r="CPD177" s="110"/>
      <c r="CPE177" s="301"/>
      <c r="CPF177" s="302"/>
      <c r="CPG177" s="101"/>
      <c r="CPH177" s="301"/>
      <c r="CPI177" s="110"/>
      <c r="CPJ177" s="110"/>
      <c r="CPK177" s="110"/>
      <c r="CPL177" s="301"/>
      <c r="CPM177" s="302"/>
      <c r="CPN177" s="101"/>
      <c r="CPO177" s="301"/>
      <c r="CPP177" s="110"/>
      <c r="CPQ177" s="110"/>
      <c r="CPR177" s="110"/>
      <c r="CPS177" s="301"/>
      <c r="CPT177" s="302"/>
      <c r="CPU177" s="101"/>
      <c r="CPV177" s="301"/>
      <c r="CPW177" s="110"/>
      <c r="CPX177" s="110"/>
      <c r="CPY177" s="110"/>
      <c r="CPZ177" s="301"/>
      <c r="CQA177" s="302"/>
      <c r="CQB177" s="101"/>
      <c r="CQC177" s="301"/>
      <c r="CQD177" s="110"/>
      <c r="CQE177" s="110"/>
      <c r="CQF177" s="110"/>
      <c r="CQG177" s="301"/>
      <c r="CQH177" s="302"/>
      <c r="CQI177" s="101"/>
      <c r="CQJ177" s="301"/>
      <c r="CQK177" s="110"/>
      <c r="CQL177" s="110"/>
      <c r="CQM177" s="110"/>
      <c r="CQN177" s="301"/>
      <c r="CQO177" s="302"/>
      <c r="CQP177" s="101"/>
      <c r="CQQ177" s="301"/>
      <c r="CQR177" s="110"/>
      <c r="CQS177" s="110"/>
      <c r="CQT177" s="110"/>
      <c r="CQU177" s="301"/>
      <c r="CQV177" s="302"/>
      <c r="CQW177" s="101"/>
      <c r="CQX177" s="301"/>
      <c r="CQY177" s="110"/>
      <c r="CQZ177" s="110"/>
      <c r="CRA177" s="110"/>
      <c r="CRB177" s="301"/>
      <c r="CRC177" s="302"/>
      <c r="CRD177" s="101"/>
      <c r="CRE177" s="301"/>
      <c r="CRF177" s="110"/>
      <c r="CRG177" s="110"/>
      <c r="CRH177" s="110"/>
      <c r="CRI177" s="301"/>
      <c r="CRJ177" s="302"/>
      <c r="CRK177" s="101"/>
      <c r="CRL177" s="301"/>
      <c r="CRM177" s="110"/>
      <c r="CRN177" s="110"/>
      <c r="CRO177" s="110"/>
      <c r="CRP177" s="301"/>
      <c r="CRQ177" s="302"/>
      <c r="CRR177" s="101"/>
      <c r="CRS177" s="301"/>
      <c r="CRT177" s="110"/>
      <c r="CRU177" s="110"/>
      <c r="CRV177" s="110"/>
      <c r="CRW177" s="301"/>
      <c r="CRX177" s="302"/>
      <c r="CRY177" s="101"/>
      <c r="CRZ177" s="301"/>
      <c r="CSA177" s="110"/>
      <c r="CSB177" s="110"/>
      <c r="CSC177" s="110"/>
      <c r="CSD177" s="301"/>
      <c r="CSE177" s="302"/>
      <c r="CSF177" s="101"/>
      <c r="CSG177" s="301"/>
      <c r="CSH177" s="110"/>
      <c r="CSI177" s="110"/>
      <c r="CSJ177" s="110"/>
      <c r="CSK177" s="301"/>
      <c r="CSL177" s="302"/>
      <c r="CSM177" s="101"/>
      <c r="CSN177" s="301"/>
      <c r="CSO177" s="110"/>
      <c r="CSP177" s="110"/>
      <c r="CSQ177" s="110"/>
      <c r="CSR177" s="301"/>
      <c r="CSS177" s="302"/>
      <c r="CST177" s="101"/>
      <c r="CSU177" s="301"/>
      <c r="CSV177" s="110"/>
      <c r="CSW177" s="110"/>
      <c r="CSX177" s="110"/>
      <c r="CSY177" s="301"/>
      <c r="CSZ177" s="302"/>
      <c r="CTA177" s="101"/>
      <c r="CTB177" s="301"/>
      <c r="CTC177" s="110"/>
      <c r="CTD177" s="110"/>
      <c r="CTE177" s="110"/>
      <c r="CTF177" s="301"/>
      <c r="CTG177" s="302"/>
      <c r="CTH177" s="101"/>
      <c r="CTI177" s="301"/>
      <c r="CTJ177" s="110"/>
      <c r="CTK177" s="110"/>
      <c r="CTL177" s="110"/>
      <c r="CTM177" s="301"/>
      <c r="CTN177" s="302"/>
      <c r="CTO177" s="101"/>
      <c r="CTP177" s="301"/>
      <c r="CTQ177" s="110"/>
      <c r="CTR177" s="110"/>
      <c r="CTS177" s="110"/>
      <c r="CTT177" s="301"/>
      <c r="CTU177" s="302"/>
      <c r="CTV177" s="101"/>
      <c r="CTW177" s="301"/>
      <c r="CTX177" s="110"/>
      <c r="CTY177" s="110"/>
      <c r="CTZ177" s="110"/>
      <c r="CUA177" s="301"/>
      <c r="CUB177" s="302"/>
      <c r="CUC177" s="101"/>
      <c r="CUD177" s="301"/>
      <c r="CUE177" s="110"/>
      <c r="CUF177" s="110"/>
      <c r="CUG177" s="110"/>
      <c r="CUH177" s="301"/>
      <c r="CUI177" s="302"/>
      <c r="CUJ177" s="101"/>
      <c r="CUK177" s="301"/>
      <c r="CUL177" s="110"/>
      <c r="CUM177" s="110"/>
      <c r="CUN177" s="110"/>
      <c r="CUO177" s="301"/>
      <c r="CUP177" s="302"/>
      <c r="CUQ177" s="101"/>
      <c r="CUR177" s="301"/>
      <c r="CUS177" s="110"/>
      <c r="CUT177" s="110"/>
      <c r="CUU177" s="110"/>
      <c r="CUV177" s="301"/>
      <c r="CUW177" s="302"/>
      <c r="CUX177" s="101"/>
      <c r="CUY177" s="301"/>
      <c r="CUZ177" s="110"/>
      <c r="CVA177" s="110"/>
      <c r="CVB177" s="110"/>
      <c r="CVC177" s="301"/>
      <c r="CVD177" s="302"/>
      <c r="CVE177" s="101"/>
      <c r="CVF177" s="301"/>
      <c r="CVG177" s="110"/>
      <c r="CVH177" s="110"/>
      <c r="CVI177" s="110"/>
      <c r="CVJ177" s="301"/>
      <c r="CVK177" s="302"/>
      <c r="CVL177" s="101"/>
      <c r="CVM177" s="301"/>
      <c r="CVN177" s="110"/>
      <c r="CVO177" s="110"/>
      <c r="CVP177" s="110"/>
      <c r="CVQ177" s="301"/>
      <c r="CVR177" s="302"/>
      <c r="CVS177" s="101"/>
      <c r="CVT177" s="301"/>
      <c r="CVU177" s="110"/>
      <c r="CVV177" s="110"/>
      <c r="CVW177" s="110"/>
      <c r="CVX177" s="301"/>
      <c r="CVY177" s="302"/>
      <c r="CVZ177" s="101"/>
      <c r="CWA177" s="301"/>
      <c r="CWB177" s="110"/>
      <c r="CWC177" s="110"/>
      <c r="CWD177" s="110"/>
      <c r="CWE177" s="301"/>
      <c r="CWF177" s="302"/>
      <c r="CWG177" s="101"/>
      <c r="CWH177" s="301"/>
      <c r="CWI177" s="110"/>
      <c r="CWJ177" s="110"/>
      <c r="CWK177" s="110"/>
      <c r="CWL177" s="301"/>
      <c r="CWM177" s="302"/>
      <c r="CWN177" s="101"/>
      <c r="CWO177" s="301"/>
      <c r="CWP177" s="110"/>
      <c r="CWQ177" s="110"/>
      <c r="CWR177" s="110"/>
      <c r="CWS177" s="301"/>
      <c r="CWT177" s="302"/>
      <c r="CWU177" s="101"/>
      <c r="CWV177" s="301"/>
      <c r="CWW177" s="110"/>
      <c r="CWX177" s="110"/>
      <c r="CWY177" s="110"/>
      <c r="CWZ177" s="301"/>
      <c r="CXA177" s="302"/>
      <c r="CXB177" s="101"/>
      <c r="CXC177" s="301"/>
      <c r="CXD177" s="110"/>
      <c r="CXE177" s="110"/>
      <c r="CXF177" s="110"/>
      <c r="CXG177" s="301"/>
      <c r="CXH177" s="302"/>
      <c r="CXI177" s="101"/>
      <c r="CXJ177" s="301"/>
      <c r="CXK177" s="110"/>
      <c r="CXL177" s="110"/>
      <c r="CXM177" s="110"/>
      <c r="CXN177" s="301"/>
      <c r="CXO177" s="302"/>
      <c r="CXP177" s="101"/>
      <c r="CXQ177" s="301"/>
      <c r="CXR177" s="110"/>
      <c r="CXS177" s="110"/>
      <c r="CXT177" s="110"/>
      <c r="CXU177" s="301"/>
      <c r="CXV177" s="302"/>
      <c r="CXW177" s="101"/>
      <c r="CXX177" s="301"/>
      <c r="CXY177" s="110"/>
      <c r="CXZ177" s="110"/>
      <c r="CYA177" s="110"/>
      <c r="CYB177" s="301"/>
      <c r="CYC177" s="302"/>
      <c r="CYD177" s="101"/>
      <c r="CYE177" s="301"/>
      <c r="CYF177" s="110"/>
      <c r="CYG177" s="110"/>
      <c r="CYH177" s="110"/>
      <c r="CYI177" s="301"/>
      <c r="CYJ177" s="302"/>
      <c r="CYK177" s="101"/>
      <c r="CYL177" s="301"/>
      <c r="CYM177" s="110"/>
      <c r="CYN177" s="110"/>
      <c r="CYO177" s="110"/>
      <c r="CYP177" s="301"/>
      <c r="CYQ177" s="302"/>
      <c r="CYR177" s="101"/>
      <c r="CYS177" s="301"/>
      <c r="CYT177" s="110"/>
      <c r="CYU177" s="110"/>
      <c r="CYV177" s="110"/>
      <c r="CYW177" s="301"/>
      <c r="CYX177" s="302"/>
      <c r="CYY177" s="101"/>
      <c r="CYZ177" s="301"/>
      <c r="CZA177" s="110"/>
      <c r="CZB177" s="110"/>
      <c r="CZC177" s="110"/>
      <c r="CZD177" s="301"/>
      <c r="CZE177" s="302"/>
      <c r="CZF177" s="101"/>
      <c r="CZG177" s="301"/>
      <c r="CZH177" s="110"/>
      <c r="CZI177" s="110"/>
      <c r="CZJ177" s="110"/>
      <c r="CZK177" s="301"/>
      <c r="CZL177" s="302"/>
      <c r="CZM177" s="101"/>
      <c r="CZN177" s="301"/>
      <c r="CZO177" s="110"/>
      <c r="CZP177" s="110"/>
      <c r="CZQ177" s="110"/>
      <c r="CZR177" s="301"/>
      <c r="CZS177" s="302"/>
      <c r="CZT177" s="101"/>
      <c r="CZU177" s="301"/>
      <c r="CZV177" s="110"/>
      <c r="CZW177" s="110"/>
      <c r="CZX177" s="110"/>
      <c r="CZY177" s="301"/>
      <c r="CZZ177" s="302"/>
      <c r="DAA177" s="101"/>
      <c r="DAB177" s="301"/>
      <c r="DAC177" s="110"/>
      <c r="DAD177" s="110"/>
      <c r="DAE177" s="110"/>
      <c r="DAF177" s="301"/>
      <c r="DAG177" s="302"/>
      <c r="DAH177" s="101"/>
      <c r="DAI177" s="301"/>
      <c r="DAJ177" s="110"/>
      <c r="DAK177" s="110"/>
      <c r="DAL177" s="110"/>
      <c r="DAM177" s="301"/>
      <c r="DAN177" s="302"/>
      <c r="DAO177" s="101"/>
      <c r="DAP177" s="301"/>
      <c r="DAQ177" s="110"/>
      <c r="DAR177" s="110"/>
      <c r="DAS177" s="110"/>
      <c r="DAT177" s="301"/>
      <c r="DAU177" s="302"/>
      <c r="DAV177" s="101"/>
      <c r="DAW177" s="301"/>
      <c r="DAX177" s="110"/>
      <c r="DAY177" s="110"/>
      <c r="DAZ177" s="110"/>
      <c r="DBA177" s="301"/>
      <c r="DBB177" s="302"/>
      <c r="DBC177" s="101"/>
      <c r="DBD177" s="301"/>
      <c r="DBE177" s="110"/>
      <c r="DBF177" s="110"/>
      <c r="DBG177" s="110"/>
      <c r="DBH177" s="301"/>
      <c r="DBI177" s="302"/>
      <c r="DBJ177" s="101"/>
      <c r="DBK177" s="301"/>
      <c r="DBL177" s="110"/>
      <c r="DBM177" s="110"/>
      <c r="DBN177" s="110"/>
      <c r="DBO177" s="301"/>
      <c r="DBP177" s="302"/>
      <c r="DBQ177" s="101"/>
      <c r="DBR177" s="301"/>
      <c r="DBS177" s="110"/>
      <c r="DBT177" s="110"/>
      <c r="DBU177" s="110"/>
      <c r="DBV177" s="301"/>
      <c r="DBW177" s="302"/>
      <c r="DBX177" s="101"/>
      <c r="DBY177" s="301"/>
      <c r="DBZ177" s="110"/>
      <c r="DCA177" s="110"/>
      <c r="DCB177" s="110"/>
      <c r="DCC177" s="301"/>
      <c r="DCD177" s="302"/>
      <c r="DCE177" s="101"/>
      <c r="DCF177" s="301"/>
      <c r="DCG177" s="110"/>
      <c r="DCH177" s="110"/>
      <c r="DCI177" s="110"/>
      <c r="DCJ177" s="301"/>
      <c r="DCK177" s="302"/>
      <c r="DCL177" s="101"/>
      <c r="DCM177" s="301"/>
      <c r="DCN177" s="110"/>
      <c r="DCO177" s="110"/>
      <c r="DCP177" s="110"/>
      <c r="DCQ177" s="301"/>
      <c r="DCR177" s="302"/>
      <c r="DCS177" s="101"/>
      <c r="DCT177" s="301"/>
      <c r="DCU177" s="110"/>
      <c r="DCV177" s="110"/>
      <c r="DCW177" s="110"/>
      <c r="DCX177" s="301"/>
      <c r="DCY177" s="302"/>
      <c r="DCZ177" s="101"/>
      <c r="DDA177" s="301"/>
      <c r="DDB177" s="110"/>
      <c r="DDC177" s="110"/>
      <c r="DDD177" s="110"/>
      <c r="DDE177" s="301"/>
      <c r="DDF177" s="302"/>
      <c r="DDG177" s="101"/>
      <c r="DDH177" s="301"/>
      <c r="DDI177" s="110"/>
      <c r="DDJ177" s="110"/>
      <c r="DDK177" s="110"/>
      <c r="DDL177" s="301"/>
      <c r="DDM177" s="302"/>
      <c r="DDN177" s="101"/>
      <c r="DDO177" s="301"/>
      <c r="DDP177" s="110"/>
      <c r="DDQ177" s="110"/>
      <c r="DDR177" s="110"/>
      <c r="DDS177" s="301"/>
      <c r="DDT177" s="302"/>
      <c r="DDU177" s="101"/>
      <c r="DDV177" s="301"/>
      <c r="DDW177" s="110"/>
      <c r="DDX177" s="110"/>
      <c r="DDY177" s="110"/>
      <c r="DDZ177" s="301"/>
      <c r="DEA177" s="302"/>
      <c r="DEB177" s="101"/>
      <c r="DEC177" s="301"/>
      <c r="DED177" s="110"/>
      <c r="DEE177" s="110"/>
      <c r="DEF177" s="110"/>
      <c r="DEG177" s="301"/>
      <c r="DEH177" s="302"/>
      <c r="DEI177" s="101"/>
      <c r="DEJ177" s="301"/>
      <c r="DEK177" s="110"/>
      <c r="DEL177" s="110"/>
      <c r="DEM177" s="110"/>
      <c r="DEN177" s="301"/>
      <c r="DEO177" s="302"/>
      <c r="DEP177" s="101"/>
      <c r="DEQ177" s="301"/>
      <c r="DER177" s="110"/>
      <c r="DES177" s="110"/>
      <c r="DET177" s="110"/>
      <c r="DEU177" s="301"/>
      <c r="DEV177" s="302"/>
      <c r="DEW177" s="101"/>
      <c r="DEX177" s="301"/>
      <c r="DEY177" s="110"/>
      <c r="DEZ177" s="110"/>
      <c r="DFA177" s="110"/>
      <c r="DFB177" s="301"/>
      <c r="DFC177" s="302"/>
      <c r="DFD177" s="101"/>
      <c r="DFE177" s="301"/>
      <c r="DFF177" s="110"/>
      <c r="DFG177" s="110"/>
      <c r="DFH177" s="110"/>
      <c r="DFI177" s="301"/>
      <c r="DFJ177" s="302"/>
      <c r="DFK177" s="101"/>
      <c r="DFL177" s="301"/>
      <c r="DFM177" s="110"/>
      <c r="DFN177" s="110"/>
      <c r="DFO177" s="110"/>
      <c r="DFP177" s="301"/>
      <c r="DFQ177" s="302"/>
      <c r="DFR177" s="101"/>
      <c r="DFS177" s="301"/>
      <c r="DFT177" s="110"/>
      <c r="DFU177" s="110"/>
      <c r="DFV177" s="110"/>
      <c r="DFW177" s="301"/>
      <c r="DFX177" s="302"/>
      <c r="DFY177" s="101"/>
      <c r="DFZ177" s="301"/>
      <c r="DGA177" s="110"/>
      <c r="DGB177" s="110"/>
      <c r="DGC177" s="110"/>
      <c r="DGD177" s="301"/>
      <c r="DGE177" s="302"/>
      <c r="DGF177" s="101"/>
      <c r="DGG177" s="301"/>
      <c r="DGH177" s="110"/>
      <c r="DGI177" s="110"/>
      <c r="DGJ177" s="110"/>
      <c r="DGK177" s="301"/>
      <c r="DGL177" s="302"/>
      <c r="DGM177" s="101"/>
      <c r="DGN177" s="301"/>
      <c r="DGO177" s="110"/>
      <c r="DGP177" s="110"/>
      <c r="DGQ177" s="110"/>
      <c r="DGR177" s="301"/>
      <c r="DGS177" s="302"/>
      <c r="DGT177" s="101"/>
      <c r="DGU177" s="301"/>
      <c r="DGV177" s="110"/>
      <c r="DGW177" s="110"/>
      <c r="DGX177" s="110"/>
      <c r="DGY177" s="301"/>
      <c r="DGZ177" s="302"/>
      <c r="DHA177" s="101"/>
      <c r="DHB177" s="301"/>
      <c r="DHC177" s="110"/>
      <c r="DHD177" s="110"/>
      <c r="DHE177" s="110"/>
      <c r="DHF177" s="301"/>
      <c r="DHG177" s="302"/>
      <c r="DHH177" s="101"/>
      <c r="DHI177" s="301"/>
      <c r="DHJ177" s="110"/>
      <c r="DHK177" s="110"/>
      <c r="DHL177" s="110"/>
      <c r="DHM177" s="301"/>
      <c r="DHN177" s="302"/>
      <c r="DHO177" s="101"/>
      <c r="DHP177" s="301"/>
      <c r="DHQ177" s="110"/>
      <c r="DHR177" s="110"/>
      <c r="DHS177" s="110"/>
      <c r="DHT177" s="301"/>
      <c r="DHU177" s="302"/>
      <c r="DHV177" s="101"/>
      <c r="DHW177" s="301"/>
      <c r="DHX177" s="110"/>
      <c r="DHY177" s="110"/>
      <c r="DHZ177" s="110"/>
      <c r="DIA177" s="301"/>
      <c r="DIB177" s="302"/>
      <c r="DIC177" s="101"/>
      <c r="DID177" s="301"/>
      <c r="DIE177" s="110"/>
      <c r="DIF177" s="110"/>
      <c r="DIG177" s="110"/>
      <c r="DIH177" s="301"/>
      <c r="DII177" s="302"/>
      <c r="DIJ177" s="101"/>
      <c r="DIK177" s="301"/>
      <c r="DIL177" s="110"/>
      <c r="DIM177" s="110"/>
      <c r="DIN177" s="110"/>
      <c r="DIO177" s="301"/>
      <c r="DIP177" s="302"/>
      <c r="DIQ177" s="101"/>
      <c r="DIR177" s="301"/>
      <c r="DIS177" s="110"/>
      <c r="DIT177" s="110"/>
      <c r="DIU177" s="110"/>
      <c r="DIV177" s="301"/>
      <c r="DIW177" s="302"/>
      <c r="DIX177" s="101"/>
      <c r="DIY177" s="301"/>
      <c r="DIZ177" s="110"/>
      <c r="DJA177" s="110"/>
      <c r="DJB177" s="110"/>
      <c r="DJC177" s="301"/>
      <c r="DJD177" s="302"/>
      <c r="DJE177" s="101"/>
      <c r="DJF177" s="301"/>
      <c r="DJG177" s="110"/>
      <c r="DJH177" s="110"/>
      <c r="DJI177" s="110"/>
      <c r="DJJ177" s="301"/>
      <c r="DJK177" s="302"/>
      <c r="DJL177" s="101"/>
      <c r="DJM177" s="301"/>
      <c r="DJN177" s="110"/>
      <c r="DJO177" s="110"/>
      <c r="DJP177" s="110"/>
      <c r="DJQ177" s="301"/>
      <c r="DJR177" s="302"/>
      <c r="DJS177" s="101"/>
      <c r="DJT177" s="301"/>
      <c r="DJU177" s="110"/>
      <c r="DJV177" s="110"/>
      <c r="DJW177" s="110"/>
      <c r="DJX177" s="301"/>
      <c r="DJY177" s="302"/>
      <c r="DJZ177" s="101"/>
      <c r="DKA177" s="301"/>
      <c r="DKB177" s="110"/>
      <c r="DKC177" s="110"/>
      <c r="DKD177" s="110"/>
      <c r="DKE177" s="301"/>
      <c r="DKF177" s="302"/>
      <c r="DKG177" s="101"/>
      <c r="DKH177" s="301"/>
      <c r="DKI177" s="110"/>
      <c r="DKJ177" s="110"/>
      <c r="DKK177" s="110"/>
      <c r="DKL177" s="301"/>
      <c r="DKM177" s="302"/>
      <c r="DKN177" s="101"/>
      <c r="DKO177" s="301"/>
      <c r="DKP177" s="110"/>
      <c r="DKQ177" s="110"/>
      <c r="DKR177" s="110"/>
      <c r="DKS177" s="301"/>
      <c r="DKT177" s="302"/>
      <c r="DKU177" s="101"/>
      <c r="DKV177" s="301"/>
      <c r="DKW177" s="110"/>
      <c r="DKX177" s="110"/>
      <c r="DKY177" s="110"/>
      <c r="DKZ177" s="301"/>
      <c r="DLA177" s="302"/>
      <c r="DLB177" s="101"/>
      <c r="DLC177" s="301"/>
      <c r="DLD177" s="110"/>
      <c r="DLE177" s="110"/>
      <c r="DLF177" s="110"/>
      <c r="DLG177" s="301"/>
      <c r="DLH177" s="302"/>
      <c r="DLI177" s="101"/>
      <c r="DLJ177" s="301"/>
      <c r="DLK177" s="110"/>
      <c r="DLL177" s="110"/>
      <c r="DLM177" s="110"/>
      <c r="DLN177" s="301"/>
      <c r="DLO177" s="302"/>
      <c r="DLP177" s="101"/>
      <c r="DLQ177" s="301"/>
      <c r="DLR177" s="110"/>
      <c r="DLS177" s="110"/>
      <c r="DLT177" s="110"/>
      <c r="DLU177" s="301"/>
      <c r="DLV177" s="302"/>
      <c r="DLW177" s="101"/>
      <c r="DLX177" s="301"/>
      <c r="DLY177" s="110"/>
      <c r="DLZ177" s="110"/>
      <c r="DMA177" s="110"/>
      <c r="DMB177" s="301"/>
      <c r="DMC177" s="302"/>
      <c r="DMD177" s="101"/>
      <c r="DME177" s="301"/>
      <c r="DMF177" s="110"/>
      <c r="DMG177" s="110"/>
      <c r="DMH177" s="110"/>
      <c r="DMI177" s="301"/>
      <c r="DMJ177" s="302"/>
      <c r="DMK177" s="101"/>
      <c r="DML177" s="301"/>
      <c r="DMM177" s="110"/>
      <c r="DMN177" s="110"/>
      <c r="DMO177" s="110"/>
      <c r="DMP177" s="301"/>
      <c r="DMQ177" s="302"/>
      <c r="DMR177" s="101"/>
      <c r="DMS177" s="301"/>
      <c r="DMT177" s="110"/>
      <c r="DMU177" s="110"/>
      <c r="DMV177" s="110"/>
      <c r="DMW177" s="301"/>
      <c r="DMX177" s="302"/>
      <c r="DMY177" s="101"/>
      <c r="DMZ177" s="301"/>
      <c r="DNA177" s="110"/>
      <c r="DNB177" s="110"/>
      <c r="DNC177" s="110"/>
      <c r="DND177" s="301"/>
      <c r="DNE177" s="302"/>
      <c r="DNF177" s="101"/>
      <c r="DNG177" s="301"/>
      <c r="DNH177" s="110"/>
      <c r="DNI177" s="110"/>
      <c r="DNJ177" s="110"/>
      <c r="DNK177" s="301"/>
      <c r="DNL177" s="302"/>
      <c r="DNM177" s="101"/>
      <c r="DNN177" s="301"/>
      <c r="DNO177" s="110"/>
      <c r="DNP177" s="110"/>
      <c r="DNQ177" s="110"/>
      <c r="DNR177" s="301"/>
      <c r="DNS177" s="302"/>
      <c r="DNT177" s="101"/>
      <c r="DNU177" s="301"/>
      <c r="DNV177" s="110"/>
      <c r="DNW177" s="110"/>
      <c r="DNX177" s="110"/>
      <c r="DNY177" s="301"/>
      <c r="DNZ177" s="302"/>
      <c r="DOA177" s="101"/>
      <c r="DOB177" s="301"/>
      <c r="DOC177" s="110"/>
      <c r="DOD177" s="110"/>
      <c r="DOE177" s="110"/>
      <c r="DOF177" s="301"/>
      <c r="DOG177" s="302"/>
      <c r="DOH177" s="101"/>
      <c r="DOI177" s="301"/>
      <c r="DOJ177" s="110"/>
      <c r="DOK177" s="110"/>
      <c r="DOL177" s="110"/>
      <c r="DOM177" s="301"/>
      <c r="DON177" s="302"/>
      <c r="DOO177" s="101"/>
      <c r="DOP177" s="301"/>
      <c r="DOQ177" s="110"/>
      <c r="DOR177" s="110"/>
      <c r="DOS177" s="110"/>
      <c r="DOT177" s="301"/>
      <c r="DOU177" s="302"/>
      <c r="DOV177" s="101"/>
      <c r="DOW177" s="301"/>
      <c r="DOX177" s="110"/>
      <c r="DOY177" s="110"/>
      <c r="DOZ177" s="110"/>
      <c r="DPA177" s="301"/>
      <c r="DPB177" s="302"/>
      <c r="DPC177" s="101"/>
      <c r="DPD177" s="301"/>
      <c r="DPE177" s="110"/>
      <c r="DPF177" s="110"/>
      <c r="DPG177" s="110"/>
      <c r="DPH177" s="301"/>
      <c r="DPI177" s="302"/>
      <c r="DPJ177" s="101"/>
      <c r="DPK177" s="301"/>
      <c r="DPL177" s="110"/>
      <c r="DPM177" s="110"/>
      <c r="DPN177" s="110"/>
      <c r="DPO177" s="301"/>
      <c r="DPP177" s="302"/>
      <c r="DPQ177" s="101"/>
      <c r="DPR177" s="301"/>
      <c r="DPS177" s="110"/>
      <c r="DPT177" s="110"/>
      <c r="DPU177" s="110"/>
      <c r="DPV177" s="301"/>
      <c r="DPW177" s="302"/>
      <c r="DPX177" s="101"/>
      <c r="DPY177" s="301"/>
      <c r="DPZ177" s="110"/>
      <c r="DQA177" s="110"/>
      <c r="DQB177" s="110"/>
      <c r="DQC177" s="301"/>
      <c r="DQD177" s="302"/>
      <c r="DQE177" s="101"/>
      <c r="DQF177" s="301"/>
      <c r="DQG177" s="110"/>
      <c r="DQH177" s="110"/>
      <c r="DQI177" s="110"/>
      <c r="DQJ177" s="301"/>
      <c r="DQK177" s="302"/>
      <c r="DQL177" s="101"/>
      <c r="DQM177" s="301"/>
      <c r="DQN177" s="110"/>
      <c r="DQO177" s="110"/>
      <c r="DQP177" s="110"/>
      <c r="DQQ177" s="301"/>
      <c r="DQR177" s="302"/>
      <c r="DQS177" s="101"/>
      <c r="DQT177" s="301"/>
      <c r="DQU177" s="110"/>
      <c r="DQV177" s="110"/>
      <c r="DQW177" s="110"/>
      <c r="DQX177" s="301"/>
      <c r="DQY177" s="302"/>
      <c r="DQZ177" s="101"/>
      <c r="DRA177" s="301"/>
      <c r="DRB177" s="110"/>
      <c r="DRC177" s="110"/>
      <c r="DRD177" s="110"/>
      <c r="DRE177" s="301"/>
      <c r="DRF177" s="302"/>
      <c r="DRG177" s="101"/>
      <c r="DRH177" s="301"/>
      <c r="DRI177" s="110"/>
      <c r="DRJ177" s="110"/>
      <c r="DRK177" s="110"/>
      <c r="DRL177" s="301"/>
      <c r="DRM177" s="302"/>
      <c r="DRN177" s="101"/>
      <c r="DRO177" s="301"/>
      <c r="DRP177" s="110"/>
      <c r="DRQ177" s="110"/>
      <c r="DRR177" s="110"/>
      <c r="DRS177" s="301"/>
      <c r="DRT177" s="302"/>
      <c r="DRU177" s="101"/>
      <c r="DRV177" s="301"/>
      <c r="DRW177" s="110"/>
      <c r="DRX177" s="110"/>
      <c r="DRY177" s="110"/>
      <c r="DRZ177" s="301"/>
      <c r="DSA177" s="302"/>
      <c r="DSB177" s="101"/>
      <c r="DSC177" s="301"/>
      <c r="DSD177" s="110"/>
      <c r="DSE177" s="110"/>
      <c r="DSF177" s="110"/>
      <c r="DSG177" s="301"/>
      <c r="DSH177" s="302"/>
      <c r="DSI177" s="101"/>
      <c r="DSJ177" s="301"/>
      <c r="DSK177" s="110"/>
      <c r="DSL177" s="110"/>
      <c r="DSM177" s="110"/>
      <c r="DSN177" s="301"/>
      <c r="DSO177" s="302"/>
      <c r="DSP177" s="101"/>
      <c r="DSQ177" s="301"/>
      <c r="DSR177" s="110"/>
      <c r="DSS177" s="110"/>
      <c r="DST177" s="110"/>
      <c r="DSU177" s="301"/>
      <c r="DSV177" s="302"/>
      <c r="DSW177" s="101"/>
      <c r="DSX177" s="301"/>
      <c r="DSY177" s="110"/>
      <c r="DSZ177" s="110"/>
      <c r="DTA177" s="110"/>
      <c r="DTB177" s="301"/>
      <c r="DTC177" s="302"/>
      <c r="DTD177" s="101"/>
      <c r="DTE177" s="301"/>
      <c r="DTF177" s="110"/>
      <c r="DTG177" s="110"/>
      <c r="DTH177" s="110"/>
      <c r="DTI177" s="301"/>
      <c r="DTJ177" s="302"/>
      <c r="DTK177" s="101"/>
      <c r="DTL177" s="301"/>
      <c r="DTM177" s="110"/>
      <c r="DTN177" s="110"/>
      <c r="DTO177" s="110"/>
      <c r="DTP177" s="301"/>
      <c r="DTQ177" s="302"/>
      <c r="DTR177" s="101"/>
      <c r="DTS177" s="301"/>
      <c r="DTT177" s="110"/>
      <c r="DTU177" s="110"/>
      <c r="DTV177" s="110"/>
      <c r="DTW177" s="301"/>
      <c r="DTX177" s="302"/>
      <c r="DTY177" s="101"/>
      <c r="DTZ177" s="301"/>
      <c r="DUA177" s="110"/>
      <c r="DUB177" s="110"/>
      <c r="DUC177" s="110"/>
      <c r="DUD177" s="301"/>
      <c r="DUE177" s="302"/>
      <c r="DUF177" s="101"/>
      <c r="DUG177" s="301"/>
      <c r="DUH177" s="110"/>
      <c r="DUI177" s="110"/>
      <c r="DUJ177" s="110"/>
      <c r="DUK177" s="301"/>
      <c r="DUL177" s="302"/>
      <c r="DUM177" s="101"/>
      <c r="DUN177" s="301"/>
      <c r="DUO177" s="110"/>
      <c r="DUP177" s="110"/>
      <c r="DUQ177" s="110"/>
      <c r="DUR177" s="301"/>
      <c r="DUS177" s="302"/>
      <c r="DUT177" s="101"/>
      <c r="DUU177" s="301"/>
      <c r="DUV177" s="110"/>
      <c r="DUW177" s="110"/>
      <c r="DUX177" s="110"/>
      <c r="DUY177" s="301"/>
      <c r="DUZ177" s="302"/>
      <c r="DVA177" s="101"/>
      <c r="DVB177" s="301"/>
      <c r="DVC177" s="110"/>
      <c r="DVD177" s="110"/>
      <c r="DVE177" s="110"/>
      <c r="DVF177" s="301"/>
      <c r="DVG177" s="302"/>
      <c r="DVH177" s="101"/>
      <c r="DVI177" s="301"/>
      <c r="DVJ177" s="110"/>
      <c r="DVK177" s="110"/>
      <c r="DVL177" s="110"/>
      <c r="DVM177" s="301"/>
      <c r="DVN177" s="302"/>
      <c r="DVO177" s="101"/>
      <c r="DVP177" s="301"/>
      <c r="DVQ177" s="110"/>
      <c r="DVR177" s="110"/>
      <c r="DVS177" s="110"/>
      <c r="DVT177" s="301"/>
      <c r="DVU177" s="302"/>
      <c r="DVV177" s="101"/>
      <c r="DVW177" s="301"/>
      <c r="DVX177" s="110"/>
      <c r="DVY177" s="110"/>
      <c r="DVZ177" s="110"/>
      <c r="DWA177" s="301"/>
      <c r="DWB177" s="302"/>
      <c r="DWC177" s="101"/>
      <c r="DWD177" s="301"/>
      <c r="DWE177" s="110"/>
      <c r="DWF177" s="110"/>
      <c r="DWG177" s="110"/>
      <c r="DWH177" s="301"/>
      <c r="DWI177" s="302"/>
      <c r="DWJ177" s="101"/>
      <c r="DWK177" s="301"/>
      <c r="DWL177" s="110"/>
      <c r="DWM177" s="110"/>
      <c r="DWN177" s="110"/>
      <c r="DWO177" s="301"/>
      <c r="DWP177" s="302"/>
      <c r="DWQ177" s="101"/>
      <c r="DWR177" s="301"/>
      <c r="DWS177" s="110"/>
      <c r="DWT177" s="110"/>
      <c r="DWU177" s="110"/>
      <c r="DWV177" s="301"/>
      <c r="DWW177" s="302"/>
      <c r="DWX177" s="101"/>
      <c r="DWY177" s="301"/>
      <c r="DWZ177" s="110"/>
      <c r="DXA177" s="110"/>
      <c r="DXB177" s="110"/>
      <c r="DXC177" s="301"/>
      <c r="DXD177" s="302"/>
      <c r="DXE177" s="101"/>
      <c r="DXF177" s="301"/>
      <c r="DXG177" s="110"/>
      <c r="DXH177" s="110"/>
      <c r="DXI177" s="110"/>
      <c r="DXJ177" s="301"/>
      <c r="DXK177" s="302"/>
      <c r="DXL177" s="101"/>
      <c r="DXM177" s="301"/>
      <c r="DXN177" s="110"/>
      <c r="DXO177" s="110"/>
      <c r="DXP177" s="110"/>
      <c r="DXQ177" s="301"/>
      <c r="DXR177" s="302"/>
      <c r="DXS177" s="101"/>
      <c r="DXT177" s="301"/>
      <c r="DXU177" s="110"/>
      <c r="DXV177" s="110"/>
      <c r="DXW177" s="110"/>
      <c r="DXX177" s="301"/>
      <c r="DXY177" s="302"/>
      <c r="DXZ177" s="101"/>
      <c r="DYA177" s="301"/>
      <c r="DYB177" s="110"/>
      <c r="DYC177" s="110"/>
      <c r="DYD177" s="110"/>
      <c r="DYE177" s="301"/>
      <c r="DYF177" s="302"/>
      <c r="DYG177" s="101"/>
      <c r="DYH177" s="301"/>
      <c r="DYI177" s="110"/>
      <c r="DYJ177" s="110"/>
      <c r="DYK177" s="110"/>
      <c r="DYL177" s="301"/>
      <c r="DYM177" s="302"/>
      <c r="DYN177" s="101"/>
      <c r="DYO177" s="301"/>
      <c r="DYP177" s="110"/>
      <c r="DYQ177" s="110"/>
      <c r="DYR177" s="110"/>
      <c r="DYS177" s="301"/>
      <c r="DYT177" s="302"/>
      <c r="DYU177" s="101"/>
      <c r="DYV177" s="301"/>
      <c r="DYW177" s="110"/>
      <c r="DYX177" s="110"/>
      <c r="DYY177" s="110"/>
      <c r="DYZ177" s="301"/>
      <c r="DZA177" s="302"/>
      <c r="DZB177" s="101"/>
      <c r="DZC177" s="301"/>
      <c r="DZD177" s="110"/>
      <c r="DZE177" s="110"/>
      <c r="DZF177" s="110"/>
      <c r="DZG177" s="301"/>
      <c r="DZH177" s="302"/>
      <c r="DZI177" s="101"/>
      <c r="DZJ177" s="301"/>
      <c r="DZK177" s="110"/>
      <c r="DZL177" s="110"/>
      <c r="DZM177" s="110"/>
      <c r="DZN177" s="301"/>
      <c r="DZO177" s="302"/>
      <c r="DZP177" s="101"/>
      <c r="DZQ177" s="301"/>
      <c r="DZR177" s="110"/>
      <c r="DZS177" s="110"/>
      <c r="DZT177" s="110"/>
      <c r="DZU177" s="301"/>
      <c r="DZV177" s="302"/>
      <c r="DZW177" s="101"/>
      <c r="DZX177" s="301"/>
      <c r="DZY177" s="110"/>
      <c r="DZZ177" s="110"/>
      <c r="EAA177" s="110"/>
      <c r="EAB177" s="301"/>
      <c r="EAC177" s="302"/>
      <c r="EAD177" s="101"/>
      <c r="EAE177" s="301"/>
      <c r="EAF177" s="110"/>
      <c r="EAG177" s="110"/>
      <c r="EAH177" s="110"/>
      <c r="EAI177" s="301"/>
      <c r="EAJ177" s="302"/>
      <c r="EAK177" s="101"/>
      <c r="EAL177" s="301"/>
      <c r="EAM177" s="110"/>
      <c r="EAN177" s="110"/>
      <c r="EAO177" s="110"/>
      <c r="EAP177" s="301"/>
      <c r="EAQ177" s="302"/>
      <c r="EAR177" s="101"/>
      <c r="EAS177" s="301"/>
      <c r="EAT177" s="110"/>
      <c r="EAU177" s="110"/>
      <c r="EAV177" s="110"/>
      <c r="EAW177" s="301"/>
      <c r="EAX177" s="302"/>
      <c r="EAY177" s="101"/>
      <c r="EAZ177" s="301"/>
      <c r="EBA177" s="110"/>
      <c r="EBB177" s="110"/>
      <c r="EBC177" s="110"/>
      <c r="EBD177" s="301"/>
      <c r="EBE177" s="302"/>
      <c r="EBF177" s="101"/>
      <c r="EBG177" s="301"/>
      <c r="EBH177" s="110"/>
      <c r="EBI177" s="110"/>
      <c r="EBJ177" s="110"/>
      <c r="EBK177" s="301"/>
      <c r="EBL177" s="302"/>
      <c r="EBM177" s="101"/>
      <c r="EBN177" s="301"/>
      <c r="EBO177" s="110"/>
      <c r="EBP177" s="110"/>
      <c r="EBQ177" s="110"/>
      <c r="EBR177" s="301"/>
      <c r="EBS177" s="302"/>
      <c r="EBT177" s="101"/>
      <c r="EBU177" s="301"/>
      <c r="EBV177" s="110"/>
      <c r="EBW177" s="110"/>
      <c r="EBX177" s="110"/>
      <c r="EBY177" s="301"/>
      <c r="EBZ177" s="302"/>
      <c r="ECA177" s="101"/>
      <c r="ECB177" s="301"/>
      <c r="ECC177" s="110"/>
      <c r="ECD177" s="110"/>
      <c r="ECE177" s="110"/>
      <c r="ECF177" s="301"/>
      <c r="ECG177" s="302"/>
      <c r="ECH177" s="101"/>
      <c r="ECI177" s="301"/>
      <c r="ECJ177" s="110"/>
      <c r="ECK177" s="110"/>
      <c r="ECL177" s="110"/>
      <c r="ECM177" s="301"/>
      <c r="ECN177" s="302"/>
      <c r="ECO177" s="101"/>
      <c r="ECP177" s="301"/>
      <c r="ECQ177" s="110"/>
      <c r="ECR177" s="110"/>
      <c r="ECS177" s="110"/>
      <c r="ECT177" s="301"/>
      <c r="ECU177" s="302"/>
      <c r="ECV177" s="101"/>
      <c r="ECW177" s="301"/>
      <c r="ECX177" s="110"/>
      <c r="ECY177" s="110"/>
      <c r="ECZ177" s="110"/>
      <c r="EDA177" s="301"/>
      <c r="EDB177" s="302"/>
      <c r="EDC177" s="101"/>
      <c r="EDD177" s="301"/>
      <c r="EDE177" s="110"/>
      <c r="EDF177" s="110"/>
      <c r="EDG177" s="110"/>
      <c r="EDH177" s="301"/>
      <c r="EDI177" s="302"/>
      <c r="EDJ177" s="101"/>
      <c r="EDK177" s="301"/>
      <c r="EDL177" s="110"/>
      <c r="EDM177" s="110"/>
      <c r="EDN177" s="110"/>
      <c r="EDO177" s="301"/>
      <c r="EDP177" s="302"/>
      <c r="EDQ177" s="101"/>
      <c r="EDR177" s="301"/>
      <c r="EDS177" s="110"/>
      <c r="EDT177" s="110"/>
      <c r="EDU177" s="110"/>
      <c r="EDV177" s="301"/>
      <c r="EDW177" s="302"/>
      <c r="EDX177" s="101"/>
      <c r="EDY177" s="301"/>
      <c r="EDZ177" s="110"/>
      <c r="EEA177" s="110"/>
      <c r="EEB177" s="110"/>
      <c r="EEC177" s="301"/>
      <c r="EED177" s="302"/>
      <c r="EEE177" s="101"/>
      <c r="EEF177" s="301"/>
      <c r="EEG177" s="110"/>
      <c r="EEH177" s="110"/>
      <c r="EEI177" s="110"/>
      <c r="EEJ177" s="301"/>
      <c r="EEK177" s="302"/>
      <c r="EEL177" s="101"/>
      <c r="EEM177" s="301"/>
      <c r="EEN177" s="110"/>
      <c r="EEO177" s="110"/>
      <c r="EEP177" s="110"/>
      <c r="EEQ177" s="301"/>
      <c r="EER177" s="302"/>
      <c r="EES177" s="101"/>
      <c r="EET177" s="301"/>
      <c r="EEU177" s="110"/>
      <c r="EEV177" s="110"/>
      <c r="EEW177" s="110"/>
      <c r="EEX177" s="301"/>
      <c r="EEY177" s="302"/>
      <c r="EEZ177" s="101"/>
      <c r="EFA177" s="301"/>
      <c r="EFB177" s="110"/>
      <c r="EFC177" s="110"/>
      <c r="EFD177" s="110"/>
      <c r="EFE177" s="301"/>
      <c r="EFF177" s="302"/>
      <c r="EFG177" s="101"/>
      <c r="EFH177" s="301"/>
      <c r="EFI177" s="110"/>
      <c r="EFJ177" s="110"/>
      <c r="EFK177" s="110"/>
      <c r="EFL177" s="301"/>
      <c r="EFM177" s="302"/>
      <c r="EFN177" s="101"/>
      <c r="EFO177" s="301"/>
      <c r="EFP177" s="110"/>
      <c r="EFQ177" s="110"/>
      <c r="EFR177" s="110"/>
      <c r="EFS177" s="301"/>
      <c r="EFT177" s="302"/>
      <c r="EFU177" s="101"/>
      <c r="EFV177" s="301"/>
      <c r="EFW177" s="110"/>
      <c r="EFX177" s="110"/>
      <c r="EFY177" s="110"/>
      <c r="EFZ177" s="301"/>
      <c r="EGA177" s="302"/>
      <c r="EGB177" s="101"/>
      <c r="EGC177" s="301"/>
      <c r="EGD177" s="110"/>
      <c r="EGE177" s="110"/>
      <c r="EGF177" s="110"/>
      <c r="EGG177" s="301"/>
      <c r="EGH177" s="302"/>
      <c r="EGI177" s="101"/>
      <c r="EGJ177" s="301"/>
      <c r="EGK177" s="110"/>
      <c r="EGL177" s="110"/>
      <c r="EGM177" s="110"/>
      <c r="EGN177" s="301"/>
      <c r="EGO177" s="302"/>
      <c r="EGP177" s="101"/>
      <c r="EGQ177" s="301"/>
      <c r="EGR177" s="110"/>
      <c r="EGS177" s="110"/>
      <c r="EGT177" s="110"/>
      <c r="EGU177" s="301"/>
      <c r="EGV177" s="302"/>
      <c r="EGW177" s="101"/>
      <c r="EGX177" s="301"/>
      <c r="EGY177" s="110"/>
      <c r="EGZ177" s="110"/>
      <c r="EHA177" s="110"/>
      <c r="EHB177" s="301"/>
      <c r="EHC177" s="302"/>
      <c r="EHD177" s="101"/>
      <c r="EHE177" s="301"/>
      <c r="EHF177" s="110"/>
      <c r="EHG177" s="110"/>
      <c r="EHH177" s="110"/>
      <c r="EHI177" s="301"/>
      <c r="EHJ177" s="302"/>
      <c r="EHK177" s="101"/>
      <c r="EHL177" s="301"/>
      <c r="EHM177" s="110"/>
      <c r="EHN177" s="110"/>
      <c r="EHO177" s="110"/>
      <c r="EHP177" s="301"/>
      <c r="EHQ177" s="302"/>
      <c r="EHR177" s="101"/>
      <c r="EHS177" s="301"/>
      <c r="EHT177" s="110"/>
      <c r="EHU177" s="110"/>
      <c r="EHV177" s="110"/>
      <c r="EHW177" s="301"/>
      <c r="EHX177" s="302"/>
      <c r="EHY177" s="101"/>
      <c r="EHZ177" s="301"/>
      <c r="EIA177" s="110"/>
      <c r="EIB177" s="110"/>
      <c r="EIC177" s="110"/>
      <c r="EID177" s="301"/>
      <c r="EIE177" s="302"/>
      <c r="EIF177" s="101"/>
      <c r="EIG177" s="301"/>
      <c r="EIH177" s="110"/>
      <c r="EII177" s="110"/>
      <c r="EIJ177" s="110"/>
      <c r="EIK177" s="301"/>
      <c r="EIL177" s="302"/>
      <c r="EIM177" s="101"/>
      <c r="EIN177" s="301"/>
      <c r="EIO177" s="110"/>
      <c r="EIP177" s="110"/>
      <c r="EIQ177" s="110"/>
      <c r="EIR177" s="301"/>
      <c r="EIS177" s="302"/>
      <c r="EIT177" s="101"/>
      <c r="EIU177" s="301"/>
      <c r="EIV177" s="110"/>
      <c r="EIW177" s="110"/>
      <c r="EIX177" s="110"/>
      <c r="EIY177" s="301"/>
      <c r="EIZ177" s="302"/>
      <c r="EJA177" s="101"/>
      <c r="EJB177" s="301"/>
      <c r="EJC177" s="110"/>
      <c r="EJD177" s="110"/>
      <c r="EJE177" s="110"/>
      <c r="EJF177" s="301"/>
      <c r="EJG177" s="302"/>
      <c r="EJH177" s="101"/>
      <c r="EJI177" s="301"/>
      <c r="EJJ177" s="110"/>
      <c r="EJK177" s="110"/>
      <c r="EJL177" s="110"/>
      <c r="EJM177" s="301"/>
      <c r="EJN177" s="302"/>
      <c r="EJO177" s="101"/>
      <c r="EJP177" s="301"/>
      <c r="EJQ177" s="110"/>
      <c r="EJR177" s="110"/>
      <c r="EJS177" s="110"/>
      <c r="EJT177" s="301"/>
      <c r="EJU177" s="302"/>
      <c r="EJV177" s="101"/>
      <c r="EJW177" s="301"/>
      <c r="EJX177" s="110"/>
      <c r="EJY177" s="110"/>
      <c r="EJZ177" s="110"/>
      <c r="EKA177" s="301"/>
      <c r="EKB177" s="302"/>
      <c r="EKC177" s="101"/>
      <c r="EKD177" s="301"/>
      <c r="EKE177" s="110"/>
      <c r="EKF177" s="110"/>
      <c r="EKG177" s="110"/>
      <c r="EKH177" s="301"/>
      <c r="EKI177" s="302"/>
      <c r="EKJ177" s="101"/>
      <c r="EKK177" s="301"/>
      <c r="EKL177" s="110"/>
      <c r="EKM177" s="110"/>
      <c r="EKN177" s="110"/>
      <c r="EKO177" s="301"/>
      <c r="EKP177" s="302"/>
      <c r="EKQ177" s="101"/>
      <c r="EKR177" s="301"/>
      <c r="EKS177" s="110"/>
      <c r="EKT177" s="110"/>
      <c r="EKU177" s="110"/>
      <c r="EKV177" s="301"/>
      <c r="EKW177" s="302"/>
      <c r="EKX177" s="101"/>
      <c r="EKY177" s="301"/>
      <c r="EKZ177" s="110"/>
      <c r="ELA177" s="110"/>
      <c r="ELB177" s="110"/>
      <c r="ELC177" s="301"/>
      <c r="ELD177" s="302"/>
      <c r="ELE177" s="101"/>
      <c r="ELF177" s="301"/>
      <c r="ELG177" s="110"/>
      <c r="ELH177" s="110"/>
      <c r="ELI177" s="110"/>
      <c r="ELJ177" s="301"/>
      <c r="ELK177" s="302"/>
      <c r="ELL177" s="101"/>
      <c r="ELM177" s="301"/>
      <c r="ELN177" s="110"/>
      <c r="ELO177" s="110"/>
      <c r="ELP177" s="110"/>
      <c r="ELQ177" s="301"/>
      <c r="ELR177" s="302"/>
      <c r="ELS177" s="101"/>
      <c r="ELT177" s="301"/>
      <c r="ELU177" s="110"/>
      <c r="ELV177" s="110"/>
      <c r="ELW177" s="110"/>
      <c r="ELX177" s="301"/>
      <c r="ELY177" s="302"/>
      <c r="ELZ177" s="101"/>
      <c r="EMA177" s="301"/>
      <c r="EMB177" s="110"/>
      <c r="EMC177" s="110"/>
      <c r="EMD177" s="110"/>
      <c r="EME177" s="301"/>
      <c r="EMF177" s="302"/>
      <c r="EMG177" s="101"/>
      <c r="EMH177" s="301"/>
      <c r="EMI177" s="110"/>
      <c r="EMJ177" s="110"/>
      <c r="EMK177" s="110"/>
      <c r="EML177" s="301"/>
      <c r="EMM177" s="302"/>
      <c r="EMN177" s="101"/>
      <c r="EMO177" s="301"/>
      <c r="EMP177" s="110"/>
      <c r="EMQ177" s="110"/>
      <c r="EMR177" s="110"/>
      <c r="EMS177" s="301"/>
      <c r="EMT177" s="302"/>
      <c r="EMU177" s="101"/>
      <c r="EMV177" s="301"/>
      <c r="EMW177" s="110"/>
      <c r="EMX177" s="110"/>
      <c r="EMY177" s="110"/>
      <c r="EMZ177" s="301"/>
      <c r="ENA177" s="302"/>
      <c r="ENB177" s="101"/>
      <c r="ENC177" s="301"/>
      <c r="END177" s="110"/>
      <c r="ENE177" s="110"/>
      <c r="ENF177" s="110"/>
      <c r="ENG177" s="301"/>
      <c r="ENH177" s="302"/>
      <c r="ENI177" s="101"/>
      <c r="ENJ177" s="301"/>
      <c r="ENK177" s="110"/>
      <c r="ENL177" s="110"/>
      <c r="ENM177" s="110"/>
      <c r="ENN177" s="301"/>
      <c r="ENO177" s="302"/>
      <c r="ENP177" s="101"/>
      <c r="ENQ177" s="301"/>
      <c r="ENR177" s="110"/>
      <c r="ENS177" s="110"/>
      <c r="ENT177" s="110"/>
      <c r="ENU177" s="301"/>
      <c r="ENV177" s="302"/>
      <c r="ENW177" s="101"/>
      <c r="ENX177" s="301"/>
      <c r="ENY177" s="110"/>
      <c r="ENZ177" s="110"/>
      <c r="EOA177" s="110"/>
      <c r="EOB177" s="301"/>
      <c r="EOC177" s="302"/>
      <c r="EOD177" s="101"/>
      <c r="EOE177" s="301"/>
      <c r="EOF177" s="110"/>
      <c r="EOG177" s="110"/>
      <c r="EOH177" s="110"/>
      <c r="EOI177" s="301"/>
      <c r="EOJ177" s="302"/>
      <c r="EOK177" s="101"/>
      <c r="EOL177" s="301"/>
      <c r="EOM177" s="110"/>
      <c r="EON177" s="110"/>
      <c r="EOO177" s="110"/>
      <c r="EOP177" s="301"/>
      <c r="EOQ177" s="302"/>
      <c r="EOR177" s="101"/>
      <c r="EOS177" s="301"/>
      <c r="EOT177" s="110"/>
      <c r="EOU177" s="110"/>
      <c r="EOV177" s="110"/>
      <c r="EOW177" s="301"/>
      <c r="EOX177" s="302"/>
      <c r="EOY177" s="101"/>
      <c r="EOZ177" s="301"/>
      <c r="EPA177" s="110"/>
      <c r="EPB177" s="110"/>
      <c r="EPC177" s="110"/>
      <c r="EPD177" s="301"/>
      <c r="EPE177" s="302"/>
      <c r="EPF177" s="101"/>
      <c r="EPG177" s="301"/>
      <c r="EPH177" s="110"/>
      <c r="EPI177" s="110"/>
      <c r="EPJ177" s="110"/>
      <c r="EPK177" s="301"/>
      <c r="EPL177" s="302"/>
      <c r="EPM177" s="101"/>
      <c r="EPN177" s="301"/>
      <c r="EPO177" s="110"/>
      <c r="EPP177" s="110"/>
      <c r="EPQ177" s="110"/>
      <c r="EPR177" s="301"/>
      <c r="EPS177" s="302"/>
      <c r="EPT177" s="101"/>
      <c r="EPU177" s="301"/>
      <c r="EPV177" s="110"/>
      <c r="EPW177" s="110"/>
      <c r="EPX177" s="110"/>
      <c r="EPY177" s="301"/>
      <c r="EPZ177" s="302"/>
      <c r="EQA177" s="101"/>
      <c r="EQB177" s="301"/>
      <c r="EQC177" s="110"/>
      <c r="EQD177" s="110"/>
      <c r="EQE177" s="110"/>
      <c r="EQF177" s="301"/>
      <c r="EQG177" s="302"/>
      <c r="EQH177" s="101"/>
      <c r="EQI177" s="301"/>
      <c r="EQJ177" s="110"/>
      <c r="EQK177" s="110"/>
      <c r="EQL177" s="110"/>
      <c r="EQM177" s="301"/>
      <c r="EQN177" s="302"/>
      <c r="EQO177" s="101"/>
      <c r="EQP177" s="301"/>
      <c r="EQQ177" s="110"/>
      <c r="EQR177" s="110"/>
      <c r="EQS177" s="110"/>
      <c r="EQT177" s="301"/>
      <c r="EQU177" s="302"/>
      <c r="EQV177" s="101"/>
      <c r="EQW177" s="301"/>
      <c r="EQX177" s="110"/>
      <c r="EQY177" s="110"/>
      <c r="EQZ177" s="110"/>
      <c r="ERA177" s="301"/>
      <c r="ERB177" s="302"/>
      <c r="ERC177" s="101"/>
      <c r="ERD177" s="301"/>
      <c r="ERE177" s="110"/>
      <c r="ERF177" s="110"/>
      <c r="ERG177" s="110"/>
      <c r="ERH177" s="301"/>
      <c r="ERI177" s="302"/>
      <c r="ERJ177" s="101"/>
      <c r="ERK177" s="301"/>
      <c r="ERL177" s="110"/>
      <c r="ERM177" s="110"/>
      <c r="ERN177" s="110"/>
      <c r="ERO177" s="301"/>
      <c r="ERP177" s="302"/>
      <c r="ERQ177" s="101"/>
      <c r="ERR177" s="301"/>
      <c r="ERS177" s="110"/>
      <c r="ERT177" s="110"/>
      <c r="ERU177" s="110"/>
      <c r="ERV177" s="301"/>
      <c r="ERW177" s="302"/>
      <c r="ERX177" s="101"/>
      <c r="ERY177" s="301"/>
      <c r="ERZ177" s="110"/>
      <c r="ESA177" s="110"/>
      <c r="ESB177" s="110"/>
      <c r="ESC177" s="301"/>
      <c r="ESD177" s="302"/>
      <c r="ESE177" s="101"/>
      <c r="ESF177" s="301"/>
      <c r="ESG177" s="110"/>
      <c r="ESH177" s="110"/>
      <c r="ESI177" s="110"/>
      <c r="ESJ177" s="301"/>
      <c r="ESK177" s="302"/>
      <c r="ESL177" s="101"/>
      <c r="ESM177" s="301"/>
      <c r="ESN177" s="110"/>
      <c r="ESO177" s="110"/>
      <c r="ESP177" s="110"/>
      <c r="ESQ177" s="301"/>
      <c r="ESR177" s="302"/>
      <c r="ESS177" s="101"/>
      <c r="EST177" s="301"/>
      <c r="ESU177" s="110"/>
      <c r="ESV177" s="110"/>
      <c r="ESW177" s="110"/>
      <c r="ESX177" s="301"/>
      <c r="ESY177" s="302"/>
      <c r="ESZ177" s="101"/>
      <c r="ETA177" s="301"/>
      <c r="ETB177" s="110"/>
      <c r="ETC177" s="110"/>
      <c r="ETD177" s="110"/>
      <c r="ETE177" s="301"/>
      <c r="ETF177" s="302"/>
      <c r="ETG177" s="101"/>
      <c r="ETH177" s="301"/>
      <c r="ETI177" s="110"/>
      <c r="ETJ177" s="110"/>
      <c r="ETK177" s="110"/>
      <c r="ETL177" s="301"/>
      <c r="ETM177" s="302"/>
      <c r="ETN177" s="101"/>
      <c r="ETO177" s="301"/>
      <c r="ETP177" s="110"/>
      <c r="ETQ177" s="110"/>
      <c r="ETR177" s="110"/>
      <c r="ETS177" s="301"/>
      <c r="ETT177" s="302"/>
      <c r="ETU177" s="101"/>
      <c r="ETV177" s="301"/>
      <c r="ETW177" s="110"/>
      <c r="ETX177" s="110"/>
      <c r="ETY177" s="110"/>
      <c r="ETZ177" s="301"/>
      <c r="EUA177" s="302"/>
      <c r="EUB177" s="101"/>
      <c r="EUC177" s="301"/>
      <c r="EUD177" s="110"/>
      <c r="EUE177" s="110"/>
      <c r="EUF177" s="110"/>
      <c r="EUG177" s="301"/>
      <c r="EUH177" s="302"/>
      <c r="EUI177" s="101"/>
      <c r="EUJ177" s="301"/>
      <c r="EUK177" s="110"/>
      <c r="EUL177" s="110"/>
      <c r="EUM177" s="110"/>
      <c r="EUN177" s="301"/>
      <c r="EUO177" s="302"/>
      <c r="EUP177" s="101"/>
      <c r="EUQ177" s="301"/>
      <c r="EUR177" s="110"/>
      <c r="EUS177" s="110"/>
      <c r="EUT177" s="110"/>
      <c r="EUU177" s="301"/>
      <c r="EUV177" s="302"/>
      <c r="EUW177" s="101"/>
      <c r="EUX177" s="301"/>
      <c r="EUY177" s="110"/>
      <c r="EUZ177" s="110"/>
      <c r="EVA177" s="110"/>
      <c r="EVB177" s="301"/>
      <c r="EVC177" s="302"/>
      <c r="EVD177" s="101"/>
      <c r="EVE177" s="301"/>
      <c r="EVF177" s="110"/>
      <c r="EVG177" s="110"/>
      <c r="EVH177" s="110"/>
      <c r="EVI177" s="301"/>
      <c r="EVJ177" s="302"/>
      <c r="EVK177" s="101"/>
      <c r="EVL177" s="301"/>
      <c r="EVM177" s="110"/>
      <c r="EVN177" s="110"/>
      <c r="EVO177" s="110"/>
      <c r="EVP177" s="301"/>
      <c r="EVQ177" s="302"/>
      <c r="EVR177" s="101"/>
      <c r="EVS177" s="301"/>
      <c r="EVT177" s="110"/>
      <c r="EVU177" s="110"/>
      <c r="EVV177" s="110"/>
      <c r="EVW177" s="301"/>
      <c r="EVX177" s="302"/>
      <c r="EVY177" s="101"/>
      <c r="EVZ177" s="301"/>
      <c r="EWA177" s="110"/>
      <c r="EWB177" s="110"/>
      <c r="EWC177" s="110"/>
      <c r="EWD177" s="301"/>
      <c r="EWE177" s="302"/>
      <c r="EWF177" s="101"/>
      <c r="EWG177" s="301"/>
      <c r="EWH177" s="110"/>
      <c r="EWI177" s="110"/>
      <c r="EWJ177" s="110"/>
      <c r="EWK177" s="301"/>
      <c r="EWL177" s="302"/>
      <c r="EWM177" s="101"/>
      <c r="EWN177" s="301"/>
      <c r="EWO177" s="110"/>
      <c r="EWP177" s="110"/>
      <c r="EWQ177" s="110"/>
      <c r="EWR177" s="301"/>
      <c r="EWS177" s="302"/>
      <c r="EWT177" s="101"/>
      <c r="EWU177" s="301"/>
      <c r="EWV177" s="110"/>
      <c r="EWW177" s="110"/>
      <c r="EWX177" s="110"/>
      <c r="EWY177" s="301"/>
      <c r="EWZ177" s="302"/>
      <c r="EXA177" s="101"/>
      <c r="EXB177" s="301"/>
      <c r="EXC177" s="110"/>
      <c r="EXD177" s="110"/>
      <c r="EXE177" s="110"/>
      <c r="EXF177" s="301"/>
      <c r="EXG177" s="302"/>
      <c r="EXH177" s="101"/>
      <c r="EXI177" s="301"/>
      <c r="EXJ177" s="110"/>
      <c r="EXK177" s="110"/>
      <c r="EXL177" s="110"/>
      <c r="EXM177" s="301"/>
      <c r="EXN177" s="302"/>
      <c r="EXO177" s="101"/>
      <c r="EXP177" s="301"/>
      <c r="EXQ177" s="110"/>
      <c r="EXR177" s="110"/>
      <c r="EXS177" s="110"/>
      <c r="EXT177" s="301"/>
      <c r="EXU177" s="302"/>
      <c r="EXV177" s="101"/>
      <c r="EXW177" s="301"/>
      <c r="EXX177" s="110"/>
      <c r="EXY177" s="110"/>
      <c r="EXZ177" s="110"/>
      <c r="EYA177" s="301"/>
      <c r="EYB177" s="302"/>
      <c r="EYC177" s="101"/>
      <c r="EYD177" s="301"/>
      <c r="EYE177" s="110"/>
      <c r="EYF177" s="110"/>
      <c r="EYG177" s="110"/>
      <c r="EYH177" s="301"/>
      <c r="EYI177" s="302"/>
      <c r="EYJ177" s="101"/>
      <c r="EYK177" s="301"/>
      <c r="EYL177" s="110"/>
      <c r="EYM177" s="110"/>
      <c r="EYN177" s="110"/>
      <c r="EYO177" s="301"/>
      <c r="EYP177" s="302"/>
      <c r="EYQ177" s="101"/>
      <c r="EYR177" s="301"/>
      <c r="EYS177" s="110"/>
      <c r="EYT177" s="110"/>
      <c r="EYU177" s="110"/>
      <c r="EYV177" s="301"/>
      <c r="EYW177" s="302"/>
      <c r="EYX177" s="101"/>
      <c r="EYY177" s="301"/>
      <c r="EYZ177" s="110"/>
      <c r="EZA177" s="110"/>
      <c r="EZB177" s="110"/>
      <c r="EZC177" s="301"/>
      <c r="EZD177" s="302"/>
      <c r="EZE177" s="101"/>
      <c r="EZF177" s="301"/>
      <c r="EZG177" s="110"/>
      <c r="EZH177" s="110"/>
      <c r="EZI177" s="110"/>
      <c r="EZJ177" s="301"/>
      <c r="EZK177" s="302"/>
      <c r="EZL177" s="101"/>
      <c r="EZM177" s="301"/>
      <c r="EZN177" s="110"/>
      <c r="EZO177" s="110"/>
      <c r="EZP177" s="110"/>
      <c r="EZQ177" s="301"/>
      <c r="EZR177" s="302"/>
      <c r="EZS177" s="101"/>
      <c r="EZT177" s="301"/>
      <c r="EZU177" s="110"/>
      <c r="EZV177" s="110"/>
      <c r="EZW177" s="110"/>
      <c r="EZX177" s="301"/>
      <c r="EZY177" s="302"/>
      <c r="EZZ177" s="101"/>
      <c r="FAA177" s="301"/>
      <c r="FAB177" s="110"/>
      <c r="FAC177" s="110"/>
      <c r="FAD177" s="110"/>
      <c r="FAE177" s="301"/>
      <c r="FAF177" s="302"/>
      <c r="FAG177" s="101"/>
      <c r="FAH177" s="301"/>
      <c r="FAI177" s="110"/>
      <c r="FAJ177" s="110"/>
      <c r="FAK177" s="110"/>
      <c r="FAL177" s="301"/>
      <c r="FAM177" s="302"/>
      <c r="FAN177" s="101"/>
      <c r="FAO177" s="301"/>
      <c r="FAP177" s="110"/>
      <c r="FAQ177" s="110"/>
      <c r="FAR177" s="110"/>
      <c r="FAS177" s="301"/>
      <c r="FAT177" s="302"/>
      <c r="FAU177" s="101"/>
      <c r="FAV177" s="301"/>
      <c r="FAW177" s="110"/>
      <c r="FAX177" s="110"/>
      <c r="FAY177" s="110"/>
      <c r="FAZ177" s="301"/>
      <c r="FBA177" s="302"/>
      <c r="FBB177" s="101"/>
      <c r="FBC177" s="301"/>
      <c r="FBD177" s="110"/>
      <c r="FBE177" s="110"/>
      <c r="FBF177" s="110"/>
      <c r="FBG177" s="301"/>
      <c r="FBH177" s="302"/>
      <c r="FBI177" s="101"/>
      <c r="FBJ177" s="301"/>
      <c r="FBK177" s="110"/>
      <c r="FBL177" s="110"/>
      <c r="FBM177" s="110"/>
      <c r="FBN177" s="301"/>
      <c r="FBO177" s="302"/>
      <c r="FBP177" s="101"/>
      <c r="FBQ177" s="301"/>
      <c r="FBR177" s="110"/>
      <c r="FBS177" s="110"/>
      <c r="FBT177" s="110"/>
      <c r="FBU177" s="301"/>
      <c r="FBV177" s="302"/>
      <c r="FBW177" s="101"/>
      <c r="FBX177" s="301"/>
      <c r="FBY177" s="110"/>
      <c r="FBZ177" s="110"/>
      <c r="FCA177" s="110"/>
      <c r="FCB177" s="301"/>
      <c r="FCC177" s="302"/>
      <c r="FCD177" s="101"/>
      <c r="FCE177" s="301"/>
      <c r="FCF177" s="110"/>
      <c r="FCG177" s="110"/>
      <c r="FCH177" s="110"/>
      <c r="FCI177" s="301"/>
      <c r="FCJ177" s="302"/>
      <c r="FCK177" s="101"/>
      <c r="FCL177" s="301"/>
      <c r="FCM177" s="110"/>
      <c r="FCN177" s="110"/>
      <c r="FCO177" s="110"/>
      <c r="FCP177" s="301"/>
      <c r="FCQ177" s="302"/>
      <c r="FCR177" s="101"/>
      <c r="FCS177" s="301"/>
      <c r="FCT177" s="110"/>
      <c r="FCU177" s="110"/>
      <c r="FCV177" s="110"/>
      <c r="FCW177" s="301"/>
      <c r="FCX177" s="302"/>
      <c r="FCY177" s="101"/>
      <c r="FCZ177" s="301"/>
      <c r="FDA177" s="110"/>
      <c r="FDB177" s="110"/>
      <c r="FDC177" s="110"/>
      <c r="FDD177" s="301"/>
      <c r="FDE177" s="302"/>
      <c r="FDF177" s="101"/>
      <c r="FDG177" s="301"/>
      <c r="FDH177" s="110"/>
      <c r="FDI177" s="110"/>
      <c r="FDJ177" s="110"/>
      <c r="FDK177" s="301"/>
      <c r="FDL177" s="302"/>
      <c r="FDM177" s="101"/>
      <c r="FDN177" s="301"/>
      <c r="FDO177" s="110"/>
      <c r="FDP177" s="110"/>
      <c r="FDQ177" s="110"/>
      <c r="FDR177" s="301"/>
      <c r="FDS177" s="302"/>
      <c r="FDT177" s="101"/>
      <c r="FDU177" s="301"/>
      <c r="FDV177" s="110"/>
      <c r="FDW177" s="110"/>
      <c r="FDX177" s="110"/>
      <c r="FDY177" s="301"/>
      <c r="FDZ177" s="302"/>
      <c r="FEA177" s="101"/>
      <c r="FEB177" s="301"/>
      <c r="FEC177" s="110"/>
      <c r="FED177" s="110"/>
      <c r="FEE177" s="110"/>
      <c r="FEF177" s="301"/>
      <c r="FEG177" s="302"/>
      <c r="FEH177" s="101"/>
      <c r="FEI177" s="301"/>
      <c r="FEJ177" s="110"/>
      <c r="FEK177" s="110"/>
      <c r="FEL177" s="110"/>
      <c r="FEM177" s="301"/>
      <c r="FEN177" s="302"/>
      <c r="FEO177" s="101"/>
      <c r="FEP177" s="301"/>
      <c r="FEQ177" s="110"/>
      <c r="FER177" s="110"/>
      <c r="FES177" s="110"/>
      <c r="FET177" s="301"/>
      <c r="FEU177" s="302"/>
      <c r="FEV177" s="101"/>
      <c r="FEW177" s="301"/>
      <c r="FEX177" s="110"/>
      <c r="FEY177" s="110"/>
      <c r="FEZ177" s="110"/>
      <c r="FFA177" s="301"/>
      <c r="FFB177" s="302"/>
      <c r="FFC177" s="101"/>
      <c r="FFD177" s="301"/>
      <c r="FFE177" s="110"/>
      <c r="FFF177" s="110"/>
      <c r="FFG177" s="110"/>
      <c r="FFH177" s="301"/>
      <c r="FFI177" s="302"/>
      <c r="FFJ177" s="101"/>
      <c r="FFK177" s="301"/>
      <c r="FFL177" s="110"/>
      <c r="FFM177" s="110"/>
      <c r="FFN177" s="110"/>
      <c r="FFO177" s="301"/>
      <c r="FFP177" s="302"/>
      <c r="FFQ177" s="101"/>
      <c r="FFR177" s="301"/>
      <c r="FFS177" s="110"/>
      <c r="FFT177" s="110"/>
      <c r="FFU177" s="110"/>
      <c r="FFV177" s="301"/>
      <c r="FFW177" s="302"/>
      <c r="FFX177" s="101"/>
      <c r="FFY177" s="301"/>
      <c r="FFZ177" s="110"/>
      <c r="FGA177" s="110"/>
      <c r="FGB177" s="110"/>
      <c r="FGC177" s="301"/>
      <c r="FGD177" s="302"/>
      <c r="FGE177" s="101"/>
      <c r="FGF177" s="301"/>
      <c r="FGG177" s="110"/>
      <c r="FGH177" s="110"/>
      <c r="FGI177" s="110"/>
      <c r="FGJ177" s="301"/>
      <c r="FGK177" s="302"/>
      <c r="FGL177" s="101"/>
      <c r="FGM177" s="301"/>
      <c r="FGN177" s="110"/>
      <c r="FGO177" s="110"/>
      <c r="FGP177" s="110"/>
      <c r="FGQ177" s="301"/>
      <c r="FGR177" s="302"/>
      <c r="FGS177" s="101"/>
      <c r="FGT177" s="301"/>
      <c r="FGU177" s="110"/>
      <c r="FGV177" s="110"/>
      <c r="FGW177" s="110"/>
      <c r="FGX177" s="301"/>
      <c r="FGY177" s="302"/>
      <c r="FGZ177" s="101"/>
      <c r="FHA177" s="301"/>
      <c r="FHB177" s="110"/>
      <c r="FHC177" s="110"/>
      <c r="FHD177" s="110"/>
      <c r="FHE177" s="301"/>
      <c r="FHF177" s="302"/>
      <c r="FHG177" s="101"/>
      <c r="FHH177" s="301"/>
      <c r="FHI177" s="110"/>
      <c r="FHJ177" s="110"/>
      <c r="FHK177" s="110"/>
      <c r="FHL177" s="301"/>
      <c r="FHM177" s="302"/>
      <c r="FHN177" s="101"/>
      <c r="FHO177" s="301"/>
      <c r="FHP177" s="110"/>
      <c r="FHQ177" s="110"/>
      <c r="FHR177" s="110"/>
      <c r="FHS177" s="301"/>
      <c r="FHT177" s="302"/>
      <c r="FHU177" s="101"/>
      <c r="FHV177" s="301"/>
      <c r="FHW177" s="110"/>
      <c r="FHX177" s="110"/>
      <c r="FHY177" s="110"/>
      <c r="FHZ177" s="301"/>
      <c r="FIA177" s="302"/>
      <c r="FIB177" s="101"/>
      <c r="FIC177" s="301"/>
      <c r="FID177" s="110"/>
      <c r="FIE177" s="110"/>
      <c r="FIF177" s="110"/>
      <c r="FIG177" s="301"/>
      <c r="FIH177" s="302"/>
      <c r="FII177" s="101"/>
      <c r="FIJ177" s="301"/>
      <c r="FIK177" s="110"/>
      <c r="FIL177" s="110"/>
      <c r="FIM177" s="110"/>
      <c r="FIN177" s="301"/>
      <c r="FIO177" s="302"/>
      <c r="FIP177" s="101"/>
      <c r="FIQ177" s="301"/>
      <c r="FIR177" s="110"/>
      <c r="FIS177" s="110"/>
      <c r="FIT177" s="110"/>
      <c r="FIU177" s="301"/>
      <c r="FIV177" s="302"/>
      <c r="FIW177" s="101"/>
      <c r="FIX177" s="301"/>
      <c r="FIY177" s="110"/>
      <c r="FIZ177" s="110"/>
      <c r="FJA177" s="110"/>
      <c r="FJB177" s="301"/>
      <c r="FJC177" s="302"/>
      <c r="FJD177" s="101"/>
      <c r="FJE177" s="301"/>
      <c r="FJF177" s="110"/>
      <c r="FJG177" s="110"/>
      <c r="FJH177" s="110"/>
      <c r="FJI177" s="301"/>
      <c r="FJJ177" s="302"/>
      <c r="FJK177" s="101"/>
      <c r="FJL177" s="301"/>
      <c r="FJM177" s="110"/>
      <c r="FJN177" s="110"/>
      <c r="FJO177" s="110"/>
      <c r="FJP177" s="301"/>
      <c r="FJQ177" s="302"/>
      <c r="FJR177" s="101"/>
      <c r="FJS177" s="301"/>
      <c r="FJT177" s="110"/>
      <c r="FJU177" s="110"/>
      <c r="FJV177" s="110"/>
      <c r="FJW177" s="301"/>
      <c r="FJX177" s="302"/>
      <c r="FJY177" s="101"/>
      <c r="FJZ177" s="301"/>
      <c r="FKA177" s="110"/>
      <c r="FKB177" s="110"/>
      <c r="FKC177" s="110"/>
      <c r="FKD177" s="301"/>
      <c r="FKE177" s="302"/>
      <c r="FKF177" s="101"/>
      <c r="FKG177" s="301"/>
      <c r="FKH177" s="110"/>
      <c r="FKI177" s="110"/>
      <c r="FKJ177" s="110"/>
      <c r="FKK177" s="301"/>
      <c r="FKL177" s="302"/>
      <c r="FKM177" s="101"/>
      <c r="FKN177" s="301"/>
      <c r="FKO177" s="110"/>
      <c r="FKP177" s="110"/>
      <c r="FKQ177" s="110"/>
      <c r="FKR177" s="301"/>
      <c r="FKS177" s="302"/>
      <c r="FKT177" s="101"/>
      <c r="FKU177" s="301"/>
      <c r="FKV177" s="110"/>
      <c r="FKW177" s="110"/>
      <c r="FKX177" s="110"/>
      <c r="FKY177" s="301"/>
      <c r="FKZ177" s="302"/>
      <c r="FLA177" s="101"/>
      <c r="FLB177" s="301"/>
      <c r="FLC177" s="110"/>
      <c r="FLD177" s="110"/>
      <c r="FLE177" s="110"/>
      <c r="FLF177" s="301"/>
      <c r="FLG177" s="302"/>
      <c r="FLH177" s="101"/>
      <c r="FLI177" s="301"/>
      <c r="FLJ177" s="110"/>
      <c r="FLK177" s="110"/>
      <c r="FLL177" s="110"/>
      <c r="FLM177" s="301"/>
      <c r="FLN177" s="302"/>
      <c r="FLO177" s="101"/>
      <c r="FLP177" s="301"/>
      <c r="FLQ177" s="110"/>
      <c r="FLR177" s="110"/>
      <c r="FLS177" s="110"/>
      <c r="FLT177" s="301"/>
      <c r="FLU177" s="302"/>
      <c r="FLV177" s="101"/>
      <c r="FLW177" s="301"/>
      <c r="FLX177" s="110"/>
      <c r="FLY177" s="110"/>
      <c r="FLZ177" s="110"/>
      <c r="FMA177" s="301"/>
      <c r="FMB177" s="302"/>
      <c r="FMC177" s="101"/>
      <c r="FMD177" s="301"/>
      <c r="FME177" s="110"/>
      <c r="FMF177" s="110"/>
      <c r="FMG177" s="110"/>
      <c r="FMH177" s="301"/>
      <c r="FMI177" s="302"/>
      <c r="FMJ177" s="101"/>
      <c r="FMK177" s="301"/>
      <c r="FML177" s="110"/>
      <c r="FMM177" s="110"/>
      <c r="FMN177" s="110"/>
      <c r="FMO177" s="301"/>
      <c r="FMP177" s="302"/>
      <c r="FMQ177" s="101"/>
      <c r="FMR177" s="301"/>
      <c r="FMS177" s="110"/>
      <c r="FMT177" s="110"/>
      <c r="FMU177" s="110"/>
      <c r="FMV177" s="301"/>
      <c r="FMW177" s="302"/>
      <c r="FMX177" s="101"/>
      <c r="FMY177" s="301"/>
      <c r="FMZ177" s="110"/>
      <c r="FNA177" s="110"/>
      <c r="FNB177" s="110"/>
      <c r="FNC177" s="301"/>
      <c r="FND177" s="302"/>
      <c r="FNE177" s="101"/>
      <c r="FNF177" s="301"/>
      <c r="FNG177" s="110"/>
      <c r="FNH177" s="110"/>
      <c r="FNI177" s="110"/>
      <c r="FNJ177" s="301"/>
      <c r="FNK177" s="302"/>
      <c r="FNL177" s="101"/>
      <c r="FNM177" s="301"/>
      <c r="FNN177" s="110"/>
      <c r="FNO177" s="110"/>
      <c r="FNP177" s="110"/>
      <c r="FNQ177" s="301"/>
      <c r="FNR177" s="302"/>
      <c r="FNS177" s="101"/>
      <c r="FNT177" s="301"/>
      <c r="FNU177" s="110"/>
      <c r="FNV177" s="110"/>
      <c r="FNW177" s="110"/>
      <c r="FNX177" s="301"/>
      <c r="FNY177" s="302"/>
      <c r="FNZ177" s="101"/>
      <c r="FOA177" s="301"/>
      <c r="FOB177" s="110"/>
      <c r="FOC177" s="110"/>
      <c r="FOD177" s="110"/>
      <c r="FOE177" s="301"/>
      <c r="FOF177" s="302"/>
      <c r="FOG177" s="101"/>
      <c r="FOH177" s="301"/>
      <c r="FOI177" s="110"/>
      <c r="FOJ177" s="110"/>
      <c r="FOK177" s="110"/>
      <c r="FOL177" s="301"/>
      <c r="FOM177" s="302"/>
      <c r="FON177" s="101"/>
      <c r="FOO177" s="301"/>
      <c r="FOP177" s="110"/>
      <c r="FOQ177" s="110"/>
      <c r="FOR177" s="110"/>
      <c r="FOS177" s="301"/>
      <c r="FOT177" s="302"/>
      <c r="FOU177" s="101"/>
      <c r="FOV177" s="301"/>
      <c r="FOW177" s="110"/>
      <c r="FOX177" s="110"/>
      <c r="FOY177" s="110"/>
      <c r="FOZ177" s="301"/>
      <c r="FPA177" s="302"/>
      <c r="FPB177" s="101"/>
      <c r="FPC177" s="301"/>
      <c r="FPD177" s="110"/>
      <c r="FPE177" s="110"/>
      <c r="FPF177" s="110"/>
      <c r="FPG177" s="301"/>
      <c r="FPH177" s="302"/>
      <c r="FPI177" s="101"/>
      <c r="FPJ177" s="301"/>
      <c r="FPK177" s="110"/>
      <c r="FPL177" s="110"/>
      <c r="FPM177" s="110"/>
      <c r="FPN177" s="301"/>
      <c r="FPO177" s="302"/>
      <c r="FPP177" s="101"/>
      <c r="FPQ177" s="301"/>
      <c r="FPR177" s="110"/>
      <c r="FPS177" s="110"/>
      <c r="FPT177" s="110"/>
      <c r="FPU177" s="301"/>
      <c r="FPV177" s="302"/>
      <c r="FPW177" s="101"/>
      <c r="FPX177" s="301"/>
      <c r="FPY177" s="110"/>
      <c r="FPZ177" s="110"/>
      <c r="FQA177" s="110"/>
      <c r="FQB177" s="301"/>
      <c r="FQC177" s="302"/>
      <c r="FQD177" s="101"/>
      <c r="FQE177" s="301"/>
      <c r="FQF177" s="110"/>
      <c r="FQG177" s="110"/>
      <c r="FQH177" s="110"/>
      <c r="FQI177" s="301"/>
      <c r="FQJ177" s="302"/>
      <c r="FQK177" s="101"/>
      <c r="FQL177" s="301"/>
      <c r="FQM177" s="110"/>
      <c r="FQN177" s="110"/>
      <c r="FQO177" s="110"/>
      <c r="FQP177" s="301"/>
      <c r="FQQ177" s="302"/>
      <c r="FQR177" s="101"/>
      <c r="FQS177" s="301"/>
      <c r="FQT177" s="110"/>
      <c r="FQU177" s="110"/>
      <c r="FQV177" s="110"/>
      <c r="FQW177" s="301"/>
      <c r="FQX177" s="302"/>
      <c r="FQY177" s="101"/>
      <c r="FQZ177" s="301"/>
      <c r="FRA177" s="110"/>
      <c r="FRB177" s="110"/>
      <c r="FRC177" s="110"/>
      <c r="FRD177" s="301"/>
      <c r="FRE177" s="302"/>
      <c r="FRF177" s="101"/>
      <c r="FRG177" s="301"/>
      <c r="FRH177" s="110"/>
      <c r="FRI177" s="110"/>
      <c r="FRJ177" s="110"/>
      <c r="FRK177" s="301"/>
      <c r="FRL177" s="302"/>
      <c r="FRM177" s="101"/>
      <c r="FRN177" s="301"/>
      <c r="FRO177" s="110"/>
      <c r="FRP177" s="110"/>
      <c r="FRQ177" s="110"/>
      <c r="FRR177" s="301"/>
      <c r="FRS177" s="302"/>
      <c r="FRT177" s="101"/>
      <c r="FRU177" s="301"/>
      <c r="FRV177" s="110"/>
      <c r="FRW177" s="110"/>
      <c r="FRX177" s="110"/>
      <c r="FRY177" s="301"/>
      <c r="FRZ177" s="302"/>
      <c r="FSA177" s="101"/>
      <c r="FSB177" s="301"/>
      <c r="FSC177" s="110"/>
      <c r="FSD177" s="110"/>
      <c r="FSE177" s="110"/>
      <c r="FSF177" s="301"/>
      <c r="FSG177" s="302"/>
      <c r="FSH177" s="101"/>
      <c r="FSI177" s="301"/>
      <c r="FSJ177" s="110"/>
      <c r="FSK177" s="110"/>
      <c r="FSL177" s="110"/>
      <c r="FSM177" s="301"/>
      <c r="FSN177" s="302"/>
      <c r="FSO177" s="101"/>
      <c r="FSP177" s="301"/>
      <c r="FSQ177" s="110"/>
      <c r="FSR177" s="110"/>
      <c r="FSS177" s="110"/>
      <c r="FST177" s="301"/>
      <c r="FSU177" s="302"/>
      <c r="FSV177" s="101"/>
      <c r="FSW177" s="301"/>
      <c r="FSX177" s="110"/>
      <c r="FSY177" s="110"/>
      <c r="FSZ177" s="110"/>
      <c r="FTA177" s="301"/>
      <c r="FTB177" s="302"/>
      <c r="FTC177" s="101"/>
      <c r="FTD177" s="301"/>
      <c r="FTE177" s="110"/>
      <c r="FTF177" s="110"/>
      <c r="FTG177" s="110"/>
      <c r="FTH177" s="301"/>
      <c r="FTI177" s="302"/>
      <c r="FTJ177" s="101"/>
      <c r="FTK177" s="301"/>
      <c r="FTL177" s="110"/>
      <c r="FTM177" s="110"/>
      <c r="FTN177" s="110"/>
      <c r="FTO177" s="301"/>
      <c r="FTP177" s="302"/>
      <c r="FTQ177" s="101"/>
      <c r="FTR177" s="301"/>
      <c r="FTS177" s="110"/>
      <c r="FTT177" s="110"/>
      <c r="FTU177" s="110"/>
      <c r="FTV177" s="301"/>
      <c r="FTW177" s="302"/>
      <c r="FTX177" s="101"/>
      <c r="FTY177" s="301"/>
      <c r="FTZ177" s="110"/>
      <c r="FUA177" s="110"/>
      <c r="FUB177" s="110"/>
      <c r="FUC177" s="301"/>
      <c r="FUD177" s="302"/>
      <c r="FUE177" s="101"/>
      <c r="FUF177" s="301"/>
      <c r="FUG177" s="110"/>
      <c r="FUH177" s="110"/>
      <c r="FUI177" s="110"/>
      <c r="FUJ177" s="301"/>
      <c r="FUK177" s="302"/>
      <c r="FUL177" s="101"/>
      <c r="FUM177" s="301"/>
      <c r="FUN177" s="110"/>
      <c r="FUO177" s="110"/>
      <c r="FUP177" s="110"/>
      <c r="FUQ177" s="301"/>
      <c r="FUR177" s="302"/>
      <c r="FUS177" s="101"/>
      <c r="FUT177" s="301"/>
      <c r="FUU177" s="110"/>
      <c r="FUV177" s="110"/>
      <c r="FUW177" s="110"/>
      <c r="FUX177" s="301"/>
      <c r="FUY177" s="302"/>
      <c r="FUZ177" s="101"/>
      <c r="FVA177" s="301"/>
      <c r="FVB177" s="110"/>
      <c r="FVC177" s="110"/>
      <c r="FVD177" s="110"/>
      <c r="FVE177" s="301"/>
      <c r="FVF177" s="302"/>
      <c r="FVG177" s="101"/>
      <c r="FVH177" s="301"/>
      <c r="FVI177" s="110"/>
      <c r="FVJ177" s="110"/>
      <c r="FVK177" s="110"/>
      <c r="FVL177" s="301"/>
      <c r="FVM177" s="302"/>
      <c r="FVN177" s="101"/>
      <c r="FVO177" s="301"/>
      <c r="FVP177" s="110"/>
      <c r="FVQ177" s="110"/>
      <c r="FVR177" s="110"/>
      <c r="FVS177" s="301"/>
      <c r="FVT177" s="302"/>
      <c r="FVU177" s="101"/>
      <c r="FVV177" s="301"/>
      <c r="FVW177" s="110"/>
      <c r="FVX177" s="110"/>
      <c r="FVY177" s="110"/>
      <c r="FVZ177" s="301"/>
      <c r="FWA177" s="302"/>
      <c r="FWB177" s="101"/>
      <c r="FWC177" s="301"/>
      <c r="FWD177" s="110"/>
      <c r="FWE177" s="110"/>
      <c r="FWF177" s="110"/>
      <c r="FWG177" s="301"/>
      <c r="FWH177" s="302"/>
      <c r="FWI177" s="101"/>
      <c r="FWJ177" s="301"/>
      <c r="FWK177" s="110"/>
      <c r="FWL177" s="110"/>
      <c r="FWM177" s="110"/>
      <c r="FWN177" s="301"/>
      <c r="FWO177" s="302"/>
      <c r="FWP177" s="101"/>
      <c r="FWQ177" s="301"/>
      <c r="FWR177" s="110"/>
      <c r="FWS177" s="110"/>
      <c r="FWT177" s="110"/>
      <c r="FWU177" s="301"/>
      <c r="FWV177" s="302"/>
      <c r="FWW177" s="101"/>
      <c r="FWX177" s="301"/>
      <c r="FWY177" s="110"/>
      <c r="FWZ177" s="110"/>
      <c r="FXA177" s="110"/>
      <c r="FXB177" s="301"/>
      <c r="FXC177" s="302"/>
      <c r="FXD177" s="101"/>
      <c r="FXE177" s="301"/>
      <c r="FXF177" s="110"/>
      <c r="FXG177" s="110"/>
      <c r="FXH177" s="110"/>
      <c r="FXI177" s="301"/>
      <c r="FXJ177" s="302"/>
      <c r="FXK177" s="101"/>
      <c r="FXL177" s="301"/>
      <c r="FXM177" s="110"/>
      <c r="FXN177" s="110"/>
      <c r="FXO177" s="110"/>
      <c r="FXP177" s="301"/>
      <c r="FXQ177" s="302"/>
      <c r="FXR177" s="101"/>
      <c r="FXS177" s="301"/>
      <c r="FXT177" s="110"/>
      <c r="FXU177" s="110"/>
      <c r="FXV177" s="110"/>
      <c r="FXW177" s="301"/>
      <c r="FXX177" s="302"/>
      <c r="FXY177" s="101"/>
      <c r="FXZ177" s="301"/>
      <c r="FYA177" s="110"/>
      <c r="FYB177" s="110"/>
      <c r="FYC177" s="110"/>
      <c r="FYD177" s="301"/>
      <c r="FYE177" s="302"/>
      <c r="FYF177" s="101"/>
      <c r="FYG177" s="301"/>
      <c r="FYH177" s="110"/>
      <c r="FYI177" s="110"/>
      <c r="FYJ177" s="110"/>
      <c r="FYK177" s="301"/>
      <c r="FYL177" s="302"/>
      <c r="FYM177" s="101"/>
      <c r="FYN177" s="301"/>
      <c r="FYO177" s="110"/>
      <c r="FYP177" s="110"/>
      <c r="FYQ177" s="110"/>
      <c r="FYR177" s="301"/>
      <c r="FYS177" s="302"/>
      <c r="FYT177" s="101"/>
      <c r="FYU177" s="301"/>
      <c r="FYV177" s="110"/>
      <c r="FYW177" s="110"/>
      <c r="FYX177" s="110"/>
      <c r="FYY177" s="301"/>
      <c r="FYZ177" s="302"/>
      <c r="FZA177" s="101"/>
      <c r="FZB177" s="301"/>
      <c r="FZC177" s="110"/>
      <c r="FZD177" s="110"/>
      <c r="FZE177" s="110"/>
      <c r="FZF177" s="301"/>
      <c r="FZG177" s="302"/>
      <c r="FZH177" s="101"/>
      <c r="FZI177" s="301"/>
      <c r="FZJ177" s="110"/>
      <c r="FZK177" s="110"/>
      <c r="FZL177" s="110"/>
      <c r="FZM177" s="301"/>
      <c r="FZN177" s="302"/>
      <c r="FZO177" s="101"/>
      <c r="FZP177" s="301"/>
      <c r="FZQ177" s="110"/>
      <c r="FZR177" s="110"/>
      <c r="FZS177" s="110"/>
      <c r="FZT177" s="301"/>
      <c r="FZU177" s="302"/>
      <c r="FZV177" s="101"/>
      <c r="FZW177" s="301"/>
      <c r="FZX177" s="110"/>
      <c r="FZY177" s="110"/>
      <c r="FZZ177" s="110"/>
      <c r="GAA177" s="301"/>
      <c r="GAB177" s="302"/>
      <c r="GAC177" s="101"/>
      <c r="GAD177" s="301"/>
      <c r="GAE177" s="110"/>
      <c r="GAF177" s="110"/>
      <c r="GAG177" s="110"/>
      <c r="GAH177" s="301"/>
      <c r="GAI177" s="302"/>
      <c r="GAJ177" s="101"/>
      <c r="GAK177" s="301"/>
      <c r="GAL177" s="110"/>
      <c r="GAM177" s="110"/>
      <c r="GAN177" s="110"/>
      <c r="GAO177" s="301"/>
      <c r="GAP177" s="302"/>
      <c r="GAQ177" s="101"/>
      <c r="GAR177" s="301"/>
      <c r="GAS177" s="110"/>
      <c r="GAT177" s="110"/>
      <c r="GAU177" s="110"/>
      <c r="GAV177" s="301"/>
      <c r="GAW177" s="302"/>
      <c r="GAX177" s="101"/>
      <c r="GAY177" s="301"/>
      <c r="GAZ177" s="110"/>
      <c r="GBA177" s="110"/>
      <c r="GBB177" s="110"/>
      <c r="GBC177" s="301"/>
      <c r="GBD177" s="302"/>
      <c r="GBE177" s="101"/>
      <c r="GBF177" s="301"/>
      <c r="GBG177" s="110"/>
      <c r="GBH177" s="110"/>
      <c r="GBI177" s="110"/>
      <c r="GBJ177" s="301"/>
      <c r="GBK177" s="302"/>
      <c r="GBL177" s="101"/>
      <c r="GBM177" s="301"/>
      <c r="GBN177" s="110"/>
      <c r="GBO177" s="110"/>
      <c r="GBP177" s="110"/>
      <c r="GBQ177" s="301"/>
      <c r="GBR177" s="302"/>
      <c r="GBS177" s="101"/>
      <c r="GBT177" s="301"/>
      <c r="GBU177" s="110"/>
      <c r="GBV177" s="110"/>
      <c r="GBW177" s="110"/>
      <c r="GBX177" s="301"/>
      <c r="GBY177" s="302"/>
      <c r="GBZ177" s="101"/>
      <c r="GCA177" s="301"/>
      <c r="GCB177" s="110"/>
      <c r="GCC177" s="110"/>
      <c r="GCD177" s="110"/>
      <c r="GCE177" s="301"/>
      <c r="GCF177" s="302"/>
      <c r="GCG177" s="101"/>
      <c r="GCH177" s="301"/>
      <c r="GCI177" s="110"/>
      <c r="GCJ177" s="110"/>
      <c r="GCK177" s="110"/>
      <c r="GCL177" s="301"/>
      <c r="GCM177" s="302"/>
      <c r="GCN177" s="101"/>
      <c r="GCO177" s="301"/>
      <c r="GCP177" s="110"/>
      <c r="GCQ177" s="110"/>
      <c r="GCR177" s="110"/>
      <c r="GCS177" s="301"/>
      <c r="GCT177" s="302"/>
      <c r="GCU177" s="101"/>
      <c r="GCV177" s="301"/>
      <c r="GCW177" s="110"/>
      <c r="GCX177" s="110"/>
      <c r="GCY177" s="110"/>
      <c r="GCZ177" s="301"/>
      <c r="GDA177" s="302"/>
      <c r="GDB177" s="101"/>
      <c r="GDC177" s="301"/>
      <c r="GDD177" s="110"/>
      <c r="GDE177" s="110"/>
      <c r="GDF177" s="110"/>
      <c r="GDG177" s="301"/>
      <c r="GDH177" s="302"/>
      <c r="GDI177" s="101"/>
      <c r="GDJ177" s="301"/>
      <c r="GDK177" s="110"/>
      <c r="GDL177" s="110"/>
      <c r="GDM177" s="110"/>
      <c r="GDN177" s="301"/>
      <c r="GDO177" s="302"/>
      <c r="GDP177" s="101"/>
      <c r="GDQ177" s="301"/>
      <c r="GDR177" s="110"/>
      <c r="GDS177" s="110"/>
      <c r="GDT177" s="110"/>
      <c r="GDU177" s="301"/>
      <c r="GDV177" s="302"/>
      <c r="GDW177" s="101"/>
      <c r="GDX177" s="301"/>
      <c r="GDY177" s="110"/>
      <c r="GDZ177" s="110"/>
      <c r="GEA177" s="110"/>
      <c r="GEB177" s="301"/>
      <c r="GEC177" s="302"/>
      <c r="GED177" s="101"/>
      <c r="GEE177" s="301"/>
      <c r="GEF177" s="110"/>
      <c r="GEG177" s="110"/>
      <c r="GEH177" s="110"/>
      <c r="GEI177" s="301"/>
      <c r="GEJ177" s="302"/>
      <c r="GEK177" s="101"/>
      <c r="GEL177" s="301"/>
      <c r="GEM177" s="110"/>
      <c r="GEN177" s="110"/>
      <c r="GEO177" s="110"/>
      <c r="GEP177" s="301"/>
      <c r="GEQ177" s="302"/>
      <c r="GER177" s="101"/>
      <c r="GES177" s="301"/>
      <c r="GET177" s="110"/>
      <c r="GEU177" s="110"/>
      <c r="GEV177" s="110"/>
      <c r="GEW177" s="301"/>
      <c r="GEX177" s="302"/>
      <c r="GEY177" s="101"/>
      <c r="GEZ177" s="301"/>
      <c r="GFA177" s="110"/>
      <c r="GFB177" s="110"/>
      <c r="GFC177" s="110"/>
      <c r="GFD177" s="301"/>
      <c r="GFE177" s="302"/>
      <c r="GFF177" s="101"/>
      <c r="GFG177" s="301"/>
      <c r="GFH177" s="110"/>
      <c r="GFI177" s="110"/>
      <c r="GFJ177" s="110"/>
      <c r="GFK177" s="301"/>
      <c r="GFL177" s="302"/>
      <c r="GFM177" s="101"/>
      <c r="GFN177" s="301"/>
      <c r="GFO177" s="110"/>
      <c r="GFP177" s="110"/>
      <c r="GFQ177" s="110"/>
      <c r="GFR177" s="301"/>
      <c r="GFS177" s="302"/>
      <c r="GFT177" s="101"/>
      <c r="GFU177" s="301"/>
      <c r="GFV177" s="110"/>
      <c r="GFW177" s="110"/>
      <c r="GFX177" s="110"/>
      <c r="GFY177" s="301"/>
      <c r="GFZ177" s="302"/>
      <c r="GGA177" s="101"/>
      <c r="GGB177" s="301"/>
      <c r="GGC177" s="110"/>
      <c r="GGD177" s="110"/>
      <c r="GGE177" s="110"/>
      <c r="GGF177" s="301"/>
      <c r="GGG177" s="302"/>
      <c r="GGH177" s="101"/>
      <c r="GGI177" s="301"/>
      <c r="GGJ177" s="110"/>
      <c r="GGK177" s="110"/>
      <c r="GGL177" s="110"/>
      <c r="GGM177" s="301"/>
      <c r="GGN177" s="302"/>
      <c r="GGO177" s="101"/>
      <c r="GGP177" s="301"/>
      <c r="GGQ177" s="110"/>
      <c r="GGR177" s="110"/>
      <c r="GGS177" s="110"/>
      <c r="GGT177" s="301"/>
      <c r="GGU177" s="302"/>
      <c r="GGV177" s="101"/>
      <c r="GGW177" s="301"/>
      <c r="GGX177" s="110"/>
      <c r="GGY177" s="110"/>
      <c r="GGZ177" s="110"/>
      <c r="GHA177" s="301"/>
      <c r="GHB177" s="302"/>
      <c r="GHC177" s="101"/>
      <c r="GHD177" s="301"/>
      <c r="GHE177" s="110"/>
      <c r="GHF177" s="110"/>
      <c r="GHG177" s="110"/>
      <c r="GHH177" s="301"/>
      <c r="GHI177" s="302"/>
      <c r="GHJ177" s="101"/>
      <c r="GHK177" s="301"/>
      <c r="GHL177" s="110"/>
      <c r="GHM177" s="110"/>
      <c r="GHN177" s="110"/>
      <c r="GHO177" s="301"/>
      <c r="GHP177" s="302"/>
      <c r="GHQ177" s="101"/>
      <c r="GHR177" s="301"/>
      <c r="GHS177" s="110"/>
      <c r="GHT177" s="110"/>
      <c r="GHU177" s="110"/>
      <c r="GHV177" s="301"/>
      <c r="GHW177" s="302"/>
      <c r="GHX177" s="101"/>
      <c r="GHY177" s="301"/>
      <c r="GHZ177" s="110"/>
      <c r="GIA177" s="110"/>
      <c r="GIB177" s="110"/>
      <c r="GIC177" s="301"/>
      <c r="GID177" s="302"/>
      <c r="GIE177" s="101"/>
      <c r="GIF177" s="301"/>
      <c r="GIG177" s="110"/>
      <c r="GIH177" s="110"/>
      <c r="GII177" s="110"/>
      <c r="GIJ177" s="301"/>
      <c r="GIK177" s="302"/>
      <c r="GIL177" s="101"/>
      <c r="GIM177" s="301"/>
      <c r="GIN177" s="110"/>
      <c r="GIO177" s="110"/>
      <c r="GIP177" s="110"/>
      <c r="GIQ177" s="301"/>
      <c r="GIR177" s="302"/>
      <c r="GIS177" s="101"/>
      <c r="GIT177" s="301"/>
      <c r="GIU177" s="110"/>
      <c r="GIV177" s="110"/>
      <c r="GIW177" s="110"/>
      <c r="GIX177" s="301"/>
      <c r="GIY177" s="302"/>
      <c r="GIZ177" s="101"/>
      <c r="GJA177" s="301"/>
      <c r="GJB177" s="110"/>
      <c r="GJC177" s="110"/>
      <c r="GJD177" s="110"/>
      <c r="GJE177" s="301"/>
      <c r="GJF177" s="302"/>
      <c r="GJG177" s="101"/>
      <c r="GJH177" s="301"/>
      <c r="GJI177" s="110"/>
      <c r="GJJ177" s="110"/>
      <c r="GJK177" s="110"/>
      <c r="GJL177" s="301"/>
      <c r="GJM177" s="302"/>
      <c r="GJN177" s="101"/>
      <c r="GJO177" s="301"/>
      <c r="GJP177" s="110"/>
      <c r="GJQ177" s="110"/>
      <c r="GJR177" s="110"/>
      <c r="GJS177" s="301"/>
      <c r="GJT177" s="302"/>
      <c r="GJU177" s="101"/>
      <c r="GJV177" s="301"/>
      <c r="GJW177" s="110"/>
      <c r="GJX177" s="110"/>
      <c r="GJY177" s="110"/>
      <c r="GJZ177" s="301"/>
      <c r="GKA177" s="302"/>
      <c r="GKB177" s="101"/>
      <c r="GKC177" s="301"/>
      <c r="GKD177" s="110"/>
      <c r="GKE177" s="110"/>
      <c r="GKF177" s="110"/>
      <c r="GKG177" s="301"/>
      <c r="GKH177" s="302"/>
      <c r="GKI177" s="101"/>
      <c r="GKJ177" s="301"/>
      <c r="GKK177" s="110"/>
      <c r="GKL177" s="110"/>
      <c r="GKM177" s="110"/>
      <c r="GKN177" s="301"/>
      <c r="GKO177" s="302"/>
      <c r="GKP177" s="101"/>
      <c r="GKQ177" s="301"/>
      <c r="GKR177" s="110"/>
      <c r="GKS177" s="110"/>
      <c r="GKT177" s="110"/>
      <c r="GKU177" s="301"/>
      <c r="GKV177" s="302"/>
      <c r="GKW177" s="101"/>
      <c r="GKX177" s="301"/>
      <c r="GKY177" s="110"/>
      <c r="GKZ177" s="110"/>
      <c r="GLA177" s="110"/>
      <c r="GLB177" s="301"/>
      <c r="GLC177" s="302"/>
      <c r="GLD177" s="101"/>
      <c r="GLE177" s="301"/>
      <c r="GLF177" s="110"/>
      <c r="GLG177" s="110"/>
      <c r="GLH177" s="110"/>
      <c r="GLI177" s="301"/>
      <c r="GLJ177" s="302"/>
      <c r="GLK177" s="101"/>
      <c r="GLL177" s="301"/>
      <c r="GLM177" s="110"/>
      <c r="GLN177" s="110"/>
      <c r="GLO177" s="110"/>
      <c r="GLP177" s="301"/>
      <c r="GLQ177" s="302"/>
      <c r="GLR177" s="101"/>
      <c r="GLS177" s="301"/>
      <c r="GLT177" s="110"/>
      <c r="GLU177" s="110"/>
      <c r="GLV177" s="110"/>
      <c r="GLW177" s="301"/>
      <c r="GLX177" s="302"/>
      <c r="GLY177" s="101"/>
      <c r="GLZ177" s="301"/>
      <c r="GMA177" s="110"/>
      <c r="GMB177" s="110"/>
      <c r="GMC177" s="110"/>
      <c r="GMD177" s="301"/>
      <c r="GME177" s="302"/>
      <c r="GMF177" s="101"/>
      <c r="GMG177" s="301"/>
      <c r="GMH177" s="110"/>
      <c r="GMI177" s="110"/>
      <c r="GMJ177" s="110"/>
      <c r="GMK177" s="301"/>
      <c r="GML177" s="302"/>
      <c r="GMM177" s="101"/>
      <c r="GMN177" s="301"/>
      <c r="GMO177" s="110"/>
      <c r="GMP177" s="110"/>
      <c r="GMQ177" s="110"/>
      <c r="GMR177" s="301"/>
      <c r="GMS177" s="302"/>
      <c r="GMT177" s="101"/>
      <c r="GMU177" s="301"/>
      <c r="GMV177" s="110"/>
      <c r="GMW177" s="110"/>
      <c r="GMX177" s="110"/>
      <c r="GMY177" s="301"/>
      <c r="GMZ177" s="302"/>
      <c r="GNA177" s="101"/>
      <c r="GNB177" s="301"/>
      <c r="GNC177" s="110"/>
      <c r="GND177" s="110"/>
      <c r="GNE177" s="110"/>
      <c r="GNF177" s="301"/>
      <c r="GNG177" s="302"/>
      <c r="GNH177" s="101"/>
      <c r="GNI177" s="301"/>
      <c r="GNJ177" s="110"/>
      <c r="GNK177" s="110"/>
      <c r="GNL177" s="110"/>
      <c r="GNM177" s="301"/>
      <c r="GNN177" s="302"/>
      <c r="GNO177" s="101"/>
      <c r="GNP177" s="301"/>
      <c r="GNQ177" s="110"/>
      <c r="GNR177" s="110"/>
      <c r="GNS177" s="110"/>
      <c r="GNT177" s="301"/>
      <c r="GNU177" s="302"/>
      <c r="GNV177" s="101"/>
      <c r="GNW177" s="301"/>
      <c r="GNX177" s="110"/>
      <c r="GNY177" s="110"/>
      <c r="GNZ177" s="110"/>
      <c r="GOA177" s="301"/>
      <c r="GOB177" s="302"/>
      <c r="GOC177" s="101"/>
      <c r="GOD177" s="301"/>
      <c r="GOE177" s="110"/>
      <c r="GOF177" s="110"/>
      <c r="GOG177" s="110"/>
      <c r="GOH177" s="301"/>
      <c r="GOI177" s="302"/>
      <c r="GOJ177" s="101"/>
      <c r="GOK177" s="301"/>
      <c r="GOL177" s="110"/>
      <c r="GOM177" s="110"/>
      <c r="GON177" s="110"/>
      <c r="GOO177" s="301"/>
      <c r="GOP177" s="302"/>
      <c r="GOQ177" s="101"/>
      <c r="GOR177" s="301"/>
      <c r="GOS177" s="110"/>
      <c r="GOT177" s="110"/>
      <c r="GOU177" s="110"/>
      <c r="GOV177" s="301"/>
      <c r="GOW177" s="302"/>
      <c r="GOX177" s="101"/>
      <c r="GOY177" s="301"/>
      <c r="GOZ177" s="110"/>
      <c r="GPA177" s="110"/>
      <c r="GPB177" s="110"/>
      <c r="GPC177" s="301"/>
      <c r="GPD177" s="302"/>
      <c r="GPE177" s="101"/>
      <c r="GPF177" s="301"/>
      <c r="GPG177" s="110"/>
      <c r="GPH177" s="110"/>
      <c r="GPI177" s="110"/>
      <c r="GPJ177" s="301"/>
      <c r="GPK177" s="302"/>
      <c r="GPL177" s="101"/>
      <c r="GPM177" s="301"/>
      <c r="GPN177" s="110"/>
      <c r="GPO177" s="110"/>
      <c r="GPP177" s="110"/>
      <c r="GPQ177" s="301"/>
      <c r="GPR177" s="302"/>
      <c r="GPS177" s="101"/>
      <c r="GPT177" s="301"/>
      <c r="GPU177" s="110"/>
      <c r="GPV177" s="110"/>
      <c r="GPW177" s="110"/>
      <c r="GPX177" s="301"/>
      <c r="GPY177" s="302"/>
      <c r="GPZ177" s="101"/>
      <c r="GQA177" s="301"/>
      <c r="GQB177" s="110"/>
      <c r="GQC177" s="110"/>
      <c r="GQD177" s="110"/>
      <c r="GQE177" s="301"/>
      <c r="GQF177" s="302"/>
      <c r="GQG177" s="101"/>
      <c r="GQH177" s="301"/>
      <c r="GQI177" s="110"/>
      <c r="GQJ177" s="110"/>
      <c r="GQK177" s="110"/>
      <c r="GQL177" s="301"/>
      <c r="GQM177" s="302"/>
      <c r="GQN177" s="101"/>
      <c r="GQO177" s="301"/>
      <c r="GQP177" s="110"/>
      <c r="GQQ177" s="110"/>
      <c r="GQR177" s="110"/>
      <c r="GQS177" s="301"/>
      <c r="GQT177" s="302"/>
      <c r="GQU177" s="101"/>
      <c r="GQV177" s="301"/>
      <c r="GQW177" s="110"/>
      <c r="GQX177" s="110"/>
      <c r="GQY177" s="110"/>
      <c r="GQZ177" s="301"/>
      <c r="GRA177" s="302"/>
      <c r="GRB177" s="101"/>
      <c r="GRC177" s="301"/>
      <c r="GRD177" s="110"/>
      <c r="GRE177" s="110"/>
      <c r="GRF177" s="110"/>
      <c r="GRG177" s="301"/>
      <c r="GRH177" s="302"/>
      <c r="GRI177" s="101"/>
      <c r="GRJ177" s="301"/>
      <c r="GRK177" s="110"/>
      <c r="GRL177" s="110"/>
      <c r="GRM177" s="110"/>
      <c r="GRN177" s="301"/>
      <c r="GRO177" s="302"/>
      <c r="GRP177" s="101"/>
      <c r="GRQ177" s="301"/>
      <c r="GRR177" s="110"/>
      <c r="GRS177" s="110"/>
      <c r="GRT177" s="110"/>
      <c r="GRU177" s="301"/>
      <c r="GRV177" s="302"/>
      <c r="GRW177" s="101"/>
      <c r="GRX177" s="301"/>
      <c r="GRY177" s="110"/>
      <c r="GRZ177" s="110"/>
      <c r="GSA177" s="110"/>
      <c r="GSB177" s="301"/>
      <c r="GSC177" s="302"/>
      <c r="GSD177" s="101"/>
      <c r="GSE177" s="301"/>
      <c r="GSF177" s="110"/>
      <c r="GSG177" s="110"/>
      <c r="GSH177" s="110"/>
      <c r="GSI177" s="301"/>
      <c r="GSJ177" s="302"/>
      <c r="GSK177" s="101"/>
      <c r="GSL177" s="301"/>
      <c r="GSM177" s="110"/>
      <c r="GSN177" s="110"/>
      <c r="GSO177" s="110"/>
      <c r="GSP177" s="301"/>
      <c r="GSQ177" s="302"/>
      <c r="GSR177" s="101"/>
      <c r="GSS177" s="301"/>
      <c r="GST177" s="110"/>
      <c r="GSU177" s="110"/>
      <c r="GSV177" s="110"/>
      <c r="GSW177" s="301"/>
      <c r="GSX177" s="302"/>
      <c r="GSY177" s="101"/>
      <c r="GSZ177" s="301"/>
      <c r="GTA177" s="110"/>
      <c r="GTB177" s="110"/>
      <c r="GTC177" s="110"/>
      <c r="GTD177" s="301"/>
      <c r="GTE177" s="302"/>
      <c r="GTF177" s="101"/>
      <c r="GTG177" s="301"/>
      <c r="GTH177" s="110"/>
      <c r="GTI177" s="110"/>
      <c r="GTJ177" s="110"/>
      <c r="GTK177" s="301"/>
      <c r="GTL177" s="302"/>
      <c r="GTM177" s="101"/>
      <c r="GTN177" s="301"/>
      <c r="GTO177" s="110"/>
      <c r="GTP177" s="110"/>
      <c r="GTQ177" s="110"/>
      <c r="GTR177" s="301"/>
      <c r="GTS177" s="302"/>
      <c r="GTT177" s="101"/>
      <c r="GTU177" s="301"/>
      <c r="GTV177" s="110"/>
      <c r="GTW177" s="110"/>
      <c r="GTX177" s="110"/>
      <c r="GTY177" s="301"/>
      <c r="GTZ177" s="302"/>
      <c r="GUA177" s="101"/>
      <c r="GUB177" s="301"/>
      <c r="GUC177" s="110"/>
      <c r="GUD177" s="110"/>
      <c r="GUE177" s="110"/>
      <c r="GUF177" s="301"/>
      <c r="GUG177" s="302"/>
      <c r="GUH177" s="101"/>
      <c r="GUI177" s="301"/>
      <c r="GUJ177" s="110"/>
      <c r="GUK177" s="110"/>
      <c r="GUL177" s="110"/>
      <c r="GUM177" s="301"/>
      <c r="GUN177" s="302"/>
      <c r="GUO177" s="101"/>
      <c r="GUP177" s="301"/>
      <c r="GUQ177" s="110"/>
      <c r="GUR177" s="110"/>
      <c r="GUS177" s="110"/>
      <c r="GUT177" s="301"/>
      <c r="GUU177" s="302"/>
      <c r="GUV177" s="101"/>
      <c r="GUW177" s="301"/>
      <c r="GUX177" s="110"/>
      <c r="GUY177" s="110"/>
      <c r="GUZ177" s="110"/>
      <c r="GVA177" s="301"/>
      <c r="GVB177" s="302"/>
      <c r="GVC177" s="101"/>
      <c r="GVD177" s="301"/>
      <c r="GVE177" s="110"/>
      <c r="GVF177" s="110"/>
      <c r="GVG177" s="110"/>
      <c r="GVH177" s="301"/>
      <c r="GVI177" s="302"/>
      <c r="GVJ177" s="101"/>
      <c r="GVK177" s="301"/>
      <c r="GVL177" s="110"/>
      <c r="GVM177" s="110"/>
      <c r="GVN177" s="110"/>
      <c r="GVO177" s="301"/>
      <c r="GVP177" s="302"/>
      <c r="GVQ177" s="101"/>
      <c r="GVR177" s="301"/>
      <c r="GVS177" s="110"/>
      <c r="GVT177" s="110"/>
      <c r="GVU177" s="110"/>
      <c r="GVV177" s="301"/>
      <c r="GVW177" s="302"/>
      <c r="GVX177" s="101"/>
      <c r="GVY177" s="301"/>
      <c r="GVZ177" s="110"/>
      <c r="GWA177" s="110"/>
      <c r="GWB177" s="110"/>
      <c r="GWC177" s="301"/>
      <c r="GWD177" s="302"/>
      <c r="GWE177" s="101"/>
      <c r="GWF177" s="301"/>
      <c r="GWG177" s="110"/>
      <c r="GWH177" s="110"/>
      <c r="GWI177" s="110"/>
      <c r="GWJ177" s="301"/>
      <c r="GWK177" s="302"/>
      <c r="GWL177" s="101"/>
      <c r="GWM177" s="301"/>
      <c r="GWN177" s="110"/>
      <c r="GWO177" s="110"/>
      <c r="GWP177" s="110"/>
      <c r="GWQ177" s="301"/>
      <c r="GWR177" s="302"/>
      <c r="GWS177" s="101"/>
      <c r="GWT177" s="301"/>
      <c r="GWU177" s="110"/>
      <c r="GWV177" s="110"/>
      <c r="GWW177" s="110"/>
      <c r="GWX177" s="301"/>
      <c r="GWY177" s="302"/>
      <c r="GWZ177" s="101"/>
      <c r="GXA177" s="301"/>
      <c r="GXB177" s="110"/>
      <c r="GXC177" s="110"/>
      <c r="GXD177" s="110"/>
      <c r="GXE177" s="301"/>
      <c r="GXF177" s="302"/>
      <c r="GXG177" s="101"/>
      <c r="GXH177" s="301"/>
      <c r="GXI177" s="110"/>
      <c r="GXJ177" s="110"/>
      <c r="GXK177" s="110"/>
      <c r="GXL177" s="301"/>
      <c r="GXM177" s="302"/>
      <c r="GXN177" s="101"/>
      <c r="GXO177" s="301"/>
      <c r="GXP177" s="110"/>
      <c r="GXQ177" s="110"/>
      <c r="GXR177" s="110"/>
      <c r="GXS177" s="301"/>
      <c r="GXT177" s="302"/>
      <c r="GXU177" s="101"/>
      <c r="GXV177" s="301"/>
      <c r="GXW177" s="110"/>
      <c r="GXX177" s="110"/>
      <c r="GXY177" s="110"/>
      <c r="GXZ177" s="301"/>
      <c r="GYA177" s="302"/>
      <c r="GYB177" s="101"/>
      <c r="GYC177" s="301"/>
      <c r="GYD177" s="110"/>
      <c r="GYE177" s="110"/>
      <c r="GYF177" s="110"/>
      <c r="GYG177" s="301"/>
      <c r="GYH177" s="302"/>
      <c r="GYI177" s="101"/>
      <c r="GYJ177" s="301"/>
      <c r="GYK177" s="110"/>
      <c r="GYL177" s="110"/>
      <c r="GYM177" s="110"/>
      <c r="GYN177" s="301"/>
      <c r="GYO177" s="302"/>
      <c r="GYP177" s="101"/>
      <c r="GYQ177" s="301"/>
      <c r="GYR177" s="110"/>
      <c r="GYS177" s="110"/>
      <c r="GYT177" s="110"/>
      <c r="GYU177" s="301"/>
      <c r="GYV177" s="302"/>
      <c r="GYW177" s="101"/>
      <c r="GYX177" s="301"/>
      <c r="GYY177" s="110"/>
      <c r="GYZ177" s="110"/>
      <c r="GZA177" s="110"/>
      <c r="GZB177" s="301"/>
      <c r="GZC177" s="302"/>
      <c r="GZD177" s="101"/>
      <c r="GZE177" s="301"/>
      <c r="GZF177" s="110"/>
      <c r="GZG177" s="110"/>
      <c r="GZH177" s="110"/>
      <c r="GZI177" s="301"/>
      <c r="GZJ177" s="302"/>
      <c r="GZK177" s="101"/>
      <c r="GZL177" s="301"/>
      <c r="GZM177" s="110"/>
      <c r="GZN177" s="110"/>
      <c r="GZO177" s="110"/>
      <c r="GZP177" s="301"/>
      <c r="GZQ177" s="302"/>
      <c r="GZR177" s="101"/>
      <c r="GZS177" s="301"/>
      <c r="GZT177" s="110"/>
      <c r="GZU177" s="110"/>
      <c r="GZV177" s="110"/>
      <c r="GZW177" s="301"/>
      <c r="GZX177" s="302"/>
      <c r="GZY177" s="101"/>
      <c r="GZZ177" s="301"/>
      <c r="HAA177" s="110"/>
      <c r="HAB177" s="110"/>
      <c r="HAC177" s="110"/>
      <c r="HAD177" s="301"/>
      <c r="HAE177" s="302"/>
      <c r="HAF177" s="101"/>
      <c r="HAG177" s="301"/>
      <c r="HAH177" s="110"/>
      <c r="HAI177" s="110"/>
      <c r="HAJ177" s="110"/>
      <c r="HAK177" s="301"/>
      <c r="HAL177" s="302"/>
      <c r="HAM177" s="101"/>
      <c r="HAN177" s="301"/>
      <c r="HAO177" s="110"/>
      <c r="HAP177" s="110"/>
      <c r="HAQ177" s="110"/>
      <c r="HAR177" s="301"/>
      <c r="HAS177" s="302"/>
      <c r="HAT177" s="101"/>
      <c r="HAU177" s="301"/>
      <c r="HAV177" s="110"/>
      <c r="HAW177" s="110"/>
      <c r="HAX177" s="110"/>
      <c r="HAY177" s="301"/>
      <c r="HAZ177" s="302"/>
      <c r="HBA177" s="101"/>
      <c r="HBB177" s="301"/>
      <c r="HBC177" s="110"/>
      <c r="HBD177" s="110"/>
      <c r="HBE177" s="110"/>
      <c r="HBF177" s="301"/>
      <c r="HBG177" s="302"/>
      <c r="HBH177" s="101"/>
      <c r="HBI177" s="301"/>
      <c r="HBJ177" s="110"/>
      <c r="HBK177" s="110"/>
      <c r="HBL177" s="110"/>
      <c r="HBM177" s="301"/>
      <c r="HBN177" s="302"/>
      <c r="HBO177" s="101"/>
      <c r="HBP177" s="301"/>
      <c r="HBQ177" s="110"/>
      <c r="HBR177" s="110"/>
      <c r="HBS177" s="110"/>
      <c r="HBT177" s="301"/>
      <c r="HBU177" s="302"/>
      <c r="HBV177" s="101"/>
      <c r="HBW177" s="301"/>
      <c r="HBX177" s="110"/>
      <c r="HBY177" s="110"/>
      <c r="HBZ177" s="110"/>
      <c r="HCA177" s="301"/>
      <c r="HCB177" s="302"/>
      <c r="HCC177" s="101"/>
      <c r="HCD177" s="301"/>
      <c r="HCE177" s="110"/>
      <c r="HCF177" s="110"/>
      <c r="HCG177" s="110"/>
      <c r="HCH177" s="301"/>
      <c r="HCI177" s="302"/>
      <c r="HCJ177" s="101"/>
      <c r="HCK177" s="301"/>
      <c r="HCL177" s="110"/>
      <c r="HCM177" s="110"/>
      <c r="HCN177" s="110"/>
      <c r="HCO177" s="301"/>
      <c r="HCP177" s="302"/>
      <c r="HCQ177" s="101"/>
      <c r="HCR177" s="301"/>
      <c r="HCS177" s="110"/>
      <c r="HCT177" s="110"/>
      <c r="HCU177" s="110"/>
      <c r="HCV177" s="301"/>
      <c r="HCW177" s="302"/>
      <c r="HCX177" s="101"/>
      <c r="HCY177" s="301"/>
      <c r="HCZ177" s="110"/>
      <c r="HDA177" s="110"/>
      <c r="HDB177" s="110"/>
      <c r="HDC177" s="301"/>
      <c r="HDD177" s="302"/>
      <c r="HDE177" s="101"/>
      <c r="HDF177" s="301"/>
      <c r="HDG177" s="110"/>
      <c r="HDH177" s="110"/>
      <c r="HDI177" s="110"/>
      <c r="HDJ177" s="301"/>
      <c r="HDK177" s="302"/>
      <c r="HDL177" s="101"/>
      <c r="HDM177" s="301"/>
      <c r="HDN177" s="110"/>
      <c r="HDO177" s="110"/>
      <c r="HDP177" s="110"/>
      <c r="HDQ177" s="301"/>
      <c r="HDR177" s="302"/>
      <c r="HDS177" s="101"/>
      <c r="HDT177" s="301"/>
      <c r="HDU177" s="110"/>
      <c r="HDV177" s="110"/>
      <c r="HDW177" s="110"/>
      <c r="HDX177" s="301"/>
      <c r="HDY177" s="302"/>
      <c r="HDZ177" s="101"/>
      <c r="HEA177" s="301"/>
      <c r="HEB177" s="110"/>
      <c r="HEC177" s="110"/>
      <c r="HED177" s="110"/>
      <c r="HEE177" s="301"/>
      <c r="HEF177" s="302"/>
      <c r="HEG177" s="101"/>
      <c r="HEH177" s="301"/>
      <c r="HEI177" s="110"/>
      <c r="HEJ177" s="110"/>
      <c r="HEK177" s="110"/>
      <c r="HEL177" s="301"/>
      <c r="HEM177" s="302"/>
      <c r="HEN177" s="101"/>
      <c r="HEO177" s="301"/>
      <c r="HEP177" s="110"/>
      <c r="HEQ177" s="110"/>
      <c r="HER177" s="110"/>
      <c r="HES177" s="301"/>
      <c r="HET177" s="302"/>
      <c r="HEU177" s="101"/>
      <c r="HEV177" s="301"/>
      <c r="HEW177" s="110"/>
      <c r="HEX177" s="110"/>
      <c r="HEY177" s="110"/>
      <c r="HEZ177" s="301"/>
      <c r="HFA177" s="302"/>
      <c r="HFB177" s="101"/>
      <c r="HFC177" s="301"/>
      <c r="HFD177" s="110"/>
      <c r="HFE177" s="110"/>
      <c r="HFF177" s="110"/>
      <c r="HFG177" s="301"/>
      <c r="HFH177" s="302"/>
      <c r="HFI177" s="101"/>
      <c r="HFJ177" s="301"/>
      <c r="HFK177" s="110"/>
      <c r="HFL177" s="110"/>
      <c r="HFM177" s="110"/>
      <c r="HFN177" s="301"/>
      <c r="HFO177" s="302"/>
      <c r="HFP177" s="101"/>
      <c r="HFQ177" s="301"/>
      <c r="HFR177" s="110"/>
      <c r="HFS177" s="110"/>
      <c r="HFT177" s="110"/>
      <c r="HFU177" s="301"/>
      <c r="HFV177" s="302"/>
      <c r="HFW177" s="101"/>
      <c r="HFX177" s="301"/>
      <c r="HFY177" s="110"/>
      <c r="HFZ177" s="110"/>
      <c r="HGA177" s="110"/>
      <c r="HGB177" s="301"/>
      <c r="HGC177" s="302"/>
      <c r="HGD177" s="101"/>
      <c r="HGE177" s="301"/>
      <c r="HGF177" s="110"/>
      <c r="HGG177" s="110"/>
      <c r="HGH177" s="110"/>
      <c r="HGI177" s="301"/>
      <c r="HGJ177" s="302"/>
      <c r="HGK177" s="101"/>
      <c r="HGL177" s="301"/>
      <c r="HGM177" s="110"/>
      <c r="HGN177" s="110"/>
      <c r="HGO177" s="110"/>
      <c r="HGP177" s="301"/>
      <c r="HGQ177" s="302"/>
      <c r="HGR177" s="101"/>
      <c r="HGS177" s="301"/>
      <c r="HGT177" s="110"/>
      <c r="HGU177" s="110"/>
      <c r="HGV177" s="110"/>
      <c r="HGW177" s="301"/>
      <c r="HGX177" s="302"/>
      <c r="HGY177" s="101"/>
      <c r="HGZ177" s="301"/>
      <c r="HHA177" s="110"/>
      <c r="HHB177" s="110"/>
      <c r="HHC177" s="110"/>
      <c r="HHD177" s="301"/>
      <c r="HHE177" s="302"/>
      <c r="HHF177" s="101"/>
      <c r="HHG177" s="301"/>
      <c r="HHH177" s="110"/>
      <c r="HHI177" s="110"/>
      <c r="HHJ177" s="110"/>
      <c r="HHK177" s="301"/>
      <c r="HHL177" s="302"/>
      <c r="HHM177" s="101"/>
      <c r="HHN177" s="301"/>
      <c r="HHO177" s="110"/>
      <c r="HHP177" s="110"/>
      <c r="HHQ177" s="110"/>
      <c r="HHR177" s="301"/>
      <c r="HHS177" s="302"/>
      <c r="HHT177" s="101"/>
      <c r="HHU177" s="301"/>
      <c r="HHV177" s="110"/>
      <c r="HHW177" s="110"/>
      <c r="HHX177" s="110"/>
      <c r="HHY177" s="301"/>
      <c r="HHZ177" s="302"/>
      <c r="HIA177" s="101"/>
      <c r="HIB177" s="301"/>
      <c r="HIC177" s="110"/>
      <c r="HID177" s="110"/>
      <c r="HIE177" s="110"/>
      <c r="HIF177" s="301"/>
      <c r="HIG177" s="302"/>
      <c r="HIH177" s="101"/>
      <c r="HII177" s="301"/>
      <c r="HIJ177" s="110"/>
      <c r="HIK177" s="110"/>
      <c r="HIL177" s="110"/>
      <c r="HIM177" s="301"/>
      <c r="HIN177" s="302"/>
      <c r="HIO177" s="101"/>
      <c r="HIP177" s="301"/>
      <c r="HIQ177" s="110"/>
      <c r="HIR177" s="110"/>
      <c r="HIS177" s="110"/>
      <c r="HIT177" s="301"/>
      <c r="HIU177" s="302"/>
      <c r="HIV177" s="101"/>
      <c r="HIW177" s="301"/>
      <c r="HIX177" s="110"/>
      <c r="HIY177" s="110"/>
      <c r="HIZ177" s="110"/>
      <c r="HJA177" s="301"/>
      <c r="HJB177" s="302"/>
      <c r="HJC177" s="101"/>
      <c r="HJD177" s="301"/>
      <c r="HJE177" s="110"/>
      <c r="HJF177" s="110"/>
      <c r="HJG177" s="110"/>
      <c r="HJH177" s="301"/>
      <c r="HJI177" s="302"/>
      <c r="HJJ177" s="101"/>
      <c r="HJK177" s="301"/>
      <c r="HJL177" s="110"/>
      <c r="HJM177" s="110"/>
      <c r="HJN177" s="110"/>
      <c r="HJO177" s="301"/>
      <c r="HJP177" s="302"/>
      <c r="HJQ177" s="101"/>
      <c r="HJR177" s="301"/>
      <c r="HJS177" s="110"/>
      <c r="HJT177" s="110"/>
      <c r="HJU177" s="110"/>
      <c r="HJV177" s="301"/>
      <c r="HJW177" s="302"/>
      <c r="HJX177" s="101"/>
      <c r="HJY177" s="301"/>
      <c r="HJZ177" s="110"/>
      <c r="HKA177" s="110"/>
      <c r="HKB177" s="110"/>
      <c r="HKC177" s="301"/>
      <c r="HKD177" s="302"/>
      <c r="HKE177" s="101"/>
      <c r="HKF177" s="301"/>
      <c r="HKG177" s="110"/>
      <c r="HKH177" s="110"/>
      <c r="HKI177" s="110"/>
      <c r="HKJ177" s="301"/>
      <c r="HKK177" s="302"/>
      <c r="HKL177" s="101"/>
      <c r="HKM177" s="301"/>
      <c r="HKN177" s="110"/>
      <c r="HKO177" s="110"/>
      <c r="HKP177" s="110"/>
      <c r="HKQ177" s="301"/>
      <c r="HKR177" s="302"/>
      <c r="HKS177" s="101"/>
      <c r="HKT177" s="301"/>
      <c r="HKU177" s="110"/>
      <c r="HKV177" s="110"/>
      <c r="HKW177" s="110"/>
      <c r="HKX177" s="301"/>
      <c r="HKY177" s="302"/>
      <c r="HKZ177" s="101"/>
      <c r="HLA177" s="301"/>
      <c r="HLB177" s="110"/>
      <c r="HLC177" s="110"/>
      <c r="HLD177" s="110"/>
      <c r="HLE177" s="301"/>
      <c r="HLF177" s="302"/>
      <c r="HLG177" s="101"/>
      <c r="HLH177" s="301"/>
      <c r="HLI177" s="110"/>
      <c r="HLJ177" s="110"/>
      <c r="HLK177" s="110"/>
      <c r="HLL177" s="301"/>
      <c r="HLM177" s="302"/>
      <c r="HLN177" s="101"/>
      <c r="HLO177" s="301"/>
      <c r="HLP177" s="110"/>
      <c r="HLQ177" s="110"/>
      <c r="HLR177" s="110"/>
      <c r="HLS177" s="301"/>
      <c r="HLT177" s="302"/>
      <c r="HLU177" s="101"/>
      <c r="HLV177" s="301"/>
      <c r="HLW177" s="110"/>
      <c r="HLX177" s="110"/>
      <c r="HLY177" s="110"/>
      <c r="HLZ177" s="301"/>
      <c r="HMA177" s="302"/>
      <c r="HMB177" s="101"/>
      <c r="HMC177" s="301"/>
      <c r="HMD177" s="110"/>
      <c r="HME177" s="110"/>
      <c r="HMF177" s="110"/>
      <c r="HMG177" s="301"/>
      <c r="HMH177" s="302"/>
      <c r="HMI177" s="101"/>
      <c r="HMJ177" s="301"/>
      <c r="HMK177" s="110"/>
      <c r="HML177" s="110"/>
      <c r="HMM177" s="110"/>
      <c r="HMN177" s="301"/>
      <c r="HMO177" s="302"/>
      <c r="HMP177" s="101"/>
      <c r="HMQ177" s="301"/>
      <c r="HMR177" s="110"/>
      <c r="HMS177" s="110"/>
      <c r="HMT177" s="110"/>
      <c r="HMU177" s="301"/>
      <c r="HMV177" s="302"/>
      <c r="HMW177" s="101"/>
      <c r="HMX177" s="301"/>
      <c r="HMY177" s="110"/>
      <c r="HMZ177" s="110"/>
      <c r="HNA177" s="110"/>
      <c r="HNB177" s="301"/>
      <c r="HNC177" s="302"/>
      <c r="HND177" s="101"/>
      <c r="HNE177" s="301"/>
      <c r="HNF177" s="110"/>
      <c r="HNG177" s="110"/>
      <c r="HNH177" s="110"/>
      <c r="HNI177" s="301"/>
      <c r="HNJ177" s="302"/>
      <c r="HNK177" s="101"/>
      <c r="HNL177" s="301"/>
      <c r="HNM177" s="110"/>
      <c r="HNN177" s="110"/>
      <c r="HNO177" s="110"/>
      <c r="HNP177" s="301"/>
      <c r="HNQ177" s="302"/>
      <c r="HNR177" s="101"/>
      <c r="HNS177" s="301"/>
      <c r="HNT177" s="110"/>
      <c r="HNU177" s="110"/>
      <c r="HNV177" s="110"/>
      <c r="HNW177" s="301"/>
      <c r="HNX177" s="302"/>
      <c r="HNY177" s="101"/>
      <c r="HNZ177" s="301"/>
      <c r="HOA177" s="110"/>
      <c r="HOB177" s="110"/>
      <c r="HOC177" s="110"/>
      <c r="HOD177" s="301"/>
      <c r="HOE177" s="302"/>
      <c r="HOF177" s="101"/>
      <c r="HOG177" s="301"/>
      <c r="HOH177" s="110"/>
      <c r="HOI177" s="110"/>
      <c r="HOJ177" s="110"/>
      <c r="HOK177" s="301"/>
      <c r="HOL177" s="302"/>
      <c r="HOM177" s="101"/>
      <c r="HON177" s="301"/>
      <c r="HOO177" s="110"/>
      <c r="HOP177" s="110"/>
      <c r="HOQ177" s="110"/>
      <c r="HOR177" s="301"/>
      <c r="HOS177" s="302"/>
      <c r="HOT177" s="101"/>
      <c r="HOU177" s="301"/>
      <c r="HOV177" s="110"/>
      <c r="HOW177" s="110"/>
      <c r="HOX177" s="110"/>
      <c r="HOY177" s="301"/>
      <c r="HOZ177" s="302"/>
      <c r="HPA177" s="101"/>
      <c r="HPB177" s="301"/>
      <c r="HPC177" s="110"/>
      <c r="HPD177" s="110"/>
      <c r="HPE177" s="110"/>
      <c r="HPF177" s="301"/>
      <c r="HPG177" s="302"/>
      <c r="HPH177" s="101"/>
      <c r="HPI177" s="301"/>
      <c r="HPJ177" s="110"/>
      <c r="HPK177" s="110"/>
      <c r="HPL177" s="110"/>
      <c r="HPM177" s="301"/>
      <c r="HPN177" s="302"/>
      <c r="HPO177" s="101"/>
      <c r="HPP177" s="301"/>
      <c r="HPQ177" s="110"/>
      <c r="HPR177" s="110"/>
      <c r="HPS177" s="110"/>
      <c r="HPT177" s="301"/>
      <c r="HPU177" s="302"/>
      <c r="HPV177" s="101"/>
      <c r="HPW177" s="301"/>
      <c r="HPX177" s="110"/>
      <c r="HPY177" s="110"/>
      <c r="HPZ177" s="110"/>
      <c r="HQA177" s="301"/>
      <c r="HQB177" s="302"/>
      <c r="HQC177" s="101"/>
      <c r="HQD177" s="301"/>
      <c r="HQE177" s="110"/>
      <c r="HQF177" s="110"/>
      <c r="HQG177" s="110"/>
      <c r="HQH177" s="301"/>
      <c r="HQI177" s="302"/>
      <c r="HQJ177" s="101"/>
      <c r="HQK177" s="301"/>
      <c r="HQL177" s="110"/>
      <c r="HQM177" s="110"/>
      <c r="HQN177" s="110"/>
      <c r="HQO177" s="301"/>
      <c r="HQP177" s="302"/>
      <c r="HQQ177" s="101"/>
      <c r="HQR177" s="301"/>
      <c r="HQS177" s="110"/>
      <c r="HQT177" s="110"/>
      <c r="HQU177" s="110"/>
      <c r="HQV177" s="301"/>
      <c r="HQW177" s="302"/>
      <c r="HQX177" s="101"/>
      <c r="HQY177" s="301"/>
      <c r="HQZ177" s="110"/>
      <c r="HRA177" s="110"/>
      <c r="HRB177" s="110"/>
      <c r="HRC177" s="301"/>
      <c r="HRD177" s="302"/>
      <c r="HRE177" s="101"/>
      <c r="HRF177" s="301"/>
      <c r="HRG177" s="110"/>
      <c r="HRH177" s="110"/>
      <c r="HRI177" s="110"/>
      <c r="HRJ177" s="301"/>
      <c r="HRK177" s="302"/>
      <c r="HRL177" s="101"/>
      <c r="HRM177" s="301"/>
      <c r="HRN177" s="110"/>
      <c r="HRO177" s="110"/>
      <c r="HRP177" s="110"/>
      <c r="HRQ177" s="301"/>
      <c r="HRR177" s="302"/>
      <c r="HRS177" s="101"/>
      <c r="HRT177" s="301"/>
      <c r="HRU177" s="110"/>
      <c r="HRV177" s="110"/>
      <c r="HRW177" s="110"/>
      <c r="HRX177" s="301"/>
      <c r="HRY177" s="302"/>
      <c r="HRZ177" s="101"/>
      <c r="HSA177" s="301"/>
      <c r="HSB177" s="110"/>
      <c r="HSC177" s="110"/>
      <c r="HSD177" s="110"/>
      <c r="HSE177" s="301"/>
      <c r="HSF177" s="302"/>
      <c r="HSG177" s="101"/>
      <c r="HSH177" s="301"/>
      <c r="HSI177" s="110"/>
      <c r="HSJ177" s="110"/>
      <c r="HSK177" s="110"/>
      <c r="HSL177" s="301"/>
      <c r="HSM177" s="302"/>
      <c r="HSN177" s="101"/>
      <c r="HSO177" s="301"/>
      <c r="HSP177" s="110"/>
      <c r="HSQ177" s="110"/>
      <c r="HSR177" s="110"/>
      <c r="HSS177" s="301"/>
      <c r="HST177" s="302"/>
      <c r="HSU177" s="101"/>
      <c r="HSV177" s="301"/>
      <c r="HSW177" s="110"/>
      <c r="HSX177" s="110"/>
      <c r="HSY177" s="110"/>
      <c r="HSZ177" s="301"/>
      <c r="HTA177" s="302"/>
      <c r="HTB177" s="101"/>
      <c r="HTC177" s="301"/>
      <c r="HTD177" s="110"/>
      <c r="HTE177" s="110"/>
      <c r="HTF177" s="110"/>
      <c r="HTG177" s="301"/>
      <c r="HTH177" s="302"/>
      <c r="HTI177" s="101"/>
      <c r="HTJ177" s="301"/>
      <c r="HTK177" s="110"/>
      <c r="HTL177" s="110"/>
      <c r="HTM177" s="110"/>
      <c r="HTN177" s="301"/>
      <c r="HTO177" s="302"/>
      <c r="HTP177" s="101"/>
      <c r="HTQ177" s="301"/>
      <c r="HTR177" s="110"/>
      <c r="HTS177" s="110"/>
      <c r="HTT177" s="110"/>
      <c r="HTU177" s="301"/>
      <c r="HTV177" s="302"/>
      <c r="HTW177" s="101"/>
      <c r="HTX177" s="301"/>
      <c r="HTY177" s="110"/>
      <c r="HTZ177" s="110"/>
      <c r="HUA177" s="110"/>
      <c r="HUB177" s="301"/>
      <c r="HUC177" s="302"/>
      <c r="HUD177" s="101"/>
      <c r="HUE177" s="301"/>
      <c r="HUF177" s="110"/>
      <c r="HUG177" s="110"/>
      <c r="HUH177" s="110"/>
      <c r="HUI177" s="301"/>
      <c r="HUJ177" s="302"/>
      <c r="HUK177" s="101"/>
      <c r="HUL177" s="301"/>
      <c r="HUM177" s="110"/>
      <c r="HUN177" s="110"/>
      <c r="HUO177" s="110"/>
      <c r="HUP177" s="301"/>
      <c r="HUQ177" s="302"/>
      <c r="HUR177" s="101"/>
      <c r="HUS177" s="301"/>
      <c r="HUT177" s="110"/>
      <c r="HUU177" s="110"/>
      <c r="HUV177" s="110"/>
      <c r="HUW177" s="301"/>
      <c r="HUX177" s="302"/>
      <c r="HUY177" s="101"/>
      <c r="HUZ177" s="301"/>
      <c r="HVA177" s="110"/>
      <c r="HVB177" s="110"/>
      <c r="HVC177" s="110"/>
      <c r="HVD177" s="301"/>
      <c r="HVE177" s="302"/>
      <c r="HVF177" s="101"/>
      <c r="HVG177" s="301"/>
      <c r="HVH177" s="110"/>
      <c r="HVI177" s="110"/>
      <c r="HVJ177" s="110"/>
      <c r="HVK177" s="301"/>
      <c r="HVL177" s="302"/>
      <c r="HVM177" s="101"/>
      <c r="HVN177" s="301"/>
      <c r="HVO177" s="110"/>
      <c r="HVP177" s="110"/>
      <c r="HVQ177" s="110"/>
      <c r="HVR177" s="301"/>
      <c r="HVS177" s="302"/>
      <c r="HVT177" s="101"/>
      <c r="HVU177" s="301"/>
      <c r="HVV177" s="110"/>
      <c r="HVW177" s="110"/>
      <c r="HVX177" s="110"/>
      <c r="HVY177" s="301"/>
      <c r="HVZ177" s="302"/>
      <c r="HWA177" s="101"/>
      <c r="HWB177" s="301"/>
      <c r="HWC177" s="110"/>
      <c r="HWD177" s="110"/>
      <c r="HWE177" s="110"/>
      <c r="HWF177" s="301"/>
      <c r="HWG177" s="302"/>
      <c r="HWH177" s="101"/>
      <c r="HWI177" s="301"/>
      <c r="HWJ177" s="110"/>
      <c r="HWK177" s="110"/>
      <c r="HWL177" s="110"/>
      <c r="HWM177" s="301"/>
      <c r="HWN177" s="302"/>
      <c r="HWO177" s="101"/>
      <c r="HWP177" s="301"/>
      <c r="HWQ177" s="110"/>
      <c r="HWR177" s="110"/>
      <c r="HWS177" s="110"/>
      <c r="HWT177" s="301"/>
      <c r="HWU177" s="302"/>
      <c r="HWV177" s="101"/>
      <c r="HWW177" s="301"/>
      <c r="HWX177" s="110"/>
      <c r="HWY177" s="110"/>
      <c r="HWZ177" s="110"/>
      <c r="HXA177" s="301"/>
      <c r="HXB177" s="302"/>
      <c r="HXC177" s="101"/>
      <c r="HXD177" s="301"/>
      <c r="HXE177" s="110"/>
      <c r="HXF177" s="110"/>
      <c r="HXG177" s="110"/>
      <c r="HXH177" s="301"/>
      <c r="HXI177" s="302"/>
      <c r="HXJ177" s="101"/>
      <c r="HXK177" s="301"/>
      <c r="HXL177" s="110"/>
      <c r="HXM177" s="110"/>
      <c r="HXN177" s="110"/>
      <c r="HXO177" s="301"/>
      <c r="HXP177" s="302"/>
      <c r="HXQ177" s="101"/>
      <c r="HXR177" s="301"/>
      <c r="HXS177" s="110"/>
      <c r="HXT177" s="110"/>
      <c r="HXU177" s="110"/>
      <c r="HXV177" s="301"/>
      <c r="HXW177" s="302"/>
      <c r="HXX177" s="101"/>
      <c r="HXY177" s="301"/>
      <c r="HXZ177" s="110"/>
      <c r="HYA177" s="110"/>
      <c r="HYB177" s="110"/>
      <c r="HYC177" s="301"/>
      <c r="HYD177" s="302"/>
      <c r="HYE177" s="101"/>
      <c r="HYF177" s="301"/>
      <c r="HYG177" s="110"/>
      <c r="HYH177" s="110"/>
      <c r="HYI177" s="110"/>
      <c r="HYJ177" s="301"/>
      <c r="HYK177" s="302"/>
      <c r="HYL177" s="101"/>
      <c r="HYM177" s="301"/>
      <c r="HYN177" s="110"/>
      <c r="HYO177" s="110"/>
      <c r="HYP177" s="110"/>
      <c r="HYQ177" s="301"/>
      <c r="HYR177" s="302"/>
      <c r="HYS177" s="101"/>
      <c r="HYT177" s="301"/>
      <c r="HYU177" s="110"/>
      <c r="HYV177" s="110"/>
      <c r="HYW177" s="110"/>
      <c r="HYX177" s="301"/>
      <c r="HYY177" s="302"/>
      <c r="HYZ177" s="101"/>
      <c r="HZA177" s="301"/>
      <c r="HZB177" s="110"/>
      <c r="HZC177" s="110"/>
      <c r="HZD177" s="110"/>
      <c r="HZE177" s="301"/>
      <c r="HZF177" s="302"/>
      <c r="HZG177" s="101"/>
      <c r="HZH177" s="301"/>
      <c r="HZI177" s="110"/>
      <c r="HZJ177" s="110"/>
      <c r="HZK177" s="110"/>
      <c r="HZL177" s="301"/>
      <c r="HZM177" s="302"/>
      <c r="HZN177" s="101"/>
      <c r="HZO177" s="301"/>
      <c r="HZP177" s="110"/>
      <c r="HZQ177" s="110"/>
      <c r="HZR177" s="110"/>
      <c r="HZS177" s="301"/>
      <c r="HZT177" s="302"/>
      <c r="HZU177" s="101"/>
      <c r="HZV177" s="301"/>
      <c r="HZW177" s="110"/>
      <c r="HZX177" s="110"/>
      <c r="HZY177" s="110"/>
      <c r="HZZ177" s="301"/>
      <c r="IAA177" s="302"/>
      <c r="IAB177" s="101"/>
      <c r="IAC177" s="301"/>
      <c r="IAD177" s="110"/>
      <c r="IAE177" s="110"/>
      <c r="IAF177" s="110"/>
      <c r="IAG177" s="301"/>
      <c r="IAH177" s="302"/>
      <c r="IAI177" s="101"/>
      <c r="IAJ177" s="301"/>
      <c r="IAK177" s="110"/>
      <c r="IAL177" s="110"/>
      <c r="IAM177" s="110"/>
      <c r="IAN177" s="301"/>
      <c r="IAO177" s="302"/>
      <c r="IAP177" s="101"/>
      <c r="IAQ177" s="301"/>
      <c r="IAR177" s="110"/>
      <c r="IAS177" s="110"/>
      <c r="IAT177" s="110"/>
      <c r="IAU177" s="301"/>
      <c r="IAV177" s="302"/>
      <c r="IAW177" s="101"/>
      <c r="IAX177" s="301"/>
      <c r="IAY177" s="110"/>
      <c r="IAZ177" s="110"/>
      <c r="IBA177" s="110"/>
      <c r="IBB177" s="301"/>
      <c r="IBC177" s="302"/>
      <c r="IBD177" s="101"/>
      <c r="IBE177" s="301"/>
      <c r="IBF177" s="110"/>
      <c r="IBG177" s="110"/>
      <c r="IBH177" s="110"/>
      <c r="IBI177" s="301"/>
      <c r="IBJ177" s="302"/>
      <c r="IBK177" s="101"/>
      <c r="IBL177" s="301"/>
      <c r="IBM177" s="110"/>
      <c r="IBN177" s="110"/>
      <c r="IBO177" s="110"/>
      <c r="IBP177" s="301"/>
      <c r="IBQ177" s="302"/>
      <c r="IBR177" s="101"/>
      <c r="IBS177" s="301"/>
      <c r="IBT177" s="110"/>
      <c r="IBU177" s="110"/>
      <c r="IBV177" s="110"/>
      <c r="IBW177" s="301"/>
      <c r="IBX177" s="302"/>
      <c r="IBY177" s="101"/>
      <c r="IBZ177" s="301"/>
      <c r="ICA177" s="110"/>
      <c r="ICB177" s="110"/>
      <c r="ICC177" s="110"/>
      <c r="ICD177" s="301"/>
      <c r="ICE177" s="302"/>
      <c r="ICF177" s="101"/>
      <c r="ICG177" s="301"/>
      <c r="ICH177" s="110"/>
      <c r="ICI177" s="110"/>
      <c r="ICJ177" s="110"/>
      <c r="ICK177" s="301"/>
      <c r="ICL177" s="302"/>
      <c r="ICM177" s="101"/>
      <c r="ICN177" s="301"/>
      <c r="ICO177" s="110"/>
      <c r="ICP177" s="110"/>
      <c r="ICQ177" s="110"/>
      <c r="ICR177" s="301"/>
      <c r="ICS177" s="302"/>
      <c r="ICT177" s="101"/>
      <c r="ICU177" s="301"/>
      <c r="ICV177" s="110"/>
      <c r="ICW177" s="110"/>
      <c r="ICX177" s="110"/>
      <c r="ICY177" s="301"/>
      <c r="ICZ177" s="302"/>
      <c r="IDA177" s="101"/>
      <c r="IDB177" s="301"/>
      <c r="IDC177" s="110"/>
      <c r="IDD177" s="110"/>
      <c r="IDE177" s="110"/>
      <c r="IDF177" s="301"/>
      <c r="IDG177" s="302"/>
      <c r="IDH177" s="101"/>
      <c r="IDI177" s="301"/>
      <c r="IDJ177" s="110"/>
      <c r="IDK177" s="110"/>
      <c r="IDL177" s="110"/>
      <c r="IDM177" s="301"/>
      <c r="IDN177" s="302"/>
      <c r="IDO177" s="101"/>
      <c r="IDP177" s="301"/>
      <c r="IDQ177" s="110"/>
      <c r="IDR177" s="110"/>
      <c r="IDS177" s="110"/>
      <c r="IDT177" s="301"/>
      <c r="IDU177" s="302"/>
      <c r="IDV177" s="101"/>
      <c r="IDW177" s="301"/>
      <c r="IDX177" s="110"/>
      <c r="IDY177" s="110"/>
      <c r="IDZ177" s="110"/>
      <c r="IEA177" s="301"/>
      <c r="IEB177" s="302"/>
      <c r="IEC177" s="101"/>
      <c r="IED177" s="301"/>
      <c r="IEE177" s="110"/>
      <c r="IEF177" s="110"/>
      <c r="IEG177" s="110"/>
      <c r="IEH177" s="301"/>
      <c r="IEI177" s="302"/>
      <c r="IEJ177" s="101"/>
      <c r="IEK177" s="301"/>
      <c r="IEL177" s="110"/>
      <c r="IEM177" s="110"/>
      <c r="IEN177" s="110"/>
      <c r="IEO177" s="301"/>
      <c r="IEP177" s="302"/>
      <c r="IEQ177" s="101"/>
      <c r="IER177" s="301"/>
      <c r="IES177" s="110"/>
      <c r="IET177" s="110"/>
      <c r="IEU177" s="110"/>
      <c r="IEV177" s="301"/>
      <c r="IEW177" s="302"/>
      <c r="IEX177" s="101"/>
      <c r="IEY177" s="301"/>
      <c r="IEZ177" s="110"/>
      <c r="IFA177" s="110"/>
      <c r="IFB177" s="110"/>
      <c r="IFC177" s="301"/>
      <c r="IFD177" s="302"/>
      <c r="IFE177" s="101"/>
      <c r="IFF177" s="301"/>
      <c r="IFG177" s="110"/>
      <c r="IFH177" s="110"/>
      <c r="IFI177" s="110"/>
      <c r="IFJ177" s="301"/>
      <c r="IFK177" s="302"/>
      <c r="IFL177" s="101"/>
      <c r="IFM177" s="301"/>
      <c r="IFN177" s="110"/>
      <c r="IFO177" s="110"/>
      <c r="IFP177" s="110"/>
      <c r="IFQ177" s="301"/>
      <c r="IFR177" s="302"/>
      <c r="IFS177" s="101"/>
      <c r="IFT177" s="301"/>
      <c r="IFU177" s="110"/>
      <c r="IFV177" s="110"/>
      <c r="IFW177" s="110"/>
      <c r="IFX177" s="301"/>
      <c r="IFY177" s="302"/>
      <c r="IFZ177" s="101"/>
      <c r="IGA177" s="301"/>
      <c r="IGB177" s="110"/>
      <c r="IGC177" s="110"/>
      <c r="IGD177" s="110"/>
      <c r="IGE177" s="301"/>
      <c r="IGF177" s="302"/>
      <c r="IGG177" s="101"/>
      <c r="IGH177" s="301"/>
      <c r="IGI177" s="110"/>
      <c r="IGJ177" s="110"/>
      <c r="IGK177" s="110"/>
      <c r="IGL177" s="301"/>
      <c r="IGM177" s="302"/>
      <c r="IGN177" s="101"/>
      <c r="IGO177" s="301"/>
      <c r="IGP177" s="110"/>
      <c r="IGQ177" s="110"/>
      <c r="IGR177" s="110"/>
      <c r="IGS177" s="301"/>
      <c r="IGT177" s="302"/>
      <c r="IGU177" s="101"/>
      <c r="IGV177" s="301"/>
      <c r="IGW177" s="110"/>
      <c r="IGX177" s="110"/>
      <c r="IGY177" s="110"/>
      <c r="IGZ177" s="301"/>
      <c r="IHA177" s="302"/>
      <c r="IHB177" s="101"/>
      <c r="IHC177" s="301"/>
      <c r="IHD177" s="110"/>
      <c r="IHE177" s="110"/>
      <c r="IHF177" s="110"/>
      <c r="IHG177" s="301"/>
      <c r="IHH177" s="302"/>
      <c r="IHI177" s="101"/>
      <c r="IHJ177" s="301"/>
      <c r="IHK177" s="110"/>
      <c r="IHL177" s="110"/>
      <c r="IHM177" s="110"/>
      <c r="IHN177" s="301"/>
      <c r="IHO177" s="302"/>
      <c r="IHP177" s="101"/>
      <c r="IHQ177" s="301"/>
      <c r="IHR177" s="110"/>
      <c r="IHS177" s="110"/>
      <c r="IHT177" s="110"/>
      <c r="IHU177" s="301"/>
      <c r="IHV177" s="302"/>
      <c r="IHW177" s="101"/>
      <c r="IHX177" s="301"/>
      <c r="IHY177" s="110"/>
      <c r="IHZ177" s="110"/>
      <c r="IIA177" s="110"/>
      <c r="IIB177" s="301"/>
      <c r="IIC177" s="302"/>
      <c r="IID177" s="101"/>
      <c r="IIE177" s="301"/>
      <c r="IIF177" s="110"/>
      <c r="IIG177" s="110"/>
      <c r="IIH177" s="110"/>
      <c r="III177" s="301"/>
      <c r="IIJ177" s="302"/>
      <c r="IIK177" s="101"/>
      <c r="IIL177" s="301"/>
      <c r="IIM177" s="110"/>
      <c r="IIN177" s="110"/>
      <c r="IIO177" s="110"/>
      <c r="IIP177" s="301"/>
      <c r="IIQ177" s="302"/>
      <c r="IIR177" s="101"/>
      <c r="IIS177" s="301"/>
      <c r="IIT177" s="110"/>
      <c r="IIU177" s="110"/>
      <c r="IIV177" s="110"/>
      <c r="IIW177" s="301"/>
      <c r="IIX177" s="302"/>
      <c r="IIY177" s="101"/>
      <c r="IIZ177" s="301"/>
      <c r="IJA177" s="110"/>
      <c r="IJB177" s="110"/>
      <c r="IJC177" s="110"/>
      <c r="IJD177" s="301"/>
      <c r="IJE177" s="302"/>
      <c r="IJF177" s="101"/>
      <c r="IJG177" s="301"/>
      <c r="IJH177" s="110"/>
      <c r="IJI177" s="110"/>
      <c r="IJJ177" s="110"/>
      <c r="IJK177" s="301"/>
      <c r="IJL177" s="302"/>
      <c r="IJM177" s="101"/>
      <c r="IJN177" s="301"/>
      <c r="IJO177" s="110"/>
      <c r="IJP177" s="110"/>
      <c r="IJQ177" s="110"/>
      <c r="IJR177" s="301"/>
      <c r="IJS177" s="302"/>
      <c r="IJT177" s="101"/>
      <c r="IJU177" s="301"/>
      <c r="IJV177" s="110"/>
      <c r="IJW177" s="110"/>
      <c r="IJX177" s="110"/>
      <c r="IJY177" s="301"/>
      <c r="IJZ177" s="302"/>
      <c r="IKA177" s="101"/>
      <c r="IKB177" s="301"/>
      <c r="IKC177" s="110"/>
      <c r="IKD177" s="110"/>
      <c r="IKE177" s="110"/>
      <c r="IKF177" s="301"/>
      <c r="IKG177" s="302"/>
      <c r="IKH177" s="101"/>
      <c r="IKI177" s="301"/>
      <c r="IKJ177" s="110"/>
      <c r="IKK177" s="110"/>
      <c r="IKL177" s="110"/>
      <c r="IKM177" s="301"/>
      <c r="IKN177" s="302"/>
      <c r="IKO177" s="101"/>
      <c r="IKP177" s="301"/>
      <c r="IKQ177" s="110"/>
      <c r="IKR177" s="110"/>
      <c r="IKS177" s="110"/>
      <c r="IKT177" s="301"/>
      <c r="IKU177" s="302"/>
      <c r="IKV177" s="101"/>
      <c r="IKW177" s="301"/>
      <c r="IKX177" s="110"/>
      <c r="IKY177" s="110"/>
      <c r="IKZ177" s="110"/>
      <c r="ILA177" s="301"/>
      <c r="ILB177" s="302"/>
      <c r="ILC177" s="101"/>
      <c r="ILD177" s="301"/>
      <c r="ILE177" s="110"/>
      <c r="ILF177" s="110"/>
      <c r="ILG177" s="110"/>
      <c r="ILH177" s="301"/>
      <c r="ILI177" s="302"/>
      <c r="ILJ177" s="101"/>
      <c r="ILK177" s="301"/>
      <c r="ILL177" s="110"/>
      <c r="ILM177" s="110"/>
      <c r="ILN177" s="110"/>
      <c r="ILO177" s="301"/>
      <c r="ILP177" s="302"/>
      <c r="ILQ177" s="101"/>
      <c r="ILR177" s="301"/>
      <c r="ILS177" s="110"/>
      <c r="ILT177" s="110"/>
      <c r="ILU177" s="110"/>
      <c r="ILV177" s="301"/>
      <c r="ILW177" s="302"/>
      <c r="ILX177" s="101"/>
      <c r="ILY177" s="301"/>
      <c r="ILZ177" s="110"/>
      <c r="IMA177" s="110"/>
      <c r="IMB177" s="110"/>
      <c r="IMC177" s="301"/>
      <c r="IMD177" s="302"/>
      <c r="IME177" s="101"/>
      <c r="IMF177" s="301"/>
      <c r="IMG177" s="110"/>
      <c r="IMH177" s="110"/>
      <c r="IMI177" s="110"/>
      <c r="IMJ177" s="301"/>
      <c r="IMK177" s="302"/>
      <c r="IML177" s="101"/>
      <c r="IMM177" s="301"/>
      <c r="IMN177" s="110"/>
      <c r="IMO177" s="110"/>
      <c r="IMP177" s="110"/>
      <c r="IMQ177" s="301"/>
      <c r="IMR177" s="302"/>
      <c r="IMS177" s="101"/>
      <c r="IMT177" s="301"/>
      <c r="IMU177" s="110"/>
      <c r="IMV177" s="110"/>
      <c r="IMW177" s="110"/>
      <c r="IMX177" s="301"/>
      <c r="IMY177" s="302"/>
      <c r="IMZ177" s="101"/>
      <c r="INA177" s="301"/>
      <c r="INB177" s="110"/>
      <c r="INC177" s="110"/>
      <c r="IND177" s="110"/>
      <c r="INE177" s="301"/>
      <c r="INF177" s="302"/>
      <c r="ING177" s="101"/>
      <c r="INH177" s="301"/>
      <c r="INI177" s="110"/>
      <c r="INJ177" s="110"/>
      <c r="INK177" s="110"/>
      <c r="INL177" s="301"/>
      <c r="INM177" s="302"/>
      <c r="INN177" s="101"/>
      <c r="INO177" s="301"/>
      <c r="INP177" s="110"/>
      <c r="INQ177" s="110"/>
      <c r="INR177" s="110"/>
      <c r="INS177" s="301"/>
      <c r="INT177" s="302"/>
      <c r="INU177" s="101"/>
      <c r="INV177" s="301"/>
      <c r="INW177" s="110"/>
      <c r="INX177" s="110"/>
      <c r="INY177" s="110"/>
      <c r="INZ177" s="301"/>
      <c r="IOA177" s="302"/>
      <c r="IOB177" s="101"/>
      <c r="IOC177" s="301"/>
      <c r="IOD177" s="110"/>
      <c r="IOE177" s="110"/>
      <c r="IOF177" s="110"/>
      <c r="IOG177" s="301"/>
      <c r="IOH177" s="302"/>
      <c r="IOI177" s="101"/>
      <c r="IOJ177" s="301"/>
      <c r="IOK177" s="110"/>
      <c r="IOL177" s="110"/>
      <c r="IOM177" s="110"/>
      <c r="ION177" s="301"/>
      <c r="IOO177" s="302"/>
      <c r="IOP177" s="101"/>
      <c r="IOQ177" s="301"/>
      <c r="IOR177" s="110"/>
      <c r="IOS177" s="110"/>
      <c r="IOT177" s="110"/>
      <c r="IOU177" s="301"/>
      <c r="IOV177" s="302"/>
      <c r="IOW177" s="101"/>
      <c r="IOX177" s="301"/>
      <c r="IOY177" s="110"/>
      <c r="IOZ177" s="110"/>
      <c r="IPA177" s="110"/>
      <c r="IPB177" s="301"/>
      <c r="IPC177" s="302"/>
      <c r="IPD177" s="101"/>
      <c r="IPE177" s="301"/>
      <c r="IPF177" s="110"/>
      <c r="IPG177" s="110"/>
      <c r="IPH177" s="110"/>
      <c r="IPI177" s="301"/>
      <c r="IPJ177" s="302"/>
      <c r="IPK177" s="101"/>
      <c r="IPL177" s="301"/>
      <c r="IPM177" s="110"/>
      <c r="IPN177" s="110"/>
      <c r="IPO177" s="110"/>
      <c r="IPP177" s="301"/>
      <c r="IPQ177" s="302"/>
      <c r="IPR177" s="101"/>
      <c r="IPS177" s="301"/>
      <c r="IPT177" s="110"/>
      <c r="IPU177" s="110"/>
      <c r="IPV177" s="110"/>
      <c r="IPW177" s="301"/>
      <c r="IPX177" s="302"/>
      <c r="IPY177" s="101"/>
      <c r="IPZ177" s="301"/>
      <c r="IQA177" s="110"/>
      <c r="IQB177" s="110"/>
      <c r="IQC177" s="110"/>
      <c r="IQD177" s="301"/>
      <c r="IQE177" s="302"/>
      <c r="IQF177" s="101"/>
      <c r="IQG177" s="301"/>
      <c r="IQH177" s="110"/>
      <c r="IQI177" s="110"/>
      <c r="IQJ177" s="110"/>
      <c r="IQK177" s="301"/>
      <c r="IQL177" s="302"/>
      <c r="IQM177" s="101"/>
      <c r="IQN177" s="301"/>
      <c r="IQO177" s="110"/>
      <c r="IQP177" s="110"/>
      <c r="IQQ177" s="110"/>
      <c r="IQR177" s="301"/>
      <c r="IQS177" s="302"/>
      <c r="IQT177" s="101"/>
      <c r="IQU177" s="301"/>
      <c r="IQV177" s="110"/>
      <c r="IQW177" s="110"/>
      <c r="IQX177" s="110"/>
      <c r="IQY177" s="301"/>
      <c r="IQZ177" s="302"/>
      <c r="IRA177" s="101"/>
      <c r="IRB177" s="301"/>
      <c r="IRC177" s="110"/>
      <c r="IRD177" s="110"/>
      <c r="IRE177" s="110"/>
      <c r="IRF177" s="301"/>
      <c r="IRG177" s="302"/>
      <c r="IRH177" s="101"/>
      <c r="IRI177" s="301"/>
      <c r="IRJ177" s="110"/>
      <c r="IRK177" s="110"/>
      <c r="IRL177" s="110"/>
      <c r="IRM177" s="301"/>
      <c r="IRN177" s="302"/>
      <c r="IRO177" s="101"/>
      <c r="IRP177" s="301"/>
      <c r="IRQ177" s="110"/>
      <c r="IRR177" s="110"/>
      <c r="IRS177" s="110"/>
      <c r="IRT177" s="301"/>
      <c r="IRU177" s="302"/>
      <c r="IRV177" s="101"/>
      <c r="IRW177" s="301"/>
      <c r="IRX177" s="110"/>
      <c r="IRY177" s="110"/>
      <c r="IRZ177" s="110"/>
      <c r="ISA177" s="301"/>
      <c r="ISB177" s="302"/>
      <c r="ISC177" s="101"/>
      <c r="ISD177" s="301"/>
      <c r="ISE177" s="110"/>
      <c r="ISF177" s="110"/>
      <c r="ISG177" s="110"/>
      <c r="ISH177" s="301"/>
      <c r="ISI177" s="302"/>
      <c r="ISJ177" s="101"/>
      <c r="ISK177" s="301"/>
      <c r="ISL177" s="110"/>
      <c r="ISM177" s="110"/>
      <c r="ISN177" s="110"/>
      <c r="ISO177" s="301"/>
      <c r="ISP177" s="302"/>
      <c r="ISQ177" s="101"/>
      <c r="ISR177" s="301"/>
      <c r="ISS177" s="110"/>
      <c r="IST177" s="110"/>
      <c r="ISU177" s="110"/>
      <c r="ISV177" s="301"/>
      <c r="ISW177" s="302"/>
      <c r="ISX177" s="101"/>
      <c r="ISY177" s="301"/>
      <c r="ISZ177" s="110"/>
      <c r="ITA177" s="110"/>
      <c r="ITB177" s="110"/>
      <c r="ITC177" s="301"/>
      <c r="ITD177" s="302"/>
      <c r="ITE177" s="101"/>
      <c r="ITF177" s="301"/>
      <c r="ITG177" s="110"/>
      <c r="ITH177" s="110"/>
      <c r="ITI177" s="110"/>
      <c r="ITJ177" s="301"/>
      <c r="ITK177" s="302"/>
      <c r="ITL177" s="101"/>
      <c r="ITM177" s="301"/>
      <c r="ITN177" s="110"/>
      <c r="ITO177" s="110"/>
      <c r="ITP177" s="110"/>
      <c r="ITQ177" s="301"/>
      <c r="ITR177" s="302"/>
      <c r="ITS177" s="101"/>
      <c r="ITT177" s="301"/>
      <c r="ITU177" s="110"/>
      <c r="ITV177" s="110"/>
      <c r="ITW177" s="110"/>
      <c r="ITX177" s="301"/>
      <c r="ITY177" s="302"/>
      <c r="ITZ177" s="101"/>
      <c r="IUA177" s="301"/>
      <c r="IUB177" s="110"/>
      <c r="IUC177" s="110"/>
      <c r="IUD177" s="110"/>
      <c r="IUE177" s="301"/>
      <c r="IUF177" s="302"/>
      <c r="IUG177" s="101"/>
      <c r="IUH177" s="301"/>
      <c r="IUI177" s="110"/>
      <c r="IUJ177" s="110"/>
      <c r="IUK177" s="110"/>
      <c r="IUL177" s="301"/>
      <c r="IUM177" s="302"/>
      <c r="IUN177" s="101"/>
      <c r="IUO177" s="301"/>
      <c r="IUP177" s="110"/>
      <c r="IUQ177" s="110"/>
      <c r="IUR177" s="110"/>
      <c r="IUS177" s="301"/>
      <c r="IUT177" s="302"/>
      <c r="IUU177" s="101"/>
      <c r="IUV177" s="301"/>
      <c r="IUW177" s="110"/>
      <c r="IUX177" s="110"/>
      <c r="IUY177" s="110"/>
      <c r="IUZ177" s="301"/>
      <c r="IVA177" s="302"/>
      <c r="IVB177" s="101"/>
      <c r="IVC177" s="301"/>
      <c r="IVD177" s="110"/>
      <c r="IVE177" s="110"/>
      <c r="IVF177" s="110"/>
      <c r="IVG177" s="301"/>
      <c r="IVH177" s="302"/>
      <c r="IVI177" s="101"/>
      <c r="IVJ177" s="301"/>
      <c r="IVK177" s="110"/>
      <c r="IVL177" s="110"/>
      <c r="IVM177" s="110"/>
      <c r="IVN177" s="301"/>
      <c r="IVO177" s="302"/>
      <c r="IVP177" s="101"/>
      <c r="IVQ177" s="301"/>
      <c r="IVR177" s="110"/>
      <c r="IVS177" s="110"/>
      <c r="IVT177" s="110"/>
      <c r="IVU177" s="301"/>
      <c r="IVV177" s="302"/>
      <c r="IVW177" s="101"/>
      <c r="IVX177" s="301"/>
      <c r="IVY177" s="110"/>
      <c r="IVZ177" s="110"/>
      <c r="IWA177" s="110"/>
      <c r="IWB177" s="301"/>
      <c r="IWC177" s="302"/>
      <c r="IWD177" s="101"/>
      <c r="IWE177" s="301"/>
      <c r="IWF177" s="110"/>
      <c r="IWG177" s="110"/>
      <c r="IWH177" s="110"/>
      <c r="IWI177" s="301"/>
      <c r="IWJ177" s="302"/>
      <c r="IWK177" s="101"/>
      <c r="IWL177" s="301"/>
      <c r="IWM177" s="110"/>
      <c r="IWN177" s="110"/>
      <c r="IWO177" s="110"/>
      <c r="IWP177" s="301"/>
      <c r="IWQ177" s="302"/>
      <c r="IWR177" s="101"/>
      <c r="IWS177" s="301"/>
      <c r="IWT177" s="110"/>
      <c r="IWU177" s="110"/>
      <c r="IWV177" s="110"/>
      <c r="IWW177" s="301"/>
      <c r="IWX177" s="302"/>
      <c r="IWY177" s="101"/>
      <c r="IWZ177" s="301"/>
      <c r="IXA177" s="110"/>
      <c r="IXB177" s="110"/>
      <c r="IXC177" s="110"/>
      <c r="IXD177" s="301"/>
      <c r="IXE177" s="302"/>
      <c r="IXF177" s="101"/>
      <c r="IXG177" s="301"/>
      <c r="IXH177" s="110"/>
      <c r="IXI177" s="110"/>
      <c r="IXJ177" s="110"/>
      <c r="IXK177" s="301"/>
      <c r="IXL177" s="302"/>
      <c r="IXM177" s="101"/>
      <c r="IXN177" s="301"/>
      <c r="IXO177" s="110"/>
      <c r="IXP177" s="110"/>
      <c r="IXQ177" s="110"/>
      <c r="IXR177" s="301"/>
      <c r="IXS177" s="302"/>
      <c r="IXT177" s="101"/>
      <c r="IXU177" s="301"/>
      <c r="IXV177" s="110"/>
      <c r="IXW177" s="110"/>
      <c r="IXX177" s="110"/>
      <c r="IXY177" s="301"/>
      <c r="IXZ177" s="302"/>
      <c r="IYA177" s="101"/>
      <c r="IYB177" s="301"/>
      <c r="IYC177" s="110"/>
      <c r="IYD177" s="110"/>
      <c r="IYE177" s="110"/>
      <c r="IYF177" s="301"/>
      <c r="IYG177" s="302"/>
      <c r="IYH177" s="101"/>
      <c r="IYI177" s="301"/>
      <c r="IYJ177" s="110"/>
      <c r="IYK177" s="110"/>
      <c r="IYL177" s="110"/>
      <c r="IYM177" s="301"/>
      <c r="IYN177" s="302"/>
      <c r="IYO177" s="101"/>
      <c r="IYP177" s="301"/>
      <c r="IYQ177" s="110"/>
      <c r="IYR177" s="110"/>
      <c r="IYS177" s="110"/>
      <c r="IYT177" s="301"/>
      <c r="IYU177" s="302"/>
      <c r="IYV177" s="101"/>
      <c r="IYW177" s="301"/>
      <c r="IYX177" s="110"/>
      <c r="IYY177" s="110"/>
      <c r="IYZ177" s="110"/>
      <c r="IZA177" s="301"/>
      <c r="IZB177" s="302"/>
      <c r="IZC177" s="101"/>
      <c r="IZD177" s="301"/>
      <c r="IZE177" s="110"/>
      <c r="IZF177" s="110"/>
      <c r="IZG177" s="110"/>
      <c r="IZH177" s="301"/>
      <c r="IZI177" s="302"/>
      <c r="IZJ177" s="101"/>
      <c r="IZK177" s="301"/>
      <c r="IZL177" s="110"/>
      <c r="IZM177" s="110"/>
      <c r="IZN177" s="110"/>
      <c r="IZO177" s="301"/>
      <c r="IZP177" s="302"/>
      <c r="IZQ177" s="101"/>
      <c r="IZR177" s="301"/>
      <c r="IZS177" s="110"/>
      <c r="IZT177" s="110"/>
      <c r="IZU177" s="110"/>
      <c r="IZV177" s="301"/>
      <c r="IZW177" s="302"/>
      <c r="IZX177" s="101"/>
      <c r="IZY177" s="301"/>
      <c r="IZZ177" s="110"/>
      <c r="JAA177" s="110"/>
      <c r="JAB177" s="110"/>
      <c r="JAC177" s="301"/>
      <c r="JAD177" s="302"/>
      <c r="JAE177" s="101"/>
      <c r="JAF177" s="301"/>
      <c r="JAG177" s="110"/>
      <c r="JAH177" s="110"/>
      <c r="JAI177" s="110"/>
      <c r="JAJ177" s="301"/>
      <c r="JAK177" s="302"/>
      <c r="JAL177" s="101"/>
      <c r="JAM177" s="301"/>
      <c r="JAN177" s="110"/>
      <c r="JAO177" s="110"/>
      <c r="JAP177" s="110"/>
      <c r="JAQ177" s="301"/>
      <c r="JAR177" s="302"/>
      <c r="JAS177" s="101"/>
      <c r="JAT177" s="301"/>
      <c r="JAU177" s="110"/>
      <c r="JAV177" s="110"/>
      <c r="JAW177" s="110"/>
      <c r="JAX177" s="301"/>
      <c r="JAY177" s="302"/>
      <c r="JAZ177" s="101"/>
      <c r="JBA177" s="301"/>
      <c r="JBB177" s="110"/>
      <c r="JBC177" s="110"/>
      <c r="JBD177" s="110"/>
      <c r="JBE177" s="301"/>
      <c r="JBF177" s="302"/>
      <c r="JBG177" s="101"/>
      <c r="JBH177" s="301"/>
      <c r="JBI177" s="110"/>
      <c r="JBJ177" s="110"/>
      <c r="JBK177" s="110"/>
      <c r="JBL177" s="301"/>
      <c r="JBM177" s="302"/>
      <c r="JBN177" s="101"/>
      <c r="JBO177" s="301"/>
      <c r="JBP177" s="110"/>
      <c r="JBQ177" s="110"/>
      <c r="JBR177" s="110"/>
      <c r="JBS177" s="301"/>
      <c r="JBT177" s="302"/>
      <c r="JBU177" s="101"/>
      <c r="JBV177" s="301"/>
      <c r="JBW177" s="110"/>
      <c r="JBX177" s="110"/>
      <c r="JBY177" s="110"/>
      <c r="JBZ177" s="301"/>
      <c r="JCA177" s="302"/>
      <c r="JCB177" s="101"/>
      <c r="JCC177" s="301"/>
      <c r="JCD177" s="110"/>
      <c r="JCE177" s="110"/>
      <c r="JCF177" s="110"/>
      <c r="JCG177" s="301"/>
      <c r="JCH177" s="302"/>
      <c r="JCI177" s="101"/>
      <c r="JCJ177" s="301"/>
      <c r="JCK177" s="110"/>
      <c r="JCL177" s="110"/>
      <c r="JCM177" s="110"/>
      <c r="JCN177" s="301"/>
      <c r="JCO177" s="302"/>
      <c r="JCP177" s="101"/>
      <c r="JCQ177" s="301"/>
      <c r="JCR177" s="110"/>
      <c r="JCS177" s="110"/>
      <c r="JCT177" s="110"/>
      <c r="JCU177" s="301"/>
      <c r="JCV177" s="302"/>
      <c r="JCW177" s="101"/>
      <c r="JCX177" s="301"/>
      <c r="JCY177" s="110"/>
      <c r="JCZ177" s="110"/>
      <c r="JDA177" s="110"/>
      <c r="JDB177" s="301"/>
      <c r="JDC177" s="302"/>
      <c r="JDD177" s="101"/>
      <c r="JDE177" s="301"/>
      <c r="JDF177" s="110"/>
      <c r="JDG177" s="110"/>
      <c r="JDH177" s="110"/>
      <c r="JDI177" s="301"/>
      <c r="JDJ177" s="302"/>
      <c r="JDK177" s="101"/>
      <c r="JDL177" s="301"/>
      <c r="JDM177" s="110"/>
      <c r="JDN177" s="110"/>
      <c r="JDO177" s="110"/>
      <c r="JDP177" s="301"/>
      <c r="JDQ177" s="302"/>
      <c r="JDR177" s="101"/>
      <c r="JDS177" s="301"/>
      <c r="JDT177" s="110"/>
      <c r="JDU177" s="110"/>
      <c r="JDV177" s="110"/>
      <c r="JDW177" s="301"/>
      <c r="JDX177" s="302"/>
      <c r="JDY177" s="101"/>
      <c r="JDZ177" s="301"/>
      <c r="JEA177" s="110"/>
      <c r="JEB177" s="110"/>
      <c r="JEC177" s="110"/>
      <c r="JED177" s="301"/>
      <c r="JEE177" s="302"/>
      <c r="JEF177" s="101"/>
      <c r="JEG177" s="301"/>
      <c r="JEH177" s="110"/>
      <c r="JEI177" s="110"/>
      <c r="JEJ177" s="110"/>
      <c r="JEK177" s="301"/>
      <c r="JEL177" s="302"/>
      <c r="JEM177" s="101"/>
      <c r="JEN177" s="301"/>
      <c r="JEO177" s="110"/>
      <c r="JEP177" s="110"/>
      <c r="JEQ177" s="110"/>
      <c r="JER177" s="301"/>
      <c r="JES177" s="302"/>
      <c r="JET177" s="101"/>
      <c r="JEU177" s="301"/>
      <c r="JEV177" s="110"/>
      <c r="JEW177" s="110"/>
      <c r="JEX177" s="110"/>
      <c r="JEY177" s="301"/>
      <c r="JEZ177" s="302"/>
      <c r="JFA177" s="101"/>
      <c r="JFB177" s="301"/>
      <c r="JFC177" s="110"/>
      <c r="JFD177" s="110"/>
      <c r="JFE177" s="110"/>
      <c r="JFF177" s="301"/>
      <c r="JFG177" s="302"/>
      <c r="JFH177" s="101"/>
      <c r="JFI177" s="301"/>
      <c r="JFJ177" s="110"/>
      <c r="JFK177" s="110"/>
      <c r="JFL177" s="110"/>
      <c r="JFM177" s="301"/>
      <c r="JFN177" s="302"/>
      <c r="JFO177" s="101"/>
      <c r="JFP177" s="301"/>
      <c r="JFQ177" s="110"/>
      <c r="JFR177" s="110"/>
      <c r="JFS177" s="110"/>
      <c r="JFT177" s="301"/>
      <c r="JFU177" s="302"/>
      <c r="JFV177" s="101"/>
      <c r="JFW177" s="301"/>
      <c r="JFX177" s="110"/>
      <c r="JFY177" s="110"/>
      <c r="JFZ177" s="110"/>
      <c r="JGA177" s="301"/>
      <c r="JGB177" s="302"/>
      <c r="JGC177" s="101"/>
      <c r="JGD177" s="301"/>
      <c r="JGE177" s="110"/>
      <c r="JGF177" s="110"/>
      <c r="JGG177" s="110"/>
      <c r="JGH177" s="301"/>
      <c r="JGI177" s="302"/>
      <c r="JGJ177" s="101"/>
      <c r="JGK177" s="301"/>
      <c r="JGL177" s="110"/>
      <c r="JGM177" s="110"/>
      <c r="JGN177" s="110"/>
      <c r="JGO177" s="301"/>
      <c r="JGP177" s="302"/>
      <c r="JGQ177" s="101"/>
      <c r="JGR177" s="301"/>
      <c r="JGS177" s="110"/>
      <c r="JGT177" s="110"/>
      <c r="JGU177" s="110"/>
      <c r="JGV177" s="301"/>
      <c r="JGW177" s="302"/>
      <c r="JGX177" s="101"/>
      <c r="JGY177" s="301"/>
      <c r="JGZ177" s="110"/>
      <c r="JHA177" s="110"/>
      <c r="JHB177" s="110"/>
      <c r="JHC177" s="301"/>
      <c r="JHD177" s="302"/>
      <c r="JHE177" s="101"/>
      <c r="JHF177" s="301"/>
      <c r="JHG177" s="110"/>
      <c r="JHH177" s="110"/>
      <c r="JHI177" s="110"/>
      <c r="JHJ177" s="301"/>
      <c r="JHK177" s="302"/>
      <c r="JHL177" s="101"/>
      <c r="JHM177" s="301"/>
      <c r="JHN177" s="110"/>
      <c r="JHO177" s="110"/>
      <c r="JHP177" s="110"/>
      <c r="JHQ177" s="301"/>
      <c r="JHR177" s="302"/>
      <c r="JHS177" s="101"/>
      <c r="JHT177" s="301"/>
      <c r="JHU177" s="110"/>
      <c r="JHV177" s="110"/>
      <c r="JHW177" s="110"/>
      <c r="JHX177" s="301"/>
      <c r="JHY177" s="302"/>
      <c r="JHZ177" s="101"/>
      <c r="JIA177" s="301"/>
      <c r="JIB177" s="110"/>
      <c r="JIC177" s="110"/>
      <c r="JID177" s="110"/>
      <c r="JIE177" s="301"/>
      <c r="JIF177" s="302"/>
      <c r="JIG177" s="101"/>
      <c r="JIH177" s="301"/>
      <c r="JII177" s="110"/>
      <c r="JIJ177" s="110"/>
      <c r="JIK177" s="110"/>
      <c r="JIL177" s="301"/>
      <c r="JIM177" s="302"/>
      <c r="JIN177" s="101"/>
      <c r="JIO177" s="301"/>
      <c r="JIP177" s="110"/>
      <c r="JIQ177" s="110"/>
      <c r="JIR177" s="110"/>
      <c r="JIS177" s="301"/>
      <c r="JIT177" s="302"/>
      <c r="JIU177" s="101"/>
      <c r="JIV177" s="301"/>
      <c r="JIW177" s="110"/>
      <c r="JIX177" s="110"/>
      <c r="JIY177" s="110"/>
      <c r="JIZ177" s="301"/>
      <c r="JJA177" s="302"/>
      <c r="JJB177" s="101"/>
      <c r="JJC177" s="301"/>
      <c r="JJD177" s="110"/>
      <c r="JJE177" s="110"/>
      <c r="JJF177" s="110"/>
      <c r="JJG177" s="301"/>
      <c r="JJH177" s="302"/>
      <c r="JJI177" s="101"/>
      <c r="JJJ177" s="301"/>
      <c r="JJK177" s="110"/>
      <c r="JJL177" s="110"/>
      <c r="JJM177" s="110"/>
      <c r="JJN177" s="301"/>
      <c r="JJO177" s="302"/>
      <c r="JJP177" s="101"/>
      <c r="JJQ177" s="301"/>
      <c r="JJR177" s="110"/>
      <c r="JJS177" s="110"/>
      <c r="JJT177" s="110"/>
      <c r="JJU177" s="301"/>
      <c r="JJV177" s="302"/>
      <c r="JJW177" s="101"/>
      <c r="JJX177" s="301"/>
      <c r="JJY177" s="110"/>
      <c r="JJZ177" s="110"/>
      <c r="JKA177" s="110"/>
      <c r="JKB177" s="301"/>
      <c r="JKC177" s="302"/>
      <c r="JKD177" s="101"/>
      <c r="JKE177" s="301"/>
      <c r="JKF177" s="110"/>
      <c r="JKG177" s="110"/>
      <c r="JKH177" s="110"/>
      <c r="JKI177" s="301"/>
      <c r="JKJ177" s="302"/>
      <c r="JKK177" s="101"/>
      <c r="JKL177" s="301"/>
      <c r="JKM177" s="110"/>
      <c r="JKN177" s="110"/>
      <c r="JKO177" s="110"/>
      <c r="JKP177" s="301"/>
      <c r="JKQ177" s="302"/>
      <c r="JKR177" s="101"/>
      <c r="JKS177" s="301"/>
      <c r="JKT177" s="110"/>
      <c r="JKU177" s="110"/>
      <c r="JKV177" s="110"/>
      <c r="JKW177" s="301"/>
      <c r="JKX177" s="302"/>
      <c r="JKY177" s="101"/>
      <c r="JKZ177" s="301"/>
      <c r="JLA177" s="110"/>
      <c r="JLB177" s="110"/>
      <c r="JLC177" s="110"/>
      <c r="JLD177" s="301"/>
      <c r="JLE177" s="302"/>
      <c r="JLF177" s="101"/>
      <c r="JLG177" s="301"/>
      <c r="JLH177" s="110"/>
      <c r="JLI177" s="110"/>
      <c r="JLJ177" s="110"/>
      <c r="JLK177" s="301"/>
      <c r="JLL177" s="302"/>
      <c r="JLM177" s="101"/>
      <c r="JLN177" s="301"/>
      <c r="JLO177" s="110"/>
      <c r="JLP177" s="110"/>
      <c r="JLQ177" s="110"/>
      <c r="JLR177" s="301"/>
      <c r="JLS177" s="302"/>
      <c r="JLT177" s="101"/>
      <c r="JLU177" s="301"/>
      <c r="JLV177" s="110"/>
      <c r="JLW177" s="110"/>
      <c r="JLX177" s="110"/>
      <c r="JLY177" s="301"/>
      <c r="JLZ177" s="302"/>
      <c r="JMA177" s="101"/>
      <c r="JMB177" s="301"/>
      <c r="JMC177" s="110"/>
      <c r="JMD177" s="110"/>
      <c r="JME177" s="110"/>
      <c r="JMF177" s="301"/>
      <c r="JMG177" s="302"/>
      <c r="JMH177" s="101"/>
      <c r="JMI177" s="301"/>
      <c r="JMJ177" s="110"/>
      <c r="JMK177" s="110"/>
      <c r="JML177" s="110"/>
      <c r="JMM177" s="301"/>
      <c r="JMN177" s="302"/>
      <c r="JMO177" s="101"/>
      <c r="JMP177" s="301"/>
      <c r="JMQ177" s="110"/>
      <c r="JMR177" s="110"/>
      <c r="JMS177" s="110"/>
      <c r="JMT177" s="301"/>
      <c r="JMU177" s="302"/>
      <c r="JMV177" s="101"/>
      <c r="JMW177" s="301"/>
      <c r="JMX177" s="110"/>
      <c r="JMY177" s="110"/>
      <c r="JMZ177" s="110"/>
      <c r="JNA177" s="301"/>
      <c r="JNB177" s="302"/>
      <c r="JNC177" s="101"/>
      <c r="JND177" s="301"/>
      <c r="JNE177" s="110"/>
      <c r="JNF177" s="110"/>
      <c r="JNG177" s="110"/>
      <c r="JNH177" s="301"/>
      <c r="JNI177" s="302"/>
      <c r="JNJ177" s="101"/>
      <c r="JNK177" s="301"/>
      <c r="JNL177" s="110"/>
      <c r="JNM177" s="110"/>
      <c r="JNN177" s="110"/>
      <c r="JNO177" s="301"/>
      <c r="JNP177" s="302"/>
      <c r="JNQ177" s="101"/>
      <c r="JNR177" s="301"/>
      <c r="JNS177" s="110"/>
      <c r="JNT177" s="110"/>
      <c r="JNU177" s="110"/>
      <c r="JNV177" s="301"/>
      <c r="JNW177" s="302"/>
      <c r="JNX177" s="101"/>
      <c r="JNY177" s="301"/>
      <c r="JNZ177" s="110"/>
      <c r="JOA177" s="110"/>
      <c r="JOB177" s="110"/>
      <c r="JOC177" s="301"/>
      <c r="JOD177" s="302"/>
      <c r="JOE177" s="101"/>
      <c r="JOF177" s="301"/>
      <c r="JOG177" s="110"/>
      <c r="JOH177" s="110"/>
      <c r="JOI177" s="110"/>
      <c r="JOJ177" s="301"/>
      <c r="JOK177" s="302"/>
      <c r="JOL177" s="101"/>
      <c r="JOM177" s="301"/>
      <c r="JON177" s="110"/>
      <c r="JOO177" s="110"/>
      <c r="JOP177" s="110"/>
      <c r="JOQ177" s="301"/>
      <c r="JOR177" s="302"/>
      <c r="JOS177" s="101"/>
      <c r="JOT177" s="301"/>
      <c r="JOU177" s="110"/>
      <c r="JOV177" s="110"/>
      <c r="JOW177" s="110"/>
      <c r="JOX177" s="301"/>
      <c r="JOY177" s="302"/>
      <c r="JOZ177" s="101"/>
      <c r="JPA177" s="301"/>
      <c r="JPB177" s="110"/>
      <c r="JPC177" s="110"/>
      <c r="JPD177" s="110"/>
      <c r="JPE177" s="301"/>
      <c r="JPF177" s="302"/>
      <c r="JPG177" s="101"/>
      <c r="JPH177" s="301"/>
      <c r="JPI177" s="110"/>
      <c r="JPJ177" s="110"/>
      <c r="JPK177" s="110"/>
      <c r="JPL177" s="301"/>
      <c r="JPM177" s="302"/>
      <c r="JPN177" s="101"/>
      <c r="JPO177" s="301"/>
      <c r="JPP177" s="110"/>
      <c r="JPQ177" s="110"/>
      <c r="JPR177" s="110"/>
      <c r="JPS177" s="301"/>
      <c r="JPT177" s="302"/>
      <c r="JPU177" s="101"/>
      <c r="JPV177" s="301"/>
      <c r="JPW177" s="110"/>
      <c r="JPX177" s="110"/>
      <c r="JPY177" s="110"/>
      <c r="JPZ177" s="301"/>
      <c r="JQA177" s="302"/>
      <c r="JQB177" s="101"/>
      <c r="JQC177" s="301"/>
      <c r="JQD177" s="110"/>
      <c r="JQE177" s="110"/>
      <c r="JQF177" s="110"/>
      <c r="JQG177" s="301"/>
      <c r="JQH177" s="302"/>
      <c r="JQI177" s="101"/>
      <c r="JQJ177" s="301"/>
      <c r="JQK177" s="110"/>
      <c r="JQL177" s="110"/>
      <c r="JQM177" s="110"/>
      <c r="JQN177" s="301"/>
      <c r="JQO177" s="302"/>
      <c r="JQP177" s="101"/>
      <c r="JQQ177" s="301"/>
      <c r="JQR177" s="110"/>
      <c r="JQS177" s="110"/>
      <c r="JQT177" s="110"/>
      <c r="JQU177" s="301"/>
      <c r="JQV177" s="302"/>
      <c r="JQW177" s="101"/>
      <c r="JQX177" s="301"/>
      <c r="JQY177" s="110"/>
      <c r="JQZ177" s="110"/>
      <c r="JRA177" s="110"/>
      <c r="JRB177" s="301"/>
      <c r="JRC177" s="302"/>
      <c r="JRD177" s="101"/>
      <c r="JRE177" s="301"/>
      <c r="JRF177" s="110"/>
      <c r="JRG177" s="110"/>
      <c r="JRH177" s="110"/>
      <c r="JRI177" s="301"/>
      <c r="JRJ177" s="302"/>
      <c r="JRK177" s="101"/>
      <c r="JRL177" s="301"/>
      <c r="JRM177" s="110"/>
      <c r="JRN177" s="110"/>
      <c r="JRO177" s="110"/>
      <c r="JRP177" s="301"/>
      <c r="JRQ177" s="302"/>
      <c r="JRR177" s="101"/>
      <c r="JRS177" s="301"/>
      <c r="JRT177" s="110"/>
      <c r="JRU177" s="110"/>
      <c r="JRV177" s="110"/>
      <c r="JRW177" s="301"/>
      <c r="JRX177" s="302"/>
      <c r="JRY177" s="101"/>
      <c r="JRZ177" s="301"/>
      <c r="JSA177" s="110"/>
      <c r="JSB177" s="110"/>
      <c r="JSC177" s="110"/>
      <c r="JSD177" s="301"/>
      <c r="JSE177" s="302"/>
      <c r="JSF177" s="101"/>
      <c r="JSG177" s="301"/>
      <c r="JSH177" s="110"/>
      <c r="JSI177" s="110"/>
      <c r="JSJ177" s="110"/>
      <c r="JSK177" s="301"/>
      <c r="JSL177" s="302"/>
      <c r="JSM177" s="101"/>
      <c r="JSN177" s="301"/>
      <c r="JSO177" s="110"/>
      <c r="JSP177" s="110"/>
      <c r="JSQ177" s="110"/>
      <c r="JSR177" s="301"/>
      <c r="JSS177" s="302"/>
      <c r="JST177" s="101"/>
      <c r="JSU177" s="301"/>
      <c r="JSV177" s="110"/>
      <c r="JSW177" s="110"/>
      <c r="JSX177" s="110"/>
      <c r="JSY177" s="301"/>
      <c r="JSZ177" s="302"/>
      <c r="JTA177" s="101"/>
      <c r="JTB177" s="301"/>
      <c r="JTC177" s="110"/>
      <c r="JTD177" s="110"/>
      <c r="JTE177" s="110"/>
      <c r="JTF177" s="301"/>
      <c r="JTG177" s="302"/>
      <c r="JTH177" s="101"/>
      <c r="JTI177" s="301"/>
      <c r="JTJ177" s="110"/>
      <c r="JTK177" s="110"/>
      <c r="JTL177" s="110"/>
      <c r="JTM177" s="301"/>
      <c r="JTN177" s="302"/>
      <c r="JTO177" s="101"/>
      <c r="JTP177" s="301"/>
      <c r="JTQ177" s="110"/>
      <c r="JTR177" s="110"/>
      <c r="JTS177" s="110"/>
      <c r="JTT177" s="301"/>
      <c r="JTU177" s="302"/>
      <c r="JTV177" s="101"/>
      <c r="JTW177" s="301"/>
      <c r="JTX177" s="110"/>
      <c r="JTY177" s="110"/>
      <c r="JTZ177" s="110"/>
      <c r="JUA177" s="301"/>
      <c r="JUB177" s="302"/>
      <c r="JUC177" s="101"/>
      <c r="JUD177" s="301"/>
      <c r="JUE177" s="110"/>
      <c r="JUF177" s="110"/>
      <c r="JUG177" s="110"/>
      <c r="JUH177" s="301"/>
      <c r="JUI177" s="302"/>
      <c r="JUJ177" s="101"/>
      <c r="JUK177" s="301"/>
      <c r="JUL177" s="110"/>
      <c r="JUM177" s="110"/>
      <c r="JUN177" s="110"/>
      <c r="JUO177" s="301"/>
      <c r="JUP177" s="302"/>
      <c r="JUQ177" s="101"/>
      <c r="JUR177" s="301"/>
      <c r="JUS177" s="110"/>
      <c r="JUT177" s="110"/>
      <c r="JUU177" s="110"/>
      <c r="JUV177" s="301"/>
      <c r="JUW177" s="302"/>
      <c r="JUX177" s="101"/>
      <c r="JUY177" s="301"/>
      <c r="JUZ177" s="110"/>
      <c r="JVA177" s="110"/>
      <c r="JVB177" s="110"/>
      <c r="JVC177" s="301"/>
      <c r="JVD177" s="302"/>
      <c r="JVE177" s="101"/>
      <c r="JVF177" s="301"/>
      <c r="JVG177" s="110"/>
      <c r="JVH177" s="110"/>
      <c r="JVI177" s="110"/>
      <c r="JVJ177" s="301"/>
      <c r="JVK177" s="302"/>
      <c r="JVL177" s="101"/>
      <c r="JVM177" s="301"/>
      <c r="JVN177" s="110"/>
      <c r="JVO177" s="110"/>
      <c r="JVP177" s="110"/>
      <c r="JVQ177" s="301"/>
      <c r="JVR177" s="302"/>
      <c r="JVS177" s="101"/>
      <c r="JVT177" s="301"/>
      <c r="JVU177" s="110"/>
      <c r="JVV177" s="110"/>
      <c r="JVW177" s="110"/>
      <c r="JVX177" s="301"/>
      <c r="JVY177" s="302"/>
      <c r="JVZ177" s="101"/>
      <c r="JWA177" s="301"/>
      <c r="JWB177" s="110"/>
      <c r="JWC177" s="110"/>
      <c r="JWD177" s="110"/>
      <c r="JWE177" s="301"/>
      <c r="JWF177" s="302"/>
      <c r="JWG177" s="101"/>
      <c r="JWH177" s="301"/>
      <c r="JWI177" s="110"/>
      <c r="JWJ177" s="110"/>
      <c r="JWK177" s="110"/>
      <c r="JWL177" s="301"/>
      <c r="JWM177" s="302"/>
      <c r="JWN177" s="101"/>
      <c r="JWO177" s="301"/>
      <c r="JWP177" s="110"/>
      <c r="JWQ177" s="110"/>
      <c r="JWR177" s="110"/>
      <c r="JWS177" s="301"/>
      <c r="JWT177" s="302"/>
      <c r="JWU177" s="101"/>
      <c r="JWV177" s="301"/>
      <c r="JWW177" s="110"/>
      <c r="JWX177" s="110"/>
      <c r="JWY177" s="110"/>
      <c r="JWZ177" s="301"/>
      <c r="JXA177" s="302"/>
      <c r="JXB177" s="101"/>
      <c r="JXC177" s="301"/>
      <c r="JXD177" s="110"/>
      <c r="JXE177" s="110"/>
      <c r="JXF177" s="110"/>
      <c r="JXG177" s="301"/>
      <c r="JXH177" s="302"/>
      <c r="JXI177" s="101"/>
      <c r="JXJ177" s="301"/>
      <c r="JXK177" s="110"/>
      <c r="JXL177" s="110"/>
      <c r="JXM177" s="110"/>
      <c r="JXN177" s="301"/>
      <c r="JXO177" s="302"/>
      <c r="JXP177" s="101"/>
      <c r="JXQ177" s="301"/>
      <c r="JXR177" s="110"/>
      <c r="JXS177" s="110"/>
      <c r="JXT177" s="110"/>
      <c r="JXU177" s="301"/>
      <c r="JXV177" s="302"/>
      <c r="JXW177" s="101"/>
      <c r="JXX177" s="301"/>
      <c r="JXY177" s="110"/>
      <c r="JXZ177" s="110"/>
      <c r="JYA177" s="110"/>
      <c r="JYB177" s="301"/>
      <c r="JYC177" s="302"/>
      <c r="JYD177" s="101"/>
      <c r="JYE177" s="301"/>
      <c r="JYF177" s="110"/>
      <c r="JYG177" s="110"/>
      <c r="JYH177" s="110"/>
      <c r="JYI177" s="301"/>
      <c r="JYJ177" s="302"/>
      <c r="JYK177" s="101"/>
      <c r="JYL177" s="301"/>
      <c r="JYM177" s="110"/>
      <c r="JYN177" s="110"/>
      <c r="JYO177" s="110"/>
      <c r="JYP177" s="301"/>
      <c r="JYQ177" s="302"/>
      <c r="JYR177" s="101"/>
      <c r="JYS177" s="301"/>
      <c r="JYT177" s="110"/>
      <c r="JYU177" s="110"/>
      <c r="JYV177" s="110"/>
      <c r="JYW177" s="301"/>
      <c r="JYX177" s="302"/>
      <c r="JYY177" s="101"/>
      <c r="JYZ177" s="301"/>
      <c r="JZA177" s="110"/>
      <c r="JZB177" s="110"/>
      <c r="JZC177" s="110"/>
      <c r="JZD177" s="301"/>
      <c r="JZE177" s="302"/>
      <c r="JZF177" s="101"/>
      <c r="JZG177" s="301"/>
      <c r="JZH177" s="110"/>
      <c r="JZI177" s="110"/>
      <c r="JZJ177" s="110"/>
      <c r="JZK177" s="301"/>
      <c r="JZL177" s="302"/>
      <c r="JZM177" s="101"/>
      <c r="JZN177" s="301"/>
      <c r="JZO177" s="110"/>
      <c r="JZP177" s="110"/>
      <c r="JZQ177" s="110"/>
      <c r="JZR177" s="301"/>
      <c r="JZS177" s="302"/>
      <c r="JZT177" s="101"/>
      <c r="JZU177" s="301"/>
      <c r="JZV177" s="110"/>
      <c r="JZW177" s="110"/>
      <c r="JZX177" s="110"/>
      <c r="JZY177" s="301"/>
      <c r="JZZ177" s="302"/>
      <c r="KAA177" s="101"/>
      <c r="KAB177" s="301"/>
      <c r="KAC177" s="110"/>
      <c r="KAD177" s="110"/>
      <c r="KAE177" s="110"/>
      <c r="KAF177" s="301"/>
      <c r="KAG177" s="302"/>
      <c r="KAH177" s="101"/>
      <c r="KAI177" s="301"/>
      <c r="KAJ177" s="110"/>
      <c r="KAK177" s="110"/>
      <c r="KAL177" s="110"/>
      <c r="KAM177" s="301"/>
      <c r="KAN177" s="302"/>
      <c r="KAO177" s="101"/>
      <c r="KAP177" s="301"/>
      <c r="KAQ177" s="110"/>
      <c r="KAR177" s="110"/>
      <c r="KAS177" s="110"/>
      <c r="KAT177" s="301"/>
      <c r="KAU177" s="302"/>
      <c r="KAV177" s="101"/>
      <c r="KAW177" s="301"/>
      <c r="KAX177" s="110"/>
      <c r="KAY177" s="110"/>
      <c r="KAZ177" s="110"/>
      <c r="KBA177" s="301"/>
      <c r="KBB177" s="302"/>
      <c r="KBC177" s="101"/>
      <c r="KBD177" s="301"/>
      <c r="KBE177" s="110"/>
      <c r="KBF177" s="110"/>
      <c r="KBG177" s="110"/>
      <c r="KBH177" s="301"/>
      <c r="KBI177" s="302"/>
      <c r="KBJ177" s="101"/>
      <c r="KBK177" s="301"/>
      <c r="KBL177" s="110"/>
      <c r="KBM177" s="110"/>
      <c r="KBN177" s="110"/>
      <c r="KBO177" s="301"/>
      <c r="KBP177" s="302"/>
      <c r="KBQ177" s="101"/>
      <c r="KBR177" s="301"/>
      <c r="KBS177" s="110"/>
      <c r="KBT177" s="110"/>
      <c r="KBU177" s="110"/>
      <c r="KBV177" s="301"/>
      <c r="KBW177" s="302"/>
      <c r="KBX177" s="101"/>
      <c r="KBY177" s="301"/>
      <c r="KBZ177" s="110"/>
      <c r="KCA177" s="110"/>
      <c r="KCB177" s="110"/>
      <c r="KCC177" s="301"/>
      <c r="KCD177" s="302"/>
      <c r="KCE177" s="101"/>
      <c r="KCF177" s="301"/>
      <c r="KCG177" s="110"/>
      <c r="KCH177" s="110"/>
      <c r="KCI177" s="110"/>
      <c r="KCJ177" s="301"/>
      <c r="KCK177" s="302"/>
      <c r="KCL177" s="101"/>
      <c r="KCM177" s="301"/>
      <c r="KCN177" s="110"/>
      <c r="KCO177" s="110"/>
      <c r="KCP177" s="110"/>
      <c r="KCQ177" s="301"/>
      <c r="KCR177" s="302"/>
      <c r="KCS177" s="101"/>
      <c r="KCT177" s="301"/>
      <c r="KCU177" s="110"/>
      <c r="KCV177" s="110"/>
      <c r="KCW177" s="110"/>
      <c r="KCX177" s="301"/>
      <c r="KCY177" s="302"/>
      <c r="KCZ177" s="101"/>
      <c r="KDA177" s="301"/>
      <c r="KDB177" s="110"/>
      <c r="KDC177" s="110"/>
      <c r="KDD177" s="110"/>
      <c r="KDE177" s="301"/>
      <c r="KDF177" s="302"/>
      <c r="KDG177" s="101"/>
      <c r="KDH177" s="301"/>
      <c r="KDI177" s="110"/>
      <c r="KDJ177" s="110"/>
      <c r="KDK177" s="110"/>
      <c r="KDL177" s="301"/>
      <c r="KDM177" s="302"/>
      <c r="KDN177" s="101"/>
      <c r="KDO177" s="301"/>
      <c r="KDP177" s="110"/>
      <c r="KDQ177" s="110"/>
      <c r="KDR177" s="110"/>
      <c r="KDS177" s="301"/>
      <c r="KDT177" s="302"/>
      <c r="KDU177" s="101"/>
      <c r="KDV177" s="301"/>
      <c r="KDW177" s="110"/>
      <c r="KDX177" s="110"/>
      <c r="KDY177" s="110"/>
      <c r="KDZ177" s="301"/>
      <c r="KEA177" s="302"/>
      <c r="KEB177" s="101"/>
      <c r="KEC177" s="301"/>
      <c r="KED177" s="110"/>
      <c r="KEE177" s="110"/>
      <c r="KEF177" s="110"/>
      <c r="KEG177" s="301"/>
      <c r="KEH177" s="302"/>
      <c r="KEI177" s="101"/>
      <c r="KEJ177" s="301"/>
      <c r="KEK177" s="110"/>
      <c r="KEL177" s="110"/>
      <c r="KEM177" s="110"/>
      <c r="KEN177" s="301"/>
      <c r="KEO177" s="302"/>
      <c r="KEP177" s="101"/>
      <c r="KEQ177" s="301"/>
      <c r="KER177" s="110"/>
      <c r="KES177" s="110"/>
      <c r="KET177" s="110"/>
      <c r="KEU177" s="301"/>
      <c r="KEV177" s="302"/>
      <c r="KEW177" s="101"/>
      <c r="KEX177" s="301"/>
      <c r="KEY177" s="110"/>
      <c r="KEZ177" s="110"/>
      <c r="KFA177" s="110"/>
      <c r="KFB177" s="301"/>
      <c r="KFC177" s="302"/>
      <c r="KFD177" s="101"/>
      <c r="KFE177" s="301"/>
      <c r="KFF177" s="110"/>
      <c r="KFG177" s="110"/>
      <c r="KFH177" s="110"/>
      <c r="KFI177" s="301"/>
      <c r="KFJ177" s="302"/>
      <c r="KFK177" s="101"/>
      <c r="KFL177" s="301"/>
      <c r="KFM177" s="110"/>
      <c r="KFN177" s="110"/>
      <c r="KFO177" s="110"/>
      <c r="KFP177" s="301"/>
      <c r="KFQ177" s="302"/>
      <c r="KFR177" s="101"/>
      <c r="KFS177" s="301"/>
      <c r="KFT177" s="110"/>
      <c r="KFU177" s="110"/>
      <c r="KFV177" s="110"/>
      <c r="KFW177" s="301"/>
      <c r="KFX177" s="302"/>
      <c r="KFY177" s="101"/>
      <c r="KFZ177" s="301"/>
      <c r="KGA177" s="110"/>
      <c r="KGB177" s="110"/>
      <c r="KGC177" s="110"/>
      <c r="KGD177" s="301"/>
      <c r="KGE177" s="302"/>
      <c r="KGF177" s="101"/>
      <c r="KGG177" s="301"/>
      <c r="KGH177" s="110"/>
      <c r="KGI177" s="110"/>
      <c r="KGJ177" s="110"/>
      <c r="KGK177" s="301"/>
      <c r="KGL177" s="302"/>
      <c r="KGM177" s="101"/>
      <c r="KGN177" s="301"/>
      <c r="KGO177" s="110"/>
      <c r="KGP177" s="110"/>
      <c r="KGQ177" s="110"/>
      <c r="KGR177" s="301"/>
      <c r="KGS177" s="302"/>
      <c r="KGT177" s="101"/>
      <c r="KGU177" s="301"/>
      <c r="KGV177" s="110"/>
      <c r="KGW177" s="110"/>
      <c r="KGX177" s="110"/>
      <c r="KGY177" s="301"/>
      <c r="KGZ177" s="302"/>
      <c r="KHA177" s="101"/>
      <c r="KHB177" s="301"/>
      <c r="KHC177" s="110"/>
      <c r="KHD177" s="110"/>
      <c r="KHE177" s="110"/>
      <c r="KHF177" s="301"/>
      <c r="KHG177" s="302"/>
      <c r="KHH177" s="101"/>
      <c r="KHI177" s="301"/>
      <c r="KHJ177" s="110"/>
      <c r="KHK177" s="110"/>
      <c r="KHL177" s="110"/>
      <c r="KHM177" s="301"/>
      <c r="KHN177" s="302"/>
      <c r="KHO177" s="101"/>
      <c r="KHP177" s="301"/>
      <c r="KHQ177" s="110"/>
      <c r="KHR177" s="110"/>
      <c r="KHS177" s="110"/>
      <c r="KHT177" s="301"/>
      <c r="KHU177" s="302"/>
      <c r="KHV177" s="101"/>
      <c r="KHW177" s="301"/>
      <c r="KHX177" s="110"/>
      <c r="KHY177" s="110"/>
      <c r="KHZ177" s="110"/>
      <c r="KIA177" s="301"/>
      <c r="KIB177" s="302"/>
      <c r="KIC177" s="101"/>
      <c r="KID177" s="301"/>
      <c r="KIE177" s="110"/>
      <c r="KIF177" s="110"/>
      <c r="KIG177" s="110"/>
      <c r="KIH177" s="301"/>
      <c r="KII177" s="302"/>
      <c r="KIJ177" s="101"/>
      <c r="KIK177" s="301"/>
      <c r="KIL177" s="110"/>
      <c r="KIM177" s="110"/>
      <c r="KIN177" s="110"/>
      <c r="KIO177" s="301"/>
      <c r="KIP177" s="302"/>
      <c r="KIQ177" s="101"/>
      <c r="KIR177" s="301"/>
      <c r="KIS177" s="110"/>
      <c r="KIT177" s="110"/>
      <c r="KIU177" s="110"/>
      <c r="KIV177" s="301"/>
      <c r="KIW177" s="302"/>
      <c r="KIX177" s="101"/>
      <c r="KIY177" s="301"/>
      <c r="KIZ177" s="110"/>
      <c r="KJA177" s="110"/>
      <c r="KJB177" s="110"/>
      <c r="KJC177" s="301"/>
      <c r="KJD177" s="302"/>
      <c r="KJE177" s="101"/>
      <c r="KJF177" s="301"/>
      <c r="KJG177" s="110"/>
      <c r="KJH177" s="110"/>
      <c r="KJI177" s="110"/>
      <c r="KJJ177" s="301"/>
      <c r="KJK177" s="302"/>
      <c r="KJL177" s="101"/>
      <c r="KJM177" s="301"/>
      <c r="KJN177" s="110"/>
      <c r="KJO177" s="110"/>
      <c r="KJP177" s="110"/>
      <c r="KJQ177" s="301"/>
      <c r="KJR177" s="302"/>
      <c r="KJS177" s="101"/>
      <c r="KJT177" s="301"/>
      <c r="KJU177" s="110"/>
      <c r="KJV177" s="110"/>
      <c r="KJW177" s="110"/>
      <c r="KJX177" s="301"/>
      <c r="KJY177" s="302"/>
      <c r="KJZ177" s="101"/>
      <c r="KKA177" s="301"/>
      <c r="KKB177" s="110"/>
      <c r="KKC177" s="110"/>
      <c r="KKD177" s="110"/>
      <c r="KKE177" s="301"/>
      <c r="KKF177" s="302"/>
      <c r="KKG177" s="101"/>
      <c r="KKH177" s="301"/>
      <c r="KKI177" s="110"/>
      <c r="KKJ177" s="110"/>
      <c r="KKK177" s="110"/>
      <c r="KKL177" s="301"/>
      <c r="KKM177" s="302"/>
      <c r="KKN177" s="101"/>
      <c r="KKO177" s="301"/>
      <c r="KKP177" s="110"/>
      <c r="KKQ177" s="110"/>
      <c r="KKR177" s="110"/>
      <c r="KKS177" s="301"/>
      <c r="KKT177" s="302"/>
      <c r="KKU177" s="101"/>
      <c r="KKV177" s="301"/>
      <c r="KKW177" s="110"/>
      <c r="KKX177" s="110"/>
      <c r="KKY177" s="110"/>
      <c r="KKZ177" s="301"/>
      <c r="KLA177" s="302"/>
      <c r="KLB177" s="101"/>
      <c r="KLC177" s="301"/>
      <c r="KLD177" s="110"/>
      <c r="KLE177" s="110"/>
      <c r="KLF177" s="110"/>
      <c r="KLG177" s="301"/>
      <c r="KLH177" s="302"/>
      <c r="KLI177" s="101"/>
      <c r="KLJ177" s="301"/>
      <c r="KLK177" s="110"/>
      <c r="KLL177" s="110"/>
      <c r="KLM177" s="110"/>
      <c r="KLN177" s="301"/>
      <c r="KLO177" s="302"/>
      <c r="KLP177" s="101"/>
      <c r="KLQ177" s="301"/>
      <c r="KLR177" s="110"/>
      <c r="KLS177" s="110"/>
      <c r="KLT177" s="110"/>
      <c r="KLU177" s="301"/>
      <c r="KLV177" s="302"/>
      <c r="KLW177" s="101"/>
      <c r="KLX177" s="301"/>
      <c r="KLY177" s="110"/>
      <c r="KLZ177" s="110"/>
      <c r="KMA177" s="110"/>
      <c r="KMB177" s="301"/>
      <c r="KMC177" s="302"/>
      <c r="KMD177" s="101"/>
      <c r="KME177" s="301"/>
      <c r="KMF177" s="110"/>
      <c r="KMG177" s="110"/>
      <c r="KMH177" s="110"/>
      <c r="KMI177" s="301"/>
      <c r="KMJ177" s="302"/>
      <c r="KMK177" s="101"/>
      <c r="KML177" s="301"/>
      <c r="KMM177" s="110"/>
      <c r="KMN177" s="110"/>
      <c r="KMO177" s="110"/>
      <c r="KMP177" s="301"/>
      <c r="KMQ177" s="302"/>
      <c r="KMR177" s="101"/>
      <c r="KMS177" s="301"/>
      <c r="KMT177" s="110"/>
      <c r="KMU177" s="110"/>
      <c r="KMV177" s="110"/>
      <c r="KMW177" s="301"/>
      <c r="KMX177" s="302"/>
      <c r="KMY177" s="101"/>
      <c r="KMZ177" s="301"/>
      <c r="KNA177" s="110"/>
      <c r="KNB177" s="110"/>
      <c r="KNC177" s="110"/>
      <c r="KND177" s="301"/>
      <c r="KNE177" s="302"/>
      <c r="KNF177" s="101"/>
      <c r="KNG177" s="301"/>
      <c r="KNH177" s="110"/>
      <c r="KNI177" s="110"/>
      <c r="KNJ177" s="110"/>
      <c r="KNK177" s="301"/>
      <c r="KNL177" s="302"/>
      <c r="KNM177" s="101"/>
      <c r="KNN177" s="301"/>
      <c r="KNO177" s="110"/>
      <c r="KNP177" s="110"/>
      <c r="KNQ177" s="110"/>
      <c r="KNR177" s="301"/>
      <c r="KNS177" s="302"/>
      <c r="KNT177" s="101"/>
      <c r="KNU177" s="301"/>
      <c r="KNV177" s="110"/>
      <c r="KNW177" s="110"/>
      <c r="KNX177" s="110"/>
      <c r="KNY177" s="301"/>
      <c r="KNZ177" s="302"/>
      <c r="KOA177" s="101"/>
      <c r="KOB177" s="301"/>
      <c r="KOC177" s="110"/>
      <c r="KOD177" s="110"/>
      <c r="KOE177" s="110"/>
      <c r="KOF177" s="301"/>
      <c r="KOG177" s="302"/>
      <c r="KOH177" s="101"/>
      <c r="KOI177" s="301"/>
      <c r="KOJ177" s="110"/>
      <c r="KOK177" s="110"/>
      <c r="KOL177" s="110"/>
      <c r="KOM177" s="301"/>
      <c r="KON177" s="302"/>
      <c r="KOO177" s="101"/>
      <c r="KOP177" s="301"/>
      <c r="KOQ177" s="110"/>
      <c r="KOR177" s="110"/>
      <c r="KOS177" s="110"/>
      <c r="KOT177" s="301"/>
      <c r="KOU177" s="302"/>
      <c r="KOV177" s="101"/>
      <c r="KOW177" s="301"/>
      <c r="KOX177" s="110"/>
      <c r="KOY177" s="110"/>
      <c r="KOZ177" s="110"/>
      <c r="KPA177" s="301"/>
      <c r="KPB177" s="302"/>
      <c r="KPC177" s="101"/>
      <c r="KPD177" s="301"/>
      <c r="KPE177" s="110"/>
      <c r="KPF177" s="110"/>
      <c r="KPG177" s="110"/>
      <c r="KPH177" s="301"/>
      <c r="KPI177" s="302"/>
      <c r="KPJ177" s="101"/>
      <c r="KPK177" s="301"/>
      <c r="KPL177" s="110"/>
      <c r="KPM177" s="110"/>
      <c r="KPN177" s="110"/>
      <c r="KPO177" s="301"/>
      <c r="KPP177" s="302"/>
      <c r="KPQ177" s="101"/>
      <c r="KPR177" s="301"/>
      <c r="KPS177" s="110"/>
      <c r="KPT177" s="110"/>
      <c r="KPU177" s="110"/>
      <c r="KPV177" s="301"/>
      <c r="KPW177" s="302"/>
      <c r="KPX177" s="101"/>
      <c r="KPY177" s="301"/>
      <c r="KPZ177" s="110"/>
      <c r="KQA177" s="110"/>
      <c r="KQB177" s="110"/>
      <c r="KQC177" s="301"/>
      <c r="KQD177" s="302"/>
      <c r="KQE177" s="101"/>
      <c r="KQF177" s="301"/>
      <c r="KQG177" s="110"/>
      <c r="KQH177" s="110"/>
      <c r="KQI177" s="110"/>
      <c r="KQJ177" s="301"/>
      <c r="KQK177" s="302"/>
      <c r="KQL177" s="101"/>
      <c r="KQM177" s="301"/>
      <c r="KQN177" s="110"/>
      <c r="KQO177" s="110"/>
      <c r="KQP177" s="110"/>
      <c r="KQQ177" s="301"/>
      <c r="KQR177" s="302"/>
      <c r="KQS177" s="101"/>
      <c r="KQT177" s="301"/>
      <c r="KQU177" s="110"/>
      <c r="KQV177" s="110"/>
      <c r="KQW177" s="110"/>
      <c r="KQX177" s="301"/>
      <c r="KQY177" s="302"/>
      <c r="KQZ177" s="101"/>
      <c r="KRA177" s="301"/>
      <c r="KRB177" s="110"/>
      <c r="KRC177" s="110"/>
      <c r="KRD177" s="110"/>
      <c r="KRE177" s="301"/>
      <c r="KRF177" s="302"/>
      <c r="KRG177" s="101"/>
      <c r="KRH177" s="301"/>
      <c r="KRI177" s="110"/>
      <c r="KRJ177" s="110"/>
      <c r="KRK177" s="110"/>
      <c r="KRL177" s="301"/>
      <c r="KRM177" s="302"/>
      <c r="KRN177" s="101"/>
      <c r="KRO177" s="301"/>
      <c r="KRP177" s="110"/>
      <c r="KRQ177" s="110"/>
      <c r="KRR177" s="110"/>
      <c r="KRS177" s="301"/>
      <c r="KRT177" s="302"/>
      <c r="KRU177" s="101"/>
      <c r="KRV177" s="301"/>
      <c r="KRW177" s="110"/>
      <c r="KRX177" s="110"/>
      <c r="KRY177" s="110"/>
      <c r="KRZ177" s="301"/>
      <c r="KSA177" s="302"/>
      <c r="KSB177" s="101"/>
      <c r="KSC177" s="301"/>
      <c r="KSD177" s="110"/>
      <c r="KSE177" s="110"/>
      <c r="KSF177" s="110"/>
      <c r="KSG177" s="301"/>
      <c r="KSH177" s="302"/>
      <c r="KSI177" s="101"/>
      <c r="KSJ177" s="301"/>
      <c r="KSK177" s="110"/>
      <c r="KSL177" s="110"/>
      <c r="KSM177" s="110"/>
      <c r="KSN177" s="301"/>
      <c r="KSO177" s="302"/>
      <c r="KSP177" s="101"/>
      <c r="KSQ177" s="301"/>
      <c r="KSR177" s="110"/>
      <c r="KSS177" s="110"/>
      <c r="KST177" s="110"/>
      <c r="KSU177" s="301"/>
      <c r="KSV177" s="302"/>
      <c r="KSW177" s="101"/>
      <c r="KSX177" s="301"/>
      <c r="KSY177" s="110"/>
      <c r="KSZ177" s="110"/>
      <c r="KTA177" s="110"/>
      <c r="KTB177" s="301"/>
      <c r="KTC177" s="302"/>
      <c r="KTD177" s="101"/>
      <c r="KTE177" s="301"/>
      <c r="KTF177" s="110"/>
      <c r="KTG177" s="110"/>
      <c r="KTH177" s="110"/>
      <c r="KTI177" s="301"/>
      <c r="KTJ177" s="302"/>
      <c r="KTK177" s="101"/>
      <c r="KTL177" s="301"/>
      <c r="KTM177" s="110"/>
      <c r="KTN177" s="110"/>
      <c r="KTO177" s="110"/>
      <c r="KTP177" s="301"/>
      <c r="KTQ177" s="302"/>
      <c r="KTR177" s="101"/>
      <c r="KTS177" s="301"/>
      <c r="KTT177" s="110"/>
      <c r="KTU177" s="110"/>
      <c r="KTV177" s="110"/>
      <c r="KTW177" s="301"/>
      <c r="KTX177" s="302"/>
      <c r="KTY177" s="101"/>
      <c r="KTZ177" s="301"/>
      <c r="KUA177" s="110"/>
      <c r="KUB177" s="110"/>
      <c r="KUC177" s="110"/>
      <c r="KUD177" s="301"/>
      <c r="KUE177" s="302"/>
      <c r="KUF177" s="101"/>
      <c r="KUG177" s="301"/>
      <c r="KUH177" s="110"/>
      <c r="KUI177" s="110"/>
      <c r="KUJ177" s="110"/>
      <c r="KUK177" s="301"/>
      <c r="KUL177" s="302"/>
      <c r="KUM177" s="101"/>
      <c r="KUN177" s="301"/>
      <c r="KUO177" s="110"/>
      <c r="KUP177" s="110"/>
      <c r="KUQ177" s="110"/>
      <c r="KUR177" s="301"/>
      <c r="KUS177" s="302"/>
      <c r="KUT177" s="101"/>
      <c r="KUU177" s="301"/>
      <c r="KUV177" s="110"/>
      <c r="KUW177" s="110"/>
      <c r="KUX177" s="110"/>
      <c r="KUY177" s="301"/>
      <c r="KUZ177" s="302"/>
      <c r="KVA177" s="101"/>
      <c r="KVB177" s="301"/>
      <c r="KVC177" s="110"/>
      <c r="KVD177" s="110"/>
      <c r="KVE177" s="110"/>
      <c r="KVF177" s="301"/>
      <c r="KVG177" s="302"/>
      <c r="KVH177" s="101"/>
      <c r="KVI177" s="301"/>
      <c r="KVJ177" s="110"/>
      <c r="KVK177" s="110"/>
      <c r="KVL177" s="110"/>
      <c r="KVM177" s="301"/>
      <c r="KVN177" s="302"/>
      <c r="KVO177" s="101"/>
      <c r="KVP177" s="301"/>
      <c r="KVQ177" s="110"/>
      <c r="KVR177" s="110"/>
      <c r="KVS177" s="110"/>
      <c r="KVT177" s="301"/>
      <c r="KVU177" s="302"/>
      <c r="KVV177" s="101"/>
      <c r="KVW177" s="301"/>
      <c r="KVX177" s="110"/>
      <c r="KVY177" s="110"/>
      <c r="KVZ177" s="110"/>
      <c r="KWA177" s="301"/>
      <c r="KWB177" s="302"/>
      <c r="KWC177" s="101"/>
      <c r="KWD177" s="301"/>
      <c r="KWE177" s="110"/>
      <c r="KWF177" s="110"/>
      <c r="KWG177" s="110"/>
      <c r="KWH177" s="301"/>
      <c r="KWI177" s="302"/>
      <c r="KWJ177" s="101"/>
      <c r="KWK177" s="301"/>
      <c r="KWL177" s="110"/>
      <c r="KWM177" s="110"/>
      <c r="KWN177" s="110"/>
      <c r="KWO177" s="301"/>
      <c r="KWP177" s="302"/>
      <c r="KWQ177" s="101"/>
      <c r="KWR177" s="301"/>
      <c r="KWS177" s="110"/>
      <c r="KWT177" s="110"/>
      <c r="KWU177" s="110"/>
      <c r="KWV177" s="301"/>
      <c r="KWW177" s="302"/>
      <c r="KWX177" s="101"/>
      <c r="KWY177" s="301"/>
      <c r="KWZ177" s="110"/>
      <c r="KXA177" s="110"/>
      <c r="KXB177" s="110"/>
      <c r="KXC177" s="301"/>
      <c r="KXD177" s="302"/>
      <c r="KXE177" s="101"/>
      <c r="KXF177" s="301"/>
      <c r="KXG177" s="110"/>
      <c r="KXH177" s="110"/>
      <c r="KXI177" s="110"/>
      <c r="KXJ177" s="301"/>
      <c r="KXK177" s="302"/>
      <c r="KXL177" s="101"/>
      <c r="KXM177" s="301"/>
      <c r="KXN177" s="110"/>
      <c r="KXO177" s="110"/>
      <c r="KXP177" s="110"/>
      <c r="KXQ177" s="301"/>
      <c r="KXR177" s="302"/>
      <c r="KXS177" s="101"/>
      <c r="KXT177" s="301"/>
      <c r="KXU177" s="110"/>
      <c r="KXV177" s="110"/>
      <c r="KXW177" s="110"/>
      <c r="KXX177" s="301"/>
      <c r="KXY177" s="302"/>
      <c r="KXZ177" s="101"/>
      <c r="KYA177" s="301"/>
      <c r="KYB177" s="110"/>
      <c r="KYC177" s="110"/>
      <c r="KYD177" s="110"/>
      <c r="KYE177" s="301"/>
      <c r="KYF177" s="302"/>
      <c r="KYG177" s="101"/>
      <c r="KYH177" s="301"/>
      <c r="KYI177" s="110"/>
      <c r="KYJ177" s="110"/>
      <c r="KYK177" s="110"/>
      <c r="KYL177" s="301"/>
      <c r="KYM177" s="302"/>
      <c r="KYN177" s="101"/>
      <c r="KYO177" s="301"/>
      <c r="KYP177" s="110"/>
      <c r="KYQ177" s="110"/>
      <c r="KYR177" s="110"/>
      <c r="KYS177" s="301"/>
      <c r="KYT177" s="302"/>
      <c r="KYU177" s="101"/>
      <c r="KYV177" s="301"/>
      <c r="KYW177" s="110"/>
      <c r="KYX177" s="110"/>
      <c r="KYY177" s="110"/>
      <c r="KYZ177" s="301"/>
      <c r="KZA177" s="302"/>
      <c r="KZB177" s="101"/>
      <c r="KZC177" s="301"/>
      <c r="KZD177" s="110"/>
      <c r="KZE177" s="110"/>
      <c r="KZF177" s="110"/>
      <c r="KZG177" s="301"/>
      <c r="KZH177" s="302"/>
      <c r="KZI177" s="101"/>
      <c r="KZJ177" s="301"/>
      <c r="KZK177" s="110"/>
      <c r="KZL177" s="110"/>
      <c r="KZM177" s="110"/>
      <c r="KZN177" s="301"/>
      <c r="KZO177" s="302"/>
      <c r="KZP177" s="101"/>
      <c r="KZQ177" s="301"/>
      <c r="KZR177" s="110"/>
      <c r="KZS177" s="110"/>
      <c r="KZT177" s="110"/>
      <c r="KZU177" s="301"/>
      <c r="KZV177" s="302"/>
      <c r="KZW177" s="101"/>
      <c r="KZX177" s="301"/>
      <c r="KZY177" s="110"/>
      <c r="KZZ177" s="110"/>
      <c r="LAA177" s="110"/>
      <c r="LAB177" s="301"/>
      <c r="LAC177" s="302"/>
      <c r="LAD177" s="101"/>
      <c r="LAE177" s="301"/>
      <c r="LAF177" s="110"/>
      <c r="LAG177" s="110"/>
      <c r="LAH177" s="110"/>
      <c r="LAI177" s="301"/>
      <c r="LAJ177" s="302"/>
      <c r="LAK177" s="101"/>
      <c r="LAL177" s="301"/>
      <c r="LAM177" s="110"/>
      <c r="LAN177" s="110"/>
      <c r="LAO177" s="110"/>
      <c r="LAP177" s="301"/>
      <c r="LAQ177" s="302"/>
      <c r="LAR177" s="101"/>
      <c r="LAS177" s="301"/>
      <c r="LAT177" s="110"/>
      <c r="LAU177" s="110"/>
      <c r="LAV177" s="110"/>
      <c r="LAW177" s="301"/>
      <c r="LAX177" s="302"/>
      <c r="LAY177" s="101"/>
      <c r="LAZ177" s="301"/>
      <c r="LBA177" s="110"/>
      <c r="LBB177" s="110"/>
      <c r="LBC177" s="110"/>
      <c r="LBD177" s="301"/>
      <c r="LBE177" s="302"/>
      <c r="LBF177" s="101"/>
      <c r="LBG177" s="301"/>
      <c r="LBH177" s="110"/>
      <c r="LBI177" s="110"/>
      <c r="LBJ177" s="110"/>
      <c r="LBK177" s="301"/>
      <c r="LBL177" s="302"/>
      <c r="LBM177" s="101"/>
      <c r="LBN177" s="301"/>
      <c r="LBO177" s="110"/>
      <c r="LBP177" s="110"/>
      <c r="LBQ177" s="110"/>
      <c r="LBR177" s="301"/>
      <c r="LBS177" s="302"/>
      <c r="LBT177" s="101"/>
      <c r="LBU177" s="301"/>
      <c r="LBV177" s="110"/>
      <c r="LBW177" s="110"/>
      <c r="LBX177" s="110"/>
      <c r="LBY177" s="301"/>
      <c r="LBZ177" s="302"/>
      <c r="LCA177" s="101"/>
      <c r="LCB177" s="301"/>
      <c r="LCC177" s="110"/>
      <c r="LCD177" s="110"/>
      <c r="LCE177" s="110"/>
      <c r="LCF177" s="301"/>
      <c r="LCG177" s="302"/>
      <c r="LCH177" s="101"/>
      <c r="LCI177" s="301"/>
      <c r="LCJ177" s="110"/>
      <c r="LCK177" s="110"/>
      <c r="LCL177" s="110"/>
      <c r="LCM177" s="301"/>
      <c r="LCN177" s="302"/>
      <c r="LCO177" s="101"/>
      <c r="LCP177" s="301"/>
      <c r="LCQ177" s="110"/>
      <c r="LCR177" s="110"/>
      <c r="LCS177" s="110"/>
      <c r="LCT177" s="301"/>
      <c r="LCU177" s="302"/>
      <c r="LCV177" s="101"/>
      <c r="LCW177" s="301"/>
      <c r="LCX177" s="110"/>
      <c r="LCY177" s="110"/>
      <c r="LCZ177" s="110"/>
      <c r="LDA177" s="301"/>
      <c r="LDB177" s="302"/>
      <c r="LDC177" s="101"/>
      <c r="LDD177" s="301"/>
      <c r="LDE177" s="110"/>
      <c r="LDF177" s="110"/>
      <c r="LDG177" s="110"/>
      <c r="LDH177" s="301"/>
      <c r="LDI177" s="302"/>
      <c r="LDJ177" s="101"/>
      <c r="LDK177" s="301"/>
      <c r="LDL177" s="110"/>
      <c r="LDM177" s="110"/>
      <c r="LDN177" s="110"/>
      <c r="LDO177" s="301"/>
      <c r="LDP177" s="302"/>
      <c r="LDQ177" s="101"/>
      <c r="LDR177" s="301"/>
      <c r="LDS177" s="110"/>
      <c r="LDT177" s="110"/>
      <c r="LDU177" s="110"/>
      <c r="LDV177" s="301"/>
      <c r="LDW177" s="302"/>
      <c r="LDX177" s="101"/>
      <c r="LDY177" s="301"/>
      <c r="LDZ177" s="110"/>
      <c r="LEA177" s="110"/>
      <c r="LEB177" s="110"/>
      <c r="LEC177" s="301"/>
      <c r="LED177" s="302"/>
      <c r="LEE177" s="101"/>
      <c r="LEF177" s="301"/>
      <c r="LEG177" s="110"/>
      <c r="LEH177" s="110"/>
      <c r="LEI177" s="110"/>
      <c r="LEJ177" s="301"/>
      <c r="LEK177" s="302"/>
      <c r="LEL177" s="101"/>
      <c r="LEM177" s="301"/>
      <c r="LEN177" s="110"/>
      <c r="LEO177" s="110"/>
      <c r="LEP177" s="110"/>
      <c r="LEQ177" s="301"/>
      <c r="LER177" s="302"/>
      <c r="LES177" s="101"/>
      <c r="LET177" s="301"/>
      <c r="LEU177" s="110"/>
      <c r="LEV177" s="110"/>
      <c r="LEW177" s="110"/>
      <c r="LEX177" s="301"/>
      <c r="LEY177" s="302"/>
      <c r="LEZ177" s="101"/>
      <c r="LFA177" s="301"/>
      <c r="LFB177" s="110"/>
      <c r="LFC177" s="110"/>
      <c r="LFD177" s="110"/>
      <c r="LFE177" s="301"/>
      <c r="LFF177" s="302"/>
      <c r="LFG177" s="101"/>
      <c r="LFH177" s="301"/>
      <c r="LFI177" s="110"/>
      <c r="LFJ177" s="110"/>
      <c r="LFK177" s="110"/>
      <c r="LFL177" s="301"/>
      <c r="LFM177" s="302"/>
      <c r="LFN177" s="101"/>
      <c r="LFO177" s="301"/>
      <c r="LFP177" s="110"/>
      <c r="LFQ177" s="110"/>
      <c r="LFR177" s="110"/>
      <c r="LFS177" s="301"/>
      <c r="LFT177" s="302"/>
      <c r="LFU177" s="101"/>
      <c r="LFV177" s="301"/>
      <c r="LFW177" s="110"/>
      <c r="LFX177" s="110"/>
      <c r="LFY177" s="110"/>
      <c r="LFZ177" s="301"/>
      <c r="LGA177" s="302"/>
      <c r="LGB177" s="101"/>
      <c r="LGC177" s="301"/>
      <c r="LGD177" s="110"/>
      <c r="LGE177" s="110"/>
      <c r="LGF177" s="110"/>
      <c r="LGG177" s="301"/>
      <c r="LGH177" s="302"/>
      <c r="LGI177" s="101"/>
      <c r="LGJ177" s="301"/>
      <c r="LGK177" s="110"/>
      <c r="LGL177" s="110"/>
      <c r="LGM177" s="110"/>
      <c r="LGN177" s="301"/>
      <c r="LGO177" s="302"/>
      <c r="LGP177" s="101"/>
      <c r="LGQ177" s="301"/>
      <c r="LGR177" s="110"/>
      <c r="LGS177" s="110"/>
      <c r="LGT177" s="110"/>
      <c r="LGU177" s="301"/>
      <c r="LGV177" s="302"/>
      <c r="LGW177" s="101"/>
      <c r="LGX177" s="301"/>
      <c r="LGY177" s="110"/>
      <c r="LGZ177" s="110"/>
      <c r="LHA177" s="110"/>
      <c r="LHB177" s="301"/>
      <c r="LHC177" s="302"/>
      <c r="LHD177" s="101"/>
      <c r="LHE177" s="301"/>
      <c r="LHF177" s="110"/>
      <c r="LHG177" s="110"/>
      <c r="LHH177" s="110"/>
      <c r="LHI177" s="301"/>
      <c r="LHJ177" s="302"/>
      <c r="LHK177" s="101"/>
      <c r="LHL177" s="301"/>
      <c r="LHM177" s="110"/>
      <c r="LHN177" s="110"/>
      <c r="LHO177" s="110"/>
      <c r="LHP177" s="301"/>
      <c r="LHQ177" s="302"/>
      <c r="LHR177" s="101"/>
      <c r="LHS177" s="301"/>
      <c r="LHT177" s="110"/>
      <c r="LHU177" s="110"/>
      <c r="LHV177" s="110"/>
      <c r="LHW177" s="301"/>
      <c r="LHX177" s="302"/>
      <c r="LHY177" s="101"/>
      <c r="LHZ177" s="301"/>
      <c r="LIA177" s="110"/>
      <c r="LIB177" s="110"/>
      <c r="LIC177" s="110"/>
      <c r="LID177" s="301"/>
      <c r="LIE177" s="302"/>
      <c r="LIF177" s="101"/>
      <c r="LIG177" s="301"/>
      <c r="LIH177" s="110"/>
      <c r="LII177" s="110"/>
      <c r="LIJ177" s="110"/>
      <c r="LIK177" s="301"/>
      <c r="LIL177" s="302"/>
      <c r="LIM177" s="101"/>
      <c r="LIN177" s="301"/>
      <c r="LIO177" s="110"/>
      <c r="LIP177" s="110"/>
      <c r="LIQ177" s="110"/>
      <c r="LIR177" s="301"/>
      <c r="LIS177" s="302"/>
      <c r="LIT177" s="101"/>
      <c r="LIU177" s="301"/>
      <c r="LIV177" s="110"/>
      <c r="LIW177" s="110"/>
      <c r="LIX177" s="110"/>
      <c r="LIY177" s="301"/>
      <c r="LIZ177" s="302"/>
      <c r="LJA177" s="101"/>
      <c r="LJB177" s="301"/>
      <c r="LJC177" s="110"/>
      <c r="LJD177" s="110"/>
      <c r="LJE177" s="110"/>
      <c r="LJF177" s="301"/>
      <c r="LJG177" s="302"/>
      <c r="LJH177" s="101"/>
      <c r="LJI177" s="301"/>
      <c r="LJJ177" s="110"/>
      <c r="LJK177" s="110"/>
      <c r="LJL177" s="110"/>
      <c r="LJM177" s="301"/>
      <c r="LJN177" s="302"/>
      <c r="LJO177" s="101"/>
      <c r="LJP177" s="301"/>
      <c r="LJQ177" s="110"/>
      <c r="LJR177" s="110"/>
      <c r="LJS177" s="110"/>
      <c r="LJT177" s="301"/>
      <c r="LJU177" s="302"/>
      <c r="LJV177" s="101"/>
      <c r="LJW177" s="301"/>
      <c r="LJX177" s="110"/>
      <c r="LJY177" s="110"/>
      <c r="LJZ177" s="110"/>
      <c r="LKA177" s="301"/>
      <c r="LKB177" s="302"/>
      <c r="LKC177" s="101"/>
      <c r="LKD177" s="301"/>
      <c r="LKE177" s="110"/>
      <c r="LKF177" s="110"/>
      <c r="LKG177" s="110"/>
      <c r="LKH177" s="301"/>
      <c r="LKI177" s="302"/>
      <c r="LKJ177" s="101"/>
      <c r="LKK177" s="301"/>
      <c r="LKL177" s="110"/>
      <c r="LKM177" s="110"/>
      <c r="LKN177" s="110"/>
      <c r="LKO177" s="301"/>
      <c r="LKP177" s="302"/>
      <c r="LKQ177" s="101"/>
      <c r="LKR177" s="301"/>
      <c r="LKS177" s="110"/>
      <c r="LKT177" s="110"/>
      <c r="LKU177" s="110"/>
      <c r="LKV177" s="301"/>
      <c r="LKW177" s="302"/>
      <c r="LKX177" s="101"/>
      <c r="LKY177" s="301"/>
      <c r="LKZ177" s="110"/>
      <c r="LLA177" s="110"/>
      <c r="LLB177" s="110"/>
      <c r="LLC177" s="301"/>
      <c r="LLD177" s="302"/>
      <c r="LLE177" s="101"/>
      <c r="LLF177" s="301"/>
      <c r="LLG177" s="110"/>
      <c r="LLH177" s="110"/>
      <c r="LLI177" s="110"/>
      <c r="LLJ177" s="301"/>
      <c r="LLK177" s="302"/>
      <c r="LLL177" s="101"/>
      <c r="LLM177" s="301"/>
      <c r="LLN177" s="110"/>
      <c r="LLO177" s="110"/>
      <c r="LLP177" s="110"/>
      <c r="LLQ177" s="301"/>
      <c r="LLR177" s="302"/>
      <c r="LLS177" s="101"/>
      <c r="LLT177" s="301"/>
      <c r="LLU177" s="110"/>
      <c r="LLV177" s="110"/>
      <c r="LLW177" s="110"/>
      <c r="LLX177" s="301"/>
      <c r="LLY177" s="302"/>
      <c r="LLZ177" s="101"/>
      <c r="LMA177" s="301"/>
      <c r="LMB177" s="110"/>
      <c r="LMC177" s="110"/>
      <c r="LMD177" s="110"/>
      <c r="LME177" s="301"/>
      <c r="LMF177" s="302"/>
      <c r="LMG177" s="101"/>
      <c r="LMH177" s="301"/>
      <c r="LMI177" s="110"/>
      <c r="LMJ177" s="110"/>
      <c r="LMK177" s="110"/>
      <c r="LML177" s="301"/>
      <c r="LMM177" s="302"/>
      <c r="LMN177" s="101"/>
      <c r="LMO177" s="301"/>
      <c r="LMP177" s="110"/>
      <c r="LMQ177" s="110"/>
      <c r="LMR177" s="110"/>
      <c r="LMS177" s="301"/>
      <c r="LMT177" s="302"/>
      <c r="LMU177" s="101"/>
      <c r="LMV177" s="301"/>
      <c r="LMW177" s="110"/>
      <c r="LMX177" s="110"/>
      <c r="LMY177" s="110"/>
      <c r="LMZ177" s="301"/>
      <c r="LNA177" s="302"/>
      <c r="LNB177" s="101"/>
      <c r="LNC177" s="301"/>
      <c r="LND177" s="110"/>
      <c r="LNE177" s="110"/>
      <c r="LNF177" s="110"/>
      <c r="LNG177" s="301"/>
      <c r="LNH177" s="302"/>
      <c r="LNI177" s="101"/>
      <c r="LNJ177" s="301"/>
      <c r="LNK177" s="110"/>
      <c r="LNL177" s="110"/>
      <c r="LNM177" s="110"/>
      <c r="LNN177" s="301"/>
      <c r="LNO177" s="302"/>
      <c r="LNP177" s="101"/>
      <c r="LNQ177" s="301"/>
      <c r="LNR177" s="110"/>
      <c r="LNS177" s="110"/>
      <c r="LNT177" s="110"/>
      <c r="LNU177" s="301"/>
      <c r="LNV177" s="302"/>
      <c r="LNW177" s="101"/>
      <c r="LNX177" s="301"/>
      <c r="LNY177" s="110"/>
      <c r="LNZ177" s="110"/>
      <c r="LOA177" s="110"/>
      <c r="LOB177" s="301"/>
      <c r="LOC177" s="302"/>
      <c r="LOD177" s="101"/>
      <c r="LOE177" s="301"/>
      <c r="LOF177" s="110"/>
      <c r="LOG177" s="110"/>
      <c r="LOH177" s="110"/>
      <c r="LOI177" s="301"/>
      <c r="LOJ177" s="302"/>
      <c r="LOK177" s="101"/>
      <c r="LOL177" s="301"/>
      <c r="LOM177" s="110"/>
      <c r="LON177" s="110"/>
      <c r="LOO177" s="110"/>
      <c r="LOP177" s="301"/>
      <c r="LOQ177" s="302"/>
      <c r="LOR177" s="101"/>
      <c r="LOS177" s="301"/>
      <c r="LOT177" s="110"/>
      <c r="LOU177" s="110"/>
      <c r="LOV177" s="110"/>
      <c r="LOW177" s="301"/>
      <c r="LOX177" s="302"/>
      <c r="LOY177" s="101"/>
      <c r="LOZ177" s="301"/>
      <c r="LPA177" s="110"/>
      <c r="LPB177" s="110"/>
      <c r="LPC177" s="110"/>
      <c r="LPD177" s="301"/>
      <c r="LPE177" s="302"/>
      <c r="LPF177" s="101"/>
      <c r="LPG177" s="301"/>
      <c r="LPH177" s="110"/>
      <c r="LPI177" s="110"/>
      <c r="LPJ177" s="110"/>
      <c r="LPK177" s="301"/>
      <c r="LPL177" s="302"/>
      <c r="LPM177" s="101"/>
      <c r="LPN177" s="301"/>
      <c r="LPO177" s="110"/>
      <c r="LPP177" s="110"/>
      <c r="LPQ177" s="110"/>
      <c r="LPR177" s="301"/>
      <c r="LPS177" s="302"/>
      <c r="LPT177" s="101"/>
      <c r="LPU177" s="301"/>
      <c r="LPV177" s="110"/>
      <c r="LPW177" s="110"/>
      <c r="LPX177" s="110"/>
      <c r="LPY177" s="301"/>
      <c r="LPZ177" s="302"/>
      <c r="LQA177" s="101"/>
      <c r="LQB177" s="301"/>
      <c r="LQC177" s="110"/>
      <c r="LQD177" s="110"/>
      <c r="LQE177" s="110"/>
      <c r="LQF177" s="301"/>
      <c r="LQG177" s="302"/>
      <c r="LQH177" s="101"/>
      <c r="LQI177" s="301"/>
      <c r="LQJ177" s="110"/>
      <c r="LQK177" s="110"/>
      <c r="LQL177" s="110"/>
      <c r="LQM177" s="301"/>
      <c r="LQN177" s="302"/>
      <c r="LQO177" s="101"/>
      <c r="LQP177" s="301"/>
      <c r="LQQ177" s="110"/>
      <c r="LQR177" s="110"/>
      <c r="LQS177" s="110"/>
      <c r="LQT177" s="301"/>
      <c r="LQU177" s="302"/>
      <c r="LQV177" s="101"/>
      <c r="LQW177" s="301"/>
      <c r="LQX177" s="110"/>
      <c r="LQY177" s="110"/>
      <c r="LQZ177" s="110"/>
      <c r="LRA177" s="301"/>
      <c r="LRB177" s="302"/>
      <c r="LRC177" s="101"/>
      <c r="LRD177" s="301"/>
      <c r="LRE177" s="110"/>
      <c r="LRF177" s="110"/>
      <c r="LRG177" s="110"/>
      <c r="LRH177" s="301"/>
      <c r="LRI177" s="302"/>
      <c r="LRJ177" s="101"/>
      <c r="LRK177" s="301"/>
      <c r="LRL177" s="110"/>
      <c r="LRM177" s="110"/>
      <c r="LRN177" s="110"/>
      <c r="LRO177" s="301"/>
      <c r="LRP177" s="302"/>
      <c r="LRQ177" s="101"/>
      <c r="LRR177" s="301"/>
      <c r="LRS177" s="110"/>
      <c r="LRT177" s="110"/>
      <c r="LRU177" s="110"/>
      <c r="LRV177" s="301"/>
      <c r="LRW177" s="302"/>
      <c r="LRX177" s="101"/>
      <c r="LRY177" s="301"/>
      <c r="LRZ177" s="110"/>
      <c r="LSA177" s="110"/>
      <c r="LSB177" s="110"/>
      <c r="LSC177" s="301"/>
      <c r="LSD177" s="302"/>
      <c r="LSE177" s="101"/>
      <c r="LSF177" s="301"/>
      <c r="LSG177" s="110"/>
      <c r="LSH177" s="110"/>
      <c r="LSI177" s="110"/>
      <c r="LSJ177" s="301"/>
      <c r="LSK177" s="302"/>
      <c r="LSL177" s="101"/>
      <c r="LSM177" s="301"/>
      <c r="LSN177" s="110"/>
      <c r="LSO177" s="110"/>
      <c r="LSP177" s="110"/>
      <c r="LSQ177" s="301"/>
      <c r="LSR177" s="302"/>
      <c r="LSS177" s="101"/>
      <c r="LST177" s="301"/>
      <c r="LSU177" s="110"/>
      <c r="LSV177" s="110"/>
      <c r="LSW177" s="110"/>
      <c r="LSX177" s="301"/>
      <c r="LSY177" s="302"/>
      <c r="LSZ177" s="101"/>
      <c r="LTA177" s="301"/>
      <c r="LTB177" s="110"/>
      <c r="LTC177" s="110"/>
      <c r="LTD177" s="110"/>
      <c r="LTE177" s="301"/>
      <c r="LTF177" s="302"/>
      <c r="LTG177" s="101"/>
      <c r="LTH177" s="301"/>
      <c r="LTI177" s="110"/>
      <c r="LTJ177" s="110"/>
      <c r="LTK177" s="110"/>
      <c r="LTL177" s="301"/>
      <c r="LTM177" s="302"/>
      <c r="LTN177" s="101"/>
      <c r="LTO177" s="301"/>
      <c r="LTP177" s="110"/>
      <c r="LTQ177" s="110"/>
      <c r="LTR177" s="110"/>
      <c r="LTS177" s="301"/>
      <c r="LTT177" s="302"/>
      <c r="LTU177" s="101"/>
      <c r="LTV177" s="301"/>
      <c r="LTW177" s="110"/>
      <c r="LTX177" s="110"/>
      <c r="LTY177" s="110"/>
      <c r="LTZ177" s="301"/>
      <c r="LUA177" s="302"/>
      <c r="LUB177" s="101"/>
      <c r="LUC177" s="301"/>
      <c r="LUD177" s="110"/>
      <c r="LUE177" s="110"/>
      <c r="LUF177" s="110"/>
      <c r="LUG177" s="301"/>
      <c r="LUH177" s="302"/>
      <c r="LUI177" s="101"/>
      <c r="LUJ177" s="301"/>
      <c r="LUK177" s="110"/>
      <c r="LUL177" s="110"/>
      <c r="LUM177" s="110"/>
      <c r="LUN177" s="301"/>
      <c r="LUO177" s="302"/>
      <c r="LUP177" s="101"/>
      <c r="LUQ177" s="301"/>
      <c r="LUR177" s="110"/>
      <c r="LUS177" s="110"/>
      <c r="LUT177" s="110"/>
      <c r="LUU177" s="301"/>
      <c r="LUV177" s="302"/>
      <c r="LUW177" s="101"/>
      <c r="LUX177" s="301"/>
      <c r="LUY177" s="110"/>
      <c r="LUZ177" s="110"/>
      <c r="LVA177" s="110"/>
      <c r="LVB177" s="301"/>
      <c r="LVC177" s="302"/>
      <c r="LVD177" s="101"/>
      <c r="LVE177" s="301"/>
      <c r="LVF177" s="110"/>
      <c r="LVG177" s="110"/>
      <c r="LVH177" s="110"/>
      <c r="LVI177" s="301"/>
      <c r="LVJ177" s="302"/>
      <c r="LVK177" s="101"/>
      <c r="LVL177" s="301"/>
      <c r="LVM177" s="110"/>
      <c r="LVN177" s="110"/>
      <c r="LVO177" s="110"/>
      <c r="LVP177" s="301"/>
      <c r="LVQ177" s="302"/>
      <c r="LVR177" s="101"/>
      <c r="LVS177" s="301"/>
      <c r="LVT177" s="110"/>
      <c r="LVU177" s="110"/>
      <c r="LVV177" s="110"/>
      <c r="LVW177" s="301"/>
      <c r="LVX177" s="302"/>
      <c r="LVY177" s="101"/>
      <c r="LVZ177" s="301"/>
      <c r="LWA177" s="110"/>
      <c r="LWB177" s="110"/>
      <c r="LWC177" s="110"/>
      <c r="LWD177" s="301"/>
      <c r="LWE177" s="302"/>
      <c r="LWF177" s="101"/>
      <c r="LWG177" s="301"/>
      <c r="LWH177" s="110"/>
      <c r="LWI177" s="110"/>
      <c r="LWJ177" s="110"/>
      <c r="LWK177" s="301"/>
      <c r="LWL177" s="302"/>
      <c r="LWM177" s="101"/>
      <c r="LWN177" s="301"/>
      <c r="LWO177" s="110"/>
      <c r="LWP177" s="110"/>
      <c r="LWQ177" s="110"/>
      <c r="LWR177" s="301"/>
      <c r="LWS177" s="302"/>
      <c r="LWT177" s="101"/>
      <c r="LWU177" s="301"/>
      <c r="LWV177" s="110"/>
      <c r="LWW177" s="110"/>
      <c r="LWX177" s="110"/>
      <c r="LWY177" s="301"/>
      <c r="LWZ177" s="302"/>
      <c r="LXA177" s="101"/>
      <c r="LXB177" s="301"/>
      <c r="LXC177" s="110"/>
      <c r="LXD177" s="110"/>
      <c r="LXE177" s="110"/>
      <c r="LXF177" s="301"/>
      <c r="LXG177" s="302"/>
      <c r="LXH177" s="101"/>
      <c r="LXI177" s="301"/>
      <c r="LXJ177" s="110"/>
      <c r="LXK177" s="110"/>
      <c r="LXL177" s="110"/>
      <c r="LXM177" s="301"/>
      <c r="LXN177" s="302"/>
      <c r="LXO177" s="101"/>
      <c r="LXP177" s="301"/>
      <c r="LXQ177" s="110"/>
      <c r="LXR177" s="110"/>
      <c r="LXS177" s="110"/>
      <c r="LXT177" s="301"/>
      <c r="LXU177" s="302"/>
      <c r="LXV177" s="101"/>
      <c r="LXW177" s="301"/>
      <c r="LXX177" s="110"/>
      <c r="LXY177" s="110"/>
      <c r="LXZ177" s="110"/>
      <c r="LYA177" s="301"/>
      <c r="LYB177" s="302"/>
      <c r="LYC177" s="101"/>
      <c r="LYD177" s="301"/>
      <c r="LYE177" s="110"/>
      <c r="LYF177" s="110"/>
      <c r="LYG177" s="110"/>
      <c r="LYH177" s="301"/>
      <c r="LYI177" s="302"/>
      <c r="LYJ177" s="101"/>
      <c r="LYK177" s="301"/>
      <c r="LYL177" s="110"/>
      <c r="LYM177" s="110"/>
      <c r="LYN177" s="110"/>
      <c r="LYO177" s="301"/>
      <c r="LYP177" s="302"/>
      <c r="LYQ177" s="101"/>
      <c r="LYR177" s="301"/>
      <c r="LYS177" s="110"/>
      <c r="LYT177" s="110"/>
      <c r="LYU177" s="110"/>
      <c r="LYV177" s="301"/>
      <c r="LYW177" s="302"/>
      <c r="LYX177" s="101"/>
      <c r="LYY177" s="301"/>
      <c r="LYZ177" s="110"/>
      <c r="LZA177" s="110"/>
      <c r="LZB177" s="110"/>
      <c r="LZC177" s="301"/>
      <c r="LZD177" s="302"/>
      <c r="LZE177" s="101"/>
      <c r="LZF177" s="301"/>
      <c r="LZG177" s="110"/>
      <c r="LZH177" s="110"/>
      <c r="LZI177" s="110"/>
      <c r="LZJ177" s="301"/>
      <c r="LZK177" s="302"/>
      <c r="LZL177" s="101"/>
      <c r="LZM177" s="301"/>
      <c r="LZN177" s="110"/>
      <c r="LZO177" s="110"/>
      <c r="LZP177" s="110"/>
      <c r="LZQ177" s="301"/>
      <c r="LZR177" s="302"/>
      <c r="LZS177" s="101"/>
      <c r="LZT177" s="301"/>
      <c r="LZU177" s="110"/>
      <c r="LZV177" s="110"/>
      <c r="LZW177" s="110"/>
      <c r="LZX177" s="301"/>
      <c r="LZY177" s="302"/>
      <c r="LZZ177" s="101"/>
      <c r="MAA177" s="301"/>
      <c r="MAB177" s="110"/>
      <c r="MAC177" s="110"/>
      <c r="MAD177" s="110"/>
      <c r="MAE177" s="301"/>
      <c r="MAF177" s="302"/>
      <c r="MAG177" s="101"/>
      <c r="MAH177" s="301"/>
      <c r="MAI177" s="110"/>
      <c r="MAJ177" s="110"/>
      <c r="MAK177" s="110"/>
      <c r="MAL177" s="301"/>
      <c r="MAM177" s="302"/>
      <c r="MAN177" s="101"/>
      <c r="MAO177" s="301"/>
      <c r="MAP177" s="110"/>
      <c r="MAQ177" s="110"/>
      <c r="MAR177" s="110"/>
      <c r="MAS177" s="301"/>
      <c r="MAT177" s="302"/>
      <c r="MAU177" s="101"/>
      <c r="MAV177" s="301"/>
      <c r="MAW177" s="110"/>
      <c r="MAX177" s="110"/>
      <c r="MAY177" s="110"/>
      <c r="MAZ177" s="301"/>
      <c r="MBA177" s="302"/>
      <c r="MBB177" s="101"/>
      <c r="MBC177" s="301"/>
      <c r="MBD177" s="110"/>
      <c r="MBE177" s="110"/>
      <c r="MBF177" s="110"/>
      <c r="MBG177" s="301"/>
      <c r="MBH177" s="302"/>
      <c r="MBI177" s="101"/>
      <c r="MBJ177" s="301"/>
      <c r="MBK177" s="110"/>
      <c r="MBL177" s="110"/>
      <c r="MBM177" s="110"/>
      <c r="MBN177" s="301"/>
      <c r="MBO177" s="302"/>
      <c r="MBP177" s="101"/>
      <c r="MBQ177" s="301"/>
      <c r="MBR177" s="110"/>
      <c r="MBS177" s="110"/>
      <c r="MBT177" s="110"/>
      <c r="MBU177" s="301"/>
      <c r="MBV177" s="302"/>
      <c r="MBW177" s="101"/>
      <c r="MBX177" s="301"/>
      <c r="MBY177" s="110"/>
      <c r="MBZ177" s="110"/>
      <c r="MCA177" s="110"/>
      <c r="MCB177" s="301"/>
      <c r="MCC177" s="302"/>
      <c r="MCD177" s="101"/>
      <c r="MCE177" s="301"/>
      <c r="MCF177" s="110"/>
      <c r="MCG177" s="110"/>
      <c r="MCH177" s="110"/>
      <c r="MCI177" s="301"/>
      <c r="MCJ177" s="302"/>
      <c r="MCK177" s="101"/>
      <c r="MCL177" s="301"/>
      <c r="MCM177" s="110"/>
      <c r="MCN177" s="110"/>
      <c r="MCO177" s="110"/>
      <c r="MCP177" s="301"/>
      <c r="MCQ177" s="302"/>
      <c r="MCR177" s="101"/>
      <c r="MCS177" s="301"/>
      <c r="MCT177" s="110"/>
      <c r="MCU177" s="110"/>
      <c r="MCV177" s="110"/>
      <c r="MCW177" s="301"/>
      <c r="MCX177" s="302"/>
      <c r="MCY177" s="101"/>
      <c r="MCZ177" s="301"/>
      <c r="MDA177" s="110"/>
      <c r="MDB177" s="110"/>
      <c r="MDC177" s="110"/>
      <c r="MDD177" s="301"/>
      <c r="MDE177" s="302"/>
      <c r="MDF177" s="101"/>
      <c r="MDG177" s="301"/>
      <c r="MDH177" s="110"/>
      <c r="MDI177" s="110"/>
      <c r="MDJ177" s="110"/>
      <c r="MDK177" s="301"/>
      <c r="MDL177" s="302"/>
      <c r="MDM177" s="101"/>
      <c r="MDN177" s="301"/>
      <c r="MDO177" s="110"/>
      <c r="MDP177" s="110"/>
      <c r="MDQ177" s="110"/>
      <c r="MDR177" s="301"/>
      <c r="MDS177" s="302"/>
      <c r="MDT177" s="101"/>
      <c r="MDU177" s="301"/>
      <c r="MDV177" s="110"/>
      <c r="MDW177" s="110"/>
      <c r="MDX177" s="110"/>
      <c r="MDY177" s="301"/>
      <c r="MDZ177" s="302"/>
      <c r="MEA177" s="101"/>
      <c r="MEB177" s="301"/>
      <c r="MEC177" s="110"/>
      <c r="MED177" s="110"/>
      <c r="MEE177" s="110"/>
      <c r="MEF177" s="301"/>
      <c r="MEG177" s="302"/>
      <c r="MEH177" s="101"/>
      <c r="MEI177" s="301"/>
      <c r="MEJ177" s="110"/>
      <c r="MEK177" s="110"/>
      <c r="MEL177" s="110"/>
      <c r="MEM177" s="301"/>
      <c r="MEN177" s="302"/>
      <c r="MEO177" s="101"/>
      <c r="MEP177" s="301"/>
      <c r="MEQ177" s="110"/>
      <c r="MER177" s="110"/>
      <c r="MES177" s="110"/>
      <c r="MET177" s="301"/>
      <c r="MEU177" s="302"/>
      <c r="MEV177" s="101"/>
      <c r="MEW177" s="301"/>
      <c r="MEX177" s="110"/>
      <c r="MEY177" s="110"/>
      <c r="MEZ177" s="110"/>
      <c r="MFA177" s="301"/>
      <c r="MFB177" s="302"/>
      <c r="MFC177" s="101"/>
      <c r="MFD177" s="301"/>
      <c r="MFE177" s="110"/>
      <c r="MFF177" s="110"/>
      <c r="MFG177" s="110"/>
      <c r="MFH177" s="301"/>
      <c r="MFI177" s="302"/>
      <c r="MFJ177" s="101"/>
      <c r="MFK177" s="301"/>
      <c r="MFL177" s="110"/>
      <c r="MFM177" s="110"/>
      <c r="MFN177" s="110"/>
      <c r="MFO177" s="301"/>
      <c r="MFP177" s="302"/>
      <c r="MFQ177" s="101"/>
      <c r="MFR177" s="301"/>
      <c r="MFS177" s="110"/>
      <c r="MFT177" s="110"/>
      <c r="MFU177" s="110"/>
      <c r="MFV177" s="301"/>
      <c r="MFW177" s="302"/>
      <c r="MFX177" s="101"/>
      <c r="MFY177" s="301"/>
      <c r="MFZ177" s="110"/>
      <c r="MGA177" s="110"/>
      <c r="MGB177" s="110"/>
      <c r="MGC177" s="301"/>
      <c r="MGD177" s="302"/>
      <c r="MGE177" s="101"/>
      <c r="MGF177" s="301"/>
      <c r="MGG177" s="110"/>
      <c r="MGH177" s="110"/>
      <c r="MGI177" s="110"/>
      <c r="MGJ177" s="301"/>
      <c r="MGK177" s="302"/>
      <c r="MGL177" s="101"/>
      <c r="MGM177" s="301"/>
      <c r="MGN177" s="110"/>
      <c r="MGO177" s="110"/>
      <c r="MGP177" s="110"/>
      <c r="MGQ177" s="301"/>
      <c r="MGR177" s="302"/>
      <c r="MGS177" s="101"/>
      <c r="MGT177" s="301"/>
      <c r="MGU177" s="110"/>
      <c r="MGV177" s="110"/>
      <c r="MGW177" s="110"/>
      <c r="MGX177" s="301"/>
      <c r="MGY177" s="302"/>
      <c r="MGZ177" s="101"/>
      <c r="MHA177" s="301"/>
      <c r="MHB177" s="110"/>
      <c r="MHC177" s="110"/>
      <c r="MHD177" s="110"/>
      <c r="MHE177" s="301"/>
      <c r="MHF177" s="302"/>
      <c r="MHG177" s="101"/>
      <c r="MHH177" s="301"/>
      <c r="MHI177" s="110"/>
      <c r="MHJ177" s="110"/>
      <c r="MHK177" s="110"/>
      <c r="MHL177" s="301"/>
      <c r="MHM177" s="302"/>
      <c r="MHN177" s="101"/>
      <c r="MHO177" s="301"/>
      <c r="MHP177" s="110"/>
      <c r="MHQ177" s="110"/>
      <c r="MHR177" s="110"/>
      <c r="MHS177" s="301"/>
      <c r="MHT177" s="302"/>
      <c r="MHU177" s="101"/>
      <c r="MHV177" s="301"/>
      <c r="MHW177" s="110"/>
      <c r="MHX177" s="110"/>
      <c r="MHY177" s="110"/>
      <c r="MHZ177" s="301"/>
      <c r="MIA177" s="302"/>
      <c r="MIB177" s="101"/>
      <c r="MIC177" s="301"/>
      <c r="MID177" s="110"/>
      <c r="MIE177" s="110"/>
      <c r="MIF177" s="110"/>
      <c r="MIG177" s="301"/>
      <c r="MIH177" s="302"/>
      <c r="MII177" s="101"/>
      <c r="MIJ177" s="301"/>
      <c r="MIK177" s="110"/>
      <c r="MIL177" s="110"/>
      <c r="MIM177" s="110"/>
      <c r="MIN177" s="301"/>
      <c r="MIO177" s="302"/>
      <c r="MIP177" s="101"/>
      <c r="MIQ177" s="301"/>
      <c r="MIR177" s="110"/>
      <c r="MIS177" s="110"/>
      <c r="MIT177" s="110"/>
      <c r="MIU177" s="301"/>
      <c r="MIV177" s="302"/>
      <c r="MIW177" s="101"/>
      <c r="MIX177" s="301"/>
      <c r="MIY177" s="110"/>
      <c r="MIZ177" s="110"/>
      <c r="MJA177" s="110"/>
      <c r="MJB177" s="301"/>
      <c r="MJC177" s="302"/>
      <c r="MJD177" s="101"/>
      <c r="MJE177" s="301"/>
      <c r="MJF177" s="110"/>
      <c r="MJG177" s="110"/>
      <c r="MJH177" s="110"/>
      <c r="MJI177" s="301"/>
      <c r="MJJ177" s="302"/>
      <c r="MJK177" s="101"/>
      <c r="MJL177" s="301"/>
      <c r="MJM177" s="110"/>
      <c r="MJN177" s="110"/>
      <c r="MJO177" s="110"/>
      <c r="MJP177" s="301"/>
      <c r="MJQ177" s="302"/>
      <c r="MJR177" s="101"/>
      <c r="MJS177" s="301"/>
      <c r="MJT177" s="110"/>
      <c r="MJU177" s="110"/>
      <c r="MJV177" s="110"/>
      <c r="MJW177" s="301"/>
      <c r="MJX177" s="302"/>
      <c r="MJY177" s="101"/>
      <c r="MJZ177" s="301"/>
      <c r="MKA177" s="110"/>
      <c r="MKB177" s="110"/>
      <c r="MKC177" s="110"/>
      <c r="MKD177" s="301"/>
      <c r="MKE177" s="302"/>
      <c r="MKF177" s="101"/>
      <c r="MKG177" s="301"/>
      <c r="MKH177" s="110"/>
      <c r="MKI177" s="110"/>
      <c r="MKJ177" s="110"/>
      <c r="MKK177" s="301"/>
      <c r="MKL177" s="302"/>
      <c r="MKM177" s="101"/>
      <c r="MKN177" s="301"/>
      <c r="MKO177" s="110"/>
      <c r="MKP177" s="110"/>
      <c r="MKQ177" s="110"/>
      <c r="MKR177" s="301"/>
      <c r="MKS177" s="302"/>
      <c r="MKT177" s="101"/>
      <c r="MKU177" s="301"/>
      <c r="MKV177" s="110"/>
      <c r="MKW177" s="110"/>
      <c r="MKX177" s="110"/>
      <c r="MKY177" s="301"/>
      <c r="MKZ177" s="302"/>
      <c r="MLA177" s="101"/>
      <c r="MLB177" s="301"/>
      <c r="MLC177" s="110"/>
      <c r="MLD177" s="110"/>
      <c r="MLE177" s="110"/>
      <c r="MLF177" s="301"/>
      <c r="MLG177" s="302"/>
      <c r="MLH177" s="101"/>
      <c r="MLI177" s="301"/>
      <c r="MLJ177" s="110"/>
      <c r="MLK177" s="110"/>
      <c r="MLL177" s="110"/>
      <c r="MLM177" s="301"/>
      <c r="MLN177" s="302"/>
      <c r="MLO177" s="101"/>
      <c r="MLP177" s="301"/>
      <c r="MLQ177" s="110"/>
      <c r="MLR177" s="110"/>
      <c r="MLS177" s="110"/>
      <c r="MLT177" s="301"/>
      <c r="MLU177" s="302"/>
      <c r="MLV177" s="101"/>
      <c r="MLW177" s="301"/>
      <c r="MLX177" s="110"/>
      <c r="MLY177" s="110"/>
      <c r="MLZ177" s="110"/>
      <c r="MMA177" s="301"/>
      <c r="MMB177" s="302"/>
      <c r="MMC177" s="101"/>
      <c r="MMD177" s="301"/>
      <c r="MME177" s="110"/>
      <c r="MMF177" s="110"/>
      <c r="MMG177" s="110"/>
      <c r="MMH177" s="301"/>
      <c r="MMI177" s="302"/>
      <c r="MMJ177" s="101"/>
      <c r="MMK177" s="301"/>
      <c r="MML177" s="110"/>
      <c r="MMM177" s="110"/>
      <c r="MMN177" s="110"/>
      <c r="MMO177" s="301"/>
      <c r="MMP177" s="302"/>
      <c r="MMQ177" s="101"/>
      <c r="MMR177" s="301"/>
      <c r="MMS177" s="110"/>
      <c r="MMT177" s="110"/>
      <c r="MMU177" s="110"/>
      <c r="MMV177" s="301"/>
      <c r="MMW177" s="302"/>
      <c r="MMX177" s="101"/>
      <c r="MMY177" s="301"/>
      <c r="MMZ177" s="110"/>
      <c r="MNA177" s="110"/>
      <c r="MNB177" s="110"/>
      <c r="MNC177" s="301"/>
      <c r="MND177" s="302"/>
      <c r="MNE177" s="101"/>
      <c r="MNF177" s="301"/>
      <c r="MNG177" s="110"/>
      <c r="MNH177" s="110"/>
      <c r="MNI177" s="110"/>
      <c r="MNJ177" s="301"/>
      <c r="MNK177" s="302"/>
      <c r="MNL177" s="101"/>
      <c r="MNM177" s="301"/>
      <c r="MNN177" s="110"/>
      <c r="MNO177" s="110"/>
      <c r="MNP177" s="110"/>
      <c r="MNQ177" s="301"/>
      <c r="MNR177" s="302"/>
      <c r="MNS177" s="101"/>
      <c r="MNT177" s="301"/>
      <c r="MNU177" s="110"/>
      <c r="MNV177" s="110"/>
      <c r="MNW177" s="110"/>
      <c r="MNX177" s="301"/>
      <c r="MNY177" s="302"/>
      <c r="MNZ177" s="101"/>
      <c r="MOA177" s="301"/>
      <c r="MOB177" s="110"/>
      <c r="MOC177" s="110"/>
      <c r="MOD177" s="110"/>
      <c r="MOE177" s="301"/>
      <c r="MOF177" s="302"/>
      <c r="MOG177" s="101"/>
      <c r="MOH177" s="301"/>
      <c r="MOI177" s="110"/>
      <c r="MOJ177" s="110"/>
      <c r="MOK177" s="110"/>
      <c r="MOL177" s="301"/>
      <c r="MOM177" s="302"/>
      <c r="MON177" s="101"/>
      <c r="MOO177" s="301"/>
      <c r="MOP177" s="110"/>
      <c r="MOQ177" s="110"/>
      <c r="MOR177" s="110"/>
      <c r="MOS177" s="301"/>
      <c r="MOT177" s="302"/>
      <c r="MOU177" s="101"/>
      <c r="MOV177" s="301"/>
      <c r="MOW177" s="110"/>
      <c r="MOX177" s="110"/>
      <c r="MOY177" s="110"/>
      <c r="MOZ177" s="301"/>
      <c r="MPA177" s="302"/>
      <c r="MPB177" s="101"/>
      <c r="MPC177" s="301"/>
      <c r="MPD177" s="110"/>
      <c r="MPE177" s="110"/>
      <c r="MPF177" s="110"/>
      <c r="MPG177" s="301"/>
      <c r="MPH177" s="302"/>
      <c r="MPI177" s="101"/>
      <c r="MPJ177" s="301"/>
      <c r="MPK177" s="110"/>
      <c r="MPL177" s="110"/>
      <c r="MPM177" s="110"/>
      <c r="MPN177" s="301"/>
      <c r="MPO177" s="302"/>
      <c r="MPP177" s="101"/>
      <c r="MPQ177" s="301"/>
      <c r="MPR177" s="110"/>
      <c r="MPS177" s="110"/>
      <c r="MPT177" s="110"/>
      <c r="MPU177" s="301"/>
      <c r="MPV177" s="302"/>
      <c r="MPW177" s="101"/>
      <c r="MPX177" s="301"/>
      <c r="MPY177" s="110"/>
      <c r="MPZ177" s="110"/>
      <c r="MQA177" s="110"/>
      <c r="MQB177" s="301"/>
      <c r="MQC177" s="302"/>
      <c r="MQD177" s="101"/>
      <c r="MQE177" s="301"/>
      <c r="MQF177" s="110"/>
      <c r="MQG177" s="110"/>
      <c r="MQH177" s="110"/>
      <c r="MQI177" s="301"/>
      <c r="MQJ177" s="302"/>
      <c r="MQK177" s="101"/>
      <c r="MQL177" s="301"/>
      <c r="MQM177" s="110"/>
      <c r="MQN177" s="110"/>
      <c r="MQO177" s="110"/>
      <c r="MQP177" s="301"/>
      <c r="MQQ177" s="302"/>
      <c r="MQR177" s="101"/>
      <c r="MQS177" s="301"/>
      <c r="MQT177" s="110"/>
      <c r="MQU177" s="110"/>
      <c r="MQV177" s="110"/>
      <c r="MQW177" s="301"/>
      <c r="MQX177" s="302"/>
      <c r="MQY177" s="101"/>
      <c r="MQZ177" s="301"/>
      <c r="MRA177" s="110"/>
      <c r="MRB177" s="110"/>
      <c r="MRC177" s="110"/>
      <c r="MRD177" s="301"/>
      <c r="MRE177" s="302"/>
      <c r="MRF177" s="101"/>
      <c r="MRG177" s="301"/>
      <c r="MRH177" s="110"/>
      <c r="MRI177" s="110"/>
      <c r="MRJ177" s="110"/>
      <c r="MRK177" s="301"/>
      <c r="MRL177" s="302"/>
      <c r="MRM177" s="101"/>
      <c r="MRN177" s="301"/>
      <c r="MRO177" s="110"/>
      <c r="MRP177" s="110"/>
      <c r="MRQ177" s="110"/>
      <c r="MRR177" s="301"/>
      <c r="MRS177" s="302"/>
      <c r="MRT177" s="101"/>
      <c r="MRU177" s="301"/>
      <c r="MRV177" s="110"/>
      <c r="MRW177" s="110"/>
      <c r="MRX177" s="110"/>
      <c r="MRY177" s="301"/>
      <c r="MRZ177" s="302"/>
      <c r="MSA177" s="101"/>
      <c r="MSB177" s="301"/>
      <c r="MSC177" s="110"/>
      <c r="MSD177" s="110"/>
      <c r="MSE177" s="110"/>
      <c r="MSF177" s="301"/>
      <c r="MSG177" s="302"/>
      <c r="MSH177" s="101"/>
      <c r="MSI177" s="301"/>
      <c r="MSJ177" s="110"/>
      <c r="MSK177" s="110"/>
      <c r="MSL177" s="110"/>
      <c r="MSM177" s="301"/>
      <c r="MSN177" s="302"/>
      <c r="MSO177" s="101"/>
      <c r="MSP177" s="301"/>
      <c r="MSQ177" s="110"/>
      <c r="MSR177" s="110"/>
      <c r="MSS177" s="110"/>
      <c r="MST177" s="301"/>
      <c r="MSU177" s="302"/>
      <c r="MSV177" s="101"/>
      <c r="MSW177" s="301"/>
      <c r="MSX177" s="110"/>
      <c r="MSY177" s="110"/>
      <c r="MSZ177" s="110"/>
      <c r="MTA177" s="301"/>
      <c r="MTB177" s="302"/>
      <c r="MTC177" s="101"/>
      <c r="MTD177" s="301"/>
      <c r="MTE177" s="110"/>
      <c r="MTF177" s="110"/>
      <c r="MTG177" s="110"/>
      <c r="MTH177" s="301"/>
      <c r="MTI177" s="302"/>
      <c r="MTJ177" s="101"/>
      <c r="MTK177" s="301"/>
      <c r="MTL177" s="110"/>
      <c r="MTM177" s="110"/>
      <c r="MTN177" s="110"/>
      <c r="MTO177" s="301"/>
      <c r="MTP177" s="302"/>
      <c r="MTQ177" s="101"/>
      <c r="MTR177" s="301"/>
      <c r="MTS177" s="110"/>
      <c r="MTT177" s="110"/>
      <c r="MTU177" s="110"/>
      <c r="MTV177" s="301"/>
      <c r="MTW177" s="302"/>
      <c r="MTX177" s="101"/>
      <c r="MTY177" s="301"/>
      <c r="MTZ177" s="110"/>
      <c r="MUA177" s="110"/>
      <c r="MUB177" s="110"/>
      <c r="MUC177" s="301"/>
      <c r="MUD177" s="302"/>
      <c r="MUE177" s="101"/>
      <c r="MUF177" s="301"/>
      <c r="MUG177" s="110"/>
      <c r="MUH177" s="110"/>
      <c r="MUI177" s="110"/>
      <c r="MUJ177" s="301"/>
      <c r="MUK177" s="302"/>
      <c r="MUL177" s="101"/>
      <c r="MUM177" s="301"/>
      <c r="MUN177" s="110"/>
      <c r="MUO177" s="110"/>
      <c r="MUP177" s="110"/>
      <c r="MUQ177" s="301"/>
      <c r="MUR177" s="302"/>
      <c r="MUS177" s="101"/>
      <c r="MUT177" s="301"/>
      <c r="MUU177" s="110"/>
      <c r="MUV177" s="110"/>
      <c r="MUW177" s="110"/>
      <c r="MUX177" s="301"/>
      <c r="MUY177" s="302"/>
      <c r="MUZ177" s="101"/>
      <c r="MVA177" s="301"/>
      <c r="MVB177" s="110"/>
      <c r="MVC177" s="110"/>
      <c r="MVD177" s="110"/>
      <c r="MVE177" s="301"/>
      <c r="MVF177" s="302"/>
      <c r="MVG177" s="101"/>
      <c r="MVH177" s="301"/>
      <c r="MVI177" s="110"/>
      <c r="MVJ177" s="110"/>
      <c r="MVK177" s="110"/>
      <c r="MVL177" s="301"/>
      <c r="MVM177" s="302"/>
      <c r="MVN177" s="101"/>
      <c r="MVO177" s="301"/>
      <c r="MVP177" s="110"/>
      <c r="MVQ177" s="110"/>
      <c r="MVR177" s="110"/>
      <c r="MVS177" s="301"/>
      <c r="MVT177" s="302"/>
      <c r="MVU177" s="101"/>
      <c r="MVV177" s="301"/>
      <c r="MVW177" s="110"/>
      <c r="MVX177" s="110"/>
      <c r="MVY177" s="110"/>
      <c r="MVZ177" s="301"/>
      <c r="MWA177" s="302"/>
      <c r="MWB177" s="101"/>
      <c r="MWC177" s="301"/>
      <c r="MWD177" s="110"/>
      <c r="MWE177" s="110"/>
      <c r="MWF177" s="110"/>
      <c r="MWG177" s="301"/>
      <c r="MWH177" s="302"/>
      <c r="MWI177" s="101"/>
      <c r="MWJ177" s="301"/>
      <c r="MWK177" s="110"/>
      <c r="MWL177" s="110"/>
      <c r="MWM177" s="110"/>
      <c r="MWN177" s="301"/>
      <c r="MWO177" s="302"/>
      <c r="MWP177" s="101"/>
      <c r="MWQ177" s="301"/>
      <c r="MWR177" s="110"/>
      <c r="MWS177" s="110"/>
      <c r="MWT177" s="110"/>
      <c r="MWU177" s="301"/>
      <c r="MWV177" s="302"/>
      <c r="MWW177" s="101"/>
      <c r="MWX177" s="301"/>
      <c r="MWY177" s="110"/>
      <c r="MWZ177" s="110"/>
      <c r="MXA177" s="110"/>
      <c r="MXB177" s="301"/>
      <c r="MXC177" s="302"/>
      <c r="MXD177" s="101"/>
      <c r="MXE177" s="301"/>
      <c r="MXF177" s="110"/>
      <c r="MXG177" s="110"/>
      <c r="MXH177" s="110"/>
      <c r="MXI177" s="301"/>
      <c r="MXJ177" s="302"/>
      <c r="MXK177" s="101"/>
      <c r="MXL177" s="301"/>
      <c r="MXM177" s="110"/>
      <c r="MXN177" s="110"/>
      <c r="MXO177" s="110"/>
      <c r="MXP177" s="301"/>
      <c r="MXQ177" s="302"/>
      <c r="MXR177" s="101"/>
      <c r="MXS177" s="301"/>
      <c r="MXT177" s="110"/>
      <c r="MXU177" s="110"/>
      <c r="MXV177" s="110"/>
      <c r="MXW177" s="301"/>
      <c r="MXX177" s="302"/>
      <c r="MXY177" s="101"/>
      <c r="MXZ177" s="301"/>
      <c r="MYA177" s="110"/>
      <c r="MYB177" s="110"/>
      <c r="MYC177" s="110"/>
      <c r="MYD177" s="301"/>
      <c r="MYE177" s="302"/>
      <c r="MYF177" s="101"/>
      <c r="MYG177" s="301"/>
      <c r="MYH177" s="110"/>
      <c r="MYI177" s="110"/>
      <c r="MYJ177" s="110"/>
      <c r="MYK177" s="301"/>
      <c r="MYL177" s="302"/>
      <c r="MYM177" s="101"/>
      <c r="MYN177" s="301"/>
      <c r="MYO177" s="110"/>
      <c r="MYP177" s="110"/>
      <c r="MYQ177" s="110"/>
      <c r="MYR177" s="301"/>
      <c r="MYS177" s="302"/>
      <c r="MYT177" s="101"/>
      <c r="MYU177" s="301"/>
      <c r="MYV177" s="110"/>
      <c r="MYW177" s="110"/>
      <c r="MYX177" s="110"/>
      <c r="MYY177" s="301"/>
      <c r="MYZ177" s="302"/>
      <c r="MZA177" s="101"/>
      <c r="MZB177" s="301"/>
      <c r="MZC177" s="110"/>
      <c r="MZD177" s="110"/>
      <c r="MZE177" s="110"/>
      <c r="MZF177" s="301"/>
      <c r="MZG177" s="302"/>
      <c r="MZH177" s="101"/>
      <c r="MZI177" s="301"/>
      <c r="MZJ177" s="110"/>
      <c r="MZK177" s="110"/>
      <c r="MZL177" s="110"/>
      <c r="MZM177" s="301"/>
      <c r="MZN177" s="302"/>
      <c r="MZO177" s="101"/>
      <c r="MZP177" s="301"/>
      <c r="MZQ177" s="110"/>
      <c r="MZR177" s="110"/>
      <c r="MZS177" s="110"/>
      <c r="MZT177" s="301"/>
      <c r="MZU177" s="302"/>
      <c r="MZV177" s="101"/>
      <c r="MZW177" s="301"/>
      <c r="MZX177" s="110"/>
      <c r="MZY177" s="110"/>
      <c r="MZZ177" s="110"/>
      <c r="NAA177" s="301"/>
      <c r="NAB177" s="302"/>
      <c r="NAC177" s="101"/>
      <c r="NAD177" s="301"/>
      <c r="NAE177" s="110"/>
      <c r="NAF177" s="110"/>
      <c r="NAG177" s="110"/>
      <c r="NAH177" s="301"/>
      <c r="NAI177" s="302"/>
      <c r="NAJ177" s="101"/>
      <c r="NAK177" s="301"/>
      <c r="NAL177" s="110"/>
      <c r="NAM177" s="110"/>
      <c r="NAN177" s="110"/>
      <c r="NAO177" s="301"/>
      <c r="NAP177" s="302"/>
      <c r="NAQ177" s="101"/>
      <c r="NAR177" s="301"/>
      <c r="NAS177" s="110"/>
      <c r="NAT177" s="110"/>
      <c r="NAU177" s="110"/>
      <c r="NAV177" s="301"/>
      <c r="NAW177" s="302"/>
      <c r="NAX177" s="101"/>
      <c r="NAY177" s="301"/>
      <c r="NAZ177" s="110"/>
      <c r="NBA177" s="110"/>
      <c r="NBB177" s="110"/>
      <c r="NBC177" s="301"/>
      <c r="NBD177" s="302"/>
      <c r="NBE177" s="101"/>
      <c r="NBF177" s="301"/>
      <c r="NBG177" s="110"/>
      <c r="NBH177" s="110"/>
      <c r="NBI177" s="110"/>
      <c r="NBJ177" s="301"/>
      <c r="NBK177" s="302"/>
      <c r="NBL177" s="101"/>
      <c r="NBM177" s="301"/>
      <c r="NBN177" s="110"/>
      <c r="NBO177" s="110"/>
      <c r="NBP177" s="110"/>
      <c r="NBQ177" s="301"/>
      <c r="NBR177" s="302"/>
      <c r="NBS177" s="101"/>
      <c r="NBT177" s="301"/>
      <c r="NBU177" s="110"/>
      <c r="NBV177" s="110"/>
      <c r="NBW177" s="110"/>
      <c r="NBX177" s="301"/>
      <c r="NBY177" s="302"/>
      <c r="NBZ177" s="101"/>
      <c r="NCA177" s="301"/>
      <c r="NCB177" s="110"/>
      <c r="NCC177" s="110"/>
      <c r="NCD177" s="110"/>
      <c r="NCE177" s="301"/>
      <c r="NCF177" s="302"/>
      <c r="NCG177" s="101"/>
      <c r="NCH177" s="301"/>
      <c r="NCI177" s="110"/>
      <c r="NCJ177" s="110"/>
      <c r="NCK177" s="110"/>
      <c r="NCL177" s="301"/>
      <c r="NCM177" s="302"/>
      <c r="NCN177" s="101"/>
      <c r="NCO177" s="301"/>
      <c r="NCP177" s="110"/>
      <c r="NCQ177" s="110"/>
      <c r="NCR177" s="110"/>
      <c r="NCS177" s="301"/>
      <c r="NCT177" s="302"/>
      <c r="NCU177" s="101"/>
      <c r="NCV177" s="301"/>
      <c r="NCW177" s="110"/>
      <c r="NCX177" s="110"/>
      <c r="NCY177" s="110"/>
      <c r="NCZ177" s="301"/>
      <c r="NDA177" s="302"/>
      <c r="NDB177" s="101"/>
      <c r="NDC177" s="301"/>
      <c r="NDD177" s="110"/>
      <c r="NDE177" s="110"/>
      <c r="NDF177" s="110"/>
      <c r="NDG177" s="301"/>
      <c r="NDH177" s="302"/>
      <c r="NDI177" s="101"/>
      <c r="NDJ177" s="301"/>
      <c r="NDK177" s="110"/>
      <c r="NDL177" s="110"/>
      <c r="NDM177" s="110"/>
      <c r="NDN177" s="301"/>
      <c r="NDO177" s="302"/>
      <c r="NDP177" s="101"/>
      <c r="NDQ177" s="301"/>
      <c r="NDR177" s="110"/>
      <c r="NDS177" s="110"/>
      <c r="NDT177" s="110"/>
      <c r="NDU177" s="301"/>
      <c r="NDV177" s="302"/>
      <c r="NDW177" s="101"/>
      <c r="NDX177" s="301"/>
      <c r="NDY177" s="110"/>
      <c r="NDZ177" s="110"/>
      <c r="NEA177" s="110"/>
      <c r="NEB177" s="301"/>
      <c r="NEC177" s="302"/>
      <c r="NED177" s="101"/>
      <c r="NEE177" s="301"/>
      <c r="NEF177" s="110"/>
      <c r="NEG177" s="110"/>
      <c r="NEH177" s="110"/>
      <c r="NEI177" s="301"/>
      <c r="NEJ177" s="302"/>
      <c r="NEK177" s="101"/>
      <c r="NEL177" s="301"/>
      <c r="NEM177" s="110"/>
      <c r="NEN177" s="110"/>
      <c r="NEO177" s="110"/>
      <c r="NEP177" s="301"/>
      <c r="NEQ177" s="302"/>
      <c r="NER177" s="101"/>
      <c r="NES177" s="301"/>
      <c r="NET177" s="110"/>
      <c r="NEU177" s="110"/>
      <c r="NEV177" s="110"/>
      <c r="NEW177" s="301"/>
      <c r="NEX177" s="302"/>
      <c r="NEY177" s="101"/>
      <c r="NEZ177" s="301"/>
      <c r="NFA177" s="110"/>
      <c r="NFB177" s="110"/>
      <c r="NFC177" s="110"/>
      <c r="NFD177" s="301"/>
      <c r="NFE177" s="302"/>
      <c r="NFF177" s="101"/>
      <c r="NFG177" s="301"/>
      <c r="NFH177" s="110"/>
      <c r="NFI177" s="110"/>
      <c r="NFJ177" s="110"/>
      <c r="NFK177" s="301"/>
      <c r="NFL177" s="302"/>
      <c r="NFM177" s="101"/>
      <c r="NFN177" s="301"/>
      <c r="NFO177" s="110"/>
      <c r="NFP177" s="110"/>
      <c r="NFQ177" s="110"/>
      <c r="NFR177" s="301"/>
      <c r="NFS177" s="302"/>
      <c r="NFT177" s="101"/>
      <c r="NFU177" s="301"/>
      <c r="NFV177" s="110"/>
      <c r="NFW177" s="110"/>
      <c r="NFX177" s="110"/>
      <c r="NFY177" s="301"/>
      <c r="NFZ177" s="302"/>
      <c r="NGA177" s="101"/>
      <c r="NGB177" s="301"/>
      <c r="NGC177" s="110"/>
      <c r="NGD177" s="110"/>
      <c r="NGE177" s="110"/>
      <c r="NGF177" s="301"/>
      <c r="NGG177" s="302"/>
      <c r="NGH177" s="101"/>
      <c r="NGI177" s="301"/>
      <c r="NGJ177" s="110"/>
      <c r="NGK177" s="110"/>
      <c r="NGL177" s="110"/>
      <c r="NGM177" s="301"/>
      <c r="NGN177" s="302"/>
      <c r="NGO177" s="101"/>
      <c r="NGP177" s="301"/>
      <c r="NGQ177" s="110"/>
      <c r="NGR177" s="110"/>
      <c r="NGS177" s="110"/>
      <c r="NGT177" s="301"/>
      <c r="NGU177" s="302"/>
      <c r="NGV177" s="101"/>
      <c r="NGW177" s="301"/>
      <c r="NGX177" s="110"/>
      <c r="NGY177" s="110"/>
      <c r="NGZ177" s="110"/>
      <c r="NHA177" s="301"/>
      <c r="NHB177" s="302"/>
      <c r="NHC177" s="101"/>
      <c r="NHD177" s="301"/>
      <c r="NHE177" s="110"/>
      <c r="NHF177" s="110"/>
      <c r="NHG177" s="110"/>
      <c r="NHH177" s="301"/>
      <c r="NHI177" s="302"/>
      <c r="NHJ177" s="101"/>
      <c r="NHK177" s="301"/>
      <c r="NHL177" s="110"/>
      <c r="NHM177" s="110"/>
      <c r="NHN177" s="110"/>
      <c r="NHO177" s="301"/>
      <c r="NHP177" s="302"/>
      <c r="NHQ177" s="101"/>
      <c r="NHR177" s="301"/>
      <c r="NHS177" s="110"/>
      <c r="NHT177" s="110"/>
      <c r="NHU177" s="110"/>
      <c r="NHV177" s="301"/>
      <c r="NHW177" s="302"/>
      <c r="NHX177" s="101"/>
      <c r="NHY177" s="301"/>
      <c r="NHZ177" s="110"/>
      <c r="NIA177" s="110"/>
      <c r="NIB177" s="110"/>
      <c r="NIC177" s="301"/>
      <c r="NID177" s="302"/>
      <c r="NIE177" s="101"/>
      <c r="NIF177" s="301"/>
      <c r="NIG177" s="110"/>
      <c r="NIH177" s="110"/>
      <c r="NII177" s="110"/>
      <c r="NIJ177" s="301"/>
      <c r="NIK177" s="302"/>
      <c r="NIL177" s="101"/>
      <c r="NIM177" s="301"/>
      <c r="NIN177" s="110"/>
      <c r="NIO177" s="110"/>
      <c r="NIP177" s="110"/>
      <c r="NIQ177" s="301"/>
      <c r="NIR177" s="302"/>
      <c r="NIS177" s="101"/>
      <c r="NIT177" s="301"/>
      <c r="NIU177" s="110"/>
      <c r="NIV177" s="110"/>
      <c r="NIW177" s="110"/>
      <c r="NIX177" s="301"/>
      <c r="NIY177" s="302"/>
      <c r="NIZ177" s="101"/>
      <c r="NJA177" s="301"/>
      <c r="NJB177" s="110"/>
      <c r="NJC177" s="110"/>
      <c r="NJD177" s="110"/>
      <c r="NJE177" s="301"/>
      <c r="NJF177" s="302"/>
      <c r="NJG177" s="101"/>
      <c r="NJH177" s="301"/>
      <c r="NJI177" s="110"/>
      <c r="NJJ177" s="110"/>
      <c r="NJK177" s="110"/>
      <c r="NJL177" s="301"/>
      <c r="NJM177" s="302"/>
      <c r="NJN177" s="101"/>
      <c r="NJO177" s="301"/>
      <c r="NJP177" s="110"/>
      <c r="NJQ177" s="110"/>
      <c r="NJR177" s="110"/>
      <c r="NJS177" s="301"/>
      <c r="NJT177" s="302"/>
      <c r="NJU177" s="101"/>
      <c r="NJV177" s="301"/>
      <c r="NJW177" s="110"/>
      <c r="NJX177" s="110"/>
      <c r="NJY177" s="110"/>
      <c r="NJZ177" s="301"/>
      <c r="NKA177" s="302"/>
      <c r="NKB177" s="101"/>
      <c r="NKC177" s="301"/>
      <c r="NKD177" s="110"/>
      <c r="NKE177" s="110"/>
      <c r="NKF177" s="110"/>
      <c r="NKG177" s="301"/>
      <c r="NKH177" s="302"/>
      <c r="NKI177" s="101"/>
      <c r="NKJ177" s="301"/>
      <c r="NKK177" s="110"/>
      <c r="NKL177" s="110"/>
      <c r="NKM177" s="110"/>
      <c r="NKN177" s="301"/>
      <c r="NKO177" s="302"/>
      <c r="NKP177" s="101"/>
      <c r="NKQ177" s="301"/>
      <c r="NKR177" s="110"/>
      <c r="NKS177" s="110"/>
      <c r="NKT177" s="110"/>
      <c r="NKU177" s="301"/>
      <c r="NKV177" s="302"/>
      <c r="NKW177" s="101"/>
      <c r="NKX177" s="301"/>
      <c r="NKY177" s="110"/>
      <c r="NKZ177" s="110"/>
      <c r="NLA177" s="110"/>
      <c r="NLB177" s="301"/>
      <c r="NLC177" s="302"/>
      <c r="NLD177" s="101"/>
      <c r="NLE177" s="301"/>
      <c r="NLF177" s="110"/>
      <c r="NLG177" s="110"/>
      <c r="NLH177" s="110"/>
      <c r="NLI177" s="301"/>
      <c r="NLJ177" s="302"/>
      <c r="NLK177" s="101"/>
      <c r="NLL177" s="301"/>
      <c r="NLM177" s="110"/>
      <c r="NLN177" s="110"/>
      <c r="NLO177" s="110"/>
      <c r="NLP177" s="301"/>
      <c r="NLQ177" s="302"/>
      <c r="NLR177" s="101"/>
      <c r="NLS177" s="301"/>
      <c r="NLT177" s="110"/>
      <c r="NLU177" s="110"/>
      <c r="NLV177" s="110"/>
      <c r="NLW177" s="301"/>
      <c r="NLX177" s="302"/>
      <c r="NLY177" s="101"/>
      <c r="NLZ177" s="301"/>
      <c r="NMA177" s="110"/>
      <c r="NMB177" s="110"/>
      <c r="NMC177" s="110"/>
      <c r="NMD177" s="301"/>
      <c r="NME177" s="302"/>
      <c r="NMF177" s="101"/>
      <c r="NMG177" s="301"/>
      <c r="NMH177" s="110"/>
      <c r="NMI177" s="110"/>
      <c r="NMJ177" s="110"/>
      <c r="NMK177" s="301"/>
      <c r="NML177" s="302"/>
      <c r="NMM177" s="101"/>
      <c r="NMN177" s="301"/>
      <c r="NMO177" s="110"/>
      <c r="NMP177" s="110"/>
      <c r="NMQ177" s="110"/>
      <c r="NMR177" s="301"/>
      <c r="NMS177" s="302"/>
      <c r="NMT177" s="101"/>
      <c r="NMU177" s="301"/>
      <c r="NMV177" s="110"/>
      <c r="NMW177" s="110"/>
      <c r="NMX177" s="110"/>
      <c r="NMY177" s="301"/>
      <c r="NMZ177" s="302"/>
      <c r="NNA177" s="101"/>
      <c r="NNB177" s="301"/>
      <c r="NNC177" s="110"/>
      <c r="NND177" s="110"/>
      <c r="NNE177" s="110"/>
      <c r="NNF177" s="301"/>
      <c r="NNG177" s="302"/>
      <c r="NNH177" s="101"/>
      <c r="NNI177" s="301"/>
      <c r="NNJ177" s="110"/>
      <c r="NNK177" s="110"/>
      <c r="NNL177" s="110"/>
      <c r="NNM177" s="301"/>
      <c r="NNN177" s="302"/>
      <c r="NNO177" s="101"/>
      <c r="NNP177" s="301"/>
      <c r="NNQ177" s="110"/>
      <c r="NNR177" s="110"/>
      <c r="NNS177" s="110"/>
      <c r="NNT177" s="301"/>
      <c r="NNU177" s="302"/>
      <c r="NNV177" s="101"/>
      <c r="NNW177" s="301"/>
      <c r="NNX177" s="110"/>
      <c r="NNY177" s="110"/>
      <c r="NNZ177" s="110"/>
      <c r="NOA177" s="301"/>
      <c r="NOB177" s="302"/>
      <c r="NOC177" s="101"/>
      <c r="NOD177" s="301"/>
      <c r="NOE177" s="110"/>
      <c r="NOF177" s="110"/>
      <c r="NOG177" s="110"/>
      <c r="NOH177" s="301"/>
      <c r="NOI177" s="302"/>
      <c r="NOJ177" s="101"/>
      <c r="NOK177" s="301"/>
      <c r="NOL177" s="110"/>
      <c r="NOM177" s="110"/>
      <c r="NON177" s="110"/>
      <c r="NOO177" s="301"/>
      <c r="NOP177" s="302"/>
      <c r="NOQ177" s="101"/>
      <c r="NOR177" s="301"/>
      <c r="NOS177" s="110"/>
      <c r="NOT177" s="110"/>
      <c r="NOU177" s="110"/>
      <c r="NOV177" s="301"/>
      <c r="NOW177" s="302"/>
      <c r="NOX177" s="101"/>
      <c r="NOY177" s="301"/>
      <c r="NOZ177" s="110"/>
      <c r="NPA177" s="110"/>
      <c r="NPB177" s="110"/>
      <c r="NPC177" s="301"/>
      <c r="NPD177" s="302"/>
      <c r="NPE177" s="101"/>
      <c r="NPF177" s="301"/>
      <c r="NPG177" s="110"/>
      <c r="NPH177" s="110"/>
      <c r="NPI177" s="110"/>
      <c r="NPJ177" s="301"/>
      <c r="NPK177" s="302"/>
      <c r="NPL177" s="101"/>
      <c r="NPM177" s="301"/>
      <c r="NPN177" s="110"/>
      <c r="NPO177" s="110"/>
      <c r="NPP177" s="110"/>
      <c r="NPQ177" s="301"/>
      <c r="NPR177" s="302"/>
      <c r="NPS177" s="101"/>
      <c r="NPT177" s="301"/>
      <c r="NPU177" s="110"/>
      <c r="NPV177" s="110"/>
      <c r="NPW177" s="110"/>
      <c r="NPX177" s="301"/>
      <c r="NPY177" s="302"/>
      <c r="NPZ177" s="101"/>
      <c r="NQA177" s="301"/>
      <c r="NQB177" s="110"/>
      <c r="NQC177" s="110"/>
      <c r="NQD177" s="110"/>
      <c r="NQE177" s="301"/>
      <c r="NQF177" s="302"/>
      <c r="NQG177" s="101"/>
      <c r="NQH177" s="301"/>
      <c r="NQI177" s="110"/>
      <c r="NQJ177" s="110"/>
      <c r="NQK177" s="110"/>
      <c r="NQL177" s="301"/>
      <c r="NQM177" s="302"/>
      <c r="NQN177" s="101"/>
      <c r="NQO177" s="301"/>
      <c r="NQP177" s="110"/>
      <c r="NQQ177" s="110"/>
      <c r="NQR177" s="110"/>
      <c r="NQS177" s="301"/>
      <c r="NQT177" s="302"/>
      <c r="NQU177" s="101"/>
      <c r="NQV177" s="301"/>
      <c r="NQW177" s="110"/>
      <c r="NQX177" s="110"/>
      <c r="NQY177" s="110"/>
      <c r="NQZ177" s="301"/>
      <c r="NRA177" s="302"/>
      <c r="NRB177" s="101"/>
      <c r="NRC177" s="301"/>
      <c r="NRD177" s="110"/>
      <c r="NRE177" s="110"/>
      <c r="NRF177" s="110"/>
      <c r="NRG177" s="301"/>
      <c r="NRH177" s="302"/>
      <c r="NRI177" s="101"/>
      <c r="NRJ177" s="301"/>
      <c r="NRK177" s="110"/>
      <c r="NRL177" s="110"/>
      <c r="NRM177" s="110"/>
      <c r="NRN177" s="301"/>
      <c r="NRO177" s="302"/>
      <c r="NRP177" s="101"/>
      <c r="NRQ177" s="301"/>
      <c r="NRR177" s="110"/>
      <c r="NRS177" s="110"/>
      <c r="NRT177" s="110"/>
      <c r="NRU177" s="301"/>
      <c r="NRV177" s="302"/>
      <c r="NRW177" s="101"/>
      <c r="NRX177" s="301"/>
      <c r="NRY177" s="110"/>
      <c r="NRZ177" s="110"/>
      <c r="NSA177" s="110"/>
      <c r="NSB177" s="301"/>
      <c r="NSC177" s="302"/>
      <c r="NSD177" s="101"/>
      <c r="NSE177" s="301"/>
      <c r="NSF177" s="110"/>
      <c r="NSG177" s="110"/>
      <c r="NSH177" s="110"/>
      <c r="NSI177" s="301"/>
      <c r="NSJ177" s="302"/>
      <c r="NSK177" s="101"/>
      <c r="NSL177" s="301"/>
      <c r="NSM177" s="110"/>
      <c r="NSN177" s="110"/>
      <c r="NSO177" s="110"/>
      <c r="NSP177" s="301"/>
      <c r="NSQ177" s="302"/>
      <c r="NSR177" s="101"/>
      <c r="NSS177" s="301"/>
      <c r="NST177" s="110"/>
      <c r="NSU177" s="110"/>
      <c r="NSV177" s="110"/>
      <c r="NSW177" s="301"/>
      <c r="NSX177" s="302"/>
      <c r="NSY177" s="101"/>
      <c r="NSZ177" s="301"/>
      <c r="NTA177" s="110"/>
      <c r="NTB177" s="110"/>
      <c r="NTC177" s="110"/>
      <c r="NTD177" s="301"/>
      <c r="NTE177" s="302"/>
      <c r="NTF177" s="101"/>
      <c r="NTG177" s="301"/>
      <c r="NTH177" s="110"/>
      <c r="NTI177" s="110"/>
      <c r="NTJ177" s="110"/>
      <c r="NTK177" s="301"/>
      <c r="NTL177" s="302"/>
      <c r="NTM177" s="101"/>
      <c r="NTN177" s="301"/>
      <c r="NTO177" s="110"/>
      <c r="NTP177" s="110"/>
      <c r="NTQ177" s="110"/>
      <c r="NTR177" s="301"/>
      <c r="NTS177" s="302"/>
      <c r="NTT177" s="101"/>
      <c r="NTU177" s="301"/>
      <c r="NTV177" s="110"/>
      <c r="NTW177" s="110"/>
      <c r="NTX177" s="110"/>
      <c r="NTY177" s="301"/>
      <c r="NTZ177" s="302"/>
      <c r="NUA177" s="101"/>
      <c r="NUB177" s="301"/>
      <c r="NUC177" s="110"/>
      <c r="NUD177" s="110"/>
      <c r="NUE177" s="110"/>
      <c r="NUF177" s="301"/>
      <c r="NUG177" s="302"/>
      <c r="NUH177" s="101"/>
      <c r="NUI177" s="301"/>
      <c r="NUJ177" s="110"/>
      <c r="NUK177" s="110"/>
      <c r="NUL177" s="110"/>
      <c r="NUM177" s="301"/>
      <c r="NUN177" s="302"/>
      <c r="NUO177" s="101"/>
      <c r="NUP177" s="301"/>
      <c r="NUQ177" s="110"/>
      <c r="NUR177" s="110"/>
      <c r="NUS177" s="110"/>
      <c r="NUT177" s="301"/>
      <c r="NUU177" s="302"/>
      <c r="NUV177" s="101"/>
      <c r="NUW177" s="301"/>
      <c r="NUX177" s="110"/>
      <c r="NUY177" s="110"/>
      <c r="NUZ177" s="110"/>
      <c r="NVA177" s="301"/>
      <c r="NVB177" s="302"/>
      <c r="NVC177" s="101"/>
      <c r="NVD177" s="301"/>
      <c r="NVE177" s="110"/>
      <c r="NVF177" s="110"/>
      <c r="NVG177" s="110"/>
      <c r="NVH177" s="301"/>
      <c r="NVI177" s="302"/>
      <c r="NVJ177" s="101"/>
      <c r="NVK177" s="301"/>
      <c r="NVL177" s="110"/>
      <c r="NVM177" s="110"/>
      <c r="NVN177" s="110"/>
      <c r="NVO177" s="301"/>
      <c r="NVP177" s="302"/>
      <c r="NVQ177" s="101"/>
      <c r="NVR177" s="301"/>
      <c r="NVS177" s="110"/>
      <c r="NVT177" s="110"/>
      <c r="NVU177" s="110"/>
      <c r="NVV177" s="301"/>
      <c r="NVW177" s="302"/>
      <c r="NVX177" s="101"/>
      <c r="NVY177" s="301"/>
      <c r="NVZ177" s="110"/>
      <c r="NWA177" s="110"/>
      <c r="NWB177" s="110"/>
      <c r="NWC177" s="301"/>
      <c r="NWD177" s="302"/>
      <c r="NWE177" s="101"/>
      <c r="NWF177" s="301"/>
      <c r="NWG177" s="110"/>
      <c r="NWH177" s="110"/>
      <c r="NWI177" s="110"/>
      <c r="NWJ177" s="301"/>
      <c r="NWK177" s="302"/>
      <c r="NWL177" s="101"/>
      <c r="NWM177" s="301"/>
      <c r="NWN177" s="110"/>
      <c r="NWO177" s="110"/>
      <c r="NWP177" s="110"/>
      <c r="NWQ177" s="301"/>
      <c r="NWR177" s="302"/>
      <c r="NWS177" s="101"/>
      <c r="NWT177" s="301"/>
      <c r="NWU177" s="110"/>
      <c r="NWV177" s="110"/>
      <c r="NWW177" s="110"/>
      <c r="NWX177" s="301"/>
      <c r="NWY177" s="302"/>
      <c r="NWZ177" s="101"/>
      <c r="NXA177" s="301"/>
      <c r="NXB177" s="110"/>
      <c r="NXC177" s="110"/>
      <c r="NXD177" s="110"/>
      <c r="NXE177" s="301"/>
      <c r="NXF177" s="302"/>
      <c r="NXG177" s="101"/>
      <c r="NXH177" s="301"/>
      <c r="NXI177" s="110"/>
      <c r="NXJ177" s="110"/>
      <c r="NXK177" s="110"/>
      <c r="NXL177" s="301"/>
      <c r="NXM177" s="302"/>
      <c r="NXN177" s="101"/>
      <c r="NXO177" s="301"/>
      <c r="NXP177" s="110"/>
      <c r="NXQ177" s="110"/>
      <c r="NXR177" s="110"/>
      <c r="NXS177" s="301"/>
      <c r="NXT177" s="302"/>
      <c r="NXU177" s="101"/>
      <c r="NXV177" s="301"/>
      <c r="NXW177" s="110"/>
      <c r="NXX177" s="110"/>
      <c r="NXY177" s="110"/>
      <c r="NXZ177" s="301"/>
      <c r="NYA177" s="302"/>
      <c r="NYB177" s="101"/>
      <c r="NYC177" s="301"/>
      <c r="NYD177" s="110"/>
      <c r="NYE177" s="110"/>
      <c r="NYF177" s="110"/>
      <c r="NYG177" s="301"/>
      <c r="NYH177" s="302"/>
      <c r="NYI177" s="101"/>
      <c r="NYJ177" s="301"/>
      <c r="NYK177" s="110"/>
      <c r="NYL177" s="110"/>
      <c r="NYM177" s="110"/>
      <c r="NYN177" s="301"/>
      <c r="NYO177" s="302"/>
      <c r="NYP177" s="101"/>
      <c r="NYQ177" s="301"/>
      <c r="NYR177" s="110"/>
      <c r="NYS177" s="110"/>
      <c r="NYT177" s="110"/>
      <c r="NYU177" s="301"/>
      <c r="NYV177" s="302"/>
      <c r="NYW177" s="101"/>
      <c r="NYX177" s="301"/>
      <c r="NYY177" s="110"/>
      <c r="NYZ177" s="110"/>
      <c r="NZA177" s="110"/>
      <c r="NZB177" s="301"/>
      <c r="NZC177" s="302"/>
      <c r="NZD177" s="101"/>
      <c r="NZE177" s="301"/>
      <c r="NZF177" s="110"/>
      <c r="NZG177" s="110"/>
      <c r="NZH177" s="110"/>
      <c r="NZI177" s="301"/>
      <c r="NZJ177" s="302"/>
      <c r="NZK177" s="101"/>
      <c r="NZL177" s="301"/>
      <c r="NZM177" s="110"/>
      <c r="NZN177" s="110"/>
      <c r="NZO177" s="110"/>
      <c r="NZP177" s="301"/>
      <c r="NZQ177" s="302"/>
      <c r="NZR177" s="101"/>
      <c r="NZS177" s="301"/>
      <c r="NZT177" s="110"/>
      <c r="NZU177" s="110"/>
      <c r="NZV177" s="110"/>
      <c r="NZW177" s="301"/>
      <c r="NZX177" s="302"/>
      <c r="NZY177" s="101"/>
      <c r="NZZ177" s="301"/>
      <c r="OAA177" s="110"/>
      <c r="OAB177" s="110"/>
      <c r="OAC177" s="110"/>
      <c r="OAD177" s="301"/>
      <c r="OAE177" s="302"/>
      <c r="OAF177" s="101"/>
      <c r="OAG177" s="301"/>
      <c r="OAH177" s="110"/>
      <c r="OAI177" s="110"/>
      <c r="OAJ177" s="110"/>
      <c r="OAK177" s="301"/>
      <c r="OAL177" s="302"/>
      <c r="OAM177" s="101"/>
      <c r="OAN177" s="301"/>
      <c r="OAO177" s="110"/>
      <c r="OAP177" s="110"/>
      <c r="OAQ177" s="110"/>
      <c r="OAR177" s="301"/>
      <c r="OAS177" s="302"/>
      <c r="OAT177" s="101"/>
      <c r="OAU177" s="301"/>
      <c r="OAV177" s="110"/>
      <c r="OAW177" s="110"/>
      <c r="OAX177" s="110"/>
      <c r="OAY177" s="301"/>
      <c r="OAZ177" s="302"/>
      <c r="OBA177" s="101"/>
      <c r="OBB177" s="301"/>
      <c r="OBC177" s="110"/>
      <c r="OBD177" s="110"/>
      <c r="OBE177" s="110"/>
      <c r="OBF177" s="301"/>
      <c r="OBG177" s="302"/>
      <c r="OBH177" s="101"/>
      <c r="OBI177" s="301"/>
      <c r="OBJ177" s="110"/>
      <c r="OBK177" s="110"/>
      <c r="OBL177" s="110"/>
      <c r="OBM177" s="301"/>
      <c r="OBN177" s="302"/>
      <c r="OBO177" s="101"/>
      <c r="OBP177" s="301"/>
      <c r="OBQ177" s="110"/>
      <c r="OBR177" s="110"/>
      <c r="OBS177" s="110"/>
      <c r="OBT177" s="301"/>
      <c r="OBU177" s="302"/>
      <c r="OBV177" s="101"/>
      <c r="OBW177" s="301"/>
      <c r="OBX177" s="110"/>
      <c r="OBY177" s="110"/>
      <c r="OBZ177" s="110"/>
      <c r="OCA177" s="301"/>
      <c r="OCB177" s="302"/>
      <c r="OCC177" s="101"/>
      <c r="OCD177" s="301"/>
      <c r="OCE177" s="110"/>
      <c r="OCF177" s="110"/>
      <c r="OCG177" s="110"/>
      <c r="OCH177" s="301"/>
      <c r="OCI177" s="302"/>
      <c r="OCJ177" s="101"/>
      <c r="OCK177" s="301"/>
      <c r="OCL177" s="110"/>
      <c r="OCM177" s="110"/>
      <c r="OCN177" s="110"/>
      <c r="OCO177" s="301"/>
      <c r="OCP177" s="302"/>
      <c r="OCQ177" s="101"/>
      <c r="OCR177" s="301"/>
      <c r="OCS177" s="110"/>
      <c r="OCT177" s="110"/>
      <c r="OCU177" s="110"/>
      <c r="OCV177" s="301"/>
      <c r="OCW177" s="302"/>
      <c r="OCX177" s="101"/>
      <c r="OCY177" s="301"/>
      <c r="OCZ177" s="110"/>
      <c r="ODA177" s="110"/>
      <c r="ODB177" s="110"/>
      <c r="ODC177" s="301"/>
      <c r="ODD177" s="302"/>
      <c r="ODE177" s="101"/>
      <c r="ODF177" s="301"/>
      <c r="ODG177" s="110"/>
      <c r="ODH177" s="110"/>
      <c r="ODI177" s="110"/>
      <c r="ODJ177" s="301"/>
      <c r="ODK177" s="302"/>
      <c r="ODL177" s="101"/>
      <c r="ODM177" s="301"/>
      <c r="ODN177" s="110"/>
      <c r="ODO177" s="110"/>
      <c r="ODP177" s="110"/>
      <c r="ODQ177" s="301"/>
      <c r="ODR177" s="302"/>
      <c r="ODS177" s="101"/>
      <c r="ODT177" s="301"/>
      <c r="ODU177" s="110"/>
      <c r="ODV177" s="110"/>
      <c r="ODW177" s="110"/>
      <c r="ODX177" s="301"/>
      <c r="ODY177" s="302"/>
      <c r="ODZ177" s="101"/>
      <c r="OEA177" s="301"/>
      <c r="OEB177" s="110"/>
      <c r="OEC177" s="110"/>
      <c r="OED177" s="110"/>
      <c r="OEE177" s="301"/>
      <c r="OEF177" s="302"/>
      <c r="OEG177" s="101"/>
      <c r="OEH177" s="301"/>
      <c r="OEI177" s="110"/>
      <c r="OEJ177" s="110"/>
      <c r="OEK177" s="110"/>
      <c r="OEL177" s="301"/>
      <c r="OEM177" s="302"/>
      <c r="OEN177" s="101"/>
      <c r="OEO177" s="301"/>
      <c r="OEP177" s="110"/>
      <c r="OEQ177" s="110"/>
      <c r="OER177" s="110"/>
      <c r="OES177" s="301"/>
      <c r="OET177" s="302"/>
      <c r="OEU177" s="101"/>
      <c r="OEV177" s="301"/>
      <c r="OEW177" s="110"/>
      <c r="OEX177" s="110"/>
      <c r="OEY177" s="110"/>
      <c r="OEZ177" s="301"/>
      <c r="OFA177" s="302"/>
      <c r="OFB177" s="101"/>
      <c r="OFC177" s="301"/>
      <c r="OFD177" s="110"/>
      <c r="OFE177" s="110"/>
      <c r="OFF177" s="110"/>
      <c r="OFG177" s="301"/>
      <c r="OFH177" s="302"/>
      <c r="OFI177" s="101"/>
      <c r="OFJ177" s="301"/>
      <c r="OFK177" s="110"/>
      <c r="OFL177" s="110"/>
      <c r="OFM177" s="110"/>
      <c r="OFN177" s="301"/>
      <c r="OFO177" s="302"/>
      <c r="OFP177" s="101"/>
      <c r="OFQ177" s="301"/>
      <c r="OFR177" s="110"/>
      <c r="OFS177" s="110"/>
      <c r="OFT177" s="110"/>
      <c r="OFU177" s="301"/>
      <c r="OFV177" s="302"/>
      <c r="OFW177" s="101"/>
      <c r="OFX177" s="301"/>
      <c r="OFY177" s="110"/>
      <c r="OFZ177" s="110"/>
      <c r="OGA177" s="110"/>
      <c r="OGB177" s="301"/>
      <c r="OGC177" s="302"/>
      <c r="OGD177" s="101"/>
      <c r="OGE177" s="301"/>
      <c r="OGF177" s="110"/>
      <c r="OGG177" s="110"/>
      <c r="OGH177" s="110"/>
      <c r="OGI177" s="301"/>
      <c r="OGJ177" s="302"/>
      <c r="OGK177" s="101"/>
      <c r="OGL177" s="301"/>
      <c r="OGM177" s="110"/>
      <c r="OGN177" s="110"/>
      <c r="OGO177" s="110"/>
      <c r="OGP177" s="301"/>
      <c r="OGQ177" s="302"/>
      <c r="OGR177" s="101"/>
      <c r="OGS177" s="301"/>
      <c r="OGT177" s="110"/>
      <c r="OGU177" s="110"/>
      <c r="OGV177" s="110"/>
      <c r="OGW177" s="301"/>
      <c r="OGX177" s="302"/>
      <c r="OGY177" s="101"/>
      <c r="OGZ177" s="301"/>
      <c r="OHA177" s="110"/>
      <c r="OHB177" s="110"/>
      <c r="OHC177" s="110"/>
      <c r="OHD177" s="301"/>
      <c r="OHE177" s="302"/>
      <c r="OHF177" s="101"/>
      <c r="OHG177" s="301"/>
      <c r="OHH177" s="110"/>
      <c r="OHI177" s="110"/>
      <c r="OHJ177" s="110"/>
      <c r="OHK177" s="301"/>
      <c r="OHL177" s="302"/>
      <c r="OHM177" s="101"/>
      <c r="OHN177" s="301"/>
      <c r="OHO177" s="110"/>
      <c r="OHP177" s="110"/>
      <c r="OHQ177" s="110"/>
      <c r="OHR177" s="301"/>
      <c r="OHS177" s="302"/>
      <c r="OHT177" s="101"/>
      <c r="OHU177" s="301"/>
      <c r="OHV177" s="110"/>
      <c r="OHW177" s="110"/>
      <c r="OHX177" s="110"/>
      <c r="OHY177" s="301"/>
      <c r="OHZ177" s="302"/>
      <c r="OIA177" s="101"/>
      <c r="OIB177" s="301"/>
      <c r="OIC177" s="110"/>
      <c r="OID177" s="110"/>
      <c r="OIE177" s="110"/>
      <c r="OIF177" s="301"/>
      <c r="OIG177" s="302"/>
      <c r="OIH177" s="101"/>
      <c r="OII177" s="301"/>
      <c r="OIJ177" s="110"/>
      <c r="OIK177" s="110"/>
      <c r="OIL177" s="110"/>
      <c r="OIM177" s="301"/>
      <c r="OIN177" s="302"/>
      <c r="OIO177" s="101"/>
      <c r="OIP177" s="301"/>
      <c r="OIQ177" s="110"/>
      <c r="OIR177" s="110"/>
      <c r="OIS177" s="110"/>
      <c r="OIT177" s="301"/>
      <c r="OIU177" s="302"/>
      <c r="OIV177" s="101"/>
      <c r="OIW177" s="301"/>
      <c r="OIX177" s="110"/>
      <c r="OIY177" s="110"/>
      <c r="OIZ177" s="110"/>
      <c r="OJA177" s="301"/>
      <c r="OJB177" s="302"/>
      <c r="OJC177" s="101"/>
      <c r="OJD177" s="301"/>
      <c r="OJE177" s="110"/>
      <c r="OJF177" s="110"/>
      <c r="OJG177" s="110"/>
      <c r="OJH177" s="301"/>
      <c r="OJI177" s="302"/>
      <c r="OJJ177" s="101"/>
      <c r="OJK177" s="301"/>
      <c r="OJL177" s="110"/>
      <c r="OJM177" s="110"/>
      <c r="OJN177" s="110"/>
      <c r="OJO177" s="301"/>
      <c r="OJP177" s="302"/>
      <c r="OJQ177" s="101"/>
      <c r="OJR177" s="301"/>
      <c r="OJS177" s="110"/>
      <c r="OJT177" s="110"/>
      <c r="OJU177" s="110"/>
      <c r="OJV177" s="301"/>
      <c r="OJW177" s="302"/>
      <c r="OJX177" s="101"/>
      <c r="OJY177" s="301"/>
      <c r="OJZ177" s="110"/>
      <c r="OKA177" s="110"/>
      <c r="OKB177" s="110"/>
      <c r="OKC177" s="301"/>
      <c r="OKD177" s="302"/>
      <c r="OKE177" s="101"/>
      <c r="OKF177" s="301"/>
      <c r="OKG177" s="110"/>
      <c r="OKH177" s="110"/>
      <c r="OKI177" s="110"/>
      <c r="OKJ177" s="301"/>
      <c r="OKK177" s="302"/>
      <c r="OKL177" s="101"/>
      <c r="OKM177" s="301"/>
      <c r="OKN177" s="110"/>
      <c r="OKO177" s="110"/>
      <c r="OKP177" s="110"/>
      <c r="OKQ177" s="301"/>
      <c r="OKR177" s="302"/>
      <c r="OKS177" s="101"/>
      <c r="OKT177" s="301"/>
      <c r="OKU177" s="110"/>
      <c r="OKV177" s="110"/>
      <c r="OKW177" s="110"/>
      <c r="OKX177" s="301"/>
      <c r="OKY177" s="302"/>
      <c r="OKZ177" s="101"/>
      <c r="OLA177" s="301"/>
      <c r="OLB177" s="110"/>
      <c r="OLC177" s="110"/>
      <c r="OLD177" s="110"/>
      <c r="OLE177" s="301"/>
      <c r="OLF177" s="302"/>
      <c r="OLG177" s="101"/>
      <c r="OLH177" s="301"/>
      <c r="OLI177" s="110"/>
      <c r="OLJ177" s="110"/>
      <c r="OLK177" s="110"/>
      <c r="OLL177" s="301"/>
      <c r="OLM177" s="302"/>
      <c r="OLN177" s="101"/>
      <c r="OLO177" s="301"/>
      <c r="OLP177" s="110"/>
      <c r="OLQ177" s="110"/>
      <c r="OLR177" s="110"/>
      <c r="OLS177" s="301"/>
      <c r="OLT177" s="302"/>
      <c r="OLU177" s="101"/>
      <c r="OLV177" s="301"/>
      <c r="OLW177" s="110"/>
      <c r="OLX177" s="110"/>
      <c r="OLY177" s="110"/>
      <c r="OLZ177" s="301"/>
      <c r="OMA177" s="302"/>
      <c r="OMB177" s="101"/>
      <c r="OMC177" s="301"/>
      <c r="OMD177" s="110"/>
      <c r="OME177" s="110"/>
      <c r="OMF177" s="110"/>
      <c r="OMG177" s="301"/>
      <c r="OMH177" s="302"/>
      <c r="OMI177" s="101"/>
      <c r="OMJ177" s="301"/>
      <c r="OMK177" s="110"/>
      <c r="OML177" s="110"/>
      <c r="OMM177" s="110"/>
      <c r="OMN177" s="301"/>
      <c r="OMO177" s="302"/>
      <c r="OMP177" s="101"/>
      <c r="OMQ177" s="301"/>
      <c r="OMR177" s="110"/>
      <c r="OMS177" s="110"/>
      <c r="OMT177" s="110"/>
      <c r="OMU177" s="301"/>
      <c r="OMV177" s="302"/>
      <c r="OMW177" s="101"/>
      <c r="OMX177" s="301"/>
      <c r="OMY177" s="110"/>
      <c r="OMZ177" s="110"/>
      <c r="ONA177" s="110"/>
      <c r="ONB177" s="301"/>
      <c r="ONC177" s="302"/>
      <c r="OND177" s="101"/>
      <c r="ONE177" s="301"/>
      <c r="ONF177" s="110"/>
      <c r="ONG177" s="110"/>
      <c r="ONH177" s="110"/>
      <c r="ONI177" s="301"/>
      <c r="ONJ177" s="302"/>
      <c r="ONK177" s="101"/>
      <c r="ONL177" s="301"/>
      <c r="ONM177" s="110"/>
      <c r="ONN177" s="110"/>
      <c r="ONO177" s="110"/>
      <c r="ONP177" s="301"/>
      <c r="ONQ177" s="302"/>
      <c r="ONR177" s="101"/>
      <c r="ONS177" s="301"/>
      <c r="ONT177" s="110"/>
      <c r="ONU177" s="110"/>
      <c r="ONV177" s="110"/>
      <c r="ONW177" s="301"/>
      <c r="ONX177" s="302"/>
      <c r="ONY177" s="101"/>
      <c r="ONZ177" s="301"/>
      <c r="OOA177" s="110"/>
      <c r="OOB177" s="110"/>
      <c r="OOC177" s="110"/>
      <c r="OOD177" s="301"/>
      <c r="OOE177" s="302"/>
      <c r="OOF177" s="101"/>
      <c r="OOG177" s="301"/>
      <c r="OOH177" s="110"/>
      <c r="OOI177" s="110"/>
      <c r="OOJ177" s="110"/>
      <c r="OOK177" s="301"/>
      <c r="OOL177" s="302"/>
      <c r="OOM177" s="101"/>
      <c r="OON177" s="301"/>
      <c r="OOO177" s="110"/>
      <c r="OOP177" s="110"/>
      <c r="OOQ177" s="110"/>
      <c r="OOR177" s="301"/>
      <c r="OOS177" s="302"/>
      <c r="OOT177" s="101"/>
      <c r="OOU177" s="301"/>
      <c r="OOV177" s="110"/>
      <c r="OOW177" s="110"/>
      <c r="OOX177" s="110"/>
      <c r="OOY177" s="301"/>
      <c r="OOZ177" s="302"/>
      <c r="OPA177" s="101"/>
      <c r="OPB177" s="301"/>
      <c r="OPC177" s="110"/>
      <c r="OPD177" s="110"/>
      <c r="OPE177" s="110"/>
      <c r="OPF177" s="301"/>
      <c r="OPG177" s="302"/>
      <c r="OPH177" s="101"/>
      <c r="OPI177" s="301"/>
      <c r="OPJ177" s="110"/>
      <c r="OPK177" s="110"/>
      <c r="OPL177" s="110"/>
      <c r="OPM177" s="301"/>
      <c r="OPN177" s="302"/>
      <c r="OPO177" s="101"/>
      <c r="OPP177" s="301"/>
      <c r="OPQ177" s="110"/>
      <c r="OPR177" s="110"/>
      <c r="OPS177" s="110"/>
      <c r="OPT177" s="301"/>
      <c r="OPU177" s="302"/>
      <c r="OPV177" s="101"/>
      <c r="OPW177" s="301"/>
      <c r="OPX177" s="110"/>
      <c r="OPY177" s="110"/>
      <c r="OPZ177" s="110"/>
      <c r="OQA177" s="301"/>
      <c r="OQB177" s="302"/>
      <c r="OQC177" s="101"/>
      <c r="OQD177" s="301"/>
      <c r="OQE177" s="110"/>
      <c r="OQF177" s="110"/>
      <c r="OQG177" s="110"/>
      <c r="OQH177" s="301"/>
      <c r="OQI177" s="302"/>
      <c r="OQJ177" s="101"/>
      <c r="OQK177" s="301"/>
      <c r="OQL177" s="110"/>
      <c r="OQM177" s="110"/>
      <c r="OQN177" s="110"/>
      <c r="OQO177" s="301"/>
      <c r="OQP177" s="302"/>
      <c r="OQQ177" s="101"/>
      <c r="OQR177" s="301"/>
      <c r="OQS177" s="110"/>
      <c r="OQT177" s="110"/>
      <c r="OQU177" s="110"/>
      <c r="OQV177" s="301"/>
      <c r="OQW177" s="302"/>
      <c r="OQX177" s="101"/>
      <c r="OQY177" s="301"/>
      <c r="OQZ177" s="110"/>
      <c r="ORA177" s="110"/>
      <c r="ORB177" s="110"/>
      <c r="ORC177" s="301"/>
      <c r="ORD177" s="302"/>
      <c r="ORE177" s="101"/>
      <c r="ORF177" s="301"/>
      <c r="ORG177" s="110"/>
      <c r="ORH177" s="110"/>
      <c r="ORI177" s="110"/>
      <c r="ORJ177" s="301"/>
      <c r="ORK177" s="302"/>
      <c r="ORL177" s="101"/>
      <c r="ORM177" s="301"/>
      <c r="ORN177" s="110"/>
      <c r="ORO177" s="110"/>
      <c r="ORP177" s="110"/>
      <c r="ORQ177" s="301"/>
      <c r="ORR177" s="302"/>
      <c r="ORS177" s="101"/>
      <c r="ORT177" s="301"/>
      <c r="ORU177" s="110"/>
      <c r="ORV177" s="110"/>
      <c r="ORW177" s="110"/>
      <c r="ORX177" s="301"/>
      <c r="ORY177" s="302"/>
      <c r="ORZ177" s="101"/>
      <c r="OSA177" s="301"/>
      <c r="OSB177" s="110"/>
      <c r="OSC177" s="110"/>
      <c r="OSD177" s="110"/>
      <c r="OSE177" s="301"/>
      <c r="OSF177" s="302"/>
      <c r="OSG177" s="101"/>
      <c r="OSH177" s="301"/>
      <c r="OSI177" s="110"/>
      <c r="OSJ177" s="110"/>
      <c r="OSK177" s="110"/>
      <c r="OSL177" s="301"/>
      <c r="OSM177" s="302"/>
      <c r="OSN177" s="101"/>
      <c r="OSO177" s="301"/>
      <c r="OSP177" s="110"/>
      <c r="OSQ177" s="110"/>
      <c r="OSR177" s="110"/>
      <c r="OSS177" s="301"/>
      <c r="OST177" s="302"/>
      <c r="OSU177" s="101"/>
      <c r="OSV177" s="301"/>
      <c r="OSW177" s="110"/>
      <c r="OSX177" s="110"/>
      <c r="OSY177" s="110"/>
      <c r="OSZ177" s="301"/>
      <c r="OTA177" s="302"/>
      <c r="OTB177" s="101"/>
      <c r="OTC177" s="301"/>
      <c r="OTD177" s="110"/>
      <c r="OTE177" s="110"/>
      <c r="OTF177" s="110"/>
      <c r="OTG177" s="301"/>
      <c r="OTH177" s="302"/>
      <c r="OTI177" s="101"/>
      <c r="OTJ177" s="301"/>
      <c r="OTK177" s="110"/>
      <c r="OTL177" s="110"/>
      <c r="OTM177" s="110"/>
      <c r="OTN177" s="301"/>
      <c r="OTO177" s="302"/>
      <c r="OTP177" s="101"/>
      <c r="OTQ177" s="301"/>
      <c r="OTR177" s="110"/>
      <c r="OTS177" s="110"/>
      <c r="OTT177" s="110"/>
      <c r="OTU177" s="301"/>
      <c r="OTV177" s="302"/>
      <c r="OTW177" s="101"/>
      <c r="OTX177" s="301"/>
      <c r="OTY177" s="110"/>
      <c r="OTZ177" s="110"/>
      <c r="OUA177" s="110"/>
      <c r="OUB177" s="301"/>
      <c r="OUC177" s="302"/>
      <c r="OUD177" s="101"/>
      <c r="OUE177" s="301"/>
      <c r="OUF177" s="110"/>
      <c r="OUG177" s="110"/>
      <c r="OUH177" s="110"/>
      <c r="OUI177" s="301"/>
      <c r="OUJ177" s="302"/>
      <c r="OUK177" s="101"/>
      <c r="OUL177" s="301"/>
      <c r="OUM177" s="110"/>
      <c r="OUN177" s="110"/>
      <c r="OUO177" s="110"/>
      <c r="OUP177" s="301"/>
      <c r="OUQ177" s="302"/>
      <c r="OUR177" s="101"/>
      <c r="OUS177" s="301"/>
      <c r="OUT177" s="110"/>
      <c r="OUU177" s="110"/>
      <c r="OUV177" s="110"/>
      <c r="OUW177" s="301"/>
      <c r="OUX177" s="302"/>
      <c r="OUY177" s="101"/>
      <c r="OUZ177" s="301"/>
      <c r="OVA177" s="110"/>
      <c r="OVB177" s="110"/>
      <c r="OVC177" s="110"/>
      <c r="OVD177" s="301"/>
      <c r="OVE177" s="302"/>
      <c r="OVF177" s="101"/>
      <c r="OVG177" s="301"/>
      <c r="OVH177" s="110"/>
      <c r="OVI177" s="110"/>
      <c r="OVJ177" s="110"/>
      <c r="OVK177" s="301"/>
      <c r="OVL177" s="302"/>
      <c r="OVM177" s="101"/>
      <c r="OVN177" s="301"/>
      <c r="OVO177" s="110"/>
      <c r="OVP177" s="110"/>
      <c r="OVQ177" s="110"/>
      <c r="OVR177" s="301"/>
      <c r="OVS177" s="302"/>
      <c r="OVT177" s="101"/>
      <c r="OVU177" s="301"/>
      <c r="OVV177" s="110"/>
      <c r="OVW177" s="110"/>
      <c r="OVX177" s="110"/>
      <c r="OVY177" s="301"/>
      <c r="OVZ177" s="302"/>
      <c r="OWA177" s="101"/>
      <c r="OWB177" s="301"/>
      <c r="OWC177" s="110"/>
      <c r="OWD177" s="110"/>
      <c r="OWE177" s="110"/>
      <c r="OWF177" s="301"/>
      <c r="OWG177" s="302"/>
      <c r="OWH177" s="101"/>
      <c r="OWI177" s="301"/>
      <c r="OWJ177" s="110"/>
      <c r="OWK177" s="110"/>
      <c r="OWL177" s="110"/>
      <c r="OWM177" s="301"/>
      <c r="OWN177" s="302"/>
      <c r="OWO177" s="101"/>
      <c r="OWP177" s="301"/>
      <c r="OWQ177" s="110"/>
      <c r="OWR177" s="110"/>
      <c r="OWS177" s="110"/>
      <c r="OWT177" s="301"/>
      <c r="OWU177" s="302"/>
      <c r="OWV177" s="101"/>
      <c r="OWW177" s="301"/>
      <c r="OWX177" s="110"/>
      <c r="OWY177" s="110"/>
      <c r="OWZ177" s="110"/>
      <c r="OXA177" s="301"/>
      <c r="OXB177" s="302"/>
      <c r="OXC177" s="101"/>
      <c r="OXD177" s="301"/>
      <c r="OXE177" s="110"/>
      <c r="OXF177" s="110"/>
      <c r="OXG177" s="110"/>
      <c r="OXH177" s="301"/>
      <c r="OXI177" s="302"/>
      <c r="OXJ177" s="101"/>
      <c r="OXK177" s="301"/>
      <c r="OXL177" s="110"/>
      <c r="OXM177" s="110"/>
      <c r="OXN177" s="110"/>
      <c r="OXO177" s="301"/>
      <c r="OXP177" s="302"/>
      <c r="OXQ177" s="101"/>
      <c r="OXR177" s="301"/>
      <c r="OXS177" s="110"/>
      <c r="OXT177" s="110"/>
      <c r="OXU177" s="110"/>
      <c r="OXV177" s="301"/>
      <c r="OXW177" s="302"/>
      <c r="OXX177" s="101"/>
      <c r="OXY177" s="301"/>
      <c r="OXZ177" s="110"/>
      <c r="OYA177" s="110"/>
      <c r="OYB177" s="110"/>
      <c r="OYC177" s="301"/>
      <c r="OYD177" s="302"/>
      <c r="OYE177" s="101"/>
      <c r="OYF177" s="301"/>
      <c r="OYG177" s="110"/>
      <c r="OYH177" s="110"/>
      <c r="OYI177" s="110"/>
      <c r="OYJ177" s="301"/>
      <c r="OYK177" s="302"/>
      <c r="OYL177" s="101"/>
      <c r="OYM177" s="301"/>
      <c r="OYN177" s="110"/>
      <c r="OYO177" s="110"/>
      <c r="OYP177" s="110"/>
      <c r="OYQ177" s="301"/>
      <c r="OYR177" s="302"/>
      <c r="OYS177" s="101"/>
      <c r="OYT177" s="301"/>
      <c r="OYU177" s="110"/>
      <c r="OYV177" s="110"/>
      <c r="OYW177" s="110"/>
      <c r="OYX177" s="301"/>
      <c r="OYY177" s="302"/>
      <c r="OYZ177" s="101"/>
      <c r="OZA177" s="301"/>
      <c r="OZB177" s="110"/>
      <c r="OZC177" s="110"/>
      <c r="OZD177" s="110"/>
      <c r="OZE177" s="301"/>
      <c r="OZF177" s="302"/>
      <c r="OZG177" s="101"/>
      <c r="OZH177" s="301"/>
      <c r="OZI177" s="110"/>
      <c r="OZJ177" s="110"/>
      <c r="OZK177" s="110"/>
      <c r="OZL177" s="301"/>
      <c r="OZM177" s="302"/>
      <c r="OZN177" s="101"/>
      <c r="OZO177" s="301"/>
      <c r="OZP177" s="110"/>
      <c r="OZQ177" s="110"/>
      <c r="OZR177" s="110"/>
      <c r="OZS177" s="301"/>
      <c r="OZT177" s="302"/>
      <c r="OZU177" s="101"/>
      <c r="OZV177" s="301"/>
      <c r="OZW177" s="110"/>
      <c r="OZX177" s="110"/>
      <c r="OZY177" s="110"/>
      <c r="OZZ177" s="301"/>
      <c r="PAA177" s="302"/>
      <c r="PAB177" s="101"/>
      <c r="PAC177" s="301"/>
      <c r="PAD177" s="110"/>
      <c r="PAE177" s="110"/>
      <c r="PAF177" s="110"/>
      <c r="PAG177" s="301"/>
      <c r="PAH177" s="302"/>
      <c r="PAI177" s="101"/>
      <c r="PAJ177" s="301"/>
      <c r="PAK177" s="110"/>
      <c r="PAL177" s="110"/>
      <c r="PAM177" s="110"/>
      <c r="PAN177" s="301"/>
      <c r="PAO177" s="302"/>
      <c r="PAP177" s="101"/>
      <c r="PAQ177" s="301"/>
      <c r="PAR177" s="110"/>
      <c r="PAS177" s="110"/>
      <c r="PAT177" s="110"/>
      <c r="PAU177" s="301"/>
      <c r="PAV177" s="302"/>
      <c r="PAW177" s="101"/>
      <c r="PAX177" s="301"/>
      <c r="PAY177" s="110"/>
      <c r="PAZ177" s="110"/>
      <c r="PBA177" s="110"/>
      <c r="PBB177" s="301"/>
      <c r="PBC177" s="302"/>
      <c r="PBD177" s="101"/>
      <c r="PBE177" s="301"/>
      <c r="PBF177" s="110"/>
      <c r="PBG177" s="110"/>
      <c r="PBH177" s="110"/>
      <c r="PBI177" s="301"/>
      <c r="PBJ177" s="302"/>
      <c r="PBK177" s="101"/>
      <c r="PBL177" s="301"/>
      <c r="PBM177" s="110"/>
      <c r="PBN177" s="110"/>
      <c r="PBO177" s="110"/>
      <c r="PBP177" s="301"/>
      <c r="PBQ177" s="302"/>
      <c r="PBR177" s="101"/>
      <c r="PBS177" s="301"/>
      <c r="PBT177" s="110"/>
      <c r="PBU177" s="110"/>
      <c r="PBV177" s="110"/>
      <c r="PBW177" s="301"/>
      <c r="PBX177" s="302"/>
      <c r="PBY177" s="101"/>
      <c r="PBZ177" s="301"/>
      <c r="PCA177" s="110"/>
      <c r="PCB177" s="110"/>
      <c r="PCC177" s="110"/>
      <c r="PCD177" s="301"/>
      <c r="PCE177" s="302"/>
      <c r="PCF177" s="101"/>
      <c r="PCG177" s="301"/>
      <c r="PCH177" s="110"/>
      <c r="PCI177" s="110"/>
      <c r="PCJ177" s="110"/>
      <c r="PCK177" s="301"/>
      <c r="PCL177" s="302"/>
      <c r="PCM177" s="101"/>
      <c r="PCN177" s="301"/>
      <c r="PCO177" s="110"/>
      <c r="PCP177" s="110"/>
      <c r="PCQ177" s="110"/>
      <c r="PCR177" s="301"/>
      <c r="PCS177" s="302"/>
      <c r="PCT177" s="101"/>
      <c r="PCU177" s="301"/>
      <c r="PCV177" s="110"/>
      <c r="PCW177" s="110"/>
      <c r="PCX177" s="110"/>
      <c r="PCY177" s="301"/>
      <c r="PCZ177" s="302"/>
      <c r="PDA177" s="101"/>
      <c r="PDB177" s="301"/>
      <c r="PDC177" s="110"/>
      <c r="PDD177" s="110"/>
      <c r="PDE177" s="110"/>
      <c r="PDF177" s="301"/>
      <c r="PDG177" s="302"/>
      <c r="PDH177" s="101"/>
      <c r="PDI177" s="301"/>
      <c r="PDJ177" s="110"/>
      <c r="PDK177" s="110"/>
      <c r="PDL177" s="110"/>
      <c r="PDM177" s="301"/>
      <c r="PDN177" s="302"/>
      <c r="PDO177" s="101"/>
      <c r="PDP177" s="301"/>
      <c r="PDQ177" s="110"/>
      <c r="PDR177" s="110"/>
      <c r="PDS177" s="110"/>
      <c r="PDT177" s="301"/>
      <c r="PDU177" s="302"/>
      <c r="PDV177" s="101"/>
      <c r="PDW177" s="301"/>
      <c r="PDX177" s="110"/>
      <c r="PDY177" s="110"/>
      <c r="PDZ177" s="110"/>
      <c r="PEA177" s="301"/>
      <c r="PEB177" s="302"/>
      <c r="PEC177" s="101"/>
      <c r="PED177" s="301"/>
      <c r="PEE177" s="110"/>
      <c r="PEF177" s="110"/>
      <c r="PEG177" s="110"/>
      <c r="PEH177" s="301"/>
      <c r="PEI177" s="302"/>
      <c r="PEJ177" s="101"/>
      <c r="PEK177" s="301"/>
      <c r="PEL177" s="110"/>
      <c r="PEM177" s="110"/>
      <c r="PEN177" s="110"/>
      <c r="PEO177" s="301"/>
      <c r="PEP177" s="302"/>
      <c r="PEQ177" s="101"/>
      <c r="PER177" s="301"/>
      <c r="PES177" s="110"/>
      <c r="PET177" s="110"/>
      <c r="PEU177" s="110"/>
      <c r="PEV177" s="301"/>
      <c r="PEW177" s="302"/>
      <c r="PEX177" s="101"/>
      <c r="PEY177" s="301"/>
      <c r="PEZ177" s="110"/>
      <c r="PFA177" s="110"/>
      <c r="PFB177" s="110"/>
      <c r="PFC177" s="301"/>
      <c r="PFD177" s="302"/>
      <c r="PFE177" s="101"/>
      <c r="PFF177" s="301"/>
      <c r="PFG177" s="110"/>
      <c r="PFH177" s="110"/>
      <c r="PFI177" s="110"/>
      <c r="PFJ177" s="301"/>
      <c r="PFK177" s="302"/>
      <c r="PFL177" s="101"/>
      <c r="PFM177" s="301"/>
      <c r="PFN177" s="110"/>
      <c r="PFO177" s="110"/>
      <c r="PFP177" s="110"/>
      <c r="PFQ177" s="301"/>
      <c r="PFR177" s="302"/>
      <c r="PFS177" s="101"/>
      <c r="PFT177" s="301"/>
      <c r="PFU177" s="110"/>
      <c r="PFV177" s="110"/>
      <c r="PFW177" s="110"/>
      <c r="PFX177" s="301"/>
      <c r="PFY177" s="302"/>
      <c r="PFZ177" s="101"/>
      <c r="PGA177" s="301"/>
      <c r="PGB177" s="110"/>
      <c r="PGC177" s="110"/>
      <c r="PGD177" s="110"/>
      <c r="PGE177" s="301"/>
      <c r="PGF177" s="302"/>
      <c r="PGG177" s="101"/>
      <c r="PGH177" s="301"/>
      <c r="PGI177" s="110"/>
      <c r="PGJ177" s="110"/>
      <c r="PGK177" s="110"/>
      <c r="PGL177" s="301"/>
      <c r="PGM177" s="302"/>
      <c r="PGN177" s="101"/>
      <c r="PGO177" s="301"/>
      <c r="PGP177" s="110"/>
      <c r="PGQ177" s="110"/>
      <c r="PGR177" s="110"/>
      <c r="PGS177" s="301"/>
      <c r="PGT177" s="302"/>
      <c r="PGU177" s="101"/>
      <c r="PGV177" s="301"/>
      <c r="PGW177" s="110"/>
      <c r="PGX177" s="110"/>
      <c r="PGY177" s="110"/>
      <c r="PGZ177" s="301"/>
      <c r="PHA177" s="302"/>
      <c r="PHB177" s="101"/>
      <c r="PHC177" s="301"/>
      <c r="PHD177" s="110"/>
      <c r="PHE177" s="110"/>
      <c r="PHF177" s="110"/>
      <c r="PHG177" s="301"/>
      <c r="PHH177" s="302"/>
      <c r="PHI177" s="101"/>
      <c r="PHJ177" s="301"/>
      <c r="PHK177" s="110"/>
      <c r="PHL177" s="110"/>
      <c r="PHM177" s="110"/>
      <c r="PHN177" s="301"/>
      <c r="PHO177" s="302"/>
      <c r="PHP177" s="101"/>
      <c r="PHQ177" s="301"/>
      <c r="PHR177" s="110"/>
      <c r="PHS177" s="110"/>
      <c r="PHT177" s="110"/>
      <c r="PHU177" s="301"/>
      <c r="PHV177" s="302"/>
      <c r="PHW177" s="101"/>
      <c r="PHX177" s="301"/>
      <c r="PHY177" s="110"/>
      <c r="PHZ177" s="110"/>
      <c r="PIA177" s="110"/>
      <c r="PIB177" s="301"/>
      <c r="PIC177" s="302"/>
      <c r="PID177" s="101"/>
      <c r="PIE177" s="301"/>
      <c r="PIF177" s="110"/>
      <c r="PIG177" s="110"/>
      <c r="PIH177" s="110"/>
      <c r="PII177" s="301"/>
      <c r="PIJ177" s="302"/>
      <c r="PIK177" s="101"/>
      <c r="PIL177" s="301"/>
      <c r="PIM177" s="110"/>
      <c r="PIN177" s="110"/>
      <c r="PIO177" s="110"/>
      <c r="PIP177" s="301"/>
      <c r="PIQ177" s="302"/>
      <c r="PIR177" s="101"/>
      <c r="PIS177" s="301"/>
      <c r="PIT177" s="110"/>
      <c r="PIU177" s="110"/>
      <c r="PIV177" s="110"/>
      <c r="PIW177" s="301"/>
      <c r="PIX177" s="302"/>
      <c r="PIY177" s="101"/>
      <c r="PIZ177" s="301"/>
      <c r="PJA177" s="110"/>
      <c r="PJB177" s="110"/>
      <c r="PJC177" s="110"/>
      <c r="PJD177" s="301"/>
      <c r="PJE177" s="302"/>
      <c r="PJF177" s="101"/>
      <c r="PJG177" s="301"/>
      <c r="PJH177" s="110"/>
      <c r="PJI177" s="110"/>
      <c r="PJJ177" s="110"/>
      <c r="PJK177" s="301"/>
      <c r="PJL177" s="302"/>
      <c r="PJM177" s="101"/>
      <c r="PJN177" s="301"/>
      <c r="PJO177" s="110"/>
      <c r="PJP177" s="110"/>
      <c r="PJQ177" s="110"/>
      <c r="PJR177" s="301"/>
      <c r="PJS177" s="302"/>
      <c r="PJT177" s="101"/>
      <c r="PJU177" s="301"/>
      <c r="PJV177" s="110"/>
      <c r="PJW177" s="110"/>
      <c r="PJX177" s="110"/>
      <c r="PJY177" s="301"/>
      <c r="PJZ177" s="302"/>
      <c r="PKA177" s="101"/>
      <c r="PKB177" s="301"/>
      <c r="PKC177" s="110"/>
      <c r="PKD177" s="110"/>
      <c r="PKE177" s="110"/>
      <c r="PKF177" s="301"/>
      <c r="PKG177" s="302"/>
      <c r="PKH177" s="101"/>
      <c r="PKI177" s="301"/>
      <c r="PKJ177" s="110"/>
      <c r="PKK177" s="110"/>
      <c r="PKL177" s="110"/>
      <c r="PKM177" s="301"/>
      <c r="PKN177" s="302"/>
      <c r="PKO177" s="101"/>
      <c r="PKP177" s="301"/>
      <c r="PKQ177" s="110"/>
      <c r="PKR177" s="110"/>
      <c r="PKS177" s="110"/>
      <c r="PKT177" s="301"/>
      <c r="PKU177" s="302"/>
      <c r="PKV177" s="101"/>
      <c r="PKW177" s="301"/>
      <c r="PKX177" s="110"/>
      <c r="PKY177" s="110"/>
      <c r="PKZ177" s="110"/>
      <c r="PLA177" s="301"/>
      <c r="PLB177" s="302"/>
      <c r="PLC177" s="101"/>
      <c r="PLD177" s="301"/>
      <c r="PLE177" s="110"/>
      <c r="PLF177" s="110"/>
      <c r="PLG177" s="110"/>
      <c r="PLH177" s="301"/>
      <c r="PLI177" s="302"/>
      <c r="PLJ177" s="101"/>
      <c r="PLK177" s="301"/>
      <c r="PLL177" s="110"/>
      <c r="PLM177" s="110"/>
      <c r="PLN177" s="110"/>
      <c r="PLO177" s="301"/>
      <c r="PLP177" s="302"/>
      <c r="PLQ177" s="101"/>
      <c r="PLR177" s="301"/>
      <c r="PLS177" s="110"/>
      <c r="PLT177" s="110"/>
      <c r="PLU177" s="110"/>
      <c r="PLV177" s="301"/>
      <c r="PLW177" s="302"/>
      <c r="PLX177" s="101"/>
      <c r="PLY177" s="301"/>
      <c r="PLZ177" s="110"/>
      <c r="PMA177" s="110"/>
      <c r="PMB177" s="110"/>
      <c r="PMC177" s="301"/>
      <c r="PMD177" s="302"/>
      <c r="PME177" s="101"/>
      <c r="PMF177" s="301"/>
      <c r="PMG177" s="110"/>
      <c r="PMH177" s="110"/>
      <c r="PMI177" s="110"/>
      <c r="PMJ177" s="301"/>
      <c r="PMK177" s="302"/>
      <c r="PML177" s="101"/>
      <c r="PMM177" s="301"/>
      <c r="PMN177" s="110"/>
      <c r="PMO177" s="110"/>
      <c r="PMP177" s="110"/>
      <c r="PMQ177" s="301"/>
      <c r="PMR177" s="302"/>
      <c r="PMS177" s="101"/>
      <c r="PMT177" s="301"/>
      <c r="PMU177" s="110"/>
      <c r="PMV177" s="110"/>
      <c r="PMW177" s="110"/>
      <c r="PMX177" s="301"/>
      <c r="PMY177" s="302"/>
      <c r="PMZ177" s="101"/>
      <c r="PNA177" s="301"/>
      <c r="PNB177" s="110"/>
      <c r="PNC177" s="110"/>
      <c r="PND177" s="110"/>
      <c r="PNE177" s="301"/>
      <c r="PNF177" s="302"/>
      <c r="PNG177" s="101"/>
      <c r="PNH177" s="301"/>
      <c r="PNI177" s="110"/>
      <c r="PNJ177" s="110"/>
      <c r="PNK177" s="110"/>
      <c r="PNL177" s="301"/>
      <c r="PNM177" s="302"/>
      <c r="PNN177" s="101"/>
      <c r="PNO177" s="301"/>
      <c r="PNP177" s="110"/>
      <c r="PNQ177" s="110"/>
      <c r="PNR177" s="110"/>
      <c r="PNS177" s="301"/>
      <c r="PNT177" s="302"/>
      <c r="PNU177" s="101"/>
      <c r="PNV177" s="301"/>
      <c r="PNW177" s="110"/>
      <c r="PNX177" s="110"/>
      <c r="PNY177" s="110"/>
      <c r="PNZ177" s="301"/>
      <c r="POA177" s="302"/>
      <c r="POB177" s="101"/>
      <c r="POC177" s="301"/>
      <c r="POD177" s="110"/>
      <c r="POE177" s="110"/>
      <c r="POF177" s="110"/>
      <c r="POG177" s="301"/>
      <c r="POH177" s="302"/>
      <c r="POI177" s="101"/>
      <c r="POJ177" s="301"/>
      <c r="POK177" s="110"/>
      <c r="POL177" s="110"/>
      <c r="POM177" s="110"/>
      <c r="PON177" s="301"/>
      <c r="POO177" s="302"/>
      <c r="POP177" s="101"/>
      <c r="POQ177" s="301"/>
      <c r="POR177" s="110"/>
      <c r="POS177" s="110"/>
      <c r="POT177" s="110"/>
      <c r="POU177" s="301"/>
      <c r="POV177" s="302"/>
      <c r="POW177" s="101"/>
      <c r="POX177" s="301"/>
      <c r="POY177" s="110"/>
      <c r="POZ177" s="110"/>
      <c r="PPA177" s="110"/>
      <c r="PPB177" s="301"/>
      <c r="PPC177" s="302"/>
      <c r="PPD177" s="101"/>
      <c r="PPE177" s="301"/>
      <c r="PPF177" s="110"/>
      <c r="PPG177" s="110"/>
      <c r="PPH177" s="110"/>
      <c r="PPI177" s="301"/>
      <c r="PPJ177" s="302"/>
      <c r="PPK177" s="101"/>
      <c r="PPL177" s="301"/>
      <c r="PPM177" s="110"/>
      <c r="PPN177" s="110"/>
      <c r="PPO177" s="110"/>
      <c r="PPP177" s="301"/>
      <c r="PPQ177" s="302"/>
      <c r="PPR177" s="101"/>
      <c r="PPS177" s="301"/>
      <c r="PPT177" s="110"/>
      <c r="PPU177" s="110"/>
      <c r="PPV177" s="110"/>
      <c r="PPW177" s="301"/>
      <c r="PPX177" s="302"/>
      <c r="PPY177" s="101"/>
      <c r="PPZ177" s="301"/>
      <c r="PQA177" s="110"/>
      <c r="PQB177" s="110"/>
      <c r="PQC177" s="110"/>
      <c r="PQD177" s="301"/>
      <c r="PQE177" s="302"/>
      <c r="PQF177" s="101"/>
      <c r="PQG177" s="301"/>
      <c r="PQH177" s="110"/>
      <c r="PQI177" s="110"/>
      <c r="PQJ177" s="110"/>
      <c r="PQK177" s="301"/>
      <c r="PQL177" s="302"/>
      <c r="PQM177" s="101"/>
      <c r="PQN177" s="301"/>
      <c r="PQO177" s="110"/>
      <c r="PQP177" s="110"/>
      <c r="PQQ177" s="110"/>
      <c r="PQR177" s="301"/>
      <c r="PQS177" s="302"/>
      <c r="PQT177" s="101"/>
      <c r="PQU177" s="301"/>
      <c r="PQV177" s="110"/>
      <c r="PQW177" s="110"/>
      <c r="PQX177" s="110"/>
      <c r="PQY177" s="301"/>
      <c r="PQZ177" s="302"/>
      <c r="PRA177" s="101"/>
      <c r="PRB177" s="301"/>
      <c r="PRC177" s="110"/>
      <c r="PRD177" s="110"/>
      <c r="PRE177" s="110"/>
      <c r="PRF177" s="301"/>
      <c r="PRG177" s="302"/>
      <c r="PRH177" s="101"/>
      <c r="PRI177" s="301"/>
      <c r="PRJ177" s="110"/>
      <c r="PRK177" s="110"/>
      <c r="PRL177" s="110"/>
      <c r="PRM177" s="301"/>
      <c r="PRN177" s="302"/>
      <c r="PRO177" s="101"/>
      <c r="PRP177" s="301"/>
      <c r="PRQ177" s="110"/>
      <c r="PRR177" s="110"/>
      <c r="PRS177" s="110"/>
      <c r="PRT177" s="301"/>
      <c r="PRU177" s="302"/>
      <c r="PRV177" s="101"/>
      <c r="PRW177" s="301"/>
      <c r="PRX177" s="110"/>
      <c r="PRY177" s="110"/>
      <c r="PRZ177" s="110"/>
      <c r="PSA177" s="301"/>
      <c r="PSB177" s="302"/>
      <c r="PSC177" s="101"/>
      <c r="PSD177" s="301"/>
      <c r="PSE177" s="110"/>
      <c r="PSF177" s="110"/>
      <c r="PSG177" s="110"/>
      <c r="PSH177" s="301"/>
      <c r="PSI177" s="302"/>
      <c r="PSJ177" s="101"/>
      <c r="PSK177" s="301"/>
      <c r="PSL177" s="110"/>
      <c r="PSM177" s="110"/>
      <c r="PSN177" s="110"/>
      <c r="PSO177" s="301"/>
      <c r="PSP177" s="302"/>
      <c r="PSQ177" s="101"/>
      <c r="PSR177" s="301"/>
      <c r="PSS177" s="110"/>
      <c r="PST177" s="110"/>
      <c r="PSU177" s="110"/>
      <c r="PSV177" s="301"/>
      <c r="PSW177" s="302"/>
      <c r="PSX177" s="101"/>
      <c r="PSY177" s="301"/>
      <c r="PSZ177" s="110"/>
      <c r="PTA177" s="110"/>
      <c r="PTB177" s="110"/>
      <c r="PTC177" s="301"/>
      <c r="PTD177" s="302"/>
      <c r="PTE177" s="101"/>
      <c r="PTF177" s="301"/>
      <c r="PTG177" s="110"/>
      <c r="PTH177" s="110"/>
      <c r="PTI177" s="110"/>
      <c r="PTJ177" s="301"/>
      <c r="PTK177" s="302"/>
      <c r="PTL177" s="101"/>
      <c r="PTM177" s="301"/>
      <c r="PTN177" s="110"/>
      <c r="PTO177" s="110"/>
      <c r="PTP177" s="110"/>
      <c r="PTQ177" s="301"/>
      <c r="PTR177" s="302"/>
      <c r="PTS177" s="101"/>
      <c r="PTT177" s="301"/>
      <c r="PTU177" s="110"/>
      <c r="PTV177" s="110"/>
      <c r="PTW177" s="110"/>
      <c r="PTX177" s="301"/>
      <c r="PTY177" s="302"/>
      <c r="PTZ177" s="101"/>
      <c r="PUA177" s="301"/>
      <c r="PUB177" s="110"/>
      <c r="PUC177" s="110"/>
      <c r="PUD177" s="110"/>
      <c r="PUE177" s="301"/>
      <c r="PUF177" s="302"/>
      <c r="PUG177" s="101"/>
      <c r="PUH177" s="301"/>
      <c r="PUI177" s="110"/>
      <c r="PUJ177" s="110"/>
      <c r="PUK177" s="110"/>
      <c r="PUL177" s="301"/>
      <c r="PUM177" s="302"/>
      <c r="PUN177" s="101"/>
      <c r="PUO177" s="301"/>
      <c r="PUP177" s="110"/>
      <c r="PUQ177" s="110"/>
      <c r="PUR177" s="110"/>
      <c r="PUS177" s="301"/>
      <c r="PUT177" s="302"/>
      <c r="PUU177" s="101"/>
      <c r="PUV177" s="301"/>
      <c r="PUW177" s="110"/>
      <c r="PUX177" s="110"/>
      <c r="PUY177" s="110"/>
      <c r="PUZ177" s="301"/>
      <c r="PVA177" s="302"/>
      <c r="PVB177" s="101"/>
      <c r="PVC177" s="301"/>
      <c r="PVD177" s="110"/>
      <c r="PVE177" s="110"/>
      <c r="PVF177" s="110"/>
      <c r="PVG177" s="301"/>
      <c r="PVH177" s="302"/>
      <c r="PVI177" s="101"/>
      <c r="PVJ177" s="301"/>
      <c r="PVK177" s="110"/>
      <c r="PVL177" s="110"/>
      <c r="PVM177" s="110"/>
      <c r="PVN177" s="301"/>
      <c r="PVO177" s="302"/>
      <c r="PVP177" s="101"/>
      <c r="PVQ177" s="301"/>
      <c r="PVR177" s="110"/>
      <c r="PVS177" s="110"/>
      <c r="PVT177" s="110"/>
      <c r="PVU177" s="301"/>
      <c r="PVV177" s="302"/>
      <c r="PVW177" s="101"/>
      <c r="PVX177" s="301"/>
      <c r="PVY177" s="110"/>
      <c r="PVZ177" s="110"/>
      <c r="PWA177" s="110"/>
      <c r="PWB177" s="301"/>
      <c r="PWC177" s="302"/>
      <c r="PWD177" s="101"/>
      <c r="PWE177" s="301"/>
      <c r="PWF177" s="110"/>
      <c r="PWG177" s="110"/>
      <c r="PWH177" s="110"/>
      <c r="PWI177" s="301"/>
      <c r="PWJ177" s="302"/>
      <c r="PWK177" s="101"/>
      <c r="PWL177" s="301"/>
      <c r="PWM177" s="110"/>
      <c r="PWN177" s="110"/>
      <c r="PWO177" s="110"/>
      <c r="PWP177" s="301"/>
      <c r="PWQ177" s="302"/>
      <c r="PWR177" s="101"/>
      <c r="PWS177" s="301"/>
      <c r="PWT177" s="110"/>
      <c r="PWU177" s="110"/>
      <c r="PWV177" s="110"/>
      <c r="PWW177" s="301"/>
      <c r="PWX177" s="302"/>
      <c r="PWY177" s="101"/>
      <c r="PWZ177" s="301"/>
      <c r="PXA177" s="110"/>
      <c r="PXB177" s="110"/>
      <c r="PXC177" s="110"/>
      <c r="PXD177" s="301"/>
      <c r="PXE177" s="302"/>
      <c r="PXF177" s="101"/>
      <c r="PXG177" s="301"/>
      <c r="PXH177" s="110"/>
      <c r="PXI177" s="110"/>
      <c r="PXJ177" s="110"/>
      <c r="PXK177" s="301"/>
      <c r="PXL177" s="302"/>
      <c r="PXM177" s="101"/>
      <c r="PXN177" s="301"/>
      <c r="PXO177" s="110"/>
      <c r="PXP177" s="110"/>
      <c r="PXQ177" s="110"/>
      <c r="PXR177" s="301"/>
      <c r="PXS177" s="302"/>
      <c r="PXT177" s="101"/>
      <c r="PXU177" s="301"/>
      <c r="PXV177" s="110"/>
      <c r="PXW177" s="110"/>
      <c r="PXX177" s="110"/>
      <c r="PXY177" s="301"/>
      <c r="PXZ177" s="302"/>
      <c r="PYA177" s="101"/>
      <c r="PYB177" s="301"/>
      <c r="PYC177" s="110"/>
      <c r="PYD177" s="110"/>
      <c r="PYE177" s="110"/>
      <c r="PYF177" s="301"/>
      <c r="PYG177" s="302"/>
      <c r="PYH177" s="101"/>
      <c r="PYI177" s="301"/>
      <c r="PYJ177" s="110"/>
      <c r="PYK177" s="110"/>
      <c r="PYL177" s="110"/>
      <c r="PYM177" s="301"/>
      <c r="PYN177" s="302"/>
      <c r="PYO177" s="101"/>
      <c r="PYP177" s="301"/>
      <c r="PYQ177" s="110"/>
      <c r="PYR177" s="110"/>
      <c r="PYS177" s="110"/>
      <c r="PYT177" s="301"/>
      <c r="PYU177" s="302"/>
      <c r="PYV177" s="101"/>
      <c r="PYW177" s="301"/>
      <c r="PYX177" s="110"/>
      <c r="PYY177" s="110"/>
      <c r="PYZ177" s="110"/>
      <c r="PZA177" s="301"/>
      <c r="PZB177" s="302"/>
      <c r="PZC177" s="101"/>
      <c r="PZD177" s="301"/>
      <c r="PZE177" s="110"/>
      <c r="PZF177" s="110"/>
      <c r="PZG177" s="110"/>
      <c r="PZH177" s="301"/>
      <c r="PZI177" s="302"/>
      <c r="PZJ177" s="101"/>
      <c r="PZK177" s="301"/>
      <c r="PZL177" s="110"/>
      <c r="PZM177" s="110"/>
      <c r="PZN177" s="110"/>
      <c r="PZO177" s="301"/>
      <c r="PZP177" s="302"/>
      <c r="PZQ177" s="101"/>
      <c r="PZR177" s="301"/>
      <c r="PZS177" s="110"/>
      <c r="PZT177" s="110"/>
      <c r="PZU177" s="110"/>
      <c r="PZV177" s="301"/>
      <c r="PZW177" s="302"/>
      <c r="PZX177" s="101"/>
      <c r="PZY177" s="301"/>
      <c r="PZZ177" s="110"/>
      <c r="QAA177" s="110"/>
      <c r="QAB177" s="110"/>
      <c r="QAC177" s="301"/>
      <c r="QAD177" s="302"/>
      <c r="QAE177" s="101"/>
      <c r="QAF177" s="301"/>
      <c r="QAG177" s="110"/>
      <c r="QAH177" s="110"/>
      <c r="QAI177" s="110"/>
      <c r="QAJ177" s="301"/>
      <c r="QAK177" s="302"/>
      <c r="QAL177" s="101"/>
      <c r="QAM177" s="301"/>
      <c r="QAN177" s="110"/>
      <c r="QAO177" s="110"/>
      <c r="QAP177" s="110"/>
      <c r="QAQ177" s="301"/>
      <c r="QAR177" s="302"/>
      <c r="QAS177" s="101"/>
      <c r="QAT177" s="301"/>
      <c r="QAU177" s="110"/>
      <c r="QAV177" s="110"/>
      <c r="QAW177" s="110"/>
      <c r="QAX177" s="301"/>
      <c r="QAY177" s="302"/>
      <c r="QAZ177" s="101"/>
      <c r="QBA177" s="301"/>
      <c r="QBB177" s="110"/>
      <c r="QBC177" s="110"/>
      <c r="QBD177" s="110"/>
      <c r="QBE177" s="301"/>
      <c r="QBF177" s="302"/>
      <c r="QBG177" s="101"/>
      <c r="QBH177" s="301"/>
      <c r="QBI177" s="110"/>
      <c r="QBJ177" s="110"/>
      <c r="QBK177" s="110"/>
      <c r="QBL177" s="301"/>
      <c r="QBM177" s="302"/>
      <c r="QBN177" s="101"/>
      <c r="QBO177" s="301"/>
      <c r="QBP177" s="110"/>
      <c r="QBQ177" s="110"/>
      <c r="QBR177" s="110"/>
      <c r="QBS177" s="301"/>
      <c r="QBT177" s="302"/>
      <c r="QBU177" s="101"/>
      <c r="QBV177" s="301"/>
      <c r="QBW177" s="110"/>
      <c r="QBX177" s="110"/>
      <c r="QBY177" s="110"/>
      <c r="QBZ177" s="301"/>
      <c r="QCA177" s="302"/>
      <c r="QCB177" s="101"/>
      <c r="QCC177" s="301"/>
      <c r="QCD177" s="110"/>
      <c r="QCE177" s="110"/>
      <c r="QCF177" s="110"/>
      <c r="QCG177" s="301"/>
      <c r="QCH177" s="302"/>
      <c r="QCI177" s="101"/>
      <c r="QCJ177" s="301"/>
      <c r="QCK177" s="110"/>
      <c r="QCL177" s="110"/>
      <c r="QCM177" s="110"/>
      <c r="QCN177" s="301"/>
      <c r="QCO177" s="302"/>
      <c r="QCP177" s="101"/>
      <c r="QCQ177" s="301"/>
      <c r="QCR177" s="110"/>
      <c r="QCS177" s="110"/>
      <c r="QCT177" s="110"/>
      <c r="QCU177" s="301"/>
      <c r="QCV177" s="302"/>
      <c r="QCW177" s="101"/>
      <c r="QCX177" s="301"/>
      <c r="QCY177" s="110"/>
      <c r="QCZ177" s="110"/>
      <c r="QDA177" s="110"/>
      <c r="QDB177" s="301"/>
      <c r="QDC177" s="302"/>
      <c r="QDD177" s="101"/>
      <c r="QDE177" s="301"/>
      <c r="QDF177" s="110"/>
      <c r="QDG177" s="110"/>
      <c r="QDH177" s="110"/>
      <c r="QDI177" s="301"/>
      <c r="QDJ177" s="302"/>
      <c r="QDK177" s="101"/>
      <c r="QDL177" s="301"/>
      <c r="QDM177" s="110"/>
      <c r="QDN177" s="110"/>
      <c r="QDO177" s="110"/>
      <c r="QDP177" s="301"/>
      <c r="QDQ177" s="302"/>
      <c r="QDR177" s="101"/>
      <c r="QDS177" s="301"/>
      <c r="QDT177" s="110"/>
      <c r="QDU177" s="110"/>
      <c r="QDV177" s="110"/>
      <c r="QDW177" s="301"/>
      <c r="QDX177" s="302"/>
      <c r="QDY177" s="101"/>
      <c r="QDZ177" s="301"/>
      <c r="QEA177" s="110"/>
      <c r="QEB177" s="110"/>
      <c r="QEC177" s="110"/>
      <c r="QED177" s="301"/>
      <c r="QEE177" s="302"/>
      <c r="QEF177" s="101"/>
      <c r="QEG177" s="301"/>
      <c r="QEH177" s="110"/>
      <c r="QEI177" s="110"/>
      <c r="QEJ177" s="110"/>
      <c r="QEK177" s="301"/>
      <c r="QEL177" s="302"/>
      <c r="QEM177" s="101"/>
      <c r="QEN177" s="301"/>
      <c r="QEO177" s="110"/>
      <c r="QEP177" s="110"/>
      <c r="QEQ177" s="110"/>
      <c r="QER177" s="301"/>
      <c r="QES177" s="302"/>
      <c r="QET177" s="101"/>
      <c r="QEU177" s="301"/>
      <c r="QEV177" s="110"/>
      <c r="QEW177" s="110"/>
      <c r="QEX177" s="110"/>
      <c r="QEY177" s="301"/>
      <c r="QEZ177" s="302"/>
      <c r="QFA177" s="101"/>
      <c r="QFB177" s="301"/>
      <c r="QFC177" s="110"/>
      <c r="QFD177" s="110"/>
      <c r="QFE177" s="110"/>
      <c r="QFF177" s="301"/>
      <c r="QFG177" s="302"/>
      <c r="QFH177" s="101"/>
      <c r="QFI177" s="301"/>
      <c r="QFJ177" s="110"/>
      <c r="QFK177" s="110"/>
      <c r="QFL177" s="110"/>
      <c r="QFM177" s="301"/>
      <c r="QFN177" s="302"/>
      <c r="QFO177" s="101"/>
      <c r="QFP177" s="301"/>
      <c r="QFQ177" s="110"/>
      <c r="QFR177" s="110"/>
      <c r="QFS177" s="110"/>
      <c r="QFT177" s="301"/>
      <c r="QFU177" s="302"/>
      <c r="QFV177" s="101"/>
      <c r="QFW177" s="301"/>
      <c r="QFX177" s="110"/>
      <c r="QFY177" s="110"/>
      <c r="QFZ177" s="110"/>
      <c r="QGA177" s="301"/>
      <c r="QGB177" s="302"/>
      <c r="QGC177" s="101"/>
      <c r="QGD177" s="301"/>
      <c r="QGE177" s="110"/>
      <c r="QGF177" s="110"/>
      <c r="QGG177" s="110"/>
      <c r="QGH177" s="301"/>
      <c r="QGI177" s="302"/>
      <c r="QGJ177" s="101"/>
      <c r="QGK177" s="301"/>
      <c r="QGL177" s="110"/>
      <c r="QGM177" s="110"/>
      <c r="QGN177" s="110"/>
      <c r="QGO177" s="301"/>
      <c r="QGP177" s="302"/>
      <c r="QGQ177" s="101"/>
      <c r="QGR177" s="301"/>
      <c r="QGS177" s="110"/>
      <c r="QGT177" s="110"/>
      <c r="QGU177" s="110"/>
      <c r="QGV177" s="301"/>
      <c r="QGW177" s="302"/>
      <c r="QGX177" s="101"/>
      <c r="QGY177" s="301"/>
      <c r="QGZ177" s="110"/>
      <c r="QHA177" s="110"/>
      <c r="QHB177" s="110"/>
      <c r="QHC177" s="301"/>
      <c r="QHD177" s="302"/>
      <c r="QHE177" s="101"/>
      <c r="QHF177" s="301"/>
      <c r="QHG177" s="110"/>
      <c r="QHH177" s="110"/>
      <c r="QHI177" s="110"/>
      <c r="QHJ177" s="301"/>
      <c r="QHK177" s="302"/>
      <c r="QHL177" s="101"/>
      <c r="QHM177" s="301"/>
      <c r="QHN177" s="110"/>
      <c r="QHO177" s="110"/>
      <c r="QHP177" s="110"/>
      <c r="QHQ177" s="301"/>
      <c r="QHR177" s="302"/>
      <c r="QHS177" s="101"/>
      <c r="QHT177" s="301"/>
      <c r="QHU177" s="110"/>
      <c r="QHV177" s="110"/>
      <c r="QHW177" s="110"/>
      <c r="QHX177" s="301"/>
      <c r="QHY177" s="302"/>
      <c r="QHZ177" s="101"/>
      <c r="QIA177" s="301"/>
      <c r="QIB177" s="110"/>
      <c r="QIC177" s="110"/>
      <c r="QID177" s="110"/>
      <c r="QIE177" s="301"/>
      <c r="QIF177" s="302"/>
      <c r="QIG177" s="101"/>
      <c r="QIH177" s="301"/>
      <c r="QII177" s="110"/>
      <c r="QIJ177" s="110"/>
      <c r="QIK177" s="110"/>
      <c r="QIL177" s="301"/>
      <c r="QIM177" s="302"/>
      <c r="QIN177" s="101"/>
      <c r="QIO177" s="301"/>
      <c r="QIP177" s="110"/>
      <c r="QIQ177" s="110"/>
      <c r="QIR177" s="110"/>
      <c r="QIS177" s="301"/>
      <c r="QIT177" s="302"/>
      <c r="QIU177" s="101"/>
      <c r="QIV177" s="301"/>
      <c r="QIW177" s="110"/>
      <c r="QIX177" s="110"/>
      <c r="QIY177" s="110"/>
      <c r="QIZ177" s="301"/>
      <c r="QJA177" s="302"/>
      <c r="QJB177" s="101"/>
      <c r="QJC177" s="301"/>
      <c r="QJD177" s="110"/>
      <c r="QJE177" s="110"/>
      <c r="QJF177" s="110"/>
      <c r="QJG177" s="301"/>
      <c r="QJH177" s="302"/>
      <c r="QJI177" s="101"/>
      <c r="QJJ177" s="301"/>
      <c r="QJK177" s="110"/>
      <c r="QJL177" s="110"/>
      <c r="QJM177" s="110"/>
      <c r="QJN177" s="301"/>
      <c r="QJO177" s="302"/>
      <c r="QJP177" s="101"/>
      <c r="QJQ177" s="301"/>
      <c r="QJR177" s="110"/>
      <c r="QJS177" s="110"/>
      <c r="QJT177" s="110"/>
      <c r="QJU177" s="301"/>
      <c r="QJV177" s="302"/>
      <c r="QJW177" s="101"/>
      <c r="QJX177" s="301"/>
      <c r="QJY177" s="110"/>
      <c r="QJZ177" s="110"/>
      <c r="QKA177" s="110"/>
      <c r="QKB177" s="301"/>
      <c r="QKC177" s="302"/>
      <c r="QKD177" s="101"/>
      <c r="QKE177" s="301"/>
      <c r="QKF177" s="110"/>
      <c r="QKG177" s="110"/>
      <c r="QKH177" s="110"/>
      <c r="QKI177" s="301"/>
      <c r="QKJ177" s="302"/>
      <c r="QKK177" s="101"/>
      <c r="QKL177" s="301"/>
      <c r="QKM177" s="110"/>
      <c r="QKN177" s="110"/>
      <c r="QKO177" s="110"/>
      <c r="QKP177" s="301"/>
      <c r="QKQ177" s="302"/>
      <c r="QKR177" s="101"/>
      <c r="QKS177" s="301"/>
      <c r="QKT177" s="110"/>
      <c r="QKU177" s="110"/>
      <c r="QKV177" s="110"/>
      <c r="QKW177" s="301"/>
      <c r="QKX177" s="302"/>
      <c r="QKY177" s="101"/>
      <c r="QKZ177" s="301"/>
      <c r="QLA177" s="110"/>
      <c r="QLB177" s="110"/>
      <c r="QLC177" s="110"/>
      <c r="QLD177" s="301"/>
      <c r="QLE177" s="302"/>
      <c r="QLF177" s="101"/>
      <c r="QLG177" s="301"/>
      <c r="QLH177" s="110"/>
      <c r="QLI177" s="110"/>
      <c r="QLJ177" s="110"/>
      <c r="QLK177" s="301"/>
      <c r="QLL177" s="302"/>
      <c r="QLM177" s="101"/>
      <c r="QLN177" s="301"/>
      <c r="QLO177" s="110"/>
      <c r="QLP177" s="110"/>
      <c r="QLQ177" s="110"/>
      <c r="QLR177" s="301"/>
      <c r="QLS177" s="302"/>
      <c r="QLT177" s="101"/>
      <c r="QLU177" s="301"/>
      <c r="QLV177" s="110"/>
      <c r="QLW177" s="110"/>
      <c r="QLX177" s="110"/>
      <c r="QLY177" s="301"/>
      <c r="QLZ177" s="302"/>
      <c r="QMA177" s="101"/>
      <c r="QMB177" s="301"/>
      <c r="QMC177" s="110"/>
      <c r="QMD177" s="110"/>
      <c r="QME177" s="110"/>
      <c r="QMF177" s="301"/>
      <c r="QMG177" s="302"/>
      <c r="QMH177" s="101"/>
      <c r="QMI177" s="301"/>
      <c r="QMJ177" s="110"/>
      <c r="QMK177" s="110"/>
      <c r="QML177" s="110"/>
      <c r="QMM177" s="301"/>
      <c r="QMN177" s="302"/>
      <c r="QMO177" s="101"/>
      <c r="QMP177" s="301"/>
      <c r="QMQ177" s="110"/>
      <c r="QMR177" s="110"/>
      <c r="QMS177" s="110"/>
      <c r="QMT177" s="301"/>
      <c r="QMU177" s="302"/>
      <c r="QMV177" s="101"/>
      <c r="QMW177" s="301"/>
      <c r="QMX177" s="110"/>
      <c r="QMY177" s="110"/>
      <c r="QMZ177" s="110"/>
      <c r="QNA177" s="301"/>
      <c r="QNB177" s="302"/>
      <c r="QNC177" s="101"/>
      <c r="QND177" s="301"/>
      <c r="QNE177" s="110"/>
      <c r="QNF177" s="110"/>
      <c r="QNG177" s="110"/>
      <c r="QNH177" s="301"/>
      <c r="QNI177" s="302"/>
      <c r="QNJ177" s="101"/>
      <c r="QNK177" s="301"/>
      <c r="QNL177" s="110"/>
      <c r="QNM177" s="110"/>
      <c r="QNN177" s="110"/>
      <c r="QNO177" s="301"/>
      <c r="QNP177" s="302"/>
      <c r="QNQ177" s="101"/>
      <c r="QNR177" s="301"/>
      <c r="QNS177" s="110"/>
      <c r="QNT177" s="110"/>
      <c r="QNU177" s="110"/>
      <c r="QNV177" s="301"/>
      <c r="QNW177" s="302"/>
      <c r="QNX177" s="101"/>
      <c r="QNY177" s="301"/>
      <c r="QNZ177" s="110"/>
      <c r="QOA177" s="110"/>
      <c r="QOB177" s="110"/>
      <c r="QOC177" s="301"/>
      <c r="QOD177" s="302"/>
      <c r="QOE177" s="101"/>
      <c r="QOF177" s="301"/>
      <c r="QOG177" s="110"/>
      <c r="QOH177" s="110"/>
      <c r="QOI177" s="110"/>
      <c r="QOJ177" s="301"/>
      <c r="QOK177" s="302"/>
      <c r="QOL177" s="101"/>
      <c r="QOM177" s="301"/>
      <c r="QON177" s="110"/>
      <c r="QOO177" s="110"/>
      <c r="QOP177" s="110"/>
      <c r="QOQ177" s="301"/>
      <c r="QOR177" s="302"/>
      <c r="QOS177" s="101"/>
      <c r="QOT177" s="301"/>
      <c r="QOU177" s="110"/>
      <c r="QOV177" s="110"/>
      <c r="QOW177" s="110"/>
      <c r="QOX177" s="301"/>
      <c r="QOY177" s="302"/>
      <c r="QOZ177" s="101"/>
      <c r="QPA177" s="301"/>
      <c r="QPB177" s="110"/>
      <c r="QPC177" s="110"/>
      <c r="QPD177" s="110"/>
      <c r="QPE177" s="301"/>
      <c r="QPF177" s="302"/>
      <c r="QPG177" s="101"/>
      <c r="QPH177" s="301"/>
      <c r="QPI177" s="110"/>
      <c r="QPJ177" s="110"/>
      <c r="QPK177" s="110"/>
      <c r="QPL177" s="301"/>
      <c r="QPM177" s="302"/>
      <c r="QPN177" s="101"/>
      <c r="QPO177" s="301"/>
      <c r="QPP177" s="110"/>
      <c r="QPQ177" s="110"/>
      <c r="QPR177" s="110"/>
      <c r="QPS177" s="301"/>
      <c r="QPT177" s="302"/>
      <c r="QPU177" s="101"/>
      <c r="QPV177" s="301"/>
      <c r="QPW177" s="110"/>
      <c r="QPX177" s="110"/>
      <c r="QPY177" s="110"/>
      <c r="QPZ177" s="301"/>
      <c r="QQA177" s="302"/>
      <c r="QQB177" s="101"/>
      <c r="QQC177" s="301"/>
      <c r="QQD177" s="110"/>
      <c r="QQE177" s="110"/>
      <c r="QQF177" s="110"/>
      <c r="QQG177" s="301"/>
      <c r="QQH177" s="302"/>
      <c r="QQI177" s="101"/>
      <c r="QQJ177" s="301"/>
      <c r="QQK177" s="110"/>
      <c r="QQL177" s="110"/>
      <c r="QQM177" s="110"/>
      <c r="QQN177" s="301"/>
      <c r="QQO177" s="302"/>
      <c r="QQP177" s="101"/>
      <c r="QQQ177" s="301"/>
      <c r="QQR177" s="110"/>
      <c r="QQS177" s="110"/>
      <c r="QQT177" s="110"/>
      <c r="QQU177" s="301"/>
      <c r="QQV177" s="302"/>
      <c r="QQW177" s="101"/>
      <c r="QQX177" s="301"/>
      <c r="QQY177" s="110"/>
      <c r="QQZ177" s="110"/>
      <c r="QRA177" s="110"/>
      <c r="QRB177" s="301"/>
      <c r="QRC177" s="302"/>
      <c r="QRD177" s="101"/>
      <c r="QRE177" s="301"/>
      <c r="QRF177" s="110"/>
      <c r="QRG177" s="110"/>
      <c r="QRH177" s="110"/>
      <c r="QRI177" s="301"/>
      <c r="QRJ177" s="302"/>
      <c r="QRK177" s="101"/>
      <c r="QRL177" s="301"/>
      <c r="QRM177" s="110"/>
      <c r="QRN177" s="110"/>
      <c r="QRO177" s="110"/>
      <c r="QRP177" s="301"/>
      <c r="QRQ177" s="302"/>
      <c r="QRR177" s="101"/>
      <c r="QRS177" s="301"/>
      <c r="QRT177" s="110"/>
      <c r="QRU177" s="110"/>
      <c r="QRV177" s="110"/>
      <c r="QRW177" s="301"/>
      <c r="QRX177" s="302"/>
      <c r="QRY177" s="101"/>
      <c r="QRZ177" s="301"/>
      <c r="QSA177" s="110"/>
      <c r="QSB177" s="110"/>
      <c r="QSC177" s="110"/>
      <c r="QSD177" s="301"/>
      <c r="QSE177" s="302"/>
      <c r="QSF177" s="101"/>
      <c r="QSG177" s="301"/>
      <c r="QSH177" s="110"/>
      <c r="QSI177" s="110"/>
      <c r="QSJ177" s="110"/>
      <c r="QSK177" s="301"/>
      <c r="QSL177" s="302"/>
      <c r="QSM177" s="101"/>
      <c r="QSN177" s="301"/>
      <c r="QSO177" s="110"/>
      <c r="QSP177" s="110"/>
      <c r="QSQ177" s="110"/>
      <c r="QSR177" s="301"/>
      <c r="QSS177" s="302"/>
      <c r="QST177" s="101"/>
      <c r="QSU177" s="301"/>
      <c r="QSV177" s="110"/>
      <c r="QSW177" s="110"/>
      <c r="QSX177" s="110"/>
      <c r="QSY177" s="301"/>
      <c r="QSZ177" s="302"/>
      <c r="QTA177" s="101"/>
      <c r="QTB177" s="301"/>
      <c r="QTC177" s="110"/>
      <c r="QTD177" s="110"/>
      <c r="QTE177" s="110"/>
      <c r="QTF177" s="301"/>
      <c r="QTG177" s="302"/>
      <c r="QTH177" s="101"/>
      <c r="QTI177" s="301"/>
      <c r="QTJ177" s="110"/>
      <c r="QTK177" s="110"/>
      <c r="QTL177" s="110"/>
      <c r="QTM177" s="301"/>
      <c r="QTN177" s="302"/>
      <c r="QTO177" s="101"/>
      <c r="QTP177" s="301"/>
      <c r="QTQ177" s="110"/>
      <c r="QTR177" s="110"/>
      <c r="QTS177" s="110"/>
      <c r="QTT177" s="301"/>
      <c r="QTU177" s="302"/>
      <c r="QTV177" s="101"/>
      <c r="QTW177" s="301"/>
      <c r="QTX177" s="110"/>
      <c r="QTY177" s="110"/>
      <c r="QTZ177" s="110"/>
      <c r="QUA177" s="301"/>
      <c r="QUB177" s="302"/>
      <c r="QUC177" s="101"/>
      <c r="QUD177" s="301"/>
      <c r="QUE177" s="110"/>
      <c r="QUF177" s="110"/>
      <c r="QUG177" s="110"/>
      <c r="QUH177" s="301"/>
      <c r="QUI177" s="302"/>
      <c r="QUJ177" s="101"/>
      <c r="QUK177" s="301"/>
      <c r="QUL177" s="110"/>
      <c r="QUM177" s="110"/>
      <c r="QUN177" s="110"/>
      <c r="QUO177" s="301"/>
      <c r="QUP177" s="302"/>
      <c r="QUQ177" s="101"/>
      <c r="QUR177" s="301"/>
      <c r="QUS177" s="110"/>
      <c r="QUT177" s="110"/>
      <c r="QUU177" s="110"/>
      <c r="QUV177" s="301"/>
      <c r="QUW177" s="302"/>
      <c r="QUX177" s="101"/>
      <c r="QUY177" s="301"/>
      <c r="QUZ177" s="110"/>
      <c r="QVA177" s="110"/>
      <c r="QVB177" s="110"/>
      <c r="QVC177" s="301"/>
      <c r="QVD177" s="302"/>
      <c r="QVE177" s="101"/>
      <c r="QVF177" s="301"/>
      <c r="QVG177" s="110"/>
      <c r="QVH177" s="110"/>
      <c r="QVI177" s="110"/>
      <c r="QVJ177" s="301"/>
      <c r="QVK177" s="302"/>
      <c r="QVL177" s="101"/>
      <c r="QVM177" s="301"/>
      <c r="QVN177" s="110"/>
      <c r="QVO177" s="110"/>
      <c r="QVP177" s="110"/>
      <c r="QVQ177" s="301"/>
      <c r="QVR177" s="302"/>
      <c r="QVS177" s="101"/>
      <c r="QVT177" s="301"/>
      <c r="QVU177" s="110"/>
      <c r="QVV177" s="110"/>
      <c r="QVW177" s="110"/>
      <c r="QVX177" s="301"/>
      <c r="QVY177" s="302"/>
      <c r="QVZ177" s="101"/>
      <c r="QWA177" s="301"/>
      <c r="QWB177" s="110"/>
      <c r="QWC177" s="110"/>
      <c r="QWD177" s="110"/>
      <c r="QWE177" s="301"/>
      <c r="QWF177" s="302"/>
      <c r="QWG177" s="101"/>
      <c r="QWH177" s="301"/>
      <c r="QWI177" s="110"/>
      <c r="QWJ177" s="110"/>
      <c r="QWK177" s="110"/>
      <c r="QWL177" s="301"/>
      <c r="QWM177" s="302"/>
      <c r="QWN177" s="101"/>
      <c r="QWO177" s="301"/>
      <c r="QWP177" s="110"/>
      <c r="QWQ177" s="110"/>
      <c r="QWR177" s="110"/>
      <c r="QWS177" s="301"/>
      <c r="QWT177" s="302"/>
      <c r="QWU177" s="101"/>
      <c r="QWV177" s="301"/>
      <c r="QWW177" s="110"/>
      <c r="QWX177" s="110"/>
      <c r="QWY177" s="110"/>
      <c r="QWZ177" s="301"/>
      <c r="QXA177" s="302"/>
      <c r="QXB177" s="101"/>
      <c r="QXC177" s="301"/>
      <c r="QXD177" s="110"/>
      <c r="QXE177" s="110"/>
      <c r="QXF177" s="110"/>
      <c r="QXG177" s="301"/>
      <c r="QXH177" s="302"/>
      <c r="QXI177" s="101"/>
      <c r="QXJ177" s="301"/>
      <c r="QXK177" s="110"/>
      <c r="QXL177" s="110"/>
      <c r="QXM177" s="110"/>
      <c r="QXN177" s="301"/>
      <c r="QXO177" s="302"/>
      <c r="QXP177" s="101"/>
      <c r="QXQ177" s="301"/>
      <c r="QXR177" s="110"/>
      <c r="QXS177" s="110"/>
      <c r="QXT177" s="110"/>
      <c r="QXU177" s="301"/>
      <c r="QXV177" s="302"/>
      <c r="QXW177" s="101"/>
      <c r="QXX177" s="301"/>
      <c r="QXY177" s="110"/>
      <c r="QXZ177" s="110"/>
      <c r="QYA177" s="110"/>
      <c r="QYB177" s="301"/>
      <c r="QYC177" s="302"/>
      <c r="QYD177" s="101"/>
      <c r="QYE177" s="301"/>
      <c r="QYF177" s="110"/>
      <c r="QYG177" s="110"/>
      <c r="QYH177" s="110"/>
      <c r="QYI177" s="301"/>
      <c r="QYJ177" s="302"/>
      <c r="QYK177" s="101"/>
      <c r="QYL177" s="301"/>
      <c r="QYM177" s="110"/>
      <c r="QYN177" s="110"/>
      <c r="QYO177" s="110"/>
      <c r="QYP177" s="301"/>
      <c r="QYQ177" s="302"/>
      <c r="QYR177" s="101"/>
      <c r="QYS177" s="301"/>
      <c r="QYT177" s="110"/>
      <c r="QYU177" s="110"/>
      <c r="QYV177" s="110"/>
      <c r="QYW177" s="301"/>
      <c r="QYX177" s="302"/>
      <c r="QYY177" s="101"/>
      <c r="QYZ177" s="301"/>
      <c r="QZA177" s="110"/>
      <c r="QZB177" s="110"/>
      <c r="QZC177" s="110"/>
      <c r="QZD177" s="301"/>
      <c r="QZE177" s="302"/>
      <c r="QZF177" s="101"/>
      <c r="QZG177" s="301"/>
      <c r="QZH177" s="110"/>
      <c r="QZI177" s="110"/>
      <c r="QZJ177" s="110"/>
      <c r="QZK177" s="301"/>
      <c r="QZL177" s="302"/>
      <c r="QZM177" s="101"/>
      <c r="QZN177" s="301"/>
      <c r="QZO177" s="110"/>
      <c r="QZP177" s="110"/>
      <c r="QZQ177" s="110"/>
      <c r="QZR177" s="301"/>
      <c r="QZS177" s="302"/>
      <c r="QZT177" s="101"/>
      <c r="QZU177" s="301"/>
      <c r="QZV177" s="110"/>
      <c r="QZW177" s="110"/>
      <c r="QZX177" s="110"/>
      <c r="QZY177" s="301"/>
      <c r="QZZ177" s="302"/>
      <c r="RAA177" s="101"/>
      <c r="RAB177" s="301"/>
      <c r="RAC177" s="110"/>
      <c r="RAD177" s="110"/>
      <c r="RAE177" s="110"/>
      <c r="RAF177" s="301"/>
      <c r="RAG177" s="302"/>
      <c r="RAH177" s="101"/>
      <c r="RAI177" s="301"/>
      <c r="RAJ177" s="110"/>
      <c r="RAK177" s="110"/>
      <c r="RAL177" s="110"/>
      <c r="RAM177" s="301"/>
      <c r="RAN177" s="302"/>
      <c r="RAO177" s="101"/>
      <c r="RAP177" s="301"/>
      <c r="RAQ177" s="110"/>
      <c r="RAR177" s="110"/>
      <c r="RAS177" s="110"/>
      <c r="RAT177" s="301"/>
      <c r="RAU177" s="302"/>
      <c r="RAV177" s="101"/>
      <c r="RAW177" s="301"/>
      <c r="RAX177" s="110"/>
      <c r="RAY177" s="110"/>
      <c r="RAZ177" s="110"/>
      <c r="RBA177" s="301"/>
      <c r="RBB177" s="302"/>
      <c r="RBC177" s="101"/>
      <c r="RBD177" s="301"/>
      <c r="RBE177" s="110"/>
      <c r="RBF177" s="110"/>
      <c r="RBG177" s="110"/>
      <c r="RBH177" s="301"/>
      <c r="RBI177" s="302"/>
      <c r="RBJ177" s="101"/>
      <c r="RBK177" s="301"/>
      <c r="RBL177" s="110"/>
      <c r="RBM177" s="110"/>
      <c r="RBN177" s="110"/>
      <c r="RBO177" s="301"/>
      <c r="RBP177" s="302"/>
      <c r="RBQ177" s="101"/>
      <c r="RBR177" s="301"/>
      <c r="RBS177" s="110"/>
      <c r="RBT177" s="110"/>
      <c r="RBU177" s="110"/>
      <c r="RBV177" s="301"/>
      <c r="RBW177" s="302"/>
      <c r="RBX177" s="101"/>
      <c r="RBY177" s="301"/>
      <c r="RBZ177" s="110"/>
      <c r="RCA177" s="110"/>
      <c r="RCB177" s="110"/>
      <c r="RCC177" s="301"/>
      <c r="RCD177" s="302"/>
      <c r="RCE177" s="101"/>
      <c r="RCF177" s="301"/>
      <c r="RCG177" s="110"/>
      <c r="RCH177" s="110"/>
      <c r="RCI177" s="110"/>
      <c r="RCJ177" s="301"/>
      <c r="RCK177" s="302"/>
      <c r="RCL177" s="101"/>
      <c r="RCM177" s="301"/>
      <c r="RCN177" s="110"/>
      <c r="RCO177" s="110"/>
      <c r="RCP177" s="110"/>
      <c r="RCQ177" s="301"/>
      <c r="RCR177" s="302"/>
      <c r="RCS177" s="101"/>
      <c r="RCT177" s="301"/>
      <c r="RCU177" s="110"/>
      <c r="RCV177" s="110"/>
      <c r="RCW177" s="110"/>
      <c r="RCX177" s="301"/>
      <c r="RCY177" s="302"/>
      <c r="RCZ177" s="101"/>
      <c r="RDA177" s="301"/>
      <c r="RDB177" s="110"/>
      <c r="RDC177" s="110"/>
      <c r="RDD177" s="110"/>
      <c r="RDE177" s="301"/>
      <c r="RDF177" s="302"/>
      <c r="RDG177" s="101"/>
      <c r="RDH177" s="301"/>
      <c r="RDI177" s="110"/>
      <c r="RDJ177" s="110"/>
      <c r="RDK177" s="110"/>
      <c r="RDL177" s="301"/>
      <c r="RDM177" s="302"/>
      <c r="RDN177" s="101"/>
      <c r="RDO177" s="301"/>
      <c r="RDP177" s="110"/>
      <c r="RDQ177" s="110"/>
      <c r="RDR177" s="110"/>
      <c r="RDS177" s="301"/>
      <c r="RDT177" s="302"/>
      <c r="RDU177" s="101"/>
      <c r="RDV177" s="301"/>
      <c r="RDW177" s="110"/>
      <c r="RDX177" s="110"/>
      <c r="RDY177" s="110"/>
      <c r="RDZ177" s="301"/>
      <c r="REA177" s="302"/>
      <c r="REB177" s="101"/>
      <c r="REC177" s="301"/>
      <c r="RED177" s="110"/>
      <c r="REE177" s="110"/>
      <c r="REF177" s="110"/>
      <c r="REG177" s="301"/>
      <c r="REH177" s="302"/>
      <c r="REI177" s="101"/>
      <c r="REJ177" s="301"/>
      <c r="REK177" s="110"/>
      <c r="REL177" s="110"/>
      <c r="REM177" s="110"/>
      <c r="REN177" s="301"/>
      <c r="REO177" s="302"/>
      <c r="REP177" s="101"/>
      <c r="REQ177" s="301"/>
      <c r="RER177" s="110"/>
      <c r="RES177" s="110"/>
      <c r="RET177" s="110"/>
      <c r="REU177" s="301"/>
      <c r="REV177" s="302"/>
      <c r="REW177" s="101"/>
      <c r="REX177" s="301"/>
      <c r="REY177" s="110"/>
      <c r="REZ177" s="110"/>
      <c r="RFA177" s="110"/>
      <c r="RFB177" s="301"/>
      <c r="RFC177" s="302"/>
      <c r="RFD177" s="101"/>
      <c r="RFE177" s="301"/>
      <c r="RFF177" s="110"/>
      <c r="RFG177" s="110"/>
      <c r="RFH177" s="110"/>
      <c r="RFI177" s="301"/>
      <c r="RFJ177" s="302"/>
      <c r="RFK177" s="101"/>
      <c r="RFL177" s="301"/>
      <c r="RFM177" s="110"/>
      <c r="RFN177" s="110"/>
      <c r="RFO177" s="110"/>
      <c r="RFP177" s="301"/>
      <c r="RFQ177" s="302"/>
      <c r="RFR177" s="101"/>
      <c r="RFS177" s="301"/>
      <c r="RFT177" s="110"/>
      <c r="RFU177" s="110"/>
      <c r="RFV177" s="110"/>
      <c r="RFW177" s="301"/>
      <c r="RFX177" s="302"/>
      <c r="RFY177" s="101"/>
      <c r="RFZ177" s="301"/>
      <c r="RGA177" s="110"/>
      <c r="RGB177" s="110"/>
      <c r="RGC177" s="110"/>
      <c r="RGD177" s="301"/>
      <c r="RGE177" s="302"/>
      <c r="RGF177" s="101"/>
      <c r="RGG177" s="301"/>
      <c r="RGH177" s="110"/>
      <c r="RGI177" s="110"/>
      <c r="RGJ177" s="110"/>
      <c r="RGK177" s="301"/>
      <c r="RGL177" s="302"/>
      <c r="RGM177" s="101"/>
      <c r="RGN177" s="301"/>
      <c r="RGO177" s="110"/>
      <c r="RGP177" s="110"/>
      <c r="RGQ177" s="110"/>
      <c r="RGR177" s="301"/>
      <c r="RGS177" s="302"/>
      <c r="RGT177" s="101"/>
      <c r="RGU177" s="301"/>
      <c r="RGV177" s="110"/>
      <c r="RGW177" s="110"/>
      <c r="RGX177" s="110"/>
      <c r="RGY177" s="301"/>
      <c r="RGZ177" s="302"/>
      <c r="RHA177" s="101"/>
      <c r="RHB177" s="301"/>
      <c r="RHC177" s="110"/>
      <c r="RHD177" s="110"/>
      <c r="RHE177" s="110"/>
      <c r="RHF177" s="301"/>
      <c r="RHG177" s="302"/>
      <c r="RHH177" s="101"/>
      <c r="RHI177" s="301"/>
      <c r="RHJ177" s="110"/>
      <c r="RHK177" s="110"/>
      <c r="RHL177" s="110"/>
      <c r="RHM177" s="301"/>
      <c r="RHN177" s="302"/>
      <c r="RHO177" s="101"/>
      <c r="RHP177" s="301"/>
      <c r="RHQ177" s="110"/>
      <c r="RHR177" s="110"/>
      <c r="RHS177" s="110"/>
      <c r="RHT177" s="301"/>
      <c r="RHU177" s="302"/>
      <c r="RHV177" s="101"/>
      <c r="RHW177" s="301"/>
      <c r="RHX177" s="110"/>
      <c r="RHY177" s="110"/>
      <c r="RHZ177" s="110"/>
      <c r="RIA177" s="301"/>
      <c r="RIB177" s="302"/>
      <c r="RIC177" s="101"/>
      <c r="RID177" s="301"/>
      <c r="RIE177" s="110"/>
      <c r="RIF177" s="110"/>
      <c r="RIG177" s="110"/>
      <c r="RIH177" s="301"/>
      <c r="RII177" s="302"/>
      <c r="RIJ177" s="101"/>
      <c r="RIK177" s="301"/>
      <c r="RIL177" s="110"/>
      <c r="RIM177" s="110"/>
      <c r="RIN177" s="110"/>
      <c r="RIO177" s="301"/>
      <c r="RIP177" s="302"/>
      <c r="RIQ177" s="101"/>
      <c r="RIR177" s="301"/>
      <c r="RIS177" s="110"/>
      <c r="RIT177" s="110"/>
      <c r="RIU177" s="110"/>
      <c r="RIV177" s="301"/>
      <c r="RIW177" s="302"/>
      <c r="RIX177" s="101"/>
      <c r="RIY177" s="301"/>
      <c r="RIZ177" s="110"/>
      <c r="RJA177" s="110"/>
      <c r="RJB177" s="110"/>
      <c r="RJC177" s="301"/>
      <c r="RJD177" s="302"/>
      <c r="RJE177" s="101"/>
      <c r="RJF177" s="301"/>
      <c r="RJG177" s="110"/>
      <c r="RJH177" s="110"/>
      <c r="RJI177" s="110"/>
      <c r="RJJ177" s="301"/>
      <c r="RJK177" s="302"/>
      <c r="RJL177" s="101"/>
      <c r="RJM177" s="301"/>
      <c r="RJN177" s="110"/>
      <c r="RJO177" s="110"/>
      <c r="RJP177" s="110"/>
      <c r="RJQ177" s="301"/>
      <c r="RJR177" s="302"/>
      <c r="RJS177" s="101"/>
      <c r="RJT177" s="301"/>
      <c r="RJU177" s="110"/>
      <c r="RJV177" s="110"/>
      <c r="RJW177" s="110"/>
      <c r="RJX177" s="301"/>
      <c r="RJY177" s="302"/>
      <c r="RJZ177" s="101"/>
      <c r="RKA177" s="301"/>
      <c r="RKB177" s="110"/>
      <c r="RKC177" s="110"/>
      <c r="RKD177" s="110"/>
      <c r="RKE177" s="301"/>
      <c r="RKF177" s="302"/>
      <c r="RKG177" s="101"/>
      <c r="RKH177" s="301"/>
      <c r="RKI177" s="110"/>
      <c r="RKJ177" s="110"/>
      <c r="RKK177" s="110"/>
      <c r="RKL177" s="301"/>
      <c r="RKM177" s="302"/>
      <c r="RKN177" s="101"/>
      <c r="RKO177" s="301"/>
      <c r="RKP177" s="110"/>
      <c r="RKQ177" s="110"/>
      <c r="RKR177" s="110"/>
      <c r="RKS177" s="301"/>
      <c r="RKT177" s="302"/>
      <c r="RKU177" s="101"/>
      <c r="RKV177" s="301"/>
      <c r="RKW177" s="110"/>
      <c r="RKX177" s="110"/>
      <c r="RKY177" s="110"/>
      <c r="RKZ177" s="301"/>
      <c r="RLA177" s="302"/>
      <c r="RLB177" s="101"/>
      <c r="RLC177" s="301"/>
      <c r="RLD177" s="110"/>
      <c r="RLE177" s="110"/>
      <c r="RLF177" s="110"/>
      <c r="RLG177" s="301"/>
      <c r="RLH177" s="302"/>
      <c r="RLI177" s="101"/>
      <c r="RLJ177" s="301"/>
      <c r="RLK177" s="110"/>
      <c r="RLL177" s="110"/>
      <c r="RLM177" s="110"/>
      <c r="RLN177" s="301"/>
      <c r="RLO177" s="302"/>
      <c r="RLP177" s="101"/>
      <c r="RLQ177" s="301"/>
      <c r="RLR177" s="110"/>
      <c r="RLS177" s="110"/>
      <c r="RLT177" s="110"/>
      <c r="RLU177" s="301"/>
      <c r="RLV177" s="302"/>
      <c r="RLW177" s="101"/>
      <c r="RLX177" s="301"/>
      <c r="RLY177" s="110"/>
      <c r="RLZ177" s="110"/>
      <c r="RMA177" s="110"/>
      <c r="RMB177" s="301"/>
      <c r="RMC177" s="302"/>
      <c r="RMD177" s="101"/>
      <c r="RME177" s="301"/>
      <c r="RMF177" s="110"/>
      <c r="RMG177" s="110"/>
      <c r="RMH177" s="110"/>
      <c r="RMI177" s="301"/>
      <c r="RMJ177" s="302"/>
      <c r="RMK177" s="101"/>
      <c r="RML177" s="301"/>
      <c r="RMM177" s="110"/>
      <c r="RMN177" s="110"/>
      <c r="RMO177" s="110"/>
      <c r="RMP177" s="301"/>
      <c r="RMQ177" s="302"/>
      <c r="RMR177" s="101"/>
      <c r="RMS177" s="301"/>
      <c r="RMT177" s="110"/>
      <c r="RMU177" s="110"/>
      <c r="RMV177" s="110"/>
      <c r="RMW177" s="301"/>
      <c r="RMX177" s="302"/>
      <c r="RMY177" s="101"/>
      <c r="RMZ177" s="301"/>
      <c r="RNA177" s="110"/>
      <c r="RNB177" s="110"/>
      <c r="RNC177" s="110"/>
      <c r="RND177" s="301"/>
      <c r="RNE177" s="302"/>
      <c r="RNF177" s="101"/>
      <c r="RNG177" s="301"/>
      <c r="RNH177" s="110"/>
      <c r="RNI177" s="110"/>
      <c r="RNJ177" s="110"/>
      <c r="RNK177" s="301"/>
      <c r="RNL177" s="302"/>
      <c r="RNM177" s="101"/>
      <c r="RNN177" s="301"/>
      <c r="RNO177" s="110"/>
      <c r="RNP177" s="110"/>
      <c r="RNQ177" s="110"/>
      <c r="RNR177" s="301"/>
      <c r="RNS177" s="302"/>
      <c r="RNT177" s="101"/>
      <c r="RNU177" s="301"/>
      <c r="RNV177" s="110"/>
      <c r="RNW177" s="110"/>
      <c r="RNX177" s="110"/>
      <c r="RNY177" s="301"/>
      <c r="RNZ177" s="302"/>
      <c r="ROA177" s="101"/>
      <c r="ROB177" s="301"/>
      <c r="ROC177" s="110"/>
      <c r="ROD177" s="110"/>
      <c r="ROE177" s="110"/>
      <c r="ROF177" s="301"/>
      <c r="ROG177" s="302"/>
      <c r="ROH177" s="101"/>
      <c r="ROI177" s="301"/>
      <c r="ROJ177" s="110"/>
      <c r="ROK177" s="110"/>
      <c r="ROL177" s="110"/>
      <c r="ROM177" s="301"/>
      <c r="RON177" s="302"/>
      <c r="ROO177" s="101"/>
      <c r="ROP177" s="301"/>
      <c r="ROQ177" s="110"/>
      <c r="ROR177" s="110"/>
      <c r="ROS177" s="110"/>
      <c r="ROT177" s="301"/>
      <c r="ROU177" s="302"/>
      <c r="ROV177" s="101"/>
      <c r="ROW177" s="301"/>
      <c r="ROX177" s="110"/>
      <c r="ROY177" s="110"/>
      <c r="ROZ177" s="110"/>
      <c r="RPA177" s="301"/>
      <c r="RPB177" s="302"/>
      <c r="RPC177" s="101"/>
      <c r="RPD177" s="301"/>
      <c r="RPE177" s="110"/>
      <c r="RPF177" s="110"/>
      <c r="RPG177" s="110"/>
      <c r="RPH177" s="301"/>
      <c r="RPI177" s="302"/>
      <c r="RPJ177" s="101"/>
      <c r="RPK177" s="301"/>
      <c r="RPL177" s="110"/>
      <c r="RPM177" s="110"/>
      <c r="RPN177" s="110"/>
      <c r="RPO177" s="301"/>
      <c r="RPP177" s="302"/>
      <c r="RPQ177" s="101"/>
      <c r="RPR177" s="301"/>
      <c r="RPS177" s="110"/>
      <c r="RPT177" s="110"/>
      <c r="RPU177" s="110"/>
      <c r="RPV177" s="301"/>
      <c r="RPW177" s="302"/>
      <c r="RPX177" s="101"/>
      <c r="RPY177" s="301"/>
      <c r="RPZ177" s="110"/>
      <c r="RQA177" s="110"/>
      <c r="RQB177" s="110"/>
      <c r="RQC177" s="301"/>
      <c r="RQD177" s="302"/>
      <c r="RQE177" s="101"/>
      <c r="RQF177" s="301"/>
      <c r="RQG177" s="110"/>
      <c r="RQH177" s="110"/>
      <c r="RQI177" s="110"/>
      <c r="RQJ177" s="301"/>
      <c r="RQK177" s="302"/>
      <c r="RQL177" s="101"/>
      <c r="RQM177" s="301"/>
      <c r="RQN177" s="110"/>
      <c r="RQO177" s="110"/>
      <c r="RQP177" s="110"/>
      <c r="RQQ177" s="301"/>
      <c r="RQR177" s="302"/>
      <c r="RQS177" s="101"/>
      <c r="RQT177" s="301"/>
      <c r="RQU177" s="110"/>
      <c r="RQV177" s="110"/>
      <c r="RQW177" s="110"/>
      <c r="RQX177" s="301"/>
      <c r="RQY177" s="302"/>
      <c r="RQZ177" s="101"/>
      <c r="RRA177" s="301"/>
      <c r="RRB177" s="110"/>
      <c r="RRC177" s="110"/>
      <c r="RRD177" s="110"/>
      <c r="RRE177" s="301"/>
      <c r="RRF177" s="302"/>
      <c r="RRG177" s="101"/>
      <c r="RRH177" s="301"/>
      <c r="RRI177" s="110"/>
      <c r="RRJ177" s="110"/>
      <c r="RRK177" s="110"/>
      <c r="RRL177" s="301"/>
      <c r="RRM177" s="302"/>
      <c r="RRN177" s="101"/>
      <c r="RRO177" s="301"/>
      <c r="RRP177" s="110"/>
      <c r="RRQ177" s="110"/>
      <c r="RRR177" s="110"/>
      <c r="RRS177" s="301"/>
      <c r="RRT177" s="302"/>
      <c r="RRU177" s="101"/>
      <c r="RRV177" s="301"/>
      <c r="RRW177" s="110"/>
      <c r="RRX177" s="110"/>
      <c r="RRY177" s="110"/>
      <c r="RRZ177" s="301"/>
      <c r="RSA177" s="302"/>
      <c r="RSB177" s="101"/>
      <c r="RSC177" s="301"/>
      <c r="RSD177" s="110"/>
      <c r="RSE177" s="110"/>
      <c r="RSF177" s="110"/>
      <c r="RSG177" s="301"/>
      <c r="RSH177" s="302"/>
      <c r="RSI177" s="101"/>
      <c r="RSJ177" s="301"/>
      <c r="RSK177" s="110"/>
      <c r="RSL177" s="110"/>
      <c r="RSM177" s="110"/>
      <c r="RSN177" s="301"/>
      <c r="RSO177" s="302"/>
      <c r="RSP177" s="101"/>
      <c r="RSQ177" s="301"/>
      <c r="RSR177" s="110"/>
      <c r="RSS177" s="110"/>
      <c r="RST177" s="110"/>
      <c r="RSU177" s="301"/>
      <c r="RSV177" s="302"/>
      <c r="RSW177" s="101"/>
      <c r="RSX177" s="301"/>
      <c r="RSY177" s="110"/>
      <c r="RSZ177" s="110"/>
      <c r="RTA177" s="110"/>
      <c r="RTB177" s="301"/>
      <c r="RTC177" s="302"/>
      <c r="RTD177" s="101"/>
      <c r="RTE177" s="301"/>
      <c r="RTF177" s="110"/>
      <c r="RTG177" s="110"/>
      <c r="RTH177" s="110"/>
      <c r="RTI177" s="301"/>
      <c r="RTJ177" s="302"/>
      <c r="RTK177" s="101"/>
      <c r="RTL177" s="301"/>
      <c r="RTM177" s="110"/>
      <c r="RTN177" s="110"/>
      <c r="RTO177" s="110"/>
      <c r="RTP177" s="301"/>
      <c r="RTQ177" s="302"/>
      <c r="RTR177" s="101"/>
      <c r="RTS177" s="301"/>
      <c r="RTT177" s="110"/>
      <c r="RTU177" s="110"/>
      <c r="RTV177" s="110"/>
      <c r="RTW177" s="301"/>
      <c r="RTX177" s="302"/>
      <c r="RTY177" s="101"/>
      <c r="RTZ177" s="301"/>
      <c r="RUA177" s="110"/>
      <c r="RUB177" s="110"/>
      <c r="RUC177" s="110"/>
      <c r="RUD177" s="301"/>
      <c r="RUE177" s="302"/>
      <c r="RUF177" s="101"/>
      <c r="RUG177" s="301"/>
      <c r="RUH177" s="110"/>
      <c r="RUI177" s="110"/>
      <c r="RUJ177" s="110"/>
      <c r="RUK177" s="301"/>
      <c r="RUL177" s="302"/>
      <c r="RUM177" s="101"/>
      <c r="RUN177" s="301"/>
      <c r="RUO177" s="110"/>
      <c r="RUP177" s="110"/>
      <c r="RUQ177" s="110"/>
      <c r="RUR177" s="301"/>
      <c r="RUS177" s="302"/>
      <c r="RUT177" s="101"/>
      <c r="RUU177" s="301"/>
      <c r="RUV177" s="110"/>
      <c r="RUW177" s="110"/>
      <c r="RUX177" s="110"/>
      <c r="RUY177" s="301"/>
      <c r="RUZ177" s="302"/>
      <c r="RVA177" s="101"/>
      <c r="RVB177" s="301"/>
      <c r="RVC177" s="110"/>
      <c r="RVD177" s="110"/>
      <c r="RVE177" s="110"/>
      <c r="RVF177" s="301"/>
      <c r="RVG177" s="302"/>
      <c r="RVH177" s="101"/>
      <c r="RVI177" s="301"/>
      <c r="RVJ177" s="110"/>
      <c r="RVK177" s="110"/>
      <c r="RVL177" s="110"/>
      <c r="RVM177" s="301"/>
      <c r="RVN177" s="302"/>
      <c r="RVO177" s="101"/>
      <c r="RVP177" s="301"/>
      <c r="RVQ177" s="110"/>
      <c r="RVR177" s="110"/>
      <c r="RVS177" s="110"/>
      <c r="RVT177" s="301"/>
      <c r="RVU177" s="302"/>
      <c r="RVV177" s="101"/>
      <c r="RVW177" s="301"/>
      <c r="RVX177" s="110"/>
      <c r="RVY177" s="110"/>
      <c r="RVZ177" s="110"/>
      <c r="RWA177" s="301"/>
      <c r="RWB177" s="302"/>
      <c r="RWC177" s="101"/>
      <c r="RWD177" s="301"/>
      <c r="RWE177" s="110"/>
      <c r="RWF177" s="110"/>
      <c r="RWG177" s="110"/>
      <c r="RWH177" s="301"/>
      <c r="RWI177" s="302"/>
      <c r="RWJ177" s="101"/>
      <c r="RWK177" s="301"/>
      <c r="RWL177" s="110"/>
      <c r="RWM177" s="110"/>
      <c r="RWN177" s="110"/>
      <c r="RWO177" s="301"/>
      <c r="RWP177" s="302"/>
      <c r="RWQ177" s="101"/>
      <c r="RWR177" s="301"/>
      <c r="RWS177" s="110"/>
      <c r="RWT177" s="110"/>
      <c r="RWU177" s="110"/>
      <c r="RWV177" s="301"/>
      <c r="RWW177" s="302"/>
      <c r="RWX177" s="101"/>
      <c r="RWY177" s="301"/>
      <c r="RWZ177" s="110"/>
      <c r="RXA177" s="110"/>
      <c r="RXB177" s="110"/>
      <c r="RXC177" s="301"/>
      <c r="RXD177" s="302"/>
      <c r="RXE177" s="101"/>
      <c r="RXF177" s="301"/>
      <c r="RXG177" s="110"/>
      <c r="RXH177" s="110"/>
      <c r="RXI177" s="110"/>
      <c r="RXJ177" s="301"/>
      <c r="RXK177" s="302"/>
      <c r="RXL177" s="101"/>
      <c r="RXM177" s="301"/>
      <c r="RXN177" s="110"/>
      <c r="RXO177" s="110"/>
      <c r="RXP177" s="110"/>
      <c r="RXQ177" s="301"/>
      <c r="RXR177" s="302"/>
      <c r="RXS177" s="101"/>
      <c r="RXT177" s="301"/>
      <c r="RXU177" s="110"/>
      <c r="RXV177" s="110"/>
      <c r="RXW177" s="110"/>
      <c r="RXX177" s="301"/>
      <c r="RXY177" s="302"/>
      <c r="RXZ177" s="101"/>
      <c r="RYA177" s="301"/>
      <c r="RYB177" s="110"/>
      <c r="RYC177" s="110"/>
      <c r="RYD177" s="110"/>
      <c r="RYE177" s="301"/>
      <c r="RYF177" s="302"/>
      <c r="RYG177" s="101"/>
      <c r="RYH177" s="301"/>
      <c r="RYI177" s="110"/>
      <c r="RYJ177" s="110"/>
      <c r="RYK177" s="110"/>
      <c r="RYL177" s="301"/>
      <c r="RYM177" s="302"/>
      <c r="RYN177" s="101"/>
      <c r="RYO177" s="301"/>
      <c r="RYP177" s="110"/>
      <c r="RYQ177" s="110"/>
      <c r="RYR177" s="110"/>
      <c r="RYS177" s="301"/>
      <c r="RYT177" s="302"/>
      <c r="RYU177" s="101"/>
      <c r="RYV177" s="301"/>
      <c r="RYW177" s="110"/>
      <c r="RYX177" s="110"/>
      <c r="RYY177" s="110"/>
      <c r="RYZ177" s="301"/>
      <c r="RZA177" s="302"/>
      <c r="RZB177" s="101"/>
      <c r="RZC177" s="301"/>
      <c r="RZD177" s="110"/>
      <c r="RZE177" s="110"/>
      <c r="RZF177" s="110"/>
      <c r="RZG177" s="301"/>
      <c r="RZH177" s="302"/>
      <c r="RZI177" s="101"/>
      <c r="RZJ177" s="301"/>
      <c r="RZK177" s="110"/>
      <c r="RZL177" s="110"/>
      <c r="RZM177" s="110"/>
      <c r="RZN177" s="301"/>
      <c r="RZO177" s="302"/>
      <c r="RZP177" s="101"/>
      <c r="RZQ177" s="301"/>
      <c r="RZR177" s="110"/>
      <c r="RZS177" s="110"/>
      <c r="RZT177" s="110"/>
      <c r="RZU177" s="301"/>
      <c r="RZV177" s="302"/>
      <c r="RZW177" s="101"/>
      <c r="RZX177" s="301"/>
      <c r="RZY177" s="110"/>
      <c r="RZZ177" s="110"/>
      <c r="SAA177" s="110"/>
      <c r="SAB177" s="301"/>
      <c r="SAC177" s="302"/>
      <c r="SAD177" s="101"/>
      <c r="SAE177" s="301"/>
      <c r="SAF177" s="110"/>
      <c r="SAG177" s="110"/>
      <c r="SAH177" s="110"/>
      <c r="SAI177" s="301"/>
      <c r="SAJ177" s="302"/>
      <c r="SAK177" s="101"/>
      <c r="SAL177" s="301"/>
      <c r="SAM177" s="110"/>
      <c r="SAN177" s="110"/>
      <c r="SAO177" s="110"/>
      <c r="SAP177" s="301"/>
      <c r="SAQ177" s="302"/>
      <c r="SAR177" s="101"/>
      <c r="SAS177" s="301"/>
      <c r="SAT177" s="110"/>
      <c r="SAU177" s="110"/>
      <c r="SAV177" s="110"/>
      <c r="SAW177" s="301"/>
      <c r="SAX177" s="302"/>
      <c r="SAY177" s="101"/>
      <c r="SAZ177" s="301"/>
      <c r="SBA177" s="110"/>
      <c r="SBB177" s="110"/>
      <c r="SBC177" s="110"/>
      <c r="SBD177" s="301"/>
      <c r="SBE177" s="302"/>
      <c r="SBF177" s="101"/>
      <c r="SBG177" s="301"/>
      <c r="SBH177" s="110"/>
      <c r="SBI177" s="110"/>
      <c r="SBJ177" s="110"/>
      <c r="SBK177" s="301"/>
      <c r="SBL177" s="302"/>
      <c r="SBM177" s="101"/>
      <c r="SBN177" s="301"/>
      <c r="SBO177" s="110"/>
      <c r="SBP177" s="110"/>
      <c r="SBQ177" s="110"/>
      <c r="SBR177" s="301"/>
      <c r="SBS177" s="302"/>
      <c r="SBT177" s="101"/>
      <c r="SBU177" s="301"/>
      <c r="SBV177" s="110"/>
      <c r="SBW177" s="110"/>
      <c r="SBX177" s="110"/>
      <c r="SBY177" s="301"/>
      <c r="SBZ177" s="302"/>
      <c r="SCA177" s="101"/>
      <c r="SCB177" s="301"/>
      <c r="SCC177" s="110"/>
      <c r="SCD177" s="110"/>
      <c r="SCE177" s="110"/>
      <c r="SCF177" s="301"/>
      <c r="SCG177" s="302"/>
      <c r="SCH177" s="101"/>
      <c r="SCI177" s="301"/>
      <c r="SCJ177" s="110"/>
      <c r="SCK177" s="110"/>
      <c r="SCL177" s="110"/>
      <c r="SCM177" s="301"/>
      <c r="SCN177" s="302"/>
      <c r="SCO177" s="101"/>
      <c r="SCP177" s="301"/>
      <c r="SCQ177" s="110"/>
      <c r="SCR177" s="110"/>
      <c r="SCS177" s="110"/>
      <c r="SCT177" s="301"/>
      <c r="SCU177" s="302"/>
      <c r="SCV177" s="101"/>
      <c r="SCW177" s="301"/>
      <c r="SCX177" s="110"/>
      <c r="SCY177" s="110"/>
      <c r="SCZ177" s="110"/>
      <c r="SDA177" s="301"/>
      <c r="SDB177" s="302"/>
      <c r="SDC177" s="101"/>
      <c r="SDD177" s="301"/>
      <c r="SDE177" s="110"/>
      <c r="SDF177" s="110"/>
      <c r="SDG177" s="110"/>
      <c r="SDH177" s="301"/>
      <c r="SDI177" s="302"/>
      <c r="SDJ177" s="101"/>
      <c r="SDK177" s="301"/>
      <c r="SDL177" s="110"/>
      <c r="SDM177" s="110"/>
      <c r="SDN177" s="110"/>
      <c r="SDO177" s="301"/>
      <c r="SDP177" s="302"/>
      <c r="SDQ177" s="101"/>
      <c r="SDR177" s="301"/>
      <c r="SDS177" s="110"/>
      <c r="SDT177" s="110"/>
      <c r="SDU177" s="110"/>
      <c r="SDV177" s="301"/>
      <c r="SDW177" s="302"/>
      <c r="SDX177" s="101"/>
      <c r="SDY177" s="301"/>
      <c r="SDZ177" s="110"/>
      <c r="SEA177" s="110"/>
      <c r="SEB177" s="110"/>
      <c r="SEC177" s="301"/>
      <c r="SED177" s="302"/>
      <c r="SEE177" s="101"/>
      <c r="SEF177" s="301"/>
      <c r="SEG177" s="110"/>
      <c r="SEH177" s="110"/>
      <c r="SEI177" s="110"/>
      <c r="SEJ177" s="301"/>
      <c r="SEK177" s="302"/>
      <c r="SEL177" s="101"/>
      <c r="SEM177" s="301"/>
      <c r="SEN177" s="110"/>
      <c r="SEO177" s="110"/>
      <c r="SEP177" s="110"/>
      <c r="SEQ177" s="301"/>
      <c r="SER177" s="302"/>
      <c r="SES177" s="101"/>
      <c r="SET177" s="301"/>
      <c r="SEU177" s="110"/>
      <c r="SEV177" s="110"/>
      <c r="SEW177" s="110"/>
      <c r="SEX177" s="301"/>
      <c r="SEY177" s="302"/>
      <c r="SEZ177" s="101"/>
      <c r="SFA177" s="301"/>
      <c r="SFB177" s="110"/>
      <c r="SFC177" s="110"/>
      <c r="SFD177" s="110"/>
      <c r="SFE177" s="301"/>
      <c r="SFF177" s="302"/>
      <c r="SFG177" s="101"/>
      <c r="SFH177" s="301"/>
      <c r="SFI177" s="110"/>
      <c r="SFJ177" s="110"/>
      <c r="SFK177" s="110"/>
      <c r="SFL177" s="301"/>
      <c r="SFM177" s="302"/>
      <c r="SFN177" s="101"/>
      <c r="SFO177" s="301"/>
      <c r="SFP177" s="110"/>
      <c r="SFQ177" s="110"/>
      <c r="SFR177" s="110"/>
      <c r="SFS177" s="301"/>
      <c r="SFT177" s="302"/>
      <c r="SFU177" s="101"/>
      <c r="SFV177" s="301"/>
      <c r="SFW177" s="110"/>
      <c r="SFX177" s="110"/>
      <c r="SFY177" s="110"/>
      <c r="SFZ177" s="301"/>
      <c r="SGA177" s="302"/>
      <c r="SGB177" s="101"/>
      <c r="SGC177" s="301"/>
      <c r="SGD177" s="110"/>
      <c r="SGE177" s="110"/>
      <c r="SGF177" s="110"/>
      <c r="SGG177" s="301"/>
      <c r="SGH177" s="302"/>
      <c r="SGI177" s="101"/>
      <c r="SGJ177" s="301"/>
      <c r="SGK177" s="110"/>
      <c r="SGL177" s="110"/>
      <c r="SGM177" s="110"/>
      <c r="SGN177" s="301"/>
      <c r="SGO177" s="302"/>
      <c r="SGP177" s="101"/>
      <c r="SGQ177" s="301"/>
      <c r="SGR177" s="110"/>
      <c r="SGS177" s="110"/>
      <c r="SGT177" s="110"/>
      <c r="SGU177" s="301"/>
      <c r="SGV177" s="302"/>
      <c r="SGW177" s="101"/>
      <c r="SGX177" s="301"/>
      <c r="SGY177" s="110"/>
      <c r="SGZ177" s="110"/>
      <c r="SHA177" s="110"/>
      <c r="SHB177" s="301"/>
      <c r="SHC177" s="302"/>
      <c r="SHD177" s="101"/>
      <c r="SHE177" s="301"/>
      <c r="SHF177" s="110"/>
      <c r="SHG177" s="110"/>
      <c r="SHH177" s="110"/>
      <c r="SHI177" s="301"/>
      <c r="SHJ177" s="302"/>
      <c r="SHK177" s="101"/>
      <c r="SHL177" s="301"/>
      <c r="SHM177" s="110"/>
      <c r="SHN177" s="110"/>
      <c r="SHO177" s="110"/>
      <c r="SHP177" s="301"/>
      <c r="SHQ177" s="302"/>
      <c r="SHR177" s="101"/>
      <c r="SHS177" s="301"/>
      <c r="SHT177" s="110"/>
      <c r="SHU177" s="110"/>
      <c r="SHV177" s="110"/>
      <c r="SHW177" s="301"/>
      <c r="SHX177" s="302"/>
      <c r="SHY177" s="101"/>
      <c r="SHZ177" s="301"/>
      <c r="SIA177" s="110"/>
      <c r="SIB177" s="110"/>
      <c r="SIC177" s="110"/>
      <c r="SID177" s="301"/>
      <c r="SIE177" s="302"/>
      <c r="SIF177" s="101"/>
      <c r="SIG177" s="301"/>
      <c r="SIH177" s="110"/>
      <c r="SII177" s="110"/>
      <c r="SIJ177" s="110"/>
      <c r="SIK177" s="301"/>
      <c r="SIL177" s="302"/>
      <c r="SIM177" s="101"/>
      <c r="SIN177" s="301"/>
      <c r="SIO177" s="110"/>
      <c r="SIP177" s="110"/>
      <c r="SIQ177" s="110"/>
      <c r="SIR177" s="301"/>
      <c r="SIS177" s="302"/>
      <c r="SIT177" s="101"/>
      <c r="SIU177" s="301"/>
      <c r="SIV177" s="110"/>
      <c r="SIW177" s="110"/>
      <c r="SIX177" s="110"/>
      <c r="SIY177" s="301"/>
      <c r="SIZ177" s="302"/>
      <c r="SJA177" s="101"/>
      <c r="SJB177" s="301"/>
      <c r="SJC177" s="110"/>
      <c r="SJD177" s="110"/>
      <c r="SJE177" s="110"/>
      <c r="SJF177" s="301"/>
      <c r="SJG177" s="302"/>
      <c r="SJH177" s="101"/>
      <c r="SJI177" s="301"/>
      <c r="SJJ177" s="110"/>
      <c r="SJK177" s="110"/>
      <c r="SJL177" s="110"/>
      <c r="SJM177" s="301"/>
      <c r="SJN177" s="302"/>
      <c r="SJO177" s="101"/>
      <c r="SJP177" s="301"/>
      <c r="SJQ177" s="110"/>
      <c r="SJR177" s="110"/>
      <c r="SJS177" s="110"/>
      <c r="SJT177" s="301"/>
      <c r="SJU177" s="302"/>
      <c r="SJV177" s="101"/>
      <c r="SJW177" s="301"/>
      <c r="SJX177" s="110"/>
      <c r="SJY177" s="110"/>
      <c r="SJZ177" s="110"/>
      <c r="SKA177" s="301"/>
      <c r="SKB177" s="302"/>
      <c r="SKC177" s="101"/>
      <c r="SKD177" s="301"/>
      <c r="SKE177" s="110"/>
      <c r="SKF177" s="110"/>
      <c r="SKG177" s="110"/>
      <c r="SKH177" s="301"/>
      <c r="SKI177" s="302"/>
      <c r="SKJ177" s="101"/>
      <c r="SKK177" s="301"/>
      <c r="SKL177" s="110"/>
      <c r="SKM177" s="110"/>
      <c r="SKN177" s="110"/>
      <c r="SKO177" s="301"/>
      <c r="SKP177" s="302"/>
      <c r="SKQ177" s="101"/>
      <c r="SKR177" s="301"/>
      <c r="SKS177" s="110"/>
      <c r="SKT177" s="110"/>
      <c r="SKU177" s="110"/>
      <c r="SKV177" s="301"/>
      <c r="SKW177" s="302"/>
      <c r="SKX177" s="101"/>
      <c r="SKY177" s="301"/>
      <c r="SKZ177" s="110"/>
      <c r="SLA177" s="110"/>
      <c r="SLB177" s="110"/>
      <c r="SLC177" s="301"/>
      <c r="SLD177" s="302"/>
      <c r="SLE177" s="101"/>
      <c r="SLF177" s="301"/>
      <c r="SLG177" s="110"/>
      <c r="SLH177" s="110"/>
      <c r="SLI177" s="110"/>
      <c r="SLJ177" s="301"/>
      <c r="SLK177" s="302"/>
      <c r="SLL177" s="101"/>
      <c r="SLM177" s="301"/>
      <c r="SLN177" s="110"/>
      <c r="SLO177" s="110"/>
      <c r="SLP177" s="110"/>
      <c r="SLQ177" s="301"/>
      <c r="SLR177" s="302"/>
      <c r="SLS177" s="101"/>
      <c r="SLT177" s="301"/>
      <c r="SLU177" s="110"/>
      <c r="SLV177" s="110"/>
      <c r="SLW177" s="110"/>
      <c r="SLX177" s="301"/>
      <c r="SLY177" s="302"/>
      <c r="SLZ177" s="101"/>
      <c r="SMA177" s="301"/>
      <c r="SMB177" s="110"/>
      <c r="SMC177" s="110"/>
      <c r="SMD177" s="110"/>
      <c r="SME177" s="301"/>
      <c r="SMF177" s="302"/>
      <c r="SMG177" s="101"/>
      <c r="SMH177" s="301"/>
      <c r="SMI177" s="110"/>
      <c r="SMJ177" s="110"/>
      <c r="SMK177" s="110"/>
      <c r="SML177" s="301"/>
      <c r="SMM177" s="302"/>
      <c r="SMN177" s="101"/>
      <c r="SMO177" s="301"/>
      <c r="SMP177" s="110"/>
      <c r="SMQ177" s="110"/>
      <c r="SMR177" s="110"/>
      <c r="SMS177" s="301"/>
      <c r="SMT177" s="302"/>
      <c r="SMU177" s="101"/>
      <c r="SMV177" s="301"/>
      <c r="SMW177" s="110"/>
      <c r="SMX177" s="110"/>
      <c r="SMY177" s="110"/>
      <c r="SMZ177" s="301"/>
      <c r="SNA177" s="302"/>
      <c r="SNB177" s="101"/>
      <c r="SNC177" s="301"/>
      <c r="SND177" s="110"/>
      <c r="SNE177" s="110"/>
      <c r="SNF177" s="110"/>
      <c r="SNG177" s="301"/>
      <c r="SNH177" s="302"/>
      <c r="SNI177" s="101"/>
      <c r="SNJ177" s="301"/>
      <c r="SNK177" s="110"/>
      <c r="SNL177" s="110"/>
      <c r="SNM177" s="110"/>
      <c r="SNN177" s="301"/>
      <c r="SNO177" s="302"/>
      <c r="SNP177" s="101"/>
      <c r="SNQ177" s="301"/>
      <c r="SNR177" s="110"/>
      <c r="SNS177" s="110"/>
      <c r="SNT177" s="110"/>
      <c r="SNU177" s="301"/>
      <c r="SNV177" s="302"/>
      <c r="SNW177" s="101"/>
      <c r="SNX177" s="301"/>
      <c r="SNY177" s="110"/>
      <c r="SNZ177" s="110"/>
      <c r="SOA177" s="110"/>
      <c r="SOB177" s="301"/>
      <c r="SOC177" s="302"/>
      <c r="SOD177" s="101"/>
      <c r="SOE177" s="301"/>
      <c r="SOF177" s="110"/>
      <c r="SOG177" s="110"/>
      <c r="SOH177" s="110"/>
      <c r="SOI177" s="301"/>
      <c r="SOJ177" s="302"/>
      <c r="SOK177" s="101"/>
      <c r="SOL177" s="301"/>
      <c r="SOM177" s="110"/>
      <c r="SON177" s="110"/>
      <c r="SOO177" s="110"/>
      <c r="SOP177" s="301"/>
      <c r="SOQ177" s="302"/>
      <c r="SOR177" s="101"/>
      <c r="SOS177" s="301"/>
      <c r="SOT177" s="110"/>
      <c r="SOU177" s="110"/>
      <c r="SOV177" s="110"/>
      <c r="SOW177" s="301"/>
      <c r="SOX177" s="302"/>
      <c r="SOY177" s="101"/>
      <c r="SOZ177" s="301"/>
      <c r="SPA177" s="110"/>
      <c r="SPB177" s="110"/>
      <c r="SPC177" s="110"/>
      <c r="SPD177" s="301"/>
      <c r="SPE177" s="302"/>
      <c r="SPF177" s="101"/>
      <c r="SPG177" s="301"/>
      <c r="SPH177" s="110"/>
      <c r="SPI177" s="110"/>
      <c r="SPJ177" s="110"/>
      <c r="SPK177" s="301"/>
      <c r="SPL177" s="302"/>
      <c r="SPM177" s="101"/>
      <c r="SPN177" s="301"/>
      <c r="SPO177" s="110"/>
      <c r="SPP177" s="110"/>
      <c r="SPQ177" s="110"/>
      <c r="SPR177" s="301"/>
      <c r="SPS177" s="302"/>
      <c r="SPT177" s="101"/>
      <c r="SPU177" s="301"/>
      <c r="SPV177" s="110"/>
      <c r="SPW177" s="110"/>
      <c r="SPX177" s="110"/>
      <c r="SPY177" s="301"/>
      <c r="SPZ177" s="302"/>
      <c r="SQA177" s="101"/>
      <c r="SQB177" s="301"/>
      <c r="SQC177" s="110"/>
      <c r="SQD177" s="110"/>
      <c r="SQE177" s="110"/>
      <c r="SQF177" s="301"/>
      <c r="SQG177" s="302"/>
      <c r="SQH177" s="101"/>
      <c r="SQI177" s="301"/>
      <c r="SQJ177" s="110"/>
      <c r="SQK177" s="110"/>
      <c r="SQL177" s="110"/>
      <c r="SQM177" s="301"/>
      <c r="SQN177" s="302"/>
      <c r="SQO177" s="101"/>
      <c r="SQP177" s="301"/>
      <c r="SQQ177" s="110"/>
      <c r="SQR177" s="110"/>
      <c r="SQS177" s="110"/>
      <c r="SQT177" s="301"/>
      <c r="SQU177" s="302"/>
      <c r="SQV177" s="101"/>
      <c r="SQW177" s="301"/>
      <c r="SQX177" s="110"/>
      <c r="SQY177" s="110"/>
      <c r="SQZ177" s="110"/>
      <c r="SRA177" s="301"/>
      <c r="SRB177" s="302"/>
      <c r="SRC177" s="101"/>
      <c r="SRD177" s="301"/>
      <c r="SRE177" s="110"/>
      <c r="SRF177" s="110"/>
      <c r="SRG177" s="110"/>
      <c r="SRH177" s="301"/>
      <c r="SRI177" s="302"/>
      <c r="SRJ177" s="101"/>
      <c r="SRK177" s="301"/>
      <c r="SRL177" s="110"/>
      <c r="SRM177" s="110"/>
      <c r="SRN177" s="110"/>
      <c r="SRO177" s="301"/>
      <c r="SRP177" s="302"/>
      <c r="SRQ177" s="101"/>
      <c r="SRR177" s="301"/>
      <c r="SRS177" s="110"/>
      <c r="SRT177" s="110"/>
      <c r="SRU177" s="110"/>
      <c r="SRV177" s="301"/>
      <c r="SRW177" s="302"/>
      <c r="SRX177" s="101"/>
      <c r="SRY177" s="301"/>
      <c r="SRZ177" s="110"/>
      <c r="SSA177" s="110"/>
      <c r="SSB177" s="110"/>
      <c r="SSC177" s="301"/>
      <c r="SSD177" s="302"/>
      <c r="SSE177" s="101"/>
      <c r="SSF177" s="301"/>
      <c r="SSG177" s="110"/>
      <c r="SSH177" s="110"/>
      <c r="SSI177" s="110"/>
      <c r="SSJ177" s="301"/>
      <c r="SSK177" s="302"/>
      <c r="SSL177" s="101"/>
      <c r="SSM177" s="301"/>
      <c r="SSN177" s="110"/>
      <c r="SSO177" s="110"/>
      <c r="SSP177" s="110"/>
      <c r="SSQ177" s="301"/>
      <c r="SSR177" s="302"/>
      <c r="SSS177" s="101"/>
      <c r="SST177" s="301"/>
      <c r="SSU177" s="110"/>
      <c r="SSV177" s="110"/>
      <c r="SSW177" s="110"/>
      <c r="SSX177" s="301"/>
      <c r="SSY177" s="302"/>
      <c r="SSZ177" s="101"/>
      <c r="STA177" s="301"/>
      <c r="STB177" s="110"/>
      <c r="STC177" s="110"/>
      <c r="STD177" s="110"/>
      <c r="STE177" s="301"/>
      <c r="STF177" s="302"/>
      <c r="STG177" s="101"/>
      <c r="STH177" s="301"/>
      <c r="STI177" s="110"/>
      <c r="STJ177" s="110"/>
      <c r="STK177" s="110"/>
      <c r="STL177" s="301"/>
      <c r="STM177" s="302"/>
      <c r="STN177" s="101"/>
      <c r="STO177" s="301"/>
      <c r="STP177" s="110"/>
      <c r="STQ177" s="110"/>
      <c r="STR177" s="110"/>
      <c r="STS177" s="301"/>
      <c r="STT177" s="302"/>
      <c r="STU177" s="101"/>
      <c r="STV177" s="301"/>
      <c r="STW177" s="110"/>
      <c r="STX177" s="110"/>
      <c r="STY177" s="110"/>
      <c r="STZ177" s="301"/>
      <c r="SUA177" s="302"/>
      <c r="SUB177" s="101"/>
      <c r="SUC177" s="301"/>
      <c r="SUD177" s="110"/>
      <c r="SUE177" s="110"/>
      <c r="SUF177" s="110"/>
      <c r="SUG177" s="301"/>
      <c r="SUH177" s="302"/>
      <c r="SUI177" s="101"/>
      <c r="SUJ177" s="301"/>
      <c r="SUK177" s="110"/>
      <c r="SUL177" s="110"/>
      <c r="SUM177" s="110"/>
      <c r="SUN177" s="301"/>
      <c r="SUO177" s="302"/>
      <c r="SUP177" s="101"/>
      <c r="SUQ177" s="301"/>
      <c r="SUR177" s="110"/>
      <c r="SUS177" s="110"/>
      <c r="SUT177" s="110"/>
      <c r="SUU177" s="301"/>
      <c r="SUV177" s="302"/>
      <c r="SUW177" s="101"/>
      <c r="SUX177" s="301"/>
      <c r="SUY177" s="110"/>
      <c r="SUZ177" s="110"/>
      <c r="SVA177" s="110"/>
      <c r="SVB177" s="301"/>
      <c r="SVC177" s="302"/>
      <c r="SVD177" s="101"/>
      <c r="SVE177" s="301"/>
      <c r="SVF177" s="110"/>
      <c r="SVG177" s="110"/>
      <c r="SVH177" s="110"/>
      <c r="SVI177" s="301"/>
      <c r="SVJ177" s="302"/>
      <c r="SVK177" s="101"/>
      <c r="SVL177" s="301"/>
      <c r="SVM177" s="110"/>
      <c r="SVN177" s="110"/>
      <c r="SVO177" s="110"/>
      <c r="SVP177" s="301"/>
      <c r="SVQ177" s="302"/>
      <c r="SVR177" s="101"/>
      <c r="SVS177" s="301"/>
      <c r="SVT177" s="110"/>
      <c r="SVU177" s="110"/>
      <c r="SVV177" s="110"/>
      <c r="SVW177" s="301"/>
      <c r="SVX177" s="302"/>
      <c r="SVY177" s="101"/>
      <c r="SVZ177" s="301"/>
      <c r="SWA177" s="110"/>
      <c r="SWB177" s="110"/>
      <c r="SWC177" s="110"/>
      <c r="SWD177" s="301"/>
      <c r="SWE177" s="302"/>
      <c r="SWF177" s="101"/>
      <c r="SWG177" s="301"/>
      <c r="SWH177" s="110"/>
      <c r="SWI177" s="110"/>
      <c r="SWJ177" s="110"/>
      <c r="SWK177" s="301"/>
      <c r="SWL177" s="302"/>
      <c r="SWM177" s="101"/>
      <c r="SWN177" s="301"/>
      <c r="SWO177" s="110"/>
      <c r="SWP177" s="110"/>
      <c r="SWQ177" s="110"/>
      <c r="SWR177" s="301"/>
      <c r="SWS177" s="302"/>
      <c r="SWT177" s="101"/>
      <c r="SWU177" s="301"/>
      <c r="SWV177" s="110"/>
      <c r="SWW177" s="110"/>
      <c r="SWX177" s="110"/>
      <c r="SWY177" s="301"/>
      <c r="SWZ177" s="302"/>
      <c r="SXA177" s="101"/>
      <c r="SXB177" s="301"/>
      <c r="SXC177" s="110"/>
      <c r="SXD177" s="110"/>
      <c r="SXE177" s="110"/>
      <c r="SXF177" s="301"/>
      <c r="SXG177" s="302"/>
      <c r="SXH177" s="101"/>
      <c r="SXI177" s="301"/>
      <c r="SXJ177" s="110"/>
      <c r="SXK177" s="110"/>
      <c r="SXL177" s="110"/>
      <c r="SXM177" s="301"/>
      <c r="SXN177" s="302"/>
      <c r="SXO177" s="101"/>
      <c r="SXP177" s="301"/>
      <c r="SXQ177" s="110"/>
      <c r="SXR177" s="110"/>
      <c r="SXS177" s="110"/>
      <c r="SXT177" s="301"/>
      <c r="SXU177" s="302"/>
      <c r="SXV177" s="101"/>
      <c r="SXW177" s="301"/>
      <c r="SXX177" s="110"/>
      <c r="SXY177" s="110"/>
      <c r="SXZ177" s="110"/>
      <c r="SYA177" s="301"/>
      <c r="SYB177" s="302"/>
      <c r="SYC177" s="101"/>
      <c r="SYD177" s="301"/>
      <c r="SYE177" s="110"/>
      <c r="SYF177" s="110"/>
      <c r="SYG177" s="110"/>
      <c r="SYH177" s="301"/>
      <c r="SYI177" s="302"/>
      <c r="SYJ177" s="101"/>
      <c r="SYK177" s="301"/>
      <c r="SYL177" s="110"/>
      <c r="SYM177" s="110"/>
      <c r="SYN177" s="110"/>
      <c r="SYO177" s="301"/>
      <c r="SYP177" s="302"/>
      <c r="SYQ177" s="101"/>
      <c r="SYR177" s="301"/>
      <c r="SYS177" s="110"/>
      <c r="SYT177" s="110"/>
      <c r="SYU177" s="110"/>
      <c r="SYV177" s="301"/>
      <c r="SYW177" s="302"/>
      <c r="SYX177" s="101"/>
      <c r="SYY177" s="301"/>
      <c r="SYZ177" s="110"/>
      <c r="SZA177" s="110"/>
      <c r="SZB177" s="110"/>
      <c r="SZC177" s="301"/>
      <c r="SZD177" s="302"/>
      <c r="SZE177" s="101"/>
      <c r="SZF177" s="301"/>
      <c r="SZG177" s="110"/>
      <c r="SZH177" s="110"/>
      <c r="SZI177" s="110"/>
      <c r="SZJ177" s="301"/>
      <c r="SZK177" s="302"/>
      <c r="SZL177" s="101"/>
      <c r="SZM177" s="301"/>
      <c r="SZN177" s="110"/>
      <c r="SZO177" s="110"/>
      <c r="SZP177" s="110"/>
      <c r="SZQ177" s="301"/>
      <c r="SZR177" s="302"/>
      <c r="SZS177" s="101"/>
      <c r="SZT177" s="301"/>
      <c r="SZU177" s="110"/>
      <c r="SZV177" s="110"/>
      <c r="SZW177" s="110"/>
      <c r="SZX177" s="301"/>
      <c r="SZY177" s="302"/>
      <c r="SZZ177" s="101"/>
      <c r="TAA177" s="301"/>
      <c r="TAB177" s="110"/>
      <c r="TAC177" s="110"/>
      <c r="TAD177" s="110"/>
      <c r="TAE177" s="301"/>
      <c r="TAF177" s="302"/>
      <c r="TAG177" s="101"/>
      <c r="TAH177" s="301"/>
      <c r="TAI177" s="110"/>
      <c r="TAJ177" s="110"/>
      <c r="TAK177" s="110"/>
      <c r="TAL177" s="301"/>
      <c r="TAM177" s="302"/>
      <c r="TAN177" s="101"/>
      <c r="TAO177" s="301"/>
      <c r="TAP177" s="110"/>
      <c r="TAQ177" s="110"/>
      <c r="TAR177" s="110"/>
      <c r="TAS177" s="301"/>
      <c r="TAT177" s="302"/>
      <c r="TAU177" s="101"/>
      <c r="TAV177" s="301"/>
      <c r="TAW177" s="110"/>
      <c r="TAX177" s="110"/>
      <c r="TAY177" s="110"/>
      <c r="TAZ177" s="301"/>
      <c r="TBA177" s="302"/>
      <c r="TBB177" s="101"/>
      <c r="TBC177" s="301"/>
      <c r="TBD177" s="110"/>
      <c r="TBE177" s="110"/>
      <c r="TBF177" s="110"/>
      <c r="TBG177" s="301"/>
      <c r="TBH177" s="302"/>
      <c r="TBI177" s="101"/>
      <c r="TBJ177" s="301"/>
      <c r="TBK177" s="110"/>
      <c r="TBL177" s="110"/>
      <c r="TBM177" s="110"/>
      <c r="TBN177" s="301"/>
      <c r="TBO177" s="302"/>
      <c r="TBP177" s="101"/>
      <c r="TBQ177" s="301"/>
      <c r="TBR177" s="110"/>
      <c r="TBS177" s="110"/>
      <c r="TBT177" s="110"/>
      <c r="TBU177" s="301"/>
      <c r="TBV177" s="302"/>
      <c r="TBW177" s="101"/>
      <c r="TBX177" s="301"/>
      <c r="TBY177" s="110"/>
      <c r="TBZ177" s="110"/>
      <c r="TCA177" s="110"/>
      <c r="TCB177" s="301"/>
      <c r="TCC177" s="302"/>
      <c r="TCD177" s="101"/>
      <c r="TCE177" s="301"/>
      <c r="TCF177" s="110"/>
      <c r="TCG177" s="110"/>
      <c r="TCH177" s="110"/>
      <c r="TCI177" s="301"/>
      <c r="TCJ177" s="302"/>
      <c r="TCK177" s="101"/>
      <c r="TCL177" s="301"/>
      <c r="TCM177" s="110"/>
      <c r="TCN177" s="110"/>
      <c r="TCO177" s="110"/>
      <c r="TCP177" s="301"/>
      <c r="TCQ177" s="302"/>
      <c r="TCR177" s="101"/>
      <c r="TCS177" s="301"/>
      <c r="TCT177" s="110"/>
      <c r="TCU177" s="110"/>
      <c r="TCV177" s="110"/>
      <c r="TCW177" s="301"/>
      <c r="TCX177" s="302"/>
      <c r="TCY177" s="101"/>
      <c r="TCZ177" s="301"/>
      <c r="TDA177" s="110"/>
      <c r="TDB177" s="110"/>
      <c r="TDC177" s="110"/>
      <c r="TDD177" s="301"/>
      <c r="TDE177" s="302"/>
      <c r="TDF177" s="101"/>
      <c r="TDG177" s="301"/>
      <c r="TDH177" s="110"/>
      <c r="TDI177" s="110"/>
      <c r="TDJ177" s="110"/>
      <c r="TDK177" s="301"/>
      <c r="TDL177" s="302"/>
      <c r="TDM177" s="101"/>
      <c r="TDN177" s="301"/>
      <c r="TDO177" s="110"/>
      <c r="TDP177" s="110"/>
      <c r="TDQ177" s="110"/>
      <c r="TDR177" s="301"/>
      <c r="TDS177" s="302"/>
      <c r="TDT177" s="101"/>
      <c r="TDU177" s="301"/>
      <c r="TDV177" s="110"/>
      <c r="TDW177" s="110"/>
      <c r="TDX177" s="110"/>
      <c r="TDY177" s="301"/>
      <c r="TDZ177" s="302"/>
      <c r="TEA177" s="101"/>
      <c r="TEB177" s="301"/>
      <c r="TEC177" s="110"/>
      <c r="TED177" s="110"/>
      <c r="TEE177" s="110"/>
      <c r="TEF177" s="301"/>
      <c r="TEG177" s="302"/>
      <c r="TEH177" s="101"/>
      <c r="TEI177" s="301"/>
      <c r="TEJ177" s="110"/>
      <c r="TEK177" s="110"/>
      <c r="TEL177" s="110"/>
      <c r="TEM177" s="301"/>
      <c r="TEN177" s="302"/>
      <c r="TEO177" s="101"/>
      <c r="TEP177" s="301"/>
      <c r="TEQ177" s="110"/>
      <c r="TER177" s="110"/>
      <c r="TES177" s="110"/>
      <c r="TET177" s="301"/>
      <c r="TEU177" s="302"/>
      <c r="TEV177" s="101"/>
      <c r="TEW177" s="301"/>
      <c r="TEX177" s="110"/>
      <c r="TEY177" s="110"/>
      <c r="TEZ177" s="110"/>
      <c r="TFA177" s="301"/>
      <c r="TFB177" s="302"/>
      <c r="TFC177" s="101"/>
      <c r="TFD177" s="301"/>
      <c r="TFE177" s="110"/>
      <c r="TFF177" s="110"/>
      <c r="TFG177" s="110"/>
      <c r="TFH177" s="301"/>
      <c r="TFI177" s="302"/>
      <c r="TFJ177" s="101"/>
      <c r="TFK177" s="301"/>
      <c r="TFL177" s="110"/>
      <c r="TFM177" s="110"/>
      <c r="TFN177" s="110"/>
      <c r="TFO177" s="301"/>
      <c r="TFP177" s="302"/>
      <c r="TFQ177" s="101"/>
      <c r="TFR177" s="301"/>
      <c r="TFS177" s="110"/>
      <c r="TFT177" s="110"/>
      <c r="TFU177" s="110"/>
      <c r="TFV177" s="301"/>
      <c r="TFW177" s="302"/>
      <c r="TFX177" s="101"/>
      <c r="TFY177" s="301"/>
      <c r="TFZ177" s="110"/>
      <c r="TGA177" s="110"/>
      <c r="TGB177" s="110"/>
      <c r="TGC177" s="301"/>
      <c r="TGD177" s="302"/>
      <c r="TGE177" s="101"/>
      <c r="TGF177" s="301"/>
      <c r="TGG177" s="110"/>
      <c r="TGH177" s="110"/>
      <c r="TGI177" s="110"/>
      <c r="TGJ177" s="301"/>
      <c r="TGK177" s="302"/>
      <c r="TGL177" s="101"/>
      <c r="TGM177" s="301"/>
      <c r="TGN177" s="110"/>
      <c r="TGO177" s="110"/>
      <c r="TGP177" s="110"/>
      <c r="TGQ177" s="301"/>
      <c r="TGR177" s="302"/>
      <c r="TGS177" s="101"/>
      <c r="TGT177" s="301"/>
      <c r="TGU177" s="110"/>
      <c r="TGV177" s="110"/>
      <c r="TGW177" s="110"/>
      <c r="TGX177" s="301"/>
      <c r="TGY177" s="302"/>
      <c r="TGZ177" s="101"/>
      <c r="THA177" s="301"/>
      <c r="THB177" s="110"/>
      <c r="THC177" s="110"/>
      <c r="THD177" s="110"/>
      <c r="THE177" s="301"/>
      <c r="THF177" s="302"/>
      <c r="THG177" s="101"/>
      <c r="THH177" s="301"/>
      <c r="THI177" s="110"/>
      <c r="THJ177" s="110"/>
      <c r="THK177" s="110"/>
      <c r="THL177" s="301"/>
      <c r="THM177" s="302"/>
      <c r="THN177" s="101"/>
      <c r="THO177" s="301"/>
      <c r="THP177" s="110"/>
      <c r="THQ177" s="110"/>
      <c r="THR177" s="110"/>
      <c r="THS177" s="301"/>
      <c r="THT177" s="302"/>
      <c r="THU177" s="101"/>
      <c r="THV177" s="301"/>
      <c r="THW177" s="110"/>
      <c r="THX177" s="110"/>
      <c r="THY177" s="110"/>
      <c r="THZ177" s="301"/>
      <c r="TIA177" s="302"/>
      <c r="TIB177" s="101"/>
      <c r="TIC177" s="301"/>
      <c r="TID177" s="110"/>
      <c r="TIE177" s="110"/>
      <c r="TIF177" s="110"/>
      <c r="TIG177" s="301"/>
      <c r="TIH177" s="302"/>
      <c r="TII177" s="101"/>
      <c r="TIJ177" s="301"/>
      <c r="TIK177" s="110"/>
      <c r="TIL177" s="110"/>
      <c r="TIM177" s="110"/>
      <c r="TIN177" s="301"/>
      <c r="TIO177" s="302"/>
      <c r="TIP177" s="101"/>
      <c r="TIQ177" s="301"/>
      <c r="TIR177" s="110"/>
      <c r="TIS177" s="110"/>
      <c r="TIT177" s="110"/>
      <c r="TIU177" s="301"/>
      <c r="TIV177" s="302"/>
      <c r="TIW177" s="101"/>
      <c r="TIX177" s="301"/>
      <c r="TIY177" s="110"/>
      <c r="TIZ177" s="110"/>
      <c r="TJA177" s="110"/>
      <c r="TJB177" s="301"/>
      <c r="TJC177" s="302"/>
      <c r="TJD177" s="101"/>
      <c r="TJE177" s="301"/>
      <c r="TJF177" s="110"/>
      <c r="TJG177" s="110"/>
      <c r="TJH177" s="110"/>
      <c r="TJI177" s="301"/>
      <c r="TJJ177" s="302"/>
      <c r="TJK177" s="101"/>
      <c r="TJL177" s="301"/>
      <c r="TJM177" s="110"/>
      <c r="TJN177" s="110"/>
      <c r="TJO177" s="110"/>
      <c r="TJP177" s="301"/>
      <c r="TJQ177" s="302"/>
      <c r="TJR177" s="101"/>
      <c r="TJS177" s="301"/>
      <c r="TJT177" s="110"/>
      <c r="TJU177" s="110"/>
      <c r="TJV177" s="110"/>
      <c r="TJW177" s="301"/>
      <c r="TJX177" s="302"/>
      <c r="TJY177" s="101"/>
      <c r="TJZ177" s="301"/>
      <c r="TKA177" s="110"/>
      <c r="TKB177" s="110"/>
      <c r="TKC177" s="110"/>
      <c r="TKD177" s="301"/>
      <c r="TKE177" s="302"/>
      <c r="TKF177" s="101"/>
      <c r="TKG177" s="301"/>
      <c r="TKH177" s="110"/>
      <c r="TKI177" s="110"/>
      <c r="TKJ177" s="110"/>
      <c r="TKK177" s="301"/>
      <c r="TKL177" s="302"/>
      <c r="TKM177" s="101"/>
      <c r="TKN177" s="301"/>
      <c r="TKO177" s="110"/>
      <c r="TKP177" s="110"/>
      <c r="TKQ177" s="110"/>
      <c r="TKR177" s="301"/>
      <c r="TKS177" s="302"/>
      <c r="TKT177" s="101"/>
      <c r="TKU177" s="301"/>
      <c r="TKV177" s="110"/>
      <c r="TKW177" s="110"/>
      <c r="TKX177" s="110"/>
      <c r="TKY177" s="301"/>
      <c r="TKZ177" s="302"/>
      <c r="TLA177" s="101"/>
      <c r="TLB177" s="301"/>
      <c r="TLC177" s="110"/>
      <c r="TLD177" s="110"/>
      <c r="TLE177" s="110"/>
      <c r="TLF177" s="301"/>
      <c r="TLG177" s="302"/>
      <c r="TLH177" s="101"/>
      <c r="TLI177" s="301"/>
      <c r="TLJ177" s="110"/>
      <c r="TLK177" s="110"/>
      <c r="TLL177" s="110"/>
      <c r="TLM177" s="301"/>
      <c r="TLN177" s="302"/>
      <c r="TLO177" s="101"/>
      <c r="TLP177" s="301"/>
      <c r="TLQ177" s="110"/>
      <c r="TLR177" s="110"/>
      <c r="TLS177" s="110"/>
      <c r="TLT177" s="301"/>
      <c r="TLU177" s="302"/>
      <c r="TLV177" s="101"/>
      <c r="TLW177" s="301"/>
      <c r="TLX177" s="110"/>
      <c r="TLY177" s="110"/>
      <c r="TLZ177" s="110"/>
      <c r="TMA177" s="301"/>
      <c r="TMB177" s="302"/>
      <c r="TMC177" s="101"/>
      <c r="TMD177" s="301"/>
      <c r="TME177" s="110"/>
      <c r="TMF177" s="110"/>
      <c r="TMG177" s="110"/>
      <c r="TMH177" s="301"/>
      <c r="TMI177" s="302"/>
      <c r="TMJ177" s="101"/>
      <c r="TMK177" s="301"/>
      <c r="TML177" s="110"/>
      <c r="TMM177" s="110"/>
      <c r="TMN177" s="110"/>
      <c r="TMO177" s="301"/>
      <c r="TMP177" s="302"/>
      <c r="TMQ177" s="101"/>
      <c r="TMR177" s="301"/>
      <c r="TMS177" s="110"/>
      <c r="TMT177" s="110"/>
      <c r="TMU177" s="110"/>
      <c r="TMV177" s="301"/>
      <c r="TMW177" s="302"/>
      <c r="TMX177" s="101"/>
      <c r="TMY177" s="301"/>
      <c r="TMZ177" s="110"/>
      <c r="TNA177" s="110"/>
      <c r="TNB177" s="110"/>
      <c r="TNC177" s="301"/>
      <c r="TND177" s="302"/>
      <c r="TNE177" s="101"/>
      <c r="TNF177" s="301"/>
      <c r="TNG177" s="110"/>
      <c r="TNH177" s="110"/>
      <c r="TNI177" s="110"/>
      <c r="TNJ177" s="301"/>
      <c r="TNK177" s="302"/>
      <c r="TNL177" s="101"/>
      <c r="TNM177" s="301"/>
      <c r="TNN177" s="110"/>
      <c r="TNO177" s="110"/>
      <c r="TNP177" s="110"/>
      <c r="TNQ177" s="301"/>
      <c r="TNR177" s="302"/>
      <c r="TNS177" s="101"/>
      <c r="TNT177" s="301"/>
      <c r="TNU177" s="110"/>
      <c r="TNV177" s="110"/>
      <c r="TNW177" s="110"/>
      <c r="TNX177" s="301"/>
      <c r="TNY177" s="302"/>
      <c r="TNZ177" s="101"/>
      <c r="TOA177" s="301"/>
      <c r="TOB177" s="110"/>
      <c r="TOC177" s="110"/>
      <c r="TOD177" s="110"/>
      <c r="TOE177" s="301"/>
      <c r="TOF177" s="302"/>
      <c r="TOG177" s="101"/>
      <c r="TOH177" s="301"/>
      <c r="TOI177" s="110"/>
      <c r="TOJ177" s="110"/>
      <c r="TOK177" s="110"/>
      <c r="TOL177" s="301"/>
      <c r="TOM177" s="302"/>
      <c r="TON177" s="101"/>
      <c r="TOO177" s="301"/>
      <c r="TOP177" s="110"/>
      <c r="TOQ177" s="110"/>
      <c r="TOR177" s="110"/>
      <c r="TOS177" s="301"/>
      <c r="TOT177" s="302"/>
      <c r="TOU177" s="101"/>
      <c r="TOV177" s="301"/>
      <c r="TOW177" s="110"/>
      <c r="TOX177" s="110"/>
      <c r="TOY177" s="110"/>
      <c r="TOZ177" s="301"/>
      <c r="TPA177" s="302"/>
      <c r="TPB177" s="101"/>
      <c r="TPC177" s="301"/>
      <c r="TPD177" s="110"/>
      <c r="TPE177" s="110"/>
      <c r="TPF177" s="110"/>
      <c r="TPG177" s="301"/>
      <c r="TPH177" s="302"/>
      <c r="TPI177" s="101"/>
      <c r="TPJ177" s="301"/>
      <c r="TPK177" s="110"/>
      <c r="TPL177" s="110"/>
      <c r="TPM177" s="110"/>
      <c r="TPN177" s="301"/>
      <c r="TPO177" s="302"/>
      <c r="TPP177" s="101"/>
      <c r="TPQ177" s="301"/>
      <c r="TPR177" s="110"/>
      <c r="TPS177" s="110"/>
      <c r="TPT177" s="110"/>
      <c r="TPU177" s="301"/>
      <c r="TPV177" s="302"/>
      <c r="TPW177" s="101"/>
      <c r="TPX177" s="301"/>
      <c r="TPY177" s="110"/>
      <c r="TPZ177" s="110"/>
      <c r="TQA177" s="110"/>
      <c r="TQB177" s="301"/>
      <c r="TQC177" s="302"/>
      <c r="TQD177" s="101"/>
      <c r="TQE177" s="301"/>
      <c r="TQF177" s="110"/>
      <c r="TQG177" s="110"/>
      <c r="TQH177" s="110"/>
      <c r="TQI177" s="301"/>
      <c r="TQJ177" s="302"/>
      <c r="TQK177" s="101"/>
      <c r="TQL177" s="301"/>
      <c r="TQM177" s="110"/>
      <c r="TQN177" s="110"/>
      <c r="TQO177" s="110"/>
      <c r="TQP177" s="301"/>
      <c r="TQQ177" s="302"/>
      <c r="TQR177" s="101"/>
      <c r="TQS177" s="301"/>
      <c r="TQT177" s="110"/>
      <c r="TQU177" s="110"/>
      <c r="TQV177" s="110"/>
      <c r="TQW177" s="301"/>
      <c r="TQX177" s="302"/>
      <c r="TQY177" s="101"/>
      <c r="TQZ177" s="301"/>
      <c r="TRA177" s="110"/>
      <c r="TRB177" s="110"/>
      <c r="TRC177" s="110"/>
      <c r="TRD177" s="301"/>
      <c r="TRE177" s="302"/>
      <c r="TRF177" s="101"/>
      <c r="TRG177" s="301"/>
      <c r="TRH177" s="110"/>
      <c r="TRI177" s="110"/>
      <c r="TRJ177" s="110"/>
      <c r="TRK177" s="301"/>
      <c r="TRL177" s="302"/>
      <c r="TRM177" s="101"/>
      <c r="TRN177" s="301"/>
      <c r="TRO177" s="110"/>
      <c r="TRP177" s="110"/>
      <c r="TRQ177" s="110"/>
      <c r="TRR177" s="301"/>
      <c r="TRS177" s="302"/>
      <c r="TRT177" s="101"/>
      <c r="TRU177" s="301"/>
      <c r="TRV177" s="110"/>
      <c r="TRW177" s="110"/>
      <c r="TRX177" s="110"/>
      <c r="TRY177" s="301"/>
      <c r="TRZ177" s="302"/>
      <c r="TSA177" s="101"/>
      <c r="TSB177" s="301"/>
      <c r="TSC177" s="110"/>
      <c r="TSD177" s="110"/>
      <c r="TSE177" s="110"/>
      <c r="TSF177" s="301"/>
      <c r="TSG177" s="302"/>
      <c r="TSH177" s="101"/>
      <c r="TSI177" s="301"/>
      <c r="TSJ177" s="110"/>
      <c r="TSK177" s="110"/>
      <c r="TSL177" s="110"/>
      <c r="TSM177" s="301"/>
      <c r="TSN177" s="302"/>
      <c r="TSO177" s="101"/>
      <c r="TSP177" s="301"/>
      <c r="TSQ177" s="110"/>
      <c r="TSR177" s="110"/>
      <c r="TSS177" s="110"/>
      <c r="TST177" s="301"/>
      <c r="TSU177" s="302"/>
      <c r="TSV177" s="101"/>
      <c r="TSW177" s="301"/>
      <c r="TSX177" s="110"/>
      <c r="TSY177" s="110"/>
      <c r="TSZ177" s="110"/>
      <c r="TTA177" s="301"/>
      <c r="TTB177" s="302"/>
      <c r="TTC177" s="101"/>
      <c r="TTD177" s="301"/>
      <c r="TTE177" s="110"/>
      <c r="TTF177" s="110"/>
      <c r="TTG177" s="110"/>
      <c r="TTH177" s="301"/>
      <c r="TTI177" s="302"/>
      <c r="TTJ177" s="101"/>
      <c r="TTK177" s="301"/>
      <c r="TTL177" s="110"/>
      <c r="TTM177" s="110"/>
      <c r="TTN177" s="110"/>
      <c r="TTO177" s="301"/>
      <c r="TTP177" s="302"/>
      <c r="TTQ177" s="101"/>
      <c r="TTR177" s="301"/>
      <c r="TTS177" s="110"/>
      <c r="TTT177" s="110"/>
      <c r="TTU177" s="110"/>
      <c r="TTV177" s="301"/>
      <c r="TTW177" s="302"/>
      <c r="TTX177" s="101"/>
      <c r="TTY177" s="301"/>
      <c r="TTZ177" s="110"/>
      <c r="TUA177" s="110"/>
      <c r="TUB177" s="110"/>
      <c r="TUC177" s="301"/>
      <c r="TUD177" s="302"/>
      <c r="TUE177" s="101"/>
      <c r="TUF177" s="301"/>
      <c r="TUG177" s="110"/>
      <c r="TUH177" s="110"/>
      <c r="TUI177" s="110"/>
      <c r="TUJ177" s="301"/>
      <c r="TUK177" s="302"/>
      <c r="TUL177" s="101"/>
      <c r="TUM177" s="301"/>
      <c r="TUN177" s="110"/>
      <c r="TUO177" s="110"/>
      <c r="TUP177" s="110"/>
      <c r="TUQ177" s="301"/>
      <c r="TUR177" s="302"/>
      <c r="TUS177" s="101"/>
      <c r="TUT177" s="301"/>
      <c r="TUU177" s="110"/>
      <c r="TUV177" s="110"/>
      <c r="TUW177" s="110"/>
      <c r="TUX177" s="301"/>
      <c r="TUY177" s="302"/>
      <c r="TUZ177" s="101"/>
      <c r="TVA177" s="301"/>
      <c r="TVB177" s="110"/>
      <c r="TVC177" s="110"/>
      <c r="TVD177" s="110"/>
      <c r="TVE177" s="301"/>
      <c r="TVF177" s="302"/>
      <c r="TVG177" s="101"/>
      <c r="TVH177" s="301"/>
      <c r="TVI177" s="110"/>
      <c r="TVJ177" s="110"/>
      <c r="TVK177" s="110"/>
      <c r="TVL177" s="301"/>
      <c r="TVM177" s="302"/>
      <c r="TVN177" s="101"/>
      <c r="TVO177" s="301"/>
      <c r="TVP177" s="110"/>
      <c r="TVQ177" s="110"/>
      <c r="TVR177" s="110"/>
      <c r="TVS177" s="301"/>
      <c r="TVT177" s="302"/>
      <c r="TVU177" s="101"/>
      <c r="TVV177" s="301"/>
      <c r="TVW177" s="110"/>
      <c r="TVX177" s="110"/>
      <c r="TVY177" s="110"/>
      <c r="TVZ177" s="301"/>
      <c r="TWA177" s="302"/>
      <c r="TWB177" s="101"/>
      <c r="TWC177" s="301"/>
      <c r="TWD177" s="110"/>
      <c r="TWE177" s="110"/>
      <c r="TWF177" s="110"/>
      <c r="TWG177" s="301"/>
      <c r="TWH177" s="302"/>
      <c r="TWI177" s="101"/>
      <c r="TWJ177" s="301"/>
      <c r="TWK177" s="110"/>
      <c r="TWL177" s="110"/>
      <c r="TWM177" s="110"/>
      <c r="TWN177" s="301"/>
      <c r="TWO177" s="302"/>
      <c r="TWP177" s="101"/>
      <c r="TWQ177" s="301"/>
      <c r="TWR177" s="110"/>
      <c r="TWS177" s="110"/>
      <c r="TWT177" s="110"/>
      <c r="TWU177" s="301"/>
      <c r="TWV177" s="302"/>
      <c r="TWW177" s="101"/>
      <c r="TWX177" s="301"/>
      <c r="TWY177" s="110"/>
      <c r="TWZ177" s="110"/>
      <c r="TXA177" s="110"/>
      <c r="TXB177" s="301"/>
      <c r="TXC177" s="302"/>
      <c r="TXD177" s="101"/>
      <c r="TXE177" s="301"/>
      <c r="TXF177" s="110"/>
      <c r="TXG177" s="110"/>
      <c r="TXH177" s="110"/>
      <c r="TXI177" s="301"/>
      <c r="TXJ177" s="302"/>
      <c r="TXK177" s="101"/>
      <c r="TXL177" s="301"/>
      <c r="TXM177" s="110"/>
      <c r="TXN177" s="110"/>
      <c r="TXO177" s="110"/>
      <c r="TXP177" s="301"/>
      <c r="TXQ177" s="302"/>
      <c r="TXR177" s="101"/>
      <c r="TXS177" s="301"/>
      <c r="TXT177" s="110"/>
      <c r="TXU177" s="110"/>
      <c r="TXV177" s="110"/>
      <c r="TXW177" s="301"/>
      <c r="TXX177" s="302"/>
      <c r="TXY177" s="101"/>
      <c r="TXZ177" s="301"/>
      <c r="TYA177" s="110"/>
      <c r="TYB177" s="110"/>
      <c r="TYC177" s="110"/>
      <c r="TYD177" s="301"/>
      <c r="TYE177" s="302"/>
      <c r="TYF177" s="101"/>
      <c r="TYG177" s="301"/>
      <c r="TYH177" s="110"/>
      <c r="TYI177" s="110"/>
      <c r="TYJ177" s="110"/>
      <c r="TYK177" s="301"/>
      <c r="TYL177" s="302"/>
      <c r="TYM177" s="101"/>
      <c r="TYN177" s="301"/>
      <c r="TYO177" s="110"/>
      <c r="TYP177" s="110"/>
      <c r="TYQ177" s="110"/>
      <c r="TYR177" s="301"/>
      <c r="TYS177" s="302"/>
      <c r="TYT177" s="101"/>
      <c r="TYU177" s="301"/>
      <c r="TYV177" s="110"/>
      <c r="TYW177" s="110"/>
      <c r="TYX177" s="110"/>
      <c r="TYY177" s="301"/>
      <c r="TYZ177" s="302"/>
      <c r="TZA177" s="101"/>
      <c r="TZB177" s="301"/>
      <c r="TZC177" s="110"/>
      <c r="TZD177" s="110"/>
      <c r="TZE177" s="110"/>
      <c r="TZF177" s="301"/>
      <c r="TZG177" s="302"/>
      <c r="TZH177" s="101"/>
      <c r="TZI177" s="301"/>
      <c r="TZJ177" s="110"/>
      <c r="TZK177" s="110"/>
      <c r="TZL177" s="110"/>
      <c r="TZM177" s="301"/>
      <c r="TZN177" s="302"/>
      <c r="TZO177" s="101"/>
      <c r="TZP177" s="301"/>
      <c r="TZQ177" s="110"/>
      <c r="TZR177" s="110"/>
      <c r="TZS177" s="110"/>
      <c r="TZT177" s="301"/>
      <c r="TZU177" s="302"/>
      <c r="TZV177" s="101"/>
      <c r="TZW177" s="301"/>
      <c r="TZX177" s="110"/>
      <c r="TZY177" s="110"/>
      <c r="TZZ177" s="110"/>
      <c r="UAA177" s="301"/>
      <c r="UAB177" s="302"/>
      <c r="UAC177" s="101"/>
      <c r="UAD177" s="301"/>
      <c r="UAE177" s="110"/>
      <c r="UAF177" s="110"/>
      <c r="UAG177" s="110"/>
      <c r="UAH177" s="301"/>
      <c r="UAI177" s="302"/>
      <c r="UAJ177" s="101"/>
      <c r="UAK177" s="301"/>
      <c r="UAL177" s="110"/>
      <c r="UAM177" s="110"/>
      <c r="UAN177" s="110"/>
      <c r="UAO177" s="301"/>
      <c r="UAP177" s="302"/>
      <c r="UAQ177" s="101"/>
      <c r="UAR177" s="301"/>
      <c r="UAS177" s="110"/>
      <c r="UAT177" s="110"/>
      <c r="UAU177" s="110"/>
      <c r="UAV177" s="301"/>
      <c r="UAW177" s="302"/>
      <c r="UAX177" s="101"/>
      <c r="UAY177" s="301"/>
      <c r="UAZ177" s="110"/>
      <c r="UBA177" s="110"/>
      <c r="UBB177" s="110"/>
      <c r="UBC177" s="301"/>
      <c r="UBD177" s="302"/>
      <c r="UBE177" s="101"/>
      <c r="UBF177" s="301"/>
      <c r="UBG177" s="110"/>
      <c r="UBH177" s="110"/>
      <c r="UBI177" s="110"/>
      <c r="UBJ177" s="301"/>
      <c r="UBK177" s="302"/>
      <c r="UBL177" s="101"/>
      <c r="UBM177" s="301"/>
      <c r="UBN177" s="110"/>
      <c r="UBO177" s="110"/>
      <c r="UBP177" s="110"/>
      <c r="UBQ177" s="301"/>
      <c r="UBR177" s="302"/>
      <c r="UBS177" s="101"/>
      <c r="UBT177" s="301"/>
      <c r="UBU177" s="110"/>
      <c r="UBV177" s="110"/>
      <c r="UBW177" s="110"/>
      <c r="UBX177" s="301"/>
      <c r="UBY177" s="302"/>
      <c r="UBZ177" s="101"/>
      <c r="UCA177" s="301"/>
      <c r="UCB177" s="110"/>
      <c r="UCC177" s="110"/>
      <c r="UCD177" s="110"/>
      <c r="UCE177" s="301"/>
      <c r="UCF177" s="302"/>
      <c r="UCG177" s="101"/>
      <c r="UCH177" s="301"/>
      <c r="UCI177" s="110"/>
      <c r="UCJ177" s="110"/>
      <c r="UCK177" s="110"/>
      <c r="UCL177" s="301"/>
      <c r="UCM177" s="302"/>
      <c r="UCN177" s="101"/>
      <c r="UCO177" s="301"/>
      <c r="UCP177" s="110"/>
      <c r="UCQ177" s="110"/>
      <c r="UCR177" s="110"/>
      <c r="UCS177" s="301"/>
      <c r="UCT177" s="302"/>
      <c r="UCU177" s="101"/>
      <c r="UCV177" s="301"/>
      <c r="UCW177" s="110"/>
      <c r="UCX177" s="110"/>
      <c r="UCY177" s="110"/>
      <c r="UCZ177" s="301"/>
      <c r="UDA177" s="302"/>
      <c r="UDB177" s="101"/>
      <c r="UDC177" s="301"/>
      <c r="UDD177" s="110"/>
      <c r="UDE177" s="110"/>
      <c r="UDF177" s="110"/>
      <c r="UDG177" s="301"/>
      <c r="UDH177" s="302"/>
      <c r="UDI177" s="101"/>
      <c r="UDJ177" s="301"/>
      <c r="UDK177" s="110"/>
      <c r="UDL177" s="110"/>
      <c r="UDM177" s="110"/>
      <c r="UDN177" s="301"/>
      <c r="UDO177" s="302"/>
      <c r="UDP177" s="101"/>
      <c r="UDQ177" s="301"/>
      <c r="UDR177" s="110"/>
      <c r="UDS177" s="110"/>
      <c r="UDT177" s="110"/>
      <c r="UDU177" s="301"/>
      <c r="UDV177" s="302"/>
      <c r="UDW177" s="101"/>
      <c r="UDX177" s="301"/>
      <c r="UDY177" s="110"/>
      <c r="UDZ177" s="110"/>
      <c r="UEA177" s="110"/>
      <c r="UEB177" s="301"/>
      <c r="UEC177" s="302"/>
      <c r="UED177" s="101"/>
      <c r="UEE177" s="301"/>
      <c r="UEF177" s="110"/>
      <c r="UEG177" s="110"/>
      <c r="UEH177" s="110"/>
      <c r="UEI177" s="301"/>
      <c r="UEJ177" s="302"/>
      <c r="UEK177" s="101"/>
      <c r="UEL177" s="301"/>
      <c r="UEM177" s="110"/>
      <c r="UEN177" s="110"/>
      <c r="UEO177" s="110"/>
      <c r="UEP177" s="301"/>
      <c r="UEQ177" s="302"/>
      <c r="UER177" s="101"/>
      <c r="UES177" s="301"/>
      <c r="UET177" s="110"/>
      <c r="UEU177" s="110"/>
      <c r="UEV177" s="110"/>
      <c r="UEW177" s="301"/>
      <c r="UEX177" s="302"/>
      <c r="UEY177" s="101"/>
      <c r="UEZ177" s="301"/>
      <c r="UFA177" s="110"/>
      <c r="UFB177" s="110"/>
      <c r="UFC177" s="110"/>
      <c r="UFD177" s="301"/>
      <c r="UFE177" s="302"/>
      <c r="UFF177" s="101"/>
      <c r="UFG177" s="301"/>
      <c r="UFH177" s="110"/>
      <c r="UFI177" s="110"/>
      <c r="UFJ177" s="110"/>
      <c r="UFK177" s="301"/>
      <c r="UFL177" s="302"/>
      <c r="UFM177" s="101"/>
      <c r="UFN177" s="301"/>
      <c r="UFO177" s="110"/>
      <c r="UFP177" s="110"/>
      <c r="UFQ177" s="110"/>
      <c r="UFR177" s="301"/>
      <c r="UFS177" s="302"/>
      <c r="UFT177" s="101"/>
      <c r="UFU177" s="301"/>
      <c r="UFV177" s="110"/>
      <c r="UFW177" s="110"/>
      <c r="UFX177" s="110"/>
      <c r="UFY177" s="301"/>
      <c r="UFZ177" s="302"/>
      <c r="UGA177" s="101"/>
      <c r="UGB177" s="301"/>
      <c r="UGC177" s="110"/>
      <c r="UGD177" s="110"/>
      <c r="UGE177" s="110"/>
      <c r="UGF177" s="301"/>
      <c r="UGG177" s="302"/>
      <c r="UGH177" s="101"/>
      <c r="UGI177" s="301"/>
      <c r="UGJ177" s="110"/>
      <c r="UGK177" s="110"/>
      <c r="UGL177" s="110"/>
      <c r="UGM177" s="301"/>
      <c r="UGN177" s="302"/>
      <c r="UGO177" s="101"/>
      <c r="UGP177" s="301"/>
      <c r="UGQ177" s="110"/>
      <c r="UGR177" s="110"/>
      <c r="UGS177" s="110"/>
      <c r="UGT177" s="301"/>
      <c r="UGU177" s="302"/>
      <c r="UGV177" s="101"/>
      <c r="UGW177" s="301"/>
      <c r="UGX177" s="110"/>
      <c r="UGY177" s="110"/>
      <c r="UGZ177" s="110"/>
      <c r="UHA177" s="301"/>
      <c r="UHB177" s="302"/>
      <c r="UHC177" s="101"/>
      <c r="UHD177" s="301"/>
      <c r="UHE177" s="110"/>
      <c r="UHF177" s="110"/>
      <c r="UHG177" s="110"/>
      <c r="UHH177" s="301"/>
      <c r="UHI177" s="302"/>
      <c r="UHJ177" s="101"/>
      <c r="UHK177" s="301"/>
      <c r="UHL177" s="110"/>
      <c r="UHM177" s="110"/>
      <c r="UHN177" s="110"/>
      <c r="UHO177" s="301"/>
      <c r="UHP177" s="302"/>
      <c r="UHQ177" s="101"/>
      <c r="UHR177" s="301"/>
      <c r="UHS177" s="110"/>
      <c r="UHT177" s="110"/>
      <c r="UHU177" s="110"/>
      <c r="UHV177" s="301"/>
      <c r="UHW177" s="302"/>
      <c r="UHX177" s="101"/>
      <c r="UHY177" s="301"/>
      <c r="UHZ177" s="110"/>
      <c r="UIA177" s="110"/>
      <c r="UIB177" s="110"/>
      <c r="UIC177" s="301"/>
      <c r="UID177" s="302"/>
      <c r="UIE177" s="101"/>
      <c r="UIF177" s="301"/>
      <c r="UIG177" s="110"/>
      <c r="UIH177" s="110"/>
      <c r="UII177" s="110"/>
      <c r="UIJ177" s="301"/>
      <c r="UIK177" s="302"/>
      <c r="UIL177" s="101"/>
      <c r="UIM177" s="301"/>
      <c r="UIN177" s="110"/>
      <c r="UIO177" s="110"/>
      <c r="UIP177" s="110"/>
      <c r="UIQ177" s="301"/>
      <c r="UIR177" s="302"/>
      <c r="UIS177" s="101"/>
      <c r="UIT177" s="301"/>
      <c r="UIU177" s="110"/>
      <c r="UIV177" s="110"/>
      <c r="UIW177" s="110"/>
      <c r="UIX177" s="301"/>
      <c r="UIY177" s="302"/>
      <c r="UIZ177" s="101"/>
      <c r="UJA177" s="301"/>
      <c r="UJB177" s="110"/>
      <c r="UJC177" s="110"/>
      <c r="UJD177" s="110"/>
      <c r="UJE177" s="301"/>
      <c r="UJF177" s="302"/>
      <c r="UJG177" s="101"/>
      <c r="UJH177" s="301"/>
      <c r="UJI177" s="110"/>
      <c r="UJJ177" s="110"/>
      <c r="UJK177" s="110"/>
      <c r="UJL177" s="301"/>
      <c r="UJM177" s="302"/>
      <c r="UJN177" s="101"/>
      <c r="UJO177" s="301"/>
      <c r="UJP177" s="110"/>
      <c r="UJQ177" s="110"/>
      <c r="UJR177" s="110"/>
      <c r="UJS177" s="301"/>
      <c r="UJT177" s="302"/>
      <c r="UJU177" s="101"/>
      <c r="UJV177" s="301"/>
      <c r="UJW177" s="110"/>
      <c r="UJX177" s="110"/>
      <c r="UJY177" s="110"/>
      <c r="UJZ177" s="301"/>
      <c r="UKA177" s="302"/>
      <c r="UKB177" s="101"/>
      <c r="UKC177" s="301"/>
      <c r="UKD177" s="110"/>
      <c r="UKE177" s="110"/>
      <c r="UKF177" s="110"/>
      <c r="UKG177" s="301"/>
      <c r="UKH177" s="302"/>
      <c r="UKI177" s="101"/>
      <c r="UKJ177" s="301"/>
      <c r="UKK177" s="110"/>
      <c r="UKL177" s="110"/>
      <c r="UKM177" s="110"/>
      <c r="UKN177" s="301"/>
      <c r="UKO177" s="302"/>
      <c r="UKP177" s="101"/>
      <c r="UKQ177" s="301"/>
      <c r="UKR177" s="110"/>
      <c r="UKS177" s="110"/>
      <c r="UKT177" s="110"/>
      <c r="UKU177" s="301"/>
      <c r="UKV177" s="302"/>
      <c r="UKW177" s="101"/>
      <c r="UKX177" s="301"/>
      <c r="UKY177" s="110"/>
      <c r="UKZ177" s="110"/>
      <c r="ULA177" s="110"/>
      <c r="ULB177" s="301"/>
      <c r="ULC177" s="302"/>
      <c r="ULD177" s="101"/>
      <c r="ULE177" s="301"/>
      <c r="ULF177" s="110"/>
      <c r="ULG177" s="110"/>
      <c r="ULH177" s="110"/>
      <c r="ULI177" s="301"/>
      <c r="ULJ177" s="302"/>
      <c r="ULK177" s="101"/>
      <c r="ULL177" s="301"/>
      <c r="ULM177" s="110"/>
      <c r="ULN177" s="110"/>
      <c r="ULO177" s="110"/>
      <c r="ULP177" s="301"/>
      <c r="ULQ177" s="302"/>
      <c r="ULR177" s="101"/>
      <c r="ULS177" s="301"/>
      <c r="ULT177" s="110"/>
      <c r="ULU177" s="110"/>
      <c r="ULV177" s="110"/>
      <c r="ULW177" s="301"/>
      <c r="ULX177" s="302"/>
      <c r="ULY177" s="101"/>
      <c r="ULZ177" s="301"/>
      <c r="UMA177" s="110"/>
      <c r="UMB177" s="110"/>
      <c r="UMC177" s="110"/>
      <c r="UMD177" s="301"/>
      <c r="UME177" s="302"/>
      <c r="UMF177" s="101"/>
      <c r="UMG177" s="301"/>
      <c r="UMH177" s="110"/>
      <c r="UMI177" s="110"/>
      <c r="UMJ177" s="110"/>
      <c r="UMK177" s="301"/>
      <c r="UML177" s="302"/>
      <c r="UMM177" s="101"/>
      <c r="UMN177" s="301"/>
      <c r="UMO177" s="110"/>
      <c r="UMP177" s="110"/>
      <c r="UMQ177" s="110"/>
      <c r="UMR177" s="301"/>
      <c r="UMS177" s="302"/>
      <c r="UMT177" s="101"/>
      <c r="UMU177" s="301"/>
      <c r="UMV177" s="110"/>
      <c r="UMW177" s="110"/>
      <c r="UMX177" s="110"/>
      <c r="UMY177" s="301"/>
      <c r="UMZ177" s="302"/>
      <c r="UNA177" s="101"/>
      <c r="UNB177" s="301"/>
      <c r="UNC177" s="110"/>
      <c r="UND177" s="110"/>
      <c r="UNE177" s="110"/>
      <c r="UNF177" s="301"/>
      <c r="UNG177" s="302"/>
      <c r="UNH177" s="101"/>
      <c r="UNI177" s="301"/>
      <c r="UNJ177" s="110"/>
      <c r="UNK177" s="110"/>
      <c r="UNL177" s="110"/>
      <c r="UNM177" s="301"/>
      <c r="UNN177" s="302"/>
      <c r="UNO177" s="101"/>
      <c r="UNP177" s="301"/>
      <c r="UNQ177" s="110"/>
      <c r="UNR177" s="110"/>
      <c r="UNS177" s="110"/>
      <c r="UNT177" s="301"/>
      <c r="UNU177" s="302"/>
      <c r="UNV177" s="101"/>
      <c r="UNW177" s="301"/>
      <c r="UNX177" s="110"/>
      <c r="UNY177" s="110"/>
      <c r="UNZ177" s="110"/>
      <c r="UOA177" s="301"/>
      <c r="UOB177" s="302"/>
      <c r="UOC177" s="101"/>
      <c r="UOD177" s="301"/>
      <c r="UOE177" s="110"/>
      <c r="UOF177" s="110"/>
      <c r="UOG177" s="110"/>
      <c r="UOH177" s="301"/>
      <c r="UOI177" s="302"/>
      <c r="UOJ177" s="101"/>
      <c r="UOK177" s="301"/>
      <c r="UOL177" s="110"/>
      <c r="UOM177" s="110"/>
      <c r="UON177" s="110"/>
      <c r="UOO177" s="301"/>
      <c r="UOP177" s="302"/>
      <c r="UOQ177" s="101"/>
      <c r="UOR177" s="301"/>
      <c r="UOS177" s="110"/>
      <c r="UOT177" s="110"/>
      <c r="UOU177" s="110"/>
      <c r="UOV177" s="301"/>
      <c r="UOW177" s="302"/>
      <c r="UOX177" s="101"/>
      <c r="UOY177" s="301"/>
      <c r="UOZ177" s="110"/>
      <c r="UPA177" s="110"/>
      <c r="UPB177" s="110"/>
      <c r="UPC177" s="301"/>
      <c r="UPD177" s="302"/>
      <c r="UPE177" s="101"/>
      <c r="UPF177" s="301"/>
      <c r="UPG177" s="110"/>
      <c r="UPH177" s="110"/>
      <c r="UPI177" s="110"/>
      <c r="UPJ177" s="301"/>
      <c r="UPK177" s="302"/>
      <c r="UPL177" s="101"/>
      <c r="UPM177" s="301"/>
      <c r="UPN177" s="110"/>
      <c r="UPO177" s="110"/>
      <c r="UPP177" s="110"/>
      <c r="UPQ177" s="301"/>
      <c r="UPR177" s="302"/>
      <c r="UPS177" s="101"/>
      <c r="UPT177" s="301"/>
      <c r="UPU177" s="110"/>
      <c r="UPV177" s="110"/>
      <c r="UPW177" s="110"/>
      <c r="UPX177" s="301"/>
      <c r="UPY177" s="302"/>
      <c r="UPZ177" s="101"/>
      <c r="UQA177" s="301"/>
      <c r="UQB177" s="110"/>
      <c r="UQC177" s="110"/>
      <c r="UQD177" s="110"/>
      <c r="UQE177" s="301"/>
      <c r="UQF177" s="302"/>
      <c r="UQG177" s="101"/>
      <c r="UQH177" s="301"/>
      <c r="UQI177" s="110"/>
      <c r="UQJ177" s="110"/>
      <c r="UQK177" s="110"/>
      <c r="UQL177" s="301"/>
      <c r="UQM177" s="302"/>
      <c r="UQN177" s="101"/>
      <c r="UQO177" s="301"/>
      <c r="UQP177" s="110"/>
      <c r="UQQ177" s="110"/>
      <c r="UQR177" s="110"/>
      <c r="UQS177" s="301"/>
      <c r="UQT177" s="302"/>
      <c r="UQU177" s="101"/>
      <c r="UQV177" s="301"/>
      <c r="UQW177" s="110"/>
      <c r="UQX177" s="110"/>
      <c r="UQY177" s="110"/>
      <c r="UQZ177" s="301"/>
      <c r="URA177" s="302"/>
      <c r="URB177" s="101"/>
      <c r="URC177" s="301"/>
      <c r="URD177" s="110"/>
      <c r="URE177" s="110"/>
      <c r="URF177" s="110"/>
      <c r="URG177" s="301"/>
      <c r="URH177" s="302"/>
      <c r="URI177" s="101"/>
      <c r="URJ177" s="301"/>
      <c r="URK177" s="110"/>
      <c r="URL177" s="110"/>
      <c r="URM177" s="110"/>
      <c r="URN177" s="301"/>
      <c r="URO177" s="302"/>
      <c r="URP177" s="101"/>
      <c r="URQ177" s="301"/>
      <c r="URR177" s="110"/>
      <c r="URS177" s="110"/>
      <c r="URT177" s="110"/>
      <c r="URU177" s="301"/>
      <c r="URV177" s="302"/>
      <c r="URW177" s="101"/>
      <c r="URX177" s="301"/>
      <c r="URY177" s="110"/>
      <c r="URZ177" s="110"/>
      <c r="USA177" s="110"/>
      <c r="USB177" s="301"/>
      <c r="USC177" s="302"/>
      <c r="USD177" s="101"/>
      <c r="USE177" s="301"/>
      <c r="USF177" s="110"/>
      <c r="USG177" s="110"/>
      <c r="USH177" s="110"/>
      <c r="USI177" s="301"/>
      <c r="USJ177" s="302"/>
      <c r="USK177" s="101"/>
      <c r="USL177" s="301"/>
      <c r="USM177" s="110"/>
      <c r="USN177" s="110"/>
      <c r="USO177" s="110"/>
      <c r="USP177" s="301"/>
      <c r="USQ177" s="302"/>
      <c r="USR177" s="101"/>
      <c r="USS177" s="301"/>
      <c r="UST177" s="110"/>
      <c r="USU177" s="110"/>
      <c r="USV177" s="110"/>
      <c r="USW177" s="301"/>
      <c r="USX177" s="302"/>
      <c r="USY177" s="101"/>
      <c r="USZ177" s="301"/>
      <c r="UTA177" s="110"/>
      <c r="UTB177" s="110"/>
      <c r="UTC177" s="110"/>
      <c r="UTD177" s="301"/>
      <c r="UTE177" s="302"/>
      <c r="UTF177" s="101"/>
      <c r="UTG177" s="301"/>
      <c r="UTH177" s="110"/>
      <c r="UTI177" s="110"/>
      <c r="UTJ177" s="110"/>
      <c r="UTK177" s="301"/>
      <c r="UTL177" s="302"/>
      <c r="UTM177" s="101"/>
      <c r="UTN177" s="301"/>
      <c r="UTO177" s="110"/>
      <c r="UTP177" s="110"/>
      <c r="UTQ177" s="110"/>
      <c r="UTR177" s="301"/>
      <c r="UTS177" s="302"/>
      <c r="UTT177" s="101"/>
      <c r="UTU177" s="301"/>
      <c r="UTV177" s="110"/>
      <c r="UTW177" s="110"/>
      <c r="UTX177" s="110"/>
      <c r="UTY177" s="301"/>
      <c r="UTZ177" s="302"/>
      <c r="UUA177" s="101"/>
      <c r="UUB177" s="301"/>
      <c r="UUC177" s="110"/>
      <c r="UUD177" s="110"/>
      <c r="UUE177" s="110"/>
      <c r="UUF177" s="301"/>
      <c r="UUG177" s="302"/>
      <c r="UUH177" s="101"/>
      <c r="UUI177" s="301"/>
      <c r="UUJ177" s="110"/>
      <c r="UUK177" s="110"/>
      <c r="UUL177" s="110"/>
      <c r="UUM177" s="301"/>
      <c r="UUN177" s="302"/>
      <c r="UUO177" s="101"/>
      <c r="UUP177" s="301"/>
      <c r="UUQ177" s="110"/>
      <c r="UUR177" s="110"/>
      <c r="UUS177" s="110"/>
      <c r="UUT177" s="301"/>
      <c r="UUU177" s="302"/>
      <c r="UUV177" s="101"/>
      <c r="UUW177" s="301"/>
      <c r="UUX177" s="110"/>
      <c r="UUY177" s="110"/>
      <c r="UUZ177" s="110"/>
      <c r="UVA177" s="301"/>
      <c r="UVB177" s="302"/>
      <c r="UVC177" s="101"/>
      <c r="UVD177" s="301"/>
      <c r="UVE177" s="110"/>
      <c r="UVF177" s="110"/>
      <c r="UVG177" s="110"/>
      <c r="UVH177" s="301"/>
      <c r="UVI177" s="302"/>
      <c r="UVJ177" s="101"/>
      <c r="UVK177" s="301"/>
      <c r="UVL177" s="110"/>
      <c r="UVM177" s="110"/>
      <c r="UVN177" s="110"/>
      <c r="UVO177" s="301"/>
      <c r="UVP177" s="302"/>
      <c r="UVQ177" s="101"/>
      <c r="UVR177" s="301"/>
      <c r="UVS177" s="110"/>
      <c r="UVT177" s="110"/>
      <c r="UVU177" s="110"/>
      <c r="UVV177" s="301"/>
      <c r="UVW177" s="302"/>
      <c r="UVX177" s="101"/>
      <c r="UVY177" s="301"/>
      <c r="UVZ177" s="110"/>
      <c r="UWA177" s="110"/>
      <c r="UWB177" s="110"/>
      <c r="UWC177" s="301"/>
      <c r="UWD177" s="302"/>
      <c r="UWE177" s="101"/>
      <c r="UWF177" s="301"/>
      <c r="UWG177" s="110"/>
      <c r="UWH177" s="110"/>
      <c r="UWI177" s="110"/>
      <c r="UWJ177" s="301"/>
      <c r="UWK177" s="302"/>
      <c r="UWL177" s="101"/>
      <c r="UWM177" s="301"/>
      <c r="UWN177" s="110"/>
      <c r="UWO177" s="110"/>
      <c r="UWP177" s="110"/>
      <c r="UWQ177" s="301"/>
      <c r="UWR177" s="302"/>
      <c r="UWS177" s="101"/>
      <c r="UWT177" s="301"/>
      <c r="UWU177" s="110"/>
      <c r="UWV177" s="110"/>
      <c r="UWW177" s="110"/>
      <c r="UWX177" s="301"/>
      <c r="UWY177" s="302"/>
      <c r="UWZ177" s="101"/>
      <c r="UXA177" s="301"/>
      <c r="UXB177" s="110"/>
      <c r="UXC177" s="110"/>
      <c r="UXD177" s="110"/>
      <c r="UXE177" s="301"/>
      <c r="UXF177" s="302"/>
      <c r="UXG177" s="101"/>
      <c r="UXH177" s="301"/>
      <c r="UXI177" s="110"/>
      <c r="UXJ177" s="110"/>
      <c r="UXK177" s="110"/>
      <c r="UXL177" s="301"/>
      <c r="UXM177" s="302"/>
      <c r="UXN177" s="101"/>
      <c r="UXO177" s="301"/>
      <c r="UXP177" s="110"/>
      <c r="UXQ177" s="110"/>
      <c r="UXR177" s="110"/>
      <c r="UXS177" s="301"/>
      <c r="UXT177" s="302"/>
      <c r="UXU177" s="101"/>
      <c r="UXV177" s="301"/>
      <c r="UXW177" s="110"/>
      <c r="UXX177" s="110"/>
      <c r="UXY177" s="110"/>
      <c r="UXZ177" s="301"/>
      <c r="UYA177" s="302"/>
      <c r="UYB177" s="101"/>
      <c r="UYC177" s="301"/>
      <c r="UYD177" s="110"/>
      <c r="UYE177" s="110"/>
      <c r="UYF177" s="110"/>
      <c r="UYG177" s="301"/>
      <c r="UYH177" s="302"/>
      <c r="UYI177" s="101"/>
      <c r="UYJ177" s="301"/>
      <c r="UYK177" s="110"/>
      <c r="UYL177" s="110"/>
      <c r="UYM177" s="110"/>
      <c r="UYN177" s="301"/>
      <c r="UYO177" s="302"/>
      <c r="UYP177" s="101"/>
      <c r="UYQ177" s="301"/>
      <c r="UYR177" s="110"/>
      <c r="UYS177" s="110"/>
      <c r="UYT177" s="110"/>
      <c r="UYU177" s="301"/>
      <c r="UYV177" s="302"/>
      <c r="UYW177" s="101"/>
      <c r="UYX177" s="301"/>
      <c r="UYY177" s="110"/>
      <c r="UYZ177" s="110"/>
      <c r="UZA177" s="110"/>
      <c r="UZB177" s="301"/>
      <c r="UZC177" s="302"/>
      <c r="UZD177" s="101"/>
      <c r="UZE177" s="301"/>
      <c r="UZF177" s="110"/>
      <c r="UZG177" s="110"/>
      <c r="UZH177" s="110"/>
      <c r="UZI177" s="301"/>
      <c r="UZJ177" s="302"/>
      <c r="UZK177" s="101"/>
      <c r="UZL177" s="301"/>
      <c r="UZM177" s="110"/>
      <c r="UZN177" s="110"/>
      <c r="UZO177" s="110"/>
      <c r="UZP177" s="301"/>
      <c r="UZQ177" s="302"/>
      <c r="UZR177" s="101"/>
      <c r="UZS177" s="301"/>
      <c r="UZT177" s="110"/>
      <c r="UZU177" s="110"/>
      <c r="UZV177" s="110"/>
      <c r="UZW177" s="301"/>
      <c r="UZX177" s="302"/>
      <c r="UZY177" s="101"/>
      <c r="UZZ177" s="301"/>
      <c r="VAA177" s="110"/>
      <c r="VAB177" s="110"/>
      <c r="VAC177" s="110"/>
      <c r="VAD177" s="301"/>
      <c r="VAE177" s="302"/>
      <c r="VAF177" s="101"/>
      <c r="VAG177" s="301"/>
      <c r="VAH177" s="110"/>
      <c r="VAI177" s="110"/>
      <c r="VAJ177" s="110"/>
      <c r="VAK177" s="301"/>
      <c r="VAL177" s="302"/>
      <c r="VAM177" s="101"/>
      <c r="VAN177" s="301"/>
      <c r="VAO177" s="110"/>
      <c r="VAP177" s="110"/>
      <c r="VAQ177" s="110"/>
      <c r="VAR177" s="301"/>
      <c r="VAS177" s="302"/>
      <c r="VAT177" s="101"/>
      <c r="VAU177" s="301"/>
      <c r="VAV177" s="110"/>
      <c r="VAW177" s="110"/>
      <c r="VAX177" s="110"/>
      <c r="VAY177" s="301"/>
      <c r="VAZ177" s="302"/>
      <c r="VBA177" s="101"/>
      <c r="VBB177" s="301"/>
      <c r="VBC177" s="110"/>
      <c r="VBD177" s="110"/>
      <c r="VBE177" s="110"/>
      <c r="VBF177" s="301"/>
      <c r="VBG177" s="302"/>
      <c r="VBH177" s="101"/>
      <c r="VBI177" s="301"/>
      <c r="VBJ177" s="110"/>
      <c r="VBK177" s="110"/>
      <c r="VBL177" s="110"/>
      <c r="VBM177" s="301"/>
      <c r="VBN177" s="302"/>
      <c r="VBO177" s="101"/>
      <c r="VBP177" s="301"/>
      <c r="VBQ177" s="110"/>
      <c r="VBR177" s="110"/>
      <c r="VBS177" s="110"/>
      <c r="VBT177" s="301"/>
      <c r="VBU177" s="302"/>
      <c r="VBV177" s="101"/>
      <c r="VBW177" s="301"/>
      <c r="VBX177" s="110"/>
      <c r="VBY177" s="110"/>
      <c r="VBZ177" s="110"/>
      <c r="VCA177" s="301"/>
      <c r="VCB177" s="302"/>
      <c r="VCC177" s="101"/>
      <c r="VCD177" s="301"/>
      <c r="VCE177" s="110"/>
      <c r="VCF177" s="110"/>
      <c r="VCG177" s="110"/>
      <c r="VCH177" s="301"/>
      <c r="VCI177" s="302"/>
      <c r="VCJ177" s="101"/>
      <c r="VCK177" s="301"/>
      <c r="VCL177" s="110"/>
      <c r="VCM177" s="110"/>
      <c r="VCN177" s="110"/>
      <c r="VCO177" s="301"/>
      <c r="VCP177" s="302"/>
      <c r="VCQ177" s="101"/>
      <c r="VCR177" s="301"/>
      <c r="VCS177" s="110"/>
      <c r="VCT177" s="110"/>
      <c r="VCU177" s="110"/>
      <c r="VCV177" s="301"/>
      <c r="VCW177" s="302"/>
      <c r="VCX177" s="101"/>
      <c r="VCY177" s="301"/>
      <c r="VCZ177" s="110"/>
      <c r="VDA177" s="110"/>
      <c r="VDB177" s="110"/>
      <c r="VDC177" s="301"/>
      <c r="VDD177" s="302"/>
      <c r="VDE177" s="101"/>
      <c r="VDF177" s="301"/>
      <c r="VDG177" s="110"/>
      <c r="VDH177" s="110"/>
      <c r="VDI177" s="110"/>
      <c r="VDJ177" s="301"/>
      <c r="VDK177" s="302"/>
      <c r="VDL177" s="101"/>
      <c r="VDM177" s="301"/>
      <c r="VDN177" s="110"/>
      <c r="VDO177" s="110"/>
      <c r="VDP177" s="110"/>
      <c r="VDQ177" s="301"/>
      <c r="VDR177" s="302"/>
      <c r="VDS177" s="101"/>
      <c r="VDT177" s="301"/>
      <c r="VDU177" s="110"/>
      <c r="VDV177" s="110"/>
      <c r="VDW177" s="110"/>
      <c r="VDX177" s="301"/>
      <c r="VDY177" s="302"/>
      <c r="VDZ177" s="101"/>
      <c r="VEA177" s="301"/>
      <c r="VEB177" s="110"/>
      <c r="VEC177" s="110"/>
      <c r="VED177" s="110"/>
      <c r="VEE177" s="301"/>
      <c r="VEF177" s="302"/>
      <c r="VEG177" s="101"/>
      <c r="VEH177" s="301"/>
      <c r="VEI177" s="110"/>
      <c r="VEJ177" s="110"/>
      <c r="VEK177" s="110"/>
      <c r="VEL177" s="301"/>
      <c r="VEM177" s="302"/>
      <c r="VEN177" s="101"/>
      <c r="VEO177" s="301"/>
      <c r="VEP177" s="110"/>
      <c r="VEQ177" s="110"/>
      <c r="VER177" s="110"/>
      <c r="VES177" s="301"/>
      <c r="VET177" s="302"/>
      <c r="VEU177" s="101"/>
      <c r="VEV177" s="301"/>
      <c r="VEW177" s="110"/>
      <c r="VEX177" s="110"/>
      <c r="VEY177" s="110"/>
      <c r="VEZ177" s="301"/>
      <c r="VFA177" s="302"/>
      <c r="VFB177" s="101"/>
      <c r="VFC177" s="301"/>
      <c r="VFD177" s="110"/>
      <c r="VFE177" s="110"/>
      <c r="VFF177" s="110"/>
      <c r="VFG177" s="301"/>
      <c r="VFH177" s="302"/>
      <c r="VFI177" s="101"/>
      <c r="VFJ177" s="301"/>
      <c r="VFK177" s="110"/>
      <c r="VFL177" s="110"/>
      <c r="VFM177" s="110"/>
      <c r="VFN177" s="301"/>
      <c r="VFO177" s="302"/>
      <c r="VFP177" s="101"/>
      <c r="VFQ177" s="301"/>
      <c r="VFR177" s="110"/>
      <c r="VFS177" s="110"/>
      <c r="VFT177" s="110"/>
      <c r="VFU177" s="301"/>
      <c r="VFV177" s="302"/>
      <c r="VFW177" s="101"/>
      <c r="VFX177" s="301"/>
      <c r="VFY177" s="110"/>
      <c r="VFZ177" s="110"/>
      <c r="VGA177" s="110"/>
      <c r="VGB177" s="301"/>
      <c r="VGC177" s="302"/>
      <c r="VGD177" s="101"/>
      <c r="VGE177" s="301"/>
      <c r="VGF177" s="110"/>
      <c r="VGG177" s="110"/>
      <c r="VGH177" s="110"/>
      <c r="VGI177" s="301"/>
      <c r="VGJ177" s="302"/>
      <c r="VGK177" s="101"/>
      <c r="VGL177" s="301"/>
      <c r="VGM177" s="110"/>
      <c r="VGN177" s="110"/>
      <c r="VGO177" s="110"/>
      <c r="VGP177" s="301"/>
      <c r="VGQ177" s="302"/>
      <c r="VGR177" s="101"/>
      <c r="VGS177" s="301"/>
      <c r="VGT177" s="110"/>
      <c r="VGU177" s="110"/>
      <c r="VGV177" s="110"/>
      <c r="VGW177" s="301"/>
      <c r="VGX177" s="302"/>
      <c r="VGY177" s="101"/>
      <c r="VGZ177" s="301"/>
      <c r="VHA177" s="110"/>
      <c r="VHB177" s="110"/>
      <c r="VHC177" s="110"/>
      <c r="VHD177" s="301"/>
      <c r="VHE177" s="302"/>
      <c r="VHF177" s="101"/>
      <c r="VHG177" s="301"/>
      <c r="VHH177" s="110"/>
      <c r="VHI177" s="110"/>
      <c r="VHJ177" s="110"/>
      <c r="VHK177" s="301"/>
      <c r="VHL177" s="302"/>
      <c r="VHM177" s="101"/>
      <c r="VHN177" s="301"/>
      <c r="VHO177" s="110"/>
      <c r="VHP177" s="110"/>
      <c r="VHQ177" s="110"/>
      <c r="VHR177" s="301"/>
      <c r="VHS177" s="302"/>
      <c r="VHT177" s="101"/>
      <c r="VHU177" s="301"/>
      <c r="VHV177" s="110"/>
      <c r="VHW177" s="110"/>
      <c r="VHX177" s="110"/>
      <c r="VHY177" s="301"/>
      <c r="VHZ177" s="302"/>
      <c r="VIA177" s="101"/>
      <c r="VIB177" s="301"/>
      <c r="VIC177" s="110"/>
      <c r="VID177" s="110"/>
      <c r="VIE177" s="110"/>
      <c r="VIF177" s="301"/>
      <c r="VIG177" s="302"/>
      <c r="VIH177" s="101"/>
      <c r="VII177" s="301"/>
      <c r="VIJ177" s="110"/>
      <c r="VIK177" s="110"/>
      <c r="VIL177" s="110"/>
      <c r="VIM177" s="301"/>
      <c r="VIN177" s="302"/>
      <c r="VIO177" s="101"/>
      <c r="VIP177" s="301"/>
      <c r="VIQ177" s="110"/>
      <c r="VIR177" s="110"/>
      <c r="VIS177" s="110"/>
      <c r="VIT177" s="301"/>
      <c r="VIU177" s="302"/>
      <c r="VIV177" s="101"/>
      <c r="VIW177" s="301"/>
      <c r="VIX177" s="110"/>
      <c r="VIY177" s="110"/>
      <c r="VIZ177" s="110"/>
      <c r="VJA177" s="301"/>
      <c r="VJB177" s="302"/>
      <c r="VJC177" s="101"/>
      <c r="VJD177" s="301"/>
      <c r="VJE177" s="110"/>
      <c r="VJF177" s="110"/>
      <c r="VJG177" s="110"/>
      <c r="VJH177" s="301"/>
      <c r="VJI177" s="302"/>
      <c r="VJJ177" s="101"/>
      <c r="VJK177" s="301"/>
      <c r="VJL177" s="110"/>
      <c r="VJM177" s="110"/>
      <c r="VJN177" s="110"/>
      <c r="VJO177" s="301"/>
      <c r="VJP177" s="302"/>
      <c r="VJQ177" s="101"/>
      <c r="VJR177" s="301"/>
      <c r="VJS177" s="110"/>
      <c r="VJT177" s="110"/>
      <c r="VJU177" s="110"/>
      <c r="VJV177" s="301"/>
      <c r="VJW177" s="302"/>
      <c r="VJX177" s="101"/>
      <c r="VJY177" s="301"/>
      <c r="VJZ177" s="110"/>
      <c r="VKA177" s="110"/>
      <c r="VKB177" s="110"/>
      <c r="VKC177" s="301"/>
      <c r="VKD177" s="302"/>
      <c r="VKE177" s="101"/>
      <c r="VKF177" s="301"/>
      <c r="VKG177" s="110"/>
      <c r="VKH177" s="110"/>
      <c r="VKI177" s="110"/>
      <c r="VKJ177" s="301"/>
      <c r="VKK177" s="302"/>
      <c r="VKL177" s="101"/>
      <c r="VKM177" s="301"/>
      <c r="VKN177" s="110"/>
      <c r="VKO177" s="110"/>
      <c r="VKP177" s="110"/>
      <c r="VKQ177" s="301"/>
      <c r="VKR177" s="302"/>
      <c r="VKS177" s="101"/>
      <c r="VKT177" s="301"/>
      <c r="VKU177" s="110"/>
      <c r="VKV177" s="110"/>
      <c r="VKW177" s="110"/>
      <c r="VKX177" s="301"/>
      <c r="VKY177" s="302"/>
      <c r="VKZ177" s="101"/>
      <c r="VLA177" s="301"/>
      <c r="VLB177" s="110"/>
      <c r="VLC177" s="110"/>
      <c r="VLD177" s="110"/>
      <c r="VLE177" s="301"/>
      <c r="VLF177" s="302"/>
      <c r="VLG177" s="101"/>
      <c r="VLH177" s="301"/>
      <c r="VLI177" s="110"/>
      <c r="VLJ177" s="110"/>
      <c r="VLK177" s="110"/>
      <c r="VLL177" s="301"/>
      <c r="VLM177" s="302"/>
      <c r="VLN177" s="101"/>
      <c r="VLO177" s="301"/>
      <c r="VLP177" s="110"/>
      <c r="VLQ177" s="110"/>
      <c r="VLR177" s="110"/>
      <c r="VLS177" s="301"/>
      <c r="VLT177" s="302"/>
      <c r="VLU177" s="101"/>
      <c r="VLV177" s="301"/>
      <c r="VLW177" s="110"/>
      <c r="VLX177" s="110"/>
      <c r="VLY177" s="110"/>
      <c r="VLZ177" s="301"/>
      <c r="VMA177" s="302"/>
      <c r="VMB177" s="101"/>
      <c r="VMC177" s="301"/>
      <c r="VMD177" s="110"/>
      <c r="VME177" s="110"/>
      <c r="VMF177" s="110"/>
      <c r="VMG177" s="301"/>
      <c r="VMH177" s="302"/>
      <c r="VMI177" s="101"/>
      <c r="VMJ177" s="301"/>
      <c r="VMK177" s="110"/>
      <c r="VML177" s="110"/>
      <c r="VMM177" s="110"/>
      <c r="VMN177" s="301"/>
      <c r="VMO177" s="302"/>
      <c r="VMP177" s="101"/>
      <c r="VMQ177" s="301"/>
      <c r="VMR177" s="110"/>
      <c r="VMS177" s="110"/>
      <c r="VMT177" s="110"/>
      <c r="VMU177" s="301"/>
      <c r="VMV177" s="302"/>
      <c r="VMW177" s="101"/>
      <c r="VMX177" s="301"/>
      <c r="VMY177" s="110"/>
      <c r="VMZ177" s="110"/>
      <c r="VNA177" s="110"/>
      <c r="VNB177" s="301"/>
      <c r="VNC177" s="302"/>
      <c r="VND177" s="101"/>
      <c r="VNE177" s="301"/>
      <c r="VNF177" s="110"/>
      <c r="VNG177" s="110"/>
      <c r="VNH177" s="110"/>
      <c r="VNI177" s="301"/>
      <c r="VNJ177" s="302"/>
      <c r="VNK177" s="101"/>
      <c r="VNL177" s="301"/>
      <c r="VNM177" s="110"/>
      <c r="VNN177" s="110"/>
      <c r="VNO177" s="110"/>
      <c r="VNP177" s="301"/>
      <c r="VNQ177" s="302"/>
      <c r="VNR177" s="101"/>
      <c r="VNS177" s="301"/>
      <c r="VNT177" s="110"/>
      <c r="VNU177" s="110"/>
      <c r="VNV177" s="110"/>
      <c r="VNW177" s="301"/>
      <c r="VNX177" s="302"/>
      <c r="VNY177" s="101"/>
      <c r="VNZ177" s="301"/>
      <c r="VOA177" s="110"/>
      <c r="VOB177" s="110"/>
      <c r="VOC177" s="110"/>
      <c r="VOD177" s="301"/>
      <c r="VOE177" s="302"/>
      <c r="VOF177" s="101"/>
      <c r="VOG177" s="301"/>
      <c r="VOH177" s="110"/>
      <c r="VOI177" s="110"/>
      <c r="VOJ177" s="110"/>
      <c r="VOK177" s="301"/>
      <c r="VOL177" s="302"/>
      <c r="VOM177" s="101"/>
      <c r="VON177" s="301"/>
      <c r="VOO177" s="110"/>
      <c r="VOP177" s="110"/>
      <c r="VOQ177" s="110"/>
      <c r="VOR177" s="301"/>
      <c r="VOS177" s="302"/>
      <c r="VOT177" s="101"/>
      <c r="VOU177" s="301"/>
      <c r="VOV177" s="110"/>
      <c r="VOW177" s="110"/>
      <c r="VOX177" s="110"/>
      <c r="VOY177" s="301"/>
      <c r="VOZ177" s="302"/>
      <c r="VPA177" s="101"/>
      <c r="VPB177" s="301"/>
      <c r="VPC177" s="110"/>
      <c r="VPD177" s="110"/>
      <c r="VPE177" s="110"/>
      <c r="VPF177" s="301"/>
      <c r="VPG177" s="302"/>
      <c r="VPH177" s="101"/>
      <c r="VPI177" s="301"/>
      <c r="VPJ177" s="110"/>
      <c r="VPK177" s="110"/>
      <c r="VPL177" s="110"/>
      <c r="VPM177" s="301"/>
      <c r="VPN177" s="302"/>
      <c r="VPO177" s="101"/>
      <c r="VPP177" s="301"/>
      <c r="VPQ177" s="110"/>
      <c r="VPR177" s="110"/>
      <c r="VPS177" s="110"/>
      <c r="VPT177" s="301"/>
      <c r="VPU177" s="302"/>
      <c r="VPV177" s="101"/>
      <c r="VPW177" s="301"/>
      <c r="VPX177" s="110"/>
      <c r="VPY177" s="110"/>
      <c r="VPZ177" s="110"/>
      <c r="VQA177" s="301"/>
      <c r="VQB177" s="302"/>
      <c r="VQC177" s="101"/>
      <c r="VQD177" s="301"/>
      <c r="VQE177" s="110"/>
      <c r="VQF177" s="110"/>
      <c r="VQG177" s="110"/>
      <c r="VQH177" s="301"/>
      <c r="VQI177" s="302"/>
      <c r="VQJ177" s="101"/>
      <c r="VQK177" s="301"/>
      <c r="VQL177" s="110"/>
      <c r="VQM177" s="110"/>
      <c r="VQN177" s="110"/>
      <c r="VQO177" s="301"/>
      <c r="VQP177" s="302"/>
      <c r="VQQ177" s="101"/>
      <c r="VQR177" s="301"/>
      <c r="VQS177" s="110"/>
      <c r="VQT177" s="110"/>
      <c r="VQU177" s="110"/>
      <c r="VQV177" s="301"/>
      <c r="VQW177" s="302"/>
      <c r="VQX177" s="101"/>
      <c r="VQY177" s="301"/>
      <c r="VQZ177" s="110"/>
      <c r="VRA177" s="110"/>
      <c r="VRB177" s="110"/>
      <c r="VRC177" s="301"/>
      <c r="VRD177" s="302"/>
      <c r="VRE177" s="101"/>
      <c r="VRF177" s="301"/>
      <c r="VRG177" s="110"/>
      <c r="VRH177" s="110"/>
      <c r="VRI177" s="110"/>
      <c r="VRJ177" s="301"/>
      <c r="VRK177" s="302"/>
      <c r="VRL177" s="101"/>
      <c r="VRM177" s="301"/>
      <c r="VRN177" s="110"/>
      <c r="VRO177" s="110"/>
      <c r="VRP177" s="110"/>
      <c r="VRQ177" s="301"/>
      <c r="VRR177" s="302"/>
      <c r="VRS177" s="101"/>
      <c r="VRT177" s="301"/>
      <c r="VRU177" s="110"/>
      <c r="VRV177" s="110"/>
      <c r="VRW177" s="110"/>
      <c r="VRX177" s="301"/>
      <c r="VRY177" s="302"/>
      <c r="VRZ177" s="101"/>
      <c r="VSA177" s="301"/>
      <c r="VSB177" s="110"/>
      <c r="VSC177" s="110"/>
      <c r="VSD177" s="110"/>
      <c r="VSE177" s="301"/>
      <c r="VSF177" s="302"/>
      <c r="VSG177" s="101"/>
      <c r="VSH177" s="301"/>
      <c r="VSI177" s="110"/>
      <c r="VSJ177" s="110"/>
      <c r="VSK177" s="110"/>
      <c r="VSL177" s="301"/>
      <c r="VSM177" s="302"/>
      <c r="VSN177" s="101"/>
      <c r="VSO177" s="301"/>
      <c r="VSP177" s="110"/>
      <c r="VSQ177" s="110"/>
      <c r="VSR177" s="110"/>
      <c r="VSS177" s="301"/>
      <c r="VST177" s="302"/>
      <c r="VSU177" s="101"/>
      <c r="VSV177" s="301"/>
      <c r="VSW177" s="110"/>
      <c r="VSX177" s="110"/>
      <c r="VSY177" s="110"/>
      <c r="VSZ177" s="301"/>
      <c r="VTA177" s="302"/>
      <c r="VTB177" s="101"/>
      <c r="VTC177" s="301"/>
      <c r="VTD177" s="110"/>
      <c r="VTE177" s="110"/>
      <c r="VTF177" s="110"/>
      <c r="VTG177" s="301"/>
      <c r="VTH177" s="302"/>
      <c r="VTI177" s="101"/>
      <c r="VTJ177" s="301"/>
      <c r="VTK177" s="110"/>
      <c r="VTL177" s="110"/>
      <c r="VTM177" s="110"/>
      <c r="VTN177" s="301"/>
      <c r="VTO177" s="302"/>
      <c r="VTP177" s="101"/>
      <c r="VTQ177" s="301"/>
      <c r="VTR177" s="110"/>
      <c r="VTS177" s="110"/>
      <c r="VTT177" s="110"/>
      <c r="VTU177" s="301"/>
      <c r="VTV177" s="302"/>
      <c r="VTW177" s="101"/>
      <c r="VTX177" s="301"/>
      <c r="VTY177" s="110"/>
      <c r="VTZ177" s="110"/>
      <c r="VUA177" s="110"/>
      <c r="VUB177" s="301"/>
      <c r="VUC177" s="302"/>
      <c r="VUD177" s="101"/>
      <c r="VUE177" s="301"/>
      <c r="VUF177" s="110"/>
      <c r="VUG177" s="110"/>
      <c r="VUH177" s="110"/>
      <c r="VUI177" s="301"/>
      <c r="VUJ177" s="302"/>
      <c r="VUK177" s="101"/>
      <c r="VUL177" s="301"/>
      <c r="VUM177" s="110"/>
      <c r="VUN177" s="110"/>
      <c r="VUO177" s="110"/>
      <c r="VUP177" s="301"/>
      <c r="VUQ177" s="302"/>
      <c r="VUR177" s="101"/>
      <c r="VUS177" s="301"/>
      <c r="VUT177" s="110"/>
      <c r="VUU177" s="110"/>
      <c r="VUV177" s="110"/>
      <c r="VUW177" s="301"/>
      <c r="VUX177" s="302"/>
      <c r="VUY177" s="101"/>
      <c r="VUZ177" s="301"/>
      <c r="VVA177" s="110"/>
      <c r="VVB177" s="110"/>
      <c r="VVC177" s="110"/>
      <c r="VVD177" s="301"/>
      <c r="VVE177" s="302"/>
      <c r="VVF177" s="101"/>
      <c r="VVG177" s="301"/>
      <c r="VVH177" s="110"/>
      <c r="VVI177" s="110"/>
      <c r="VVJ177" s="110"/>
      <c r="VVK177" s="301"/>
      <c r="VVL177" s="302"/>
      <c r="VVM177" s="101"/>
      <c r="VVN177" s="301"/>
      <c r="VVO177" s="110"/>
      <c r="VVP177" s="110"/>
      <c r="VVQ177" s="110"/>
      <c r="VVR177" s="301"/>
      <c r="VVS177" s="302"/>
      <c r="VVT177" s="101"/>
      <c r="VVU177" s="301"/>
      <c r="VVV177" s="110"/>
      <c r="VVW177" s="110"/>
      <c r="VVX177" s="110"/>
      <c r="VVY177" s="301"/>
      <c r="VVZ177" s="302"/>
      <c r="VWA177" s="101"/>
      <c r="VWB177" s="301"/>
      <c r="VWC177" s="110"/>
      <c r="VWD177" s="110"/>
      <c r="VWE177" s="110"/>
      <c r="VWF177" s="301"/>
      <c r="VWG177" s="302"/>
      <c r="VWH177" s="101"/>
      <c r="VWI177" s="301"/>
      <c r="VWJ177" s="110"/>
      <c r="VWK177" s="110"/>
      <c r="VWL177" s="110"/>
      <c r="VWM177" s="301"/>
      <c r="VWN177" s="302"/>
      <c r="VWO177" s="101"/>
      <c r="VWP177" s="301"/>
      <c r="VWQ177" s="110"/>
      <c r="VWR177" s="110"/>
      <c r="VWS177" s="110"/>
      <c r="VWT177" s="301"/>
      <c r="VWU177" s="302"/>
      <c r="VWV177" s="101"/>
      <c r="VWW177" s="301"/>
      <c r="VWX177" s="110"/>
      <c r="VWY177" s="110"/>
      <c r="VWZ177" s="110"/>
      <c r="VXA177" s="301"/>
      <c r="VXB177" s="302"/>
      <c r="VXC177" s="101"/>
      <c r="VXD177" s="301"/>
      <c r="VXE177" s="110"/>
      <c r="VXF177" s="110"/>
      <c r="VXG177" s="110"/>
      <c r="VXH177" s="301"/>
      <c r="VXI177" s="302"/>
      <c r="VXJ177" s="101"/>
      <c r="VXK177" s="301"/>
      <c r="VXL177" s="110"/>
      <c r="VXM177" s="110"/>
      <c r="VXN177" s="110"/>
      <c r="VXO177" s="301"/>
      <c r="VXP177" s="302"/>
      <c r="VXQ177" s="101"/>
      <c r="VXR177" s="301"/>
      <c r="VXS177" s="110"/>
      <c r="VXT177" s="110"/>
      <c r="VXU177" s="110"/>
      <c r="VXV177" s="301"/>
      <c r="VXW177" s="302"/>
      <c r="VXX177" s="101"/>
      <c r="VXY177" s="301"/>
      <c r="VXZ177" s="110"/>
      <c r="VYA177" s="110"/>
      <c r="VYB177" s="110"/>
      <c r="VYC177" s="301"/>
      <c r="VYD177" s="302"/>
      <c r="VYE177" s="101"/>
      <c r="VYF177" s="301"/>
      <c r="VYG177" s="110"/>
      <c r="VYH177" s="110"/>
      <c r="VYI177" s="110"/>
      <c r="VYJ177" s="301"/>
      <c r="VYK177" s="302"/>
      <c r="VYL177" s="101"/>
      <c r="VYM177" s="301"/>
      <c r="VYN177" s="110"/>
      <c r="VYO177" s="110"/>
      <c r="VYP177" s="110"/>
      <c r="VYQ177" s="301"/>
      <c r="VYR177" s="302"/>
      <c r="VYS177" s="101"/>
      <c r="VYT177" s="301"/>
      <c r="VYU177" s="110"/>
      <c r="VYV177" s="110"/>
      <c r="VYW177" s="110"/>
      <c r="VYX177" s="301"/>
      <c r="VYY177" s="302"/>
      <c r="VYZ177" s="101"/>
      <c r="VZA177" s="301"/>
      <c r="VZB177" s="110"/>
      <c r="VZC177" s="110"/>
      <c r="VZD177" s="110"/>
      <c r="VZE177" s="301"/>
      <c r="VZF177" s="302"/>
      <c r="VZG177" s="101"/>
      <c r="VZH177" s="301"/>
      <c r="VZI177" s="110"/>
      <c r="VZJ177" s="110"/>
      <c r="VZK177" s="110"/>
      <c r="VZL177" s="301"/>
      <c r="VZM177" s="302"/>
      <c r="VZN177" s="101"/>
      <c r="VZO177" s="301"/>
      <c r="VZP177" s="110"/>
      <c r="VZQ177" s="110"/>
      <c r="VZR177" s="110"/>
      <c r="VZS177" s="301"/>
      <c r="VZT177" s="302"/>
      <c r="VZU177" s="101"/>
      <c r="VZV177" s="301"/>
      <c r="VZW177" s="110"/>
      <c r="VZX177" s="110"/>
      <c r="VZY177" s="110"/>
      <c r="VZZ177" s="301"/>
      <c r="WAA177" s="302"/>
      <c r="WAB177" s="101"/>
      <c r="WAC177" s="301"/>
      <c r="WAD177" s="110"/>
      <c r="WAE177" s="110"/>
      <c r="WAF177" s="110"/>
      <c r="WAG177" s="301"/>
      <c r="WAH177" s="302"/>
      <c r="WAI177" s="101"/>
      <c r="WAJ177" s="301"/>
      <c r="WAK177" s="110"/>
      <c r="WAL177" s="110"/>
      <c r="WAM177" s="110"/>
      <c r="WAN177" s="301"/>
      <c r="WAO177" s="302"/>
      <c r="WAP177" s="101"/>
      <c r="WAQ177" s="301"/>
      <c r="WAR177" s="110"/>
      <c r="WAS177" s="110"/>
      <c r="WAT177" s="110"/>
      <c r="WAU177" s="301"/>
      <c r="WAV177" s="302"/>
      <c r="WAW177" s="101"/>
      <c r="WAX177" s="301"/>
      <c r="WAY177" s="110"/>
      <c r="WAZ177" s="110"/>
      <c r="WBA177" s="110"/>
      <c r="WBB177" s="301"/>
      <c r="WBC177" s="302"/>
      <c r="WBD177" s="101"/>
      <c r="WBE177" s="301"/>
      <c r="WBF177" s="110"/>
      <c r="WBG177" s="110"/>
      <c r="WBH177" s="110"/>
      <c r="WBI177" s="301"/>
      <c r="WBJ177" s="302"/>
      <c r="WBK177" s="101"/>
      <c r="WBL177" s="301"/>
      <c r="WBM177" s="110"/>
      <c r="WBN177" s="110"/>
      <c r="WBO177" s="110"/>
      <c r="WBP177" s="301"/>
      <c r="WBQ177" s="302"/>
      <c r="WBR177" s="101"/>
      <c r="WBS177" s="301"/>
      <c r="WBT177" s="110"/>
      <c r="WBU177" s="110"/>
      <c r="WBV177" s="110"/>
      <c r="WBW177" s="301"/>
      <c r="WBX177" s="302"/>
      <c r="WBY177" s="101"/>
      <c r="WBZ177" s="301"/>
      <c r="WCA177" s="110"/>
      <c r="WCB177" s="110"/>
      <c r="WCC177" s="110"/>
      <c r="WCD177" s="301"/>
      <c r="WCE177" s="302"/>
      <c r="WCF177" s="101"/>
      <c r="WCG177" s="301"/>
      <c r="WCH177" s="110"/>
      <c r="WCI177" s="110"/>
      <c r="WCJ177" s="110"/>
      <c r="WCK177" s="301"/>
      <c r="WCL177" s="302"/>
      <c r="WCM177" s="101"/>
      <c r="WCN177" s="301"/>
      <c r="WCO177" s="110"/>
      <c r="WCP177" s="110"/>
      <c r="WCQ177" s="110"/>
      <c r="WCR177" s="301"/>
      <c r="WCS177" s="302"/>
      <c r="WCT177" s="101"/>
      <c r="WCU177" s="301"/>
      <c r="WCV177" s="110"/>
      <c r="WCW177" s="110"/>
      <c r="WCX177" s="110"/>
      <c r="WCY177" s="301"/>
      <c r="WCZ177" s="302"/>
      <c r="WDA177" s="101"/>
      <c r="WDB177" s="301"/>
      <c r="WDC177" s="110"/>
      <c r="WDD177" s="110"/>
      <c r="WDE177" s="110"/>
      <c r="WDF177" s="301"/>
      <c r="WDG177" s="302"/>
      <c r="WDH177" s="101"/>
      <c r="WDI177" s="301"/>
      <c r="WDJ177" s="110"/>
      <c r="WDK177" s="110"/>
      <c r="WDL177" s="110"/>
      <c r="WDM177" s="301"/>
      <c r="WDN177" s="302"/>
      <c r="WDO177" s="101"/>
      <c r="WDP177" s="301"/>
      <c r="WDQ177" s="110"/>
      <c r="WDR177" s="110"/>
      <c r="WDS177" s="110"/>
      <c r="WDT177" s="301"/>
      <c r="WDU177" s="302"/>
      <c r="WDV177" s="101"/>
      <c r="WDW177" s="301"/>
      <c r="WDX177" s="110"/>
      <c r="WDY177" s="110"/>
      <c r="WDZ177" s="110"/>
      <c r="WEA177" s="301"/>
      <c r="WEB177" s="302"/>
      <c r="WEC177" s="101"/>
      <c r="WED177" s="301"/>
      <c r="WEE177" s="110"/>
      <c r="WEF177" s="110"/>
      <c r="WEG177" s="110"/>
      <c r="WEH177" s="301"/>
      <c r="WEI177" s="302"/>
      <c r="WEJ177" s="101"/>
      <c r="WEK177" s="301"/>
      <c r="WEL177" s="110"/>
      <c r="WEM177" s="110"/>
      <c r="WEN177" s="110"/>
      <c r="WEO177" s="301"/>
      <c r="WEP177" s="302"/>
      <c r="WEQ177" s="101"/>
      <c r="WER177" s="301"/>
      <c r="WES177" s="110"/>
      <c r="WET177" s="110"/>
      <c r="WEU177" s="110"/>
      <c r="WEV177" s="301"/>
      <c r="WEW177" s="302"/>
      <c r="WEX177" s="101"/>
      <c r="WEY177" s="301"/>
      <c r="WEZ177" s="110"/>
      <c r="WFA177" s="110"/>
      <c r="WFB177" s="110"/>
      <c r="WFC177" s="301"/>
      <c r="WFD177" s="302"/>
      <c r="WFE177" s="101"/>
      <c r="WFF177" s="301"/>
      <c r="WFG177" s="110"/>
      <c r="WFH177" s="110"/>
      <c r="WFI177" s="110"/>
      <c r="WFJ177" s="301"/>
      <c r="WFK177" s="302"/>
      <c r="WFL177" s="101"/>
      <c r="WFM177" s="301"/>
      <c r="WFN177" s="110"/>
      <c r="WFO177" s="110"/>
      <c r="WFP177" s="110"/>
      <c r="WFQ177" s="301"/>
      <c r="WFR177" s="302"/>
      <c r="WFS177" s="101"/>
      <c r="WFT177" s="301"/>
      <c r="WFU177" s="110"/>
      <c r="WFV177" s="110"/>
      <c r="WFW177" s="110"/>
      <c r="WFX177" s="301"/>
      <c r="WFY177" s="302"/>
      <c r="WFZ177" s="101"/>
      <c r="WGA177" s="301"/>
      <c r="WGB177" s="110"/>
      <c r="WGC177" s="110"/>
      <c r="WGD177" s="110"/>
      <c r="WGE177" s="301"/>
      <c r="WGF177" s="302"/>
      <c r="WGG177" s="101"/>
      <c r="WGH177" s="301"/>
      <c r="WGI177" s="110"/>
      <c r="WGJ177" s="110"/>
      <c r="WGK177" s="110"/>
      <c r="WGL177" s="301"/>
      <c r="WGM177" s="302"/>
      <c r="WGN177" s="101"/>
      <c r="WGO177" s="301"/>
      <c r="WGP177" s="110"/>
      <c r="WGQ177" s="110"/>
      <c r="WGR177" s="110"/>
      <c r="WGS177" s="301"/>
      <c r="WGT177" s="302"/>
      <c r="WGU177" s="101"/>
      <c r="WGV177" s="301"/>
      <c r="WGW177" s="110"/>
      <c r="WGX177" s="110"/>
      <c r="WGY177" s="110"/>
      <c r="WGZ177" s="301"/>
      <c r="WHA177" s="302"/>
      <c r="WHB177" s="101"/>
      <c r="WHC177" s="301"/>
      <c r="WHD177" s="110"/>
      <c r="WHE177" s="110"/>
      <c r="WHF177" s="110"/>
      <c r="WHG177" s="301"/>
      <c r="WHH177" s="302"/>
      <c r="WHI177" s="101"/>
      <c r="WHJ177" s="301"/>
      <c r="WHK177" s="110"/>
      <c r="WHL177" s="110"/>
      <c r="WHM177" s="110"/>
      <c r="WHN177" s="301"/>
      <c r="WHO177" s="302"/>
      <c r="WHP177" s="101"/>
      <c r="WHQ177" s="301"/>
      <c r="WHR177" s="110"/>
      <c r="WHS177" s="110"/>
      <c r="WHT177" s="110"/>
      <c r="WHU177" s="301"/>
      <c r="WHV177" s="302"/>
      <c r="WHW177" s="101"/>
      <c r="WHX177" s="301"/>
      <c r="WHY177" s="110"/>
      <c r="WHZ177" s="110"/>
      <c r="WIA177" s="110"/>
      <c r="WIB177" s="301"/>
      <c r="WIC177" s="302"/>
      <c r="WID177" s="101"/>
      <c r="WIE177" s="301"/>
      <c r="WIF177" s="110"/>
      <c r="WIG177" s="110"/>
      <c r="WIH177" s="110"/>
      <c r="WII177" s="301"/>
      <c r="WIJ177" s="302"/>
      <c r="WIK177" s="101"/>
      <c r="WIL177" s="301"/>
      <c r="WIM177" s="110"/>
      <c r="WIN177" s="110"/>
      <c r="WIO177" s="110"/>
      <c r="WIP177" s="301"/>
      <c r="WIQ177" s="302"/>
      <c r="WIR177" s="101"/>
      <c r="WIS177" s="301"/>
      <c r="WIT177" s="110"/>
      <c r="WIU177" s="110"/>
      <c r="WIV177" s="110"/>
      <c r="WIW177" s="301"/>
      <c r="WIX177" s="302"/>
      <c r="WIY177" s="101"/>
      <c r="WIZ177" s="301"/>
      <c r="WJA177" s="110"/>
      <c r="WJB177" s="110"/>
      <c r="WJC177" s="110"/>
      <c r="WJD177" s="301"/>
      <c r="WJE177" s="302"/>
      <c r="WJF177" s="101"/>
      <c r="WJG177" s="301"/>
      <c r="WJH177" s="110"/>
      <c r="WJI177" s="110"/>
      <c r="WJJ177" s="110"/>
      <c r="WJK177" s="301"/>
      <c r="WJL177" s="302"/>
      <c r="WJM177" s="101"/>
      <c r="WJN177" s="301"/>
      <c r="WJO177" s="110"/>
      <c r="WJP177" s="110"/>
      <c r="WJQ177" s="110"/>
      <c r="WJR177" s="301"/>
      <c r="WJS177" s="302"/>
      <c r="WJT177" s="101"/>
      <c r="WJU177" s="301"/>
      <c r="WJV177" s="110"/>
      <c r="WJW177" s="110"/>
      <c r="WJX177" s="110"/>
      <c r="WJY177" s="301"/>
      <c r="WJZ177" s="302"/>
      <c r="WKA177" s="101"/>
      <c r="WKB177" s="301"/>
      <c r="WKC177" s="110"/>
      <c r="WKD177" s="110"/>
      <c r="WKE177" s="110"/>
      <c r="WKF177" s="301"/>
      <c r="WKG177" s="302"/>
      <c r="WKH177" s="101"/>
      <c r="WKI177" s="301"/>
      <c r="WKJ177" s="110"/>
      <c r="WKK177" s="110"/>
      <c r="WKL177" s="110"/>
      <c r="WKM177" s="301"/>
      <c r="WKN177" s="302"/>
      <c r="WKO177" s="101"/>
      <c r="WKP177" s="301"/>
      <c r="WKQ177" s="110"/>
      <c r="WKR177" s="110"/>
      <c r="WKS177" s="110"/>
      <c r="WKT177" s="301"/>
      <c r="WKU177" s="302"/>
      <c r="WKV177" s="101"/>
      <c r="WKW177" s="301"/>
      <c r="WKX177" s="110"/>
      <c r="WKY177" s="110"/>
      <c r="WKZ177" s="110"/>
      <c r="WLA177" s="301"/>
      <c r="WLB177" s="302"/>
      <c r="WLC177" s="101"/>
      <c r="WLD177" s="301"/>
      <c r="WLE177" s="110"/>
      <c r="WLF177" s="110"/>
      <c r="WLG177" s="110"/>
      <c r="WLH177" s="301"/>
      <c r="WLI177" s="302"/>
      <c r="WLJ177" s="101"/>
      <c r="WLK177" s="301"/>
      <c r="WLL177" s="110"/>
      <c r="WLM177" s="110"/>
      <c r="WLN177" s="110"/>
      <c r="WLO177" s="301"/>
      <c r="WLP177" s="302"/>
      <c r="WLQ177" s="101"/>
      <c r="WLR177" s="301"/>
      <c r="WLS177" s="110"/>
      <c r="WLT177" s="110"/>
      <c r="WLU177" s="110"/>
      <c r="WLV177" s="301"/>
      <c r="WLW177" s="302"/>
      <c r="WLX177" s="101"/>
      <c r="WLY177" s="301"/>
      <c r="WLZ177" s="110"/>
      <c r="WMA177" s="110"/>
      <c r="WMB177" s="110"/>
      <c r="WMC177" s="301"/>
      <c r="WMD177" s="302"/>
      <c r="WME177" s="101"/>
      <c r="WMF177" s="301"/>
      <c r="WMG177" s="110"/>
      <c r="WMH177" s="110"/>
      <c r="WMI177" s="110"/>
      <c r="WMJ177" s="301"/>
      <c r="WMK177" s="302"/>
      <c r="WML177" s="101"/>
      <c r="WMM177" s="301"/>
      <c r="WMN177" s="110"/>
      <c r="WMO177" s="110"/>
      <c r="WMP177" s="110"/>
      <c r="WMQ177" s="301"/>
      <c r="WMR177" s="302"/>
      <c r="WMS177" s="101"/>
      <c r="WMT177" s="301"/>
      <c r="WMU177" s="110"/>
      <c r="WMV177" s="110"/>
      <c r="WMW177" s="110"/>
      <c r="WMX177" s="301"/>
      <c r="WMY177" s="302"/>
      <c r="WMZ177" s="101"/>
      <c r="WNA177" s="301"/>
      <c r="WNB177" s="110"/>
      <c r="WNC177" s="110"/>
      <c r="WND177" s="110"/>
      <c r="WNE177" s="301"/>
      <c r="WNF177" s="302"/>
      <c r="WNG177" s="101"/>
      <c r="WNH177" s="301"/>
      <c r="WNI177" s="110"/>
      <c r="WNJ177" s="110"/>
      <c r="WNK177" s="110"/>
      <c r="WNL177" s="301"/>
      <c r="WNM177" s="302"/>
      <c r="WNN177" s="101"/>
      <c r="WNO177" s="301"/>
      <c r="WNP177" s="110"/>
      <c r="WNQ177" s="110"/>
      <c r="WNR177" s="110"/>
      <c r="WNS177" s="301"/>
      <c r="WNT177" s="302"/>
      <c r="WNU177" s="101"/>
      <c r="WNV177" s="301"/>
      <c r="WNW177" s="110"/>
      <c r="WNX177" s="110"/>
      <c r="WNY177" s="110"/>
      <c r="WNZ177" s="301"/>
      <c r="WOA177" s="302"/>
      <c r="WOB177" s="101"/>
      <c r="WOC177" s="301"/>
      <c r="WOD177" s="110"/>
      <c r="WOE177" s="110"/>
      <c r="WOF177" s="110"/>
      <c r="WOG177" s="301"/>
      <c r="WOH177" s="302"/>
      <c r="WOI177" s="101"/>
      <c r="WOJ177" s="301"/>
      <c r="WOK177" s="110"/>
      <c r="WOL177" s="110"/>
      <c r="WOM177" s="110"/>
      <c r="WON177" s="301"/>
      <c r="WOO177" s="302"/>
      <c r="WOP177" s="101"/>
      <c r="WOQ177" s="301"/>
      <c r="WOR177" s="110"/>
      <c r="WOS177" s="110"/>
      <c r="WOT177" s="110"/>
      <c r="WOU177" s="301"/>
      <c r="WOV177" s="302"/>
      <c r="WOW177" s="101"/>
      <c r="WOX177" s="301"/>
      <c r="WOY177" s="110"/>
      <c r="WOZ177" s="110"/>
      <c r="WPA177" s="110"/>
      <c r="WPB177" s="301"/>
      <c r="WPC177" s="302"/>
      <c r="WPD177" s="101"/>
      <c r="WPE177" s="301"/>
      <c r="WPF177" s="110"/>
      <c r="WPG177" s="110"/>
      <c r="WPH177" s="110"/>
      <c r="WPI177" s="301"/>
      <c r="WPJ177" s="302"/>
      <c r="WPK177" s="101"/>
      <c r="WPL177" s="301"/>
      <c r="WPM177" s="110"/>
      <c r="WPN177" s="110"/>
      <c r="WPO177" s="110"/>
      <c r="WPP177" s="301"/>
      <c r="WPQ177" s="302"/>
      <c r="WPR177" s="101"/>
      <c r="WPS177" s="301"/>
      <c r="WPT177" s="110"/>
      <c r="WPU177" s="110"/>
      <c r="WPV177" s="110"/>
      <c r="WPW177" s="301"/>
      <c r="WPX177" s="302"/>
      <c r="WPY177" s="101"/>
      <c r="WPZ177" s="301"/>
      <c r="WQA177" s="110"/>
      <c r="WQB177" s="110"/>
      <c r="WQC177" s="110"/>
      <c r="WQD177" s="301"/>
      <c r="WQE177" s="302"/>
      <c r="WQF177" s="101"/>
      <c r="WQG177" s="301"/>
      <c r="WQH177" s="110"/>
      <c r="WQI177" s="110"/>
      <c r="WQJ177" s="110"/>
      <c r="WQK177" s="301"/>
      <c r="WQL177" s="302"/>
      <c r="WQM177" s="101"/>
      <c r="WQN177" s="301"/>
      <c r="WQO177" s="110"/>
      <c r="WQP177" s="110"/>
      <c r="WQQ177" s="110"/>
      <c r="WQR177" s="301"/>
      <c r="WQS177" s="302"/>
      <c r="WQT177" s="101"/>
      <c r="WQU177" s="301"/>
      <c r="WQV177" s="110"/>
      <c r="WQW177" s="110"/>
      <c r="WQX177" s="110"/>
      <c r="WQY177" s="301"/>
      <c r="WQZ177" s="302"/>
      <c r="WRA177" s="101"/>
      <c r="WRB177" s="301"/>
      <c r="WRC177" s="110"/>
      <c r="WRD177" s="110"/>
      <c r="WRE177" s="110"/>
      <c r="WRF177" s="301"/>
      <c r="WRG177" s="302"/>
      <c r="WRH177" s="101"/>
      <c r="WRI177" s="301"/>
      <c r="WRJ177" s="110"/>
      <c r="WRK177" s="110"/>
      <c r="WRL177" s="110"/>
      <c r="WRM177" s="301"/>
      <c r="WRN177" s="302"/>
      <c r="WRO177" s="101"/>
      <c r="WRP177" s="301"/>
      <c r="WRQ177" s="110"/>
      <c r="WRR177" s="110"/>
      <c r="WRS177" s="110"/>
      <c r="WRT177" s="301"/>
      <c r="WRU177" s="302"/>
      <c r="WRV177" s="101"/>
      <c r="WRW177" s="301"/>
      <c r="WRX177" s="110"/>
      <c r="WRY177" s="110"/>
      <c r="WRZ177" s="110"/>
      <c r="WSA177" s="301"/>
      <c r="WSB177" s="302"/>
      <c r="WSC177" s="101"/>
      <c r="WSD177" s="301"/>
      <c r="WSE177" s="110"/>
      <c r="WSF177" s="110"/>
      <c r="WSG177" s="110"/>
      <c r="WSH177" s="301"/>
      <c r="WSI177" s="302"/>
      <c r="WSJ177" s="101"/>
      <c r="WSK177" s="301"/>
      <c r="WSL177" s="110"/>
      <c r="WSM177" s="110"/>
      <c r="WSN177" s="110"/>
      <c r="WSO177" s="301"/>
      <c r="WSP177" s="302"/>
      <c r="WSQ177" s="101"/>
      <c r="WSR177" s="301"/>
      <c r="WSS177" s="110"/>
      <c r="WST177" s="110"/>
      <c r="WSU177" s="110"/>
      <c r="WSV177" s="301"/>
      <c r="WSW177" s="302"/>
      <c r="WSX177" s="101"/>
      <c r="WSY177" s="301"/>
      <c r="WSZ177" s="110"/>
      <c r="WTA177" s="110"/>
      <c r="WTB177" s="110"/>
      <c r="WTC177" s="301"/>
      <c r="WTD177" s="302"/>
      <c r="WTE177" s="101"/>
      <c r="WTF177" s="301"/>
      <c r="WTG177" s="110"/>
      <c r="WTH177" s="110"/>
      <c r="WTI177" s="110"/>
      <c r="WTJ177" s="301"/>
      <c r="WTK177" s="302"/>
      <c r="WTL177" s="101"/>
      <c r="WTM177" s="301"/>
      <c r="WTN177" s="110"/>
      <c r="WTO177" s="110"/>
      <c r="WTP177" s="110"/>
      <c r="WTQ177" s="301"/>
      <c r="WTR177" s="302"/>
      <c r="WTS177" s="101"/>
      <c r="WTT177" s="301"/>
      <c r="WTU177" s="110"/>
      <c r="WTV177" s="110"/>
      <c r="WTW177" s="110"/>
      <c r="WTX177" s="301"/>
      <c r="WTY177" s="302"/>
      <c r="WTZ177" s="101"/>
      <c r="WUA177" s="301"/>
      <c r="WUB177" s="110"/>
      <c r="WUC177" s="110"/>
      <c r="WUD177" s="110"/>
      <c r="WUE177" s="301"/>
      <c r="WUF177" s="302"/>
      <c r="WUG177" s="101"/>
      <c r="WUH177" s="301"/>
      <c r="WUI177" s="110"/>
      <c r="WUJ177" s="110"/>
      <c r="WUK177" s="110"/>
      <c r="WUL177" s="301"/>
      <c r="WUM177" s="302"/>
      <c r="WUN177" s="101"/>
      <c r="WUO177" s="301"/>
      <c r="WUP177" s="110"/>
      <c r="WUQ177" s="110"/>
      <c r="WUR177" s="110"/>
      <c r="WUS177" s="301"/>
      <c r="WUT177" s="302"/>
      <c r="WUU177" s="101"/>
      <c r="WUV177" s="301"/>
      <c r="WUW177" s="110"/>
      <c r="WUX177" s="110"/>
      <c r="WUY177" s="110"/>
      <c r="WUZ177" s="301"/>
      <c r="WVA177" s="302"/>
      <c r="WVB177" s="101"/>
      <c r="WVC177" s="301"/>
      <c r="WVD177" s="110"/>
      <c r="WVE177" s="110"/>
      <c r="WVF177" s="110"/>
      <c r="WVG177" s="301"/>
      <c r="WVH177" s="302"/>
      <c r="WVI177" s="101"/>
      <c r="WVJ177" s="301"/>
      <c r="WVK177" s="110"/>
      <c r="WVL177" s="110"/>
      <c r="WVM177" s="110"/>
      <c r="WVN177" s="301"/>
      <c r="WVO177" s="302"/>
      <c r="WVP177" s="101"/>
      <c r="WVQ177" s="301"/>
      <c r="WVR177" s="110"/>
      <c r="WVS177" s="110"/>
      <c r="WVT177" s="110"/>
      <c r="WVU177" s="301"/>
      <c r="WVV177" s="302"/>
      <c r="WVW177" s="101"/>
      <c r="WVX177" s="301"/>
      <c r="WVY177" s="110"/>
      <c r="WVZ177" s="110"/>
      <c r="WWA177" s="110"/>
      <c r="WWB177" s="301"/>
      <c r="WWC177" s="302"/>
      <c r="WWD177" s="101"/>
      <c r="WWE177" s="301"/>
      <c r="WWF177" s="110"/>
      <c r="WWG177" s="110"/>
      <c r="WWH177" s="110"/>
      <c r="WWI177" s="301"/>
      <c r="WWJ177" s="302"/>
      <c r="WWK177" s="101"/>
      <c r="WWL177" s="301"/>
      <c r="WWM177" s="110"/>
      <c r="WWN177" s="110"/>
      <c r="WWO177" s="110"/>
      <c r="WWP177" s="301"/>
      <c r="WWQ177" s="302"/>
      <c r="WWR177" s="101"/>
      <c r="WWS177" s="301"/>
      <c r="WWT177" s="110"/>
      <c r="WWU177" s="110"/>
      <c r="WWV177" s="110"/>
      <c r="WWW177" s="301"/>
      <c r="WWX177" s="302"/>
      <c r="WWY177" s="101"/>
      <c r="WWZ177" s="301"/>
      <c r="WXA177" s="110"/>
      <c r="WXB177" s="110"/>
      <c r="WXC177" s="110"/>
      <c r="WXD177" s="301"/>
      <c r="WXE177" s="302"/>
      <c r="WXF177" s="101"/>
      <c r="WXG177" s="301"/>
      <c r="WXH177" s="110"/>
      <c r="WXI177" s="110"/>
      <c r="WXJ177" s="110"/>
      <c r="WXK177" s="301"/>
      <c r="WXL177" s="302"/>
      <c r="WXM177" s="101"/>
      <c r="WXN177" s="301"/>
      <c r="WXO177" s="110"/>
      <c r="WXP177" s="110"/>
      <c r="WXQ177" s="110"/>
      <c r="WXR177" s="301"/>
      <c r="WXS177" s="302"/>
      <c r="WXT177" s="101"/>
      <c r="WXU177" s="301"/>
      <c r="WXV177" s="110"/>
      <c r="WXW177" s="110"/>
      <c r="WXX177" s="110"/>
      <c r="WXY177" s="301"/>
      <c r="WXZ177" s="302"/>
      <c r="WYA177" s="101"/>
      <c r="WYB177" s="301"/>
      <c r="WYC177" s="110"/>
      <c r="WYD177" s="110"/>
      <c r="WYE177" s="110"/>
      <c r="WYF177" s="301"/>
      <c r="WYG177" s="302"/>
      <c r="WYH177" s="101"/>
      <c r="WYI177" s="301"/>
      <c r="WYJ177" s="110"/>
      <c r="WYK177" s="110"/>
      <c r="WYL177" s="110"/>
      <c r="WYM177" s="301"/>
      <c r="WYN177" s="302"/>
      <c r="WYO177" s="101"/>
      <c r="WYP177" s="301"/>
      <c r="WYQ177" s="110"/>
      <c r="WYR177" s="110"/>
      <c r="WYS177" s="110"/>
      <c r="WYT177" s="301"/>
      <c r="WYU177" s="302"/>
      <c r="WYV177" s="101"/>
      <c r="WYW177" s="301"/>
      <c r="WYX177" s="110"/>
      <c r="WYY177" s="110"/>
      <c r="WYZ177" s="110"/>
      <c r="WZA177" s="301"/>
      <c r="WZB177" s="302"/>
      <c r="WZC177" s="101"/>
      <c r="WZD177" s="301"/>
      <c r="WZE177" s="110"/>
      <c r="WZF177" s="110"/>
      <c r="WZG177" s="110"/>
      <c r="WZH177" s="301"/>
      <c r="WZI177" s="302"/>
      <c r="WZJ177" s="101"/>
      <c r="WZK177" s="301"/>
      <c r="WZL177" s="110"/>
      <c r="WZM177" s="110"/>
      <c r="WZN177" s="110"/>
      <c r="WZO177" s="301"/>
      <c r="WZP177" s="302"/>
      <c r="WZQ177" s="101"/>
      <c r="WZR177" s="301"/>
      <c r="WZS177" s="110"/>
      <c r="WZT177" s="110"/>
      <c r="WZU177" s="110"/>
      <c r="WZV177" s="301"/>
      <c r="WZW177" s="302"/>
      <c r="WZX177" s="101"/>
      <c r="WZY177" s="301"/>
      <c r="WZZ177" s="110"/>
      <c r="XAA177" s="110"/>
      <c r="XAB177" s="110"/>
      <c r="XAC177" s="301"/>
      <c r="XAD177" s="302"/>
      <c r="XAE177" s="101"/>
      <c r="XAF177" s="301"/>
      <c r="XAG177" s="110"/>
      <c r="XAH177" s="110"/>
      <c r="XAI177" s="110"/>
      <c r="XAJ177" s="301"/>
      <c r="XAK177" s="302"/>
      <c r="XAL177" s="101"/>
      <c r="XAM177" s="301"/>
      <c r="XAN177" s="110"/>
      <c r="XAO177" s="110"/>
      <c r="XAP177" s="110"/>
      <c r="XAQ177" s="301"/>
      <c r="XAR177" s="302"/>
      <c r="XAS177" s="101"/>
      <c r="XAT177" s="301"/>
      <c r="XAU177" s="110"/>
      <c r="XAV177" s="110"/>
      <c r="XAW177" s="110"/>
      <c r="XAX177" s="301"/>
      <c r="XAY177" s="302"/>
      <c r="XAZ177" s="101"/>
      <c r="XBA177" s="301"/>
      <c r="XBB177" s="110"/>
      <c r="XBC177" s="110"/>
      <c r="XBD177" s="110"/>
      <c r="XBE177" s="301"/>
      <c r="XBF177" s="302"/>
      <c r="XBG177" s="101"/>
      <c r="XBH177" s="301"/>
      <c r="XBI177" s="110"/>
      <c r="XBJ177" s="110"/>
      <c r="XBK177" s="110"/>
      <c r="XBL177" s="301"/>
      <c r="XBM177" s="302"/>
      <c r="XBN177" s="101"/>
      <c r="XBO177" s="301"/>
      <c r="XBP177" s="110"/>
      <c r="XBQ177" s="110"/>
      <c r="XBR177" s="110"/>
      <c r="XBS177" s="301"/>
      <c r="XBT177" s="302"/>
      <c r="XBU177" s="101"/>
      <c r="XBV177" s="301"/>
      <c r="XBW177" s="110"/>
      <c r="XBX177" s="110"/>
      <c r="XBY177" s="110"/>
      <c r="XBZ177" s="301"/>
      <c r="XCA177" s="302"/>
      <c r="XCB177" s="101"/>
      <c r="XCC177" s="301"/>
      <c r="XCD177" s="110"/>
      <c r="XCE177" s="110"/>
      <c r="XCF177" s="110"/>
      <c r="XCG177" s="301"/>
      <c r="XCH177" s="302"/>
      <c r="XCI177" s="101"/>
      <c r="XCJ177" s="301"/>
      <c r="XCK177" s="110"/>
      <c r="XCL177" s="110"/>
      <c r="XCM177" s="110"/>
      <c r="XCN177" s="301"/>
      <c r="XCO177" s="302"/>
      <c r="XCP177" s="101"/>
      <c r="XCQ177" s="301"/>
      <c r="XCR177" s="110"/>
      <c r="XCS177" s="110"/>
      <c r="XCT177" s="110"/>
      <c r="XCU177" s="301"/>
      <c r="XCV177" s="302"/>
      <c r="XCW177" s="101"/>
      <c r="XCX177" s="301"/>
      <c r="XCY177" s="110"/>
      <c r="XCZ177" s="110"/>
      <c r="XDA177" s="110"/>
      <c r="XDB177" s="301"/>
      <c r="XDC177" s="302"/>
      <c r="XDD177" s="101"/>
      <c r="XDE177" s="301"/>
      <c r="XDF177" s="110"/>
      <c r="XDG177" s="110"/>
      <c r="XDH177" s="110"/>
      <c r="XDI177" s="301"/>
      <c r="XDJ177" s="302"/>
      <c r="XDK177" s="101"/>
      <c r="XDL177" s="301"/>
      <c r="XDM177" s="110"/>
      <c r="XDN177" s="110"/>
      <c r="XDO177" s="110"/>
      <c r="XDP177" s="301"/>
      <c r="XDQ177" s="302"/>
      <c r="XDR177" s="101"/>
      <c r="XDS177" s="301"/>
      <c r="XDT177" s="110"/>
      <c r="XDU177" s="110"/>
      <c r="XDV177" s="110"/>
      <c r="XDW177" s="301"/>
      <c r="XDX177" s="302"/>
      <c r="XDY177" s="101"/>
      <c r="XDZ177" s="301"/>
      <c r="XEA177" s="110"/>
      <c r="XEB177" s="110"/>
      <c r="XEC177" s="110"/>
      <c r="XED177" s="301"/>
      <c r="XEE177" s="302"/>
      <c r="XEF177" s="101"/>
      <c r="XEG177" s="301"/>
      <c r="XEH177" s="110"/>
      <c r="XEI177" s="110"/>
      <c r="XEJ177" s="110"/>
      <c r="XEK177" s="301"/>
      <c r="XEL177" s="302"/>
      <c r="XEM177" s="101"/>
      <c r="XEN177" s="301"/>
      <c r="XEO177" s="110"/>
      <c r="XEP177" s="110"/>
      <c r="XEQ177" s="110"/>
      <c r="XER177" s="301"/>
      <c r="XES177" s="302"/>
      <c r="XET177" s="101"/>
      <c r="XEU177" s="301"/>
      <c r="XEV177" s="110"/>
      <c r="XEW177" s="110"/>
      <c r="XEX177" s="110"/>
      <c r="XEY177" s="301"/>
      <c r="XEZ177" s="302"/>
      <c r="XFA177" s="101"/>
      <c r="XFB177" s="301"/>
      <c r="XFC177" s="110"/>
    </row>
    <row r="178" s="106" customFormat="1" ht="84" hidden="1" customHeight="1" spans="1:17">
      <c r="A178" s="248">
        <v>3</v>
      </c>
      <c r="B178" s="180" t="s">
        <v>2684</v>
      </c>
      <c r="C178" s="179" t="s">
        <v>2685</v>
      </c>
      <c r="D178" s="179" t="s">
        <v>28</v>
      </c>
      <c r="E178" s="180" t="s">
        <v>2686</v>
      </c>
      <c r="F178" s="181">
        <v>15000</v>
      </c>
      <c r="G178" s="179">
        <v>3000</v>
      </c>
      <c r="H178" s="180" t="s">
        <v>2687</v>
      </c>
      <c r="I178" s="180"/>
      <c r="J178" s="180"/>
      <c r="K178" s="179" t="s">
        <v>92</v>
      </c>
      <c r="L178" s="179" t="s">
        <v>33</v>
      </c>
      <c r="M178" s="179" t="s">
        <v>2688</v>
      </c>
      <c r="N178" s="179" t="s">
        <v>2689</v>
      </c>
      <c r="O178" s="248"/>
      <c r="P178" s="224"/>
      <c r="Q178" s="278">
        <v>1</v>
      </c>
    </row>
    <row r="179" s="106" customFormat="1" ht="74.1" hidden="1" customHeight="1" spans="1:17">
      <c r="A179" s="248">
        <v>4</v>
      </c>
      <c r="B179" s="182" t="s">
        <v>40</v>
      </c>
      <c r="C179" s="179" t="s">
        <v>2685</v>
      </c>
      <c r="D179" s="179" t="s">
        <v>28</v>
      </c>
      <c r="E179" s="182" t="s">
        <v>42</v>
      </c>
      <c r="F179" s="187">
        <v>350000</v>
      </c>
      <c r="G179" s="187">
        <v>30000</v>
      </c>
      <c r="H179" s="180" t="s">
        <v>2690</v>
      </c>
      <c r="I179" s="180"/>
      <c r="J179" s="180"/>
      <c r="K179" s="179" t="s">
        <v>33</v>
      </c>
      <c r="L179" s="179" t="s">
        <v>33</v>
      </c>
      <c r="M179" s="179" t="s">
        <v>2400</v>
      </c>
      <c r="N179" s="179" t="s">
        <v>2401</v>
      </c>
      <c r="O179" s="248"/>
      <c r="P179" s="224"/>
      <c r="Q179" s="278">
        <v>1</v>
      </c>
    </row>
    <row r="180" s="106" customFormat="1" ht="62.1" hidden="1" customHeight="1" spans="1:17">
      <c r="A180" s="248">
        <v>5</v>
      </c>
      <c r="B180" s="182" t="s">
        <v>2691</v>
      </c>
      <c r="C180" s="179" t="s">
        <v>2685</v>
      </c>
      <c r="D180" s="179" t="s">
        <v>28</v>
      </c>
      <c r="E180" s="182" t="s">
        <v>2692</v>
      </c>
      <c r="F180" s="187">
        <v>60000</v>
      </c>
      <c r="G180" s="179">
        <v>20000</v>
      </c>
      <c r="H180" s="180" t="s">
        <v>2693</v>
      </c>
      <c r="I180" s="180"/>
      <c r="J180" s="180"/>
      <c r="K180" s="179" t="s">
        <v>33</v>
      </c>
      <c r="L180" s="179" t="s">
        <v>33</v>
      </c>
      <c r="M180" s="179" t="s">
        <v>80</v>
      </c>
      <c r="N180" s="179" t="s">
        <v>2694</v>
      </c>
      <c r="O180" s="248"/>
      <c r="P180" s="224"/>
      <c r="Q180" s="278">
        <v>1</v>
      </c>
    </row>
    <row r="181" s="106" customFormat="1" ht="63" hidden="1" customHeight="1" spans="1:17">
      <c r="A181" s="248">
        <v>6</v>
      </c>
      <c r="B181" s="182" t="s">
        <v>87</v>
      </c>
      <c r="C181" s="179" t="s">
        <v>2685</v>
      </c>
      <c r="D181" s="179" t="s">
        <v>28</v>
      </c>
      <c r="E181" s="182" t="s">
        <v>2695</v>
      </c>
      <c r="F181" s="187">
        <v>30000</v>
      </c>
      <c r="G181" s="187">
        <v>10000</v>
      </c>
      <c r="H181" s="191" t="s">
        <v>2696</v>
      </c>
      <c r="I181" s="191"/>
      <c r="J181" s="191"/>
      <c r="K181" s="179" t="s">
        <v>33</v>
      </c>
      <c r="L181" s="179" t="s">
        <v>92</v>
      </c>
      <c r="M181" s="179" t="s">
        <v>2697</v>
      </c>
      <c r="N181" s="179" t="s">
        <v>2698</v>
      </c>
      <c r="O181" s="248"/>
      <c r="P181" s="224"/>
      <c r="Q181" s="278">
        <v>4</v>
      </c>
    </row>
    <row r="182" s="106" customFormat="1" ht="42" hidden="1" customHeight="1" spans="1:17">
      <c r="A182" s="248">
        <v>7</v>
      </c>
      <c r="B182" s="182" t="s">
        <v>2699</v>
      </c>
      <c r="C182" s="179" t="s">
        <v>2685</v>
      </c>
      <c r="D182" s="179" t="s">
        <v>28</v>
      </c>
      <c r="E182" s="182" t="s">
        <v>2700</v>
      </c>
      <c r="F182" s="187">
        <v>42000</v>
      </c>
      <c r="G182" s="179">
        <v>25000</v>
      </c>
      <c r="H182" s="180" t="s">
        <v>2701</v>
      </c>
      <c r="I182" s="180"/>
      <c r="J182" s="180"/>
      <c r="K182" s="179" t="s">
        <v>33</v>
      </c>
      <c r="L182" s="179" t="s">
        <v>33</v>
      </c>
      <c r="M182" s="179" t="s">
        <v>2702</v>
      </c>
      <c r="N182" s="179" t="s">
        <v>2703</v>
      </c>
      <c r="O182" s="248"/>
      <c r="P182" s="224"/>
      <c r="Q182" s="278">
        <v>4</v>
      </c>
    </row>
    <row r="183" s="109" customFormat="1" ht="33.95" hidden="1" customHeight="1" spans="1:17">
      <c r="A183" s="248">
        <v>8</v>
      </c>
      <c r="B183" s="281" t="s">
        <v>2704</v>
      </c>
      <c r="C183" s="179" t="s">
        <v>2685</v>
      </c>
      <c r="D183" s="179" t="s">
        <v>439</v>
      </c>
      <c r="E183" s="281" t="s">
        <v>2705</v>
      </c>
      <c r="F183" s="259">
        <v>10000</v>
      </c>
      <c r="G183" s="179">
        <v>3000</v>
      </c>
      <c r="H183" s="180" t="s">
        <v>2706</v>
      </c>
      <c r="I183" s="180"/>
      <c r="J183" s="180"/>
      <c r="K183" s="179" t="s">
        <v>289</v>
      </c>
      <c r="L183" s="179" t="s">
        <v>33</v>
      </c>
      <c r="M183" s="179" t="s">
        <v>2450</v>
      </c>
      <c r="N183" s="179" t="s">
        <v>530</v>
      </c>
      <c r="O183" s="242" t="s">
        <v>1001</v>
      </c>
      <c r="P183" s="276"/>
      <c r="Q183" s="277">
        <v>1</v>
      </c>
    </row>
    <row r="184" s="106" customFormat="1" ht="93.95" hidden="1" customHeight="1" spans="1:17">
      <c r="A184" s="248">
        <v>9</v>
      </c>
      <c r="B184" s="182" t="s">
        <v>2707</v>
      </c>
      <c r="C184" s="179" t="s">
        <v>2685</v>
      </c>
      <c r="D184" s="179" t="s">
        <v>439</v>
      </c>
      <c r="E184" s="182" t="s">
        <v>2708</v>
      </c>
      <c r="F184" s="184">
        <v>20000</v>
      </c>
      <c r="G184" s="184">
        <v>10000</v>
      </c>
      <c r="H184" s="182" t="s">
        <v>2709</v>
      </c>
      <c r="I184" s="182"/>
      <c r="J184" s="182"/>
      <c r="K184" s="183" t="s">
        <v>92</v>
      </c>
      <c r="L184" s="183" t="s">
        <v>33</v>
      </c>
      <c r="M184" s="183" t="s">
        <v>2710</v>
      </c>
      <c r="N184" s="183" t="s">
        <v>2711</v>
      </c>
      <c r="O184" s="292" t="s">
        <v>2469</v>
      </c>
      <c r="P184" s="293"/>
      <c r="Q184" s="278">
        <v>1</v>
      </c>
    </row>
    <row r="185" s="109" customFormat="1" ht="51" hidden="1" customHeight="1" spans="1:17">
      <c r="A185" s="248">
        <v>10</v>
      </c>
      <c r="B185" s="281" t="s">
        <v>2712</v>
      </c>
      <c r="C185" s="179" t="s">
        <v>2685</v>
      </c>
      <c r="D185" s="179" t="s">
        <v>439</v>
      </c>
      <c r="E185" s="180" t="s">
        <v>2713</v>
      </c>
      <c r="F185" s="259">
        <v>1000</v>
      </c>
      <c r="G185" s="259">
        <v>700</v>
      </c>
      <c r="H185" s="180" t="s">
        <v>2714</v>
      </c>
      <c r="I185" s="180"/>
      <c r="J185" s="180"/>
      <c r="K185" s="179" t="s">
        <v>33</v>
      </c>
      <c r="L185" s="179" t="s">
        <v>122</v>
      </c>
      <c r="M185" s="179" t="s">
        <v>2715</v>
      </c>
      <c r="N185" s="179" t="s">
        <v>2716</v>
      </c>
      <c r="O185" s="242" t="s">
        <v>1431</v>
      </c>
      <c r="P185" s="276"/>
      <c r="Q185" s="277">
        <v>1</v>
      </c>
    </row>
    <row r="186" s="118" customFormat="1" ht="57" customHeight="1" spans="1:17">
      <c r="A186" s="5">
        <v>11</v>
      </c>
      <c r="B186" s="282" t="s">
        <v>2717</v>
      </c>
      <c r="C186" s="15" t="s">
        <v>2685</v>
      </c>
      <c r="D186" s="15" t="s">
        <v>267</v>
      </c>
      <c r="E186" s="283" t="s">
        <v>2718</v>
      </c>
      <c r="F186" s="17">
        <v>20000</v>
      </c>
      <c r="G186" s="17">
        <v>5000</v>
      </c>
      <c r="H186" s="283" t="s">
        <v>2719</v>
      </c>
      <c r="I186" s="18"/>
      <c r="J186" s="18"/>
      <c r="K186" s="15" t="s">
        <v>79</v>
      </c>
      <c r="L186" s="15" t="s">
        <v>33</v>
      </c>
      <c r="M186" s="15" t="s">
        <v>2720</v>
      </c>
      <c r="N186" s="15" t="s">
        <v>2721</v>
      </c>
      <c r="O186" s="294" t="s">
        <v>2722</v>
      </c>
      <c r="P186" s="295"/>
      <c r="Q186" s="300">
        <v>1</v>
      </c>
    </row>
    <row r="187" s="101" customFormat="1" ht="39" hidden="1" customHeight="1" spans="1:19">
      <c r="A187" s="248">
        <v>12</v>
      </c>
      <c r="B187" s="180" t="s">
        <v>2723</v>
      </c>
      <c r="C187" s="201" t="s">
        <v>2685</v>
      </c>
      <c r="D187" s="179" t="s">
        <v>642</v>
      </c>
      <c r="E187" s="180" t="s">
        <v>2724</v>
      </c>
      <c r="F187" s="179">
        <v>5000</v>
      </c>
      <c r="G187" s="179">
        <v>2500</v>
      </c>
      <c r="H187" s="180" t="s">
        <v>2725</v>
      </c>
      <c r="I187" s="180"/>
      <c r="J187" s="180"/>
      <c r="K187" s="179" t="s">
        <v>33</v>
      </c>
      <c r="L187" s="179" t="s">
        <v>33</v>
      </c>
      <c r="M187" s="179" t="s">
        <v>2726</v>
      </c>
      <c r="N187" s="179" t="s">
        <v>2727</v>
      </c>
      <c r="O187" s="235"/>
      <c r="P187" s="235"/>
      <c r="Q187" s="235">
        <v>2</v>
      </c>
      <c r="R187" s="265"/>
      <c r="S187" s="133"/>
    </row>
    <row r="188" s="119" customFormat="1" ht="54.95" hidden="1" customHeight="1" spans="1:259">
      <c r="A188" s="248">
        <v>13</v>
      </c>
      <c r="B188" s="180" t="s">
        <v>2728</v>
      </c>
      <c r="C188" s="201" t="s">
        <v>1951</v>
      </c>
      <c r="D188" s="179" t="s">
        <v>642</v>
      </c>
      <c r="E188" s="180" t="s">
        <v>2729</v>
      </c>
      <c r="F188" s="179">
        <v>100000</v>
      </c>
      <c r="G188" s="179">
        <v>3000</v>
      </c>
      <c r="H188" s="180" t="s">
        <v>2730</v>
      </c>
      <c r="I188" s="180"/>
      <c r="J188" s="180"/>
      <c r="K188" s="179" t="s">
        <v>289</v>
      </c>
      <c r="L188" s="179" t="s">
        <v>33</v>
      </c>
      <c r="M188" s="179" t="s">
        <v>646</v>
      </c>
      <c r="N188" s="181" t="s">
        <v>157</v>
      </c>
      <c r="O188" s="248"/>
      <c r="P188" s="220"/>
      <c r="Q188" s="253">
        <v>1</v>
      </c>
      <c r="R188" s="254"/>
      <c r="S188" s="85"/>
      <c r="T188" s="298"/>
      <c r="U188" s="298"/>
      <c r="V188" s="298"/>
      <c r="W188" s="298"/>
      <c r="X188" s="298"/>
      <c r="Y188" s="298"/>
      <c r="Z188" s="298"/>
      <c r="AA188" s="298"/>
      <c r="AB188" s="298"/>
      <c r="AC188" s="298"/>
      <c r="AD188" s="298"/>
      <c r="AE188" s="298"/>
      <c r="AF188" s="298"/>
      <c r="AG188" s="298"/>
      <c r="AH188" s="298"/>
      <c r="AI188" s="298"/>
      <c r="AJ188" s="298"/>
      <c r="AK188" s="298"/>
      <c r="AL188" s="298"/>
      <c r="AM188" s="298"/>
      <c r="AN188" s="298"/>
      <c r="AO188" s="298"/>
      <c r="AP188" s="298"/>
      <c r="AQ188" s="298"/>
      <c r="AR188" s="298"/>
      <c r="AS188" s="298"/>
      <c r="AT188" s="298"/>
      <c r="AU188" s="298"/>
      <c r="AV188" s="298"/>
      <c r="AW188" s="298"/>
      <c r="AX188" s="298"/>
      <c r="AY188" s="298"/>
      <c r="AZ188" s="298"/>
      <c r="BA188" s="298"/>
      <c r="BB188" s="298"/>
      <c r="BC188" s="298"/>
      <c r="BD188" s="298"/>
      <c r="BE188" s="298"/>
      <c r="BF188" s="298"/>
      <c r="BG188" s="298"/>
      <c r="BH188" s="298"/>
      <c r="BI188" s="298"/>
      <c r="BJ188" s="298"/>
      <c r="BK188" s="298"/>
      <c r="BL188" s="298"/>
      <c r="BM188" s="298"/>
      <c r="BN188" s="298"/>
      <c r="BO188" s="298"/>
      <c r="BP188" s="298"/>
      <c r="BQ188" s="298"/>
      <c r="BR188" s="298"/>
      <c r="BS188" s="298"/>
      <c r="BT188" s="298"/>
      <c r="BU188" s="298"/>
      <c r="BV188" s="298"/>
      <c r="BW188" s="298"/>
      <c r="BX188" s="298"/>
      <c r="BY188" s="298"/>
      <c r="BZ188" s="298"/>
      <c r="CA188" s="298"/>
      <c r="CB188" s="298"/>
      <c r="CC188" s="298"/>
      <c r="CD188" s="298"/>
      <c r="CE188" s="298"/>
      <c r="CF188" s="298"/>
      <c r="CG188" s="298"/>
      <c r="CH188" s="298"/>
      <c r="CI188" s="298"/>
      <c r="CJ188" s="298"/>
      <c r="CK188" s="298"/>
      <c r="CL188" s="298"/>
      <c r="CM188" s="298"/>
      <c r="CN188" s="298"/>
      <c r="CO188" s="298"/>
      <c r="CP188" s="298"/>
      <c r="CQ188" s="298"/>
      <c r="CR188" s="298"/>
      <c r="CS188" s="298"/>
      <c r="CT188" s="298"/>
      <c r="CU188" s="298"/>
      <c r="CV188" s="298"/>
      <c r="CW188" s="298"/>
      <c r="CX188" s="298"/>
      <c r="CY188" s="298"/>
      <c r="CZ188" s="298"/>
      <c r="DA188" s="298"/>
      <c r="DB188" s="298"/>
      <c r="DC188" s="298"/>
      <c r="DD188" s="298"/>
      <c r="DE188" s="298"/>
      <c r="DF188" s="298"/>
      <c r="DG188" s="298"/>
      <c r="DH188" s="298"/>
      <c r="DI188" s="298"/>
      <c r="DJ188" s="298"/>
      <c r="DK188" s="298"/>
      <c r="DL188" s="298"/>
      <c r="DM188" s="298"/>
      <c r="DN188" s="298"/>
      <c r="DO188" s="298"/>
      <c r="DP188" s="298"/>
      <c r="DQ188" s="298"/>
      <c r="DR188" s="298"/>
      <c r="DS188" s="298"/>
      <c r="DT188" s="298"/>
      <c r="DU188" s="298"/>
      <c r="DV188" s="298"/>
      <c r="DW188" s="298"/>
      <c r="DX188" s="298"/>
      <c r="DY188" s="298"/>
      <c r="DZ188" s="298"/>
      <c r="EA188" s="298"/>
      <c r="EB188" s="298"/>
      <c r="EC188" s="298"/>
      <c r="ED188" s="298"/>
      <c r="EE188" s="298"/>
      <c r="EF188" s="298"/>
      <c r="EG188" s="298"/>
      <c r="EH188" s="298"/>
      <c r="EI188" s="298"/>
      <c r="EJ188" s="298"/>
      <c r="EK188" s="298"/>
      <c r="EL188" s="298"/>
      <c r="EM188" s="298"/>
      <c r="EN188" s="298"/>
      <c r="EO188" s="298"/>
      <c r="EP188" s="298"/>
      <c r="EQ188" s="298"/>
      <c r="ER188" s="298"/>
      <c r="ES188" s="298"/>
      <c r="ET188" s="298"/>
      <c r="EU188" s="298"/>
      <c r="EV188" s="298"/>
      <c r="EW188" s="298"/>
      <c r="EX188" s="298"/>
      <c r="EY188" s="298"/>
      <c r="EZ188" s="298"/>
      <c r="FA188" s="298"/>
      <c r="FB188" s="298"/>
      <c r="FC188" s="298"/>
      <c r="FD188" s="298"/>
      <c r="FE188" s="298"/>
      <c r="FF188" s="298"/>
      <c r="FG188" s="298"/>
      <c r="FH188" s="298"/>
      <c r="FI188" s="298"/>
      <c r="FJ188" s="298"/>
      <c r="FK188" s="298"/>
      <c r="FL188" s="298"/>
      <c r="FM188" s="298"/>
      <c r="FN188" s="298"/>
      <c r="FO188" s="298"/>
      <c r="FP188" s="298"/>
      <c r="FQ188" s="298"/>
      <c r="FR188" s="298"/>
      <c r="FS188" s="298"/>
      <c r="FT188" s="298"/>
      <c r="FU188" s="298"/>
      <c r="FV188" s="298"/>
      <c r="FW188" s="298"/>
      <c r="FX188" s="298"/>
      <c r="FY188" s="298"/>
      <c r="FZ188" s="298"/>
      <c r="GA188" s="298"/>
      <c r="GB188" s="298"/>
      <c r="GC188" s="298"/>
      <c r="GD188" s="298"/>
      <c r="GE188" s="298"/>
      <c r="GF188" s="298"/>
      <c r="GG188" s="298"/>
      <c r="GH188" s="298"/>
      <c r="GI188" s="298"/>
      <c r="GJ188" s="298"/>
      <c r="GK188" s="298"/>
      <c r="GL188" s="298"/>
      <c r="GM188" s="298"/>
      <c r="GN188" s="298"/>
      <c r="GO188" s="298"/>
      <c r="GP188" s="298"/>
      <c r="GQ188" s="298"/>
      <c r="GR188" s="298"/>
      <c r="GS188" s="298"/>
      <c r="GT188" s="298"/>
      <c r="GU188" s="298"/>
      <c r="GV188" s="298"/>
      <c r="GW188" s="298"/>
      <c r="GX188" s="298"/>
      <c r="GY188" s="298"/>
      <c r="GZ188" s="298"/>
      <c r="HA188" s="298"/>
      <c r="HB188" s="298"/>
      <c r="HC188" s="298"/>
      <c r="HD188" s="298"/>
      <c r="HE188" s="298"/>
      <c r="HF188" s="298"/>
      <c r="HG188" s="298"/>
      <c r="HH188" s="298"/>
      <c r="HI188" s="298"/>
      <c r="HJ188" s="298"/>
      <c r="HK188" s="298"/>
      <c r="HL188" s="298"/>
      <c r="HM188" s="298"/>
      <c r="HN188" s="298"/>
      <c r="HO188" s="298"/>
      <c r="HP188" s="298"/>
      <c r="HQ188" s="298"/>
      <c r="HR188" s="298"/>
      <c r="HS188" s="298"/>
      <c r="HT188" s="298"/>
      <c r="HU188" s="298"/>
      <c r="HV188" s="298"/>
      <c r="HW188" s="298"/>
      <c r="HX188" s="298"/>
      <c r="HY188" s="298"/>
      <c r="HZ188" s="298"/>
      <c r="IA188" s="298"/>
      <c r="IB188" s="298"/>
      <c r="IC188" s="298"/>
      <c r="ID188" s="298"/>
      <c r="IE188" s="298"/>
      <c r="IF188" s="298"/>
      <c r="IG188" s="298"/>
      <c r="IH188" s="298"/>
      <c r="II188" s="298"/>
      <c r="IJ188" s="298"/>
      <c r="IK188" s="298"/>
      <c r="IL188" s="298"/>
      <c r="IM188" s="298"/>
      <c r="IN188" s="298"/>
      <c r="IO188" s="298"/>
      <c r="IP188" s="298"/>
      <c r="IQ188" s="298"/>
      <c r="IR188" s="298"/>
      <c r="IS188" s="298"/>
      <c r="IT188" s="298"/>
      <c r="IU188" s="298"/>
      <c r="IV188" s="298"/>
      <c r="IW188" s="298"/>
      <c r="IX188" s="298"/>
      <c r="IY188" s="298"/>
    </row>
    <row r="189" s="120" customFormat="1" ht="80.1" hidden="1" customHeight="1" spans="1:17">
      <c r="A189" s="248">
        <v>14</v>
      </c>
      <c r="B189" s="192" t="s">
        <v>2731</v>
      </c>
      <c r="C189" s="201" t="s">
        <v>1951</v>
      </c>
      <c r="D189" s="203" t="s">
        <v>1072</v>
      </c>
      <c r="E189" s="204" t="s">
        <v>2732</v>
      </c>
      <c r="F189" s="205">
        <v>500</v>
      </c>
      <c r="G189" s="205">
        <v>500</v>
      </c>
      <c r="H189" s="280" t="s">
        <v>2733</v>
      </c>
      <c r="I189" s="280"/>
      <c r="J189" s="280"/>
      <c r="K189" s="236" t="s">
        <v>122</v>
      </c>
      <c r="L189" s="236" t="s">
        <v>70</v>
      </c>
      <c r="M189" s="179" t="s">
        <v>1077</v>
      </c>
      <c r="N189" s="201" t="s">
        <v>2200</v>
      </c>
      <c r="O189" s="179" t="s">
        <v>2553</v>
      </c>
      <c r="P189" s="296"/>
      <c r="Q189" s="303">
        <v>4</v>
      </c>
    </row>
    <row r="190" s="90" customFormat="1" ht="87.95" hidden="1" customHeight="1" spans="1:19">
      <c r="A190" s="248">
        <v>15</v>
      </c>
      <c r="B190" s="180" t="s">
        <v>2734</v>
      </c>
      <c r="C190" s="179" t="s">
        <v>1951</v>
      </c>
      <c r="D190" s="179" t="s">
        <v>984</v>
      </c>
      <c r="E190" s="182" t="s">
        <v>2735</v>
      </c>
      <c r="F190" s="184">
        <v>20000</v>
      </c>
      <c r="G190" s="184">
        <v>10000</v>
      </c>
      <c r="H190" s="211" t="s">
        <v>2736</v>
      </c>
      <c r="I190" s="211"/>
      <c r="J190" s="211"/>
      <c r="K190" s="179" t="s">
        <v>33</v>
      </c>
      <c r="L190" s="179" t="s">
        <v>34</v>
      </c>
      <c r="M190" s="179" t="s">
        <v>2737</v>
      </c>
      <c r="N190" s="179" t="s">
        <v>2738</v>
      </c>
      <c r="O190" s="179" t="s">
        <v>996</v>
      </c>
      <c r="P190" s="255"/>
      <c r="Q190" s="179">
        <v>1</v>
      </c>
      <c r="R190" s="256"/>
      <c r="S190" s="115"/>
    </row>
    <row r="191" s="90" customFormat="1" ht="78.95" hidden="1" customHeight="1" spans="1:19">
      <c r="A191" s="248">
        <v>16</v>
      </c>
      <c r="B191" s="180" t="s">
        <v>2739</v>
      </c>
      <c r="C191" s="236" t="s">
        <v>1951</v>
      </c>
      <c r="D191" s="179" t="s">
        <v>984</v>
      </c>
      <c r="E191" s="182" t="s">
        <v>2740</v>
      </c>
      <c r="F191" s="284">
        <v>20000</v>
      </c>
      <c r="G191" s="285">
        <v>3000</v>
      </c>
      <c r="H191" s="191" t="s">
        <v>2741</v>
      </c>
      <c r="I191" s="191"/>
      <c r="J191" s="191"/>
      <c r="K191" s="179" t="s">
        <v>33</v>
      </c>
      <c r="L191" s="179" t="s">
        <v>79</v>
      </c>
      <c r="M191" s="179" t="s">
        <v>2742</v>
      </c>
      <c r="N191" s="179" t="s">
        <v>2743</v>
      </c>
      <c r="O191" s="255" t="s">
        <v>2744</v>
      </c>
      <c r="P191" s="255"/>
      <c r="Q191" s="179">
        <v>1</v>
      </c>
      <c r="R191" s="256"/>
      <c r="S191" s="267"/>
    </row>
    <row r="192" s="88" customFormat="1" ht="66" hidden="1" customHeight="1" spans="1:18">
      <c r="A192" s="248">
        <v>17</v>
      </c>
      <c r="B192" s="180" t="s">
        <v>2745</v>
      </c>
      <c r="C192" s="179" t="s">
        <v>2746</v>
      </c>
      <c r="D192" s="201" t="s">
        <v>984</v>
      </c>
      <c r="E192" s="180" t="s">
        <v>2747</v>
      </c>
      <c r="F192" s="186">
        <v>5000</v>
      </c>
      <c r="G192" s="186">
        <v>5000</v>
      </c>
      <c r="H192" s="210" t="s">
        <v>2748</v>
      </c>
      <c r="I192" s="210"/>
      <c r="J192" s="210"/>
      <c r="K192" s="179" t="s">
        <v>115</v>
      </c>
      <c r="L192" s="179" t="s">
        <v>34</v>
      </c>
      <c r="M192" s="179" t="s">
        <v>2749</v>
      </c>
      <c r="N192" s="179" t="s">
        <v>2750</v>
      </c>
      <c r="O192" s="255" t="s">
        <v>2744</v>
      </c>
      <c r="P192" s="255"/>
      <c r="Q192" s="224">
        <v>4</v>
      </c>
      <c r="R192" s="256"/>
    </row>
    <row r="193" s="89" customFormat="1" ht="44.1" hidden="1" customHeight="1" spans="1:17">
      <c r="A193" s="248">
        <v>18</v>
      </c>
      <c r="B193" s="182" t="s">
        <v>2751</v>
      </c>
      <c r="C193" s="179" t="s">
        <v>2685</v>
      </c>
      <c r="D193" s="183" t="s">
        <v>1144</v>
      </c>
      <c r="E193" s="182" t="s">
        <v>2752</v>
      </c>
      <c r="F193" s="184">
        <v>20000</v>
      </c>
      <c r="G193" s="184">
        <v>10000</v>
      </c>
      <c r="H193" s="182" t="s">
        <v>2753</v>
      </c>
      <c r="I193" s="182"/>
      <c r="J193" s="182"/>
      <c r="K193" s="183" t="s">
        <v>289</v>
      </c>
      <c r="L193" s="183" t="s">
        <v>33</v>
      </c>
      <c r="M193" s="183" t="s">
        <v>2754</v>
      </c>
      <c r="N193" s="181" t="s">
        <v>2078</v>
      </c>
      <c r="O193" s="228"/>
      <c r="P193" s="225"/>
      <c r="Q193" s="259">
        <v>1</v>
      </c>
    </row>
    <row r="194" s="90" customFormat="1" ht="126.95" hidden="1" customHeight="1" spans="1:17">
      <c r="A194" s="248">
        <v>19</v>
      </c>
      <c r="B194" s="182" t="s">
        <v>2755</v>
      </c>
      <c r="C194" s="179" t="s">
        <v>2685</v>
      </c>
      <c r="D194" s="184" t="s">
        <v>1144</v>
      </c>
      <c r="E194" s="182" t="s">
        <v>2756</v>
      </c>
      <c r="F194" s="186">
        <v>250000</v>
      </c>
      <c r="G194" s="187">
        <v>50000</v>
      </c>
      <c r="H194" s="180" t="s">
        <v>2757</v>
      </c>
      <c r="I194" s="180"/>
      <c r="J194" s="180"/>
      <c r="K194" s="179" t="s">
        <v>33</v>
      </c>
      <c r="L194" s="179" t="s">
        <v>34</v>
      </c>
      <c r="M194" s="181" t="s">
        <v>2758</v>
      </c>
      <c r="N194" s="181" t="s">
        <v>2078</v>
      </c>
      <c r="O194" s="224"/>
      <c r="P194" s="226"/>
      <c r="Q194" s="259">
        <v>1</v>
      </c>
    </row>
    <row r="195" s="100" customFormat="1" ht="59.1" hidden="1" customHeight="1" spans="1:17">
      <c r="A195" s="248">
        <v>20</v>
      </c>
      <c r="B195" s="192" t="s">
        <v>2759</v>
      </c>
      <c r="C195" s="183" t="s">
        <v>2685</v>
      </c>
      <c r="D195" s="179" t="s">
        <v>2760</v>
      </c>
      <c r="E195" s="180" t="s">
        <v>2761</v>
      </c>
      <c r="F195" s="179">
        <v>2200</v>
      </c>
      <c r="G195" s="179">
        <v>2200</v>
      </c>
      <c r="H195" s="180" t="s">
        <v>2762</v>
      </c>
      <c r="I195" s="180"/>
      <c r="J195" s="180"/>
      <c r="K195" s="179" t="s">
        <v>79</v>
      </c>
      <c r="L195" s="179" t="s">
        <v>34</v>
      </c>
      <c r="M195" s="179" t="s">
        <v>2763</v>
      </c>
      <c r="N195" s="184" t="s">
        <v>2764</v>
      </c>
      <c r="O195" s="181"/>
      <c r="P195" s="224"/>
      <c r="Q195" s="184">
        <v>1</v>
      </c>
    </row>
    <row r="196" s="82" customFormat="1" ht="20.1" hidden="1" customHeight="1" spans="1:20">
      <c r="A196" s="166" t="s">
        <v>166</v>
      </c>
      <c r="B196" s="167" t="str">
        <f>"预备项目"&amp;SUBTOTAL(3,A196:A293)-8&amp;"个"</f>
        <v>预备项目-1个</v>
      </c>
      <c r="C196" s="166"/>
      <c r="D196" s="166"/>
      <c r="E196" s="168"/>
      <c r="F196" s="169">
        <f>F197+F214+F230+F235+F265+F284</f>
        <v>2877365</v>
      </c>
      <c r="G196" s="170">
        <f>G197+G214+G230+G235+G265+G284</f>
        <v>860025</v>
      </c>
      <c r="H196" s="171"/>
      <c r="I196" s="171"/>
      <c r="J196" s="171"/>
      <c r="K196" s="169"/>
      <c r="L196" s="169"/>
      <c r="M196" s="169"/>
      <c r="N196" s="169"/>
      <c r="O196" s="217"/>
      <c r="P196" s="217"/>
      <c r="Q196" s="249"/>
      <c r="R196" s="319"/>
      <c r="S196" s="320"/>
      <c r="T196" s="319"/>
    </row>
    <row r="197" s="121" customFormat="1" ht="20.1" hidden="1" customHeight="1" spans="1:20">
      <c r="A197" s="193" t="s">
        <v>2035</v>
      </c>
      <c r="B197" s="194" t="str">
        <f>"工业类"&amp;SUBTOTAL(3,A197:A214)-2&amp;"个"</f>
        <v>工业类-2个</v>
      </c>
      <c r="C197" s="195"/>
      <c r="D197" s="196"/>
      <c r="E197" s="197"/>
      <c r="F197" s="198">
        <f>SUM(F198:F213)</f>
        <v>88200</v>
      </c>
      <c r="G197" s="198">
        <f>SUM(G198:G213)</f>
        <v>39800</v>
      </c>
      <c r="H197" s="199"/>
      <c r="I197" s="199"/>
      <c r="J197" s="199"/>
      <c r="K197" s="193"/>
      <c r="L197" s="193"/>
      <c r="M197" s="193"/>
      <c r="N197" s="193"/>
      <c r="O197" s="229"/>
      <c r="P197" s="229"/>
      <c r="Q197" s="261"/>
      <c r="R197" s="321"/>
      <c r="S197" s="104"/>
      <c r="T197" s="321"/>
    </row>
    <row r="198" s="112" customFormat="1" ht="48" hidden="1" customHeight="1" spans="1:17">
      <c r="A198" s="264">
        <v>1</v>
      </c>
      <c r="B198" s="192" t="s">
        <v>2765</v>
      </c>
      <c r="C198" s="202" t="s">
        <v>852</v>
      </c>
      <c r="D198" s="203" t="s">
        <v>1072</v>
      </c>
      <c r="E198" s="204" t="s">
        <v>2766</v>
      </c>
      <c r="F198" s="205">
        <v>6000</v>
      </c>
      <c r="G198" s="205">
        <v>5000</v>
      </c>
      <c r="H198" s="280" t="s">
        <v>2767</v>
      </c>
      <c r="I198" s="280"/>
      <c r="J198" s="280"/>
      <c r="K198" s="179" t="s">
        <v>337</v>
      </c>
      <c r="L198" s="236" t="s">
        <v>33</v>
      </c>
      <c r="M198" s="236" t="s">
        <v>1077</v>
      </c>
      <c r="N198" s="201" t="s">
        <v>2200</v>
      </c>
      <c r="O198" s="234" t="s">
        <v>2217</v>
      </c>
      <c r="P198" s="306"/>
      <c r="Q198" s="306">
        <v>4</v>
      </c>
    </row>
    <row r="199" s="112" customFormat="1" ht="48" hidden="1" customHeight="1" spans="1:17">
      <c r="A199" s="264">
        <v>2</v>
      </c>
      <c r="B199" s="192" t="s">
        <v>2768</v>
      </c>
      <c r="C199" s="202" t="s">
        <v>852</v>
      </c>
      <c r="D199" s="203" t="s">
        <v>1072</v>
      </c>
      <c r="E199" s="204" t="s">
        <v>2769</v>
      </c>
      <c r="F199" s="205">
        <v>1900</v>
      </c>
      <c r="G199" s="205">
        <v>500</v>
      </c>
      <c r="H199" s="280" t="s">
        <v>2770</v>
      </c>
      <c r="I199" s="280"/>
      <c r="J199" s="280"/>
      <c r="K199" s="179" t="s">
        <v>178</v>
      </c>
      <c r="L199" s="236" t="s">
        <v>33</v>
      </c>
      <c r="M199" s="236" t="s">
        <v>2771</v>
      </c>
      <c r="N199" s="201" t="s">
        <v>2042</v>
      </c>
      <c r="O199" s="290" t="s">
        <v>2772</v>
      </c>
      <c r="P199" s="306"/>
      <c r="Q199" s="306"/>
    </row>
    <row r="200" s="90" customFormat="1" ht="45" hidden="1" customHeight="1" spans="1:18">
      <c r="A200" s="264">
        <v>3</v>
      </c>
      <c r="B200" s="180" t="s">
        <v>2773</v>
      </c>
      <c r="C200" s="179" t="s">
        <v>433</v>
      </c>
      <c r="D200" s="181" t="s">
        <v>984</v>
      </c>
      <c r="E200" s="189" t="s">
        <v>2774</v>
      </c>
      <c r="F200" s="187">
        <v>5000</v>
      </c>
      <c r="G200" s="187">
        <v>1000</v>
      </c>
      <c r="H200" s="210" t="s">
        <v>2775</v>
      </c>
      <c r="I200" s="210"/>
      <c r="J200" s="210"/>
      <c r="K200" s="179" t="s">
        <v>178</v>
      </c>
      <c r="L200" s="179" t="s">
        <v>33</v>
      </c>
      <c r="M200" s="179" t="s">
        <v>2776</v>
      </c>
      <c r="N200" s="179" t="s">
        <v>2777</v>
      </c>
      <c r="O200" s="255" t="s">
        <v>2057</v>
      </c>
      <c r="P200" s="255"/>
      <c r="Q200" s="224">
        <v>4</v>
      </c>
      <c r="R200" s="256"/>
    </row>
    <row r="201" s="90" customFormat="1" ht="45" hidden="1" customHeight="1" spans="1:18">
      <c r="A201" s="264">
        <v>4</v>
      </c>
      <c r="B201" s="180" t="s">
        <v>1025</v>
      </c>
      <c r="C201" s="179" t="s">
        <v>433</v>
      </c>
      <c r="D201" s="181" t="s">
        <v>984</v>
      </c>
      <c r="E201" s="189" t="s">
        <v>1026</v>
      </c>
      <c r="F201" s="187">
        <v>5000</v>
      </c>
      <c r="G201" s="187">
        <v>3500</v>
      </c>
      <c r="H201" s="210" t="s">
        <v>2778</v>
      </c>
      <c r="I201" s="210"/>
      <c r="J201" s="210"/>
      <c r="K201" s="179" t="s">
        <v>337</v>
      </c>
      <c r="L201" s="179" t="s">
        <v>33</v>
      </c>
      <c r="M201" s="179" t="s">
        <v>2779</v>
      </c>
      <c r="N201" s="179" t="s">
        <v>2780</v>
      </c>
      <c r="O201" s="255" t="s">
        <v>2057</v>
      </c>
      <c r="P201" s="255"/>
      <c r="Q201" s="224">
        <v>4</v>
      </c>
      <c r="R201" s="256"/>
    </row>
    <row r="202" s="90" customFormat="1" ht="45" hidden="1" customHeight="1" spans="1:17">
      <c r="A202" s="264">
        <v>5</v>
      </c>
      <c r="B202" s="182" t="s">
        <v>2781</v>
      </c>
      <c r="C202" s="183" t="s">
        <v>433</v>
      </c>
      <c r="D202" s="184" t="s">
        <v>1144</v>
      </c>
      <c r="E202" s="182" t="s">
        <v>2782</v>
      </c>
      <c r="F202" s="186">
        <v>1500</v>
      </c>
      <c r="G202" s="187">
        <v>1500</v>
      </c>
      <c r="H202" s="180" t="s">
        <v>2783</v>
      </c>
      <c r="I202" s="180"/>
      <c r="J202" s="180"/>
      <c r="K202" s="179" t="s">
        <v>337</v>
      </c>
      <c r="L202" s="179" t="s">
        <v>173</v>
      </c>
      <c r="M202" s="181" t="s">
        <v>2784</v>
      </c>
      <c r="N202" s="181" t="s">
        <v>2785</v>
      </c>
      <c r="O202" s="224"/>
      <c r="P202" s="226"/>
      <c r="Q202" s="259">
        <v>4</v>
      </c>
    </row>
    <row r="203" s="90" customFormat="1" ht="45" hidden="1" customHeight="1" spans="1:17">
      <c r="A203" s="264">
        <v>6</v>
      </c>
      <c r="B203" s="182" t="s">
        <v>2786</v>
      </c>
      <c r="C203" s="183" t="s">
        <v>433</v>
      </c>
      <c r="D203" s="184" t="s">
        <v>1144</v>
      </c>
      <c r="E203" s="182" t="s">
        <v>2787</v>
      </c>
      <c r="F203" s="186">
        <v>800</v>
      </c>
      <c r="G203" s="186">
        <v>800</v>
      </c>
      <c r="H203" s="180" t="s">
        <v>2783</v>
      </c>
      <c r="I203" s="180"/>
      <c r="J203" s="180"/>
      <c r="K203" s="179" t="s">
        <v>337</v>
      </c>
      <c r="L203" s="179" t="s">
        <v>173</v>
      </c>
      <c r="M203" s="181" t="s">
        <v>2788</v>
      </c>
      <c r="N203" s="181" t="s">
        <v>1180</v>
      </c>
      <c r="O203" s="224"/>
      <c r="P203" s="226"/>
      <c r="Q203" s="259">
        <v>4</v>
      </c>
    </row>
    <row r="204" s="90" customFormat="1" ht="45" hidden="1" customHeight="1" spans="1:17">
      <c r="A204" s="264">
        <v>7</v>
      </c>
      <c r="B204" s="182" t="s">
        <v>2789</v>
      </c>
      <c r="C204" s="183" t="s">
        <v>433</v>
      </c>
      <c r="D204" s="184" t="s">
        <v>1144</v>
      </c>
      <c r="E204" s="182" t="s">
        <v>2790</v>
      </c>
      <c r="F204" s="186">
        <v>1500</v>
      </c>
      <c r="G204" s="187">
        <v>1500</v>
      </c>
      <c r="H204" s="180" t="s">
        <v>2791</v>
      </c>
      <c r="I204" s="180"/>
      <c r="J204" s="180"/>
      <c r="K204" s="179" t="s">
        <v>337</v>
      </c>
      <c r="L204" s="179" t="s">
        <v>34</v>
      </c>
      <c r="M204" s="181" t="s">
        <v>2792</v>
      </c>
      <c r="N204" s="181" t="s">
        <v>2793</v>
      </c>
      <c r="O204" s="224"/>
      <c r="P204" s="226"/>
      <c r="Q204" s="259">
        <v>4</v>
      </c>
    </row>
    <row r="205" s="90" customFormat="1" ht="45" hidden="1" customHeight="1" spans="1:17">
      <c r="A205" s="264">
        <v>8</v>
      </c>
      <c r="B205" s="182" t="s">
        <v>2794</v>
      </c>
      <c r="C205" s="183" t="s">
        <v>433</v>
      </c>
      <c r="D205" s="184" t="s">
        <v>1144</v>
      </c>
      <c r="E205" s="182" t="s">
        <v>2795</v>
      </c>
      <c r="F205" s="186">
        <v>500</v>
      </c>
      <c r="G205" s="186">
        <v>500</v>
      </c>
      <c r="H205" s="180" t="s">
        <v>2796</v>
      </c>
      <c r="I205" s="180"/>
      <c r="J205" s="180"/>
      <c r="K205" s="179" t="s">
        <v>337</v>
      </c>
      <c r="L205" s="179" t="s">
        <v>34</v>
      </c>
      <c r="M205" s="181" t="s">
        <v>1150</v>
      </c>
      <c r="N205" s="181" t="s">
        <v>2797</v>
      </c>
      <c r="O205" s="224"/>
      <c r="P205" s="226"/>
      <c r="Q205" s="259">
        <v>4</v>
      </c>
    </row>
    <row r="206" s="90" customFormat="1" ht="56.25" hidden="1" spans="1:17">
      <c r="A206" s="264">
        <v>9</v>
      </c>
      <c r="B206" s="182" t="s">
        <v>2798</v>
      </c>
      <c r="C206" s="183" t="s">
        <v>433</v>
      </c>
      <c r="D206" s="184" t="s">
        <v>1144</v>
      </c>
      <c r="E206" s="182" t="s">
        <v>2799</v>
      </c>
      <c r="F206" s="186">
        <v>2000</v>
      </c>
      <c r="G206" s="187">
        <v>2000</v>
      </c>
      <c r="H206" s="180" t="s">
        <v>2800</v>
      </c>
      <c r="I206" s="180"/>
      <c r="J206" s="180"/>
      <c r="K206" s="179" t="s">
        <v>337</v>
      </c>
      <c r="L206" s="179" t="s">
        <v>34</v>
      </c>
      <c r="M206" s="181" t="s">
        <v>1150</v>
      </c>
      <c r="N206" s="181" t="s">
        <v>2801</v>
      </c>
      <c r="O206" s="224"/>
      <c r="P206" s="226"/>
      <c r="Q206" s="259">
        <v>4</v>
      </c>
    </row>
    <row r="207" s="89" customFormat="1" ht="45.95" hidden="1" customHeight="1" spans="1:17">
      <c r="A207" s="264">
        <v>10</v>
      </c>
      <c r="B207" s="182" t="s">
        <v>2802</v>
      </c>
      <c r="C207" s="183" t="s">
        <v>433</v>
      </c>
      <c r="D207" s="183" t="s">
        <v>1144</v>
      </c>
      <c r="E207" s="182" t="s">
        <v>2803</v>
      </c>
      <c r="F207" s="184">
        <v>20000</v>
      </c>
      <c r="G207" s="184">
        <v>3000</v>
      </c>
      <c r="H207" s="182" t="s">
        <v>2804</v>
      </c>
      <c r="I207" s="182"/>
      <c r="J207" s="182"/>
      <c r="K207" s="183" t="s">
        <v>337</v>
      </c>
      <c r="L207" s="183" t="s">
        <v>33</v>
      </c>
      <c r="M207" s="183" t="s">
        <v>2805</v>
      </c>
      <c r="N207" s="183" t="s">
        <v>2806</v>
      </c>
      <c r="O207" s="224"/>
      <c r="P207" s="225"/>
      <c r="Q207" s="259">
        <v>1</v>
      </c>
    </row>
    <row r="208" s="88" customFormat="1" ht="67.5" hidden="1" spans="1:17">
      <c r="A208" s="264">
        <v>11</v>
      </c>
      <c r="B208" s="182" t="s">
        <v>2807</v>
      </c>
      <c r="C208" s="183" t="s">
        <v>433</v>
      </c>
      <c r="D208" s="184" t="s">
        <v>1144</v>
      </c>
      <c r="E208" s="182" t="s">
        <v>2808</v>
      </c>
      <c r="F208" s="186">
        <v>1000</v>
      </c>
      <c r="G208" s="187">
        <v>1000</v>
      </c>
      <c r="H208" s="180" t="s">
        <v>2809</v>
      </c>
      <c r="I208" s="180"/>
      <c r="J208" s="180"/>
      <c r="K208" s="179" t="s">
        <v>337</v>
      </c>
      <c r="L208" s="179" t="s">
        <v>34</v>
      </c>
      <c r="M208" s="181" t="s">
        <v>1150</v>
      </c>
      <c r="N208" s="181" t="s">
        <v>2801</v>
      </c>
      <c r="O208" s="224"/>
      <c r="P208" s="179"/>
      <c r="Q208" s="259">
        <v>4</v>
      </c>
    </row>
    <row r="209" s="90" customFormat="1" ht="66.95" hidden="1" customHeight="1" spans="1:17">
      <c r="A209" s="264">
        <v>12</v>
      </c>
      <c r="B209" s="182" t="s">
        <v>1379</v>
      </c>
      <c r="C209" s="183" t="s">
        <v>433</v>
      </c>
      <c r="D209" s="184" t="s">
        <v>1144</v>
      </c>
      <c r="E209" s="182" t="s">
        <v>2810</v>
      </c>
      <c r="F209" s="186">
        <v>35000</v>
      </c>
      <c r="G209" s="187">
        <v>15000</v>
      </c>
      <c r="H209" s="180" t="s">
        <v>2811</v>
      </c>
      <c r="I209" s="180"/>
      <c r="J209" s="180"/>
      <c r="K209" s="179" t="s">
        <v>337</v>
      </c>
      <c r="L209" s="179" t="s">
        <v>34</v>
      </c>
      <c r="M209" s="181" t="s">
        <v>1150</v>
      </c>
      <c r="N209" s="181" t="s">
        <v>2801</v>
      </c>
      <c r="O209" s="224"/>
      <c r="P209" s="226"/>
      <c r="Q209" s="259">
        <v>1</v>
      </c>
    </row>
    <row r="210" s="90" customFormat="1" ht="56.25" hidden="1" spans="1:17">
      <c r="A210" s="264">
        <v>13</v>
      </c>
      <c r="B210" s="182" t="s">
        <v>1321</v>
      </c>
      <c r="C210" s="183" t="s">
        <v>433</v>
      </c>
      <c r="D210" s="184" t="s">
        <v>1144</v>
      </c>
      <c r="E210" s="182" t="s">
        <v>1322</v>
      </c>
      <c r="F210" s="184">
        <v>2000</v>
      </c>
      <c r="G210" s="184">
        <v>1500</v>
      </c>
      <c r="H210" s="180" t="s">
        <v>2812</v>
      </c>
      <c r="I210" s="180"/>
      <c r="J210" s="180"/>
      <c r="K210" s="179" t="s">
        <v>337</v>
      </c>
      <c r="L210" s="179" t="s">
        <v>382</v>
      </c>
      <c r="M210" s="181" t="s">
        <v>1319</v>
      </c>
      <c r="N210" s="181" t="s">
        <v>2813</v>
      </c>
      <c r="O210" s="224"/>
      <c r="P210" s="226"/>
      <c r="Q210" s="259">
        <v>4</v>
      </c>
    </row>
    <row r="211" s="91" customFormat="1" ht="45" hidden="1" customHeight="1" spans="1:17">
      <c r="A211" s="264">
        <v>14</v>
      </c>
      <c r="B211" s="182" t="s">
        <v>2814</v>
      </c>
      <c r="C211" s="181" t="s">
        <v>433</v>
      </c>
      <c r="D211" s="183" t="s">
        <v>1265</v>
      </c>
      <c r="E211" s="182" t="s">
        <v>2815</v>
      </c>
      <c r="F211" s="183">
        <v>5000</v>
      </c>
      <c r="G211" s="181">
        <v>2000</v>
      </c>
      <c r="H211" s="180" t="s">
        <v>2791</v>
      </c>
      <c r="I211" s="180"/>
      <c r="J211" s="180"/>
      <c r="K211" s="181" t="s">
        <v>337</v>
      </c>
      <c r="L211" s="181" t="s">
        <v>34</v>
      </c>
      <c r="M211" s="181" t="s">
        <v>2816</v>
      </c>
      <c r="N211" s="181" t="s">
        <v>2817</v>
      </c>
      <c r="O211" s="227"/>
      <c r="P211" s="191"/>
      <c r="Q211" s="259">
        <v>4</v>
      </c>
    </row>
    <row r="212" s="91" customFormat="1" ht="39.95" hidden="1" customHeight="1" spans="1:17">
      <c r="A212" s="264">
        <v>15</v>
      </c>
      <c r="B212" s="182" t="s">
        <v>2818</v>
      </c>
      <c r="C212" s="181" t="s">
        <v>433</v>
      </c>
      <c r="D212" s="183" t="s">
        <v>1265</v>
      </c>
      <c r="E212" s="182" t="s">
        <v>2819</v>
      </c>
      <c r="F212" s="181">
        <v>500</v>
      </c>
      <c r="G212" s="181">
        <v>500</v>
      </c>
      <c r="H212" s="180" t="s">
        <v>2791</v>
      </c>
      <c r="I212" s="180"/>
      <c r="J212" s="180"/>
      <c r="K212" s="181" t="s">
        <v>337</v>
      </c>
      <c r="L212" s="181" t="s">
        <v>34</v>
      </c>
      <c r="M212" s="181" t="s">
        <v>2820</v>
      </c>
      <c r="N212" s="179" t="s">
        <v>2821</v>
      </c>
      <c r="O212" s="227"/>
      <c r="P212" s="191"/>
      <c r="Q212" s="259">
        <v>4</v>
      </c>
    </row>
    <row r="213" s="91" customFormat="1" ht="42" hidden="1" customHeight="1" spans="1:17">
      <c r="A213" s="264">
        <v>16</v>
      </c>
      <c r="B213" s="182" t="s">
        <v>2822</v>
      </c>
      <c r="C213" s="181" t="s">
        <v>433</v>
      </c>
      <c r="D213" s="183" t="s">
        <v>1265</v>
      </c>
      <c r="E213" s="182" t="s">
        <v>2823</v>
      </c>
      <c r="F213" s="181">
        <v>500</v>
      </c>
      <c r="G213" s="181">
        <v>500</v>
      </c>
      <c r="H213" s="180" t="s">
        <v>2791</v>
      </c>
      <c r="I213" s="180"/>
      <c r="J213" s="180"/>
      <c r="K213" s="181" t="s">
        <v>337</v>
      </c>
      <c r="L213" s="181" t="s">
        <v>34</v>
      </c>
      <c r="M213" s="181" t="s">
        <v>2820</v>
      </c>
      <c r="N213" s="179" t="s">
        <v>2821</v>
      </c>
      <c r="O213" s="227"/>
      <c r="P213" s="191"/>
      <c r="Q213" s="259">
        <v>4</v>
      </c>
    </row>
    <row r="214" s="122" customFormat="1" ht="20.1" hidden="1" customHeight="1" spans="1:20">
      <c r="A214" s="193" t="s">
        <v>2142</v>
      </c>
      <c r="B214" s="194" t="str">
        <f>"农林水利"&amp;SUBTOTAL(3,A214:A230)-2&amp;"个"</f>
        <v>农林水利-2个</v>
      </c>
      <c r="C214" s="195"/>
      <c r="D214" s="196"/>
      <c r="E214" s="197"/>
      <c r="F214" s="198">
        <f>SUM(F215:F229)</f>
        <v>54000</v>
      </c>
      <c r="G214" s="198">
        <f>SUM(G215:G229)</f>
        <v>18200</v>
      </c>
      <c r="H214" s="199"/>
      <c r="I214" s="199"/>
      <c r="J214" s="199"/>
      <c r="K214" s="193"/>
      <c r="L214" s="193"/>
      <c r="M214" s="193"/>
      <c r="N214" s="193"/>
      <c r="O214" s="229"/>
      <c r="P214" s="229"/>
      <c r="Q214" s="261"/>
      <c r="R214" s="322"/>
      <c r="S214" s="104"/>
      <c r="T214" s="322"/>
    </row>
    <row r="215" s="101" customFormat="1" ht="36.95" hidden="1" customHeight="1" spans="1:19">
      <c r="A215" s="304">
        <v>1</v>
      </c>
      <c r="B215" s="192" t="s">
        <v>2824</v>
      </c>
      <c r="C215" s="202" t="s">
        <v>129</v>
      </c>
      <c r="D215" s="203" t="s">
        <v>642</v>
      </c>
      <c r="E215" s="204" t="s">
        <v>2825</v>
      </c>
      <c r="F215" s="205">
        <v>20000</v>
      </c>
      <c r="G215" s="205">
        <v>200</v>
      </c>
      <c r="H215" s="180" t="s">
        <v>2826</v>
      </c>
      <c r="I215" s="180"/>
      <c r="J215" s="180"/>
      <c r="K215" s="236" t="s">
        <v>178</v>
      </c>
      <c r="L215" s="236" t="s">
        <v>33</v>
      </c>
      <c r="M215" s="236" t="s">
        <v>2184</v>
      </c>
      <c r="N215" s="236" t="s">
        <v>2827</v>
      </c>
      <c r="O215" s="235"/>
      <c r="P215" s="235"/>
      <c r="Q215" s="264">
        <v>1</v>
      </c>
      <c r="R215" s="265"/>
      <c r="S215" s="133"/>
    </row>
    <row r="216" s="96" customFormat="1" ht="56.25" hidden="1" spans="1:17">
      <c r="A216" s="304">
        <v>2</v>
      </c>
      <c r="B216" s="192" t="s">
        <v>2828</v>
      </c>
      <c r="C216" s="202" t="s">
        <v>117</v>
      </c>
      <c r="D216" s="203" t="s">
        <v>1072</v>
      </c>
      <c r="E216" s="204" t="s">
        <v>2829</v>
      </c>
      <c r="F216" s="205">
        <v>2000</v>
      </c>
      <c r="G216" s="205">
        <v>1500</v>
      </c>
      <c r="H216" s="207" t="s">
        <v>2830</v>
      </c>
      <c r="I216" s="207"/>
      <c r="J216" s="207"/>
      <c r="K216" s="236" t="s">
        <v>337</v>
      </c>
      <c r="L216" s="236" t="s">
        <v>33</v>
      </c>
      <c r="M216" s="236" t="s">
        <v>1077</v>
      </c>
      <c r="N216" s="201" t="s">
        <v>2200</v>
      </c>
      <c r="O216" s="237" t="s">
        <v>1105</v>
      </c>
      <c r="P216" s="238"/>
      <c r="Q216" s="242">
        <v>4</v>
      </c>
    </row>
    <row r="217" s="96" customFormat="1" ht="45" hidden="1" spans="1:17">
      <c r="A217" s="304">
        <v>3</v>
      </c>
      <c r="B217" s="192" t="s">
        <v>2831</v>
      </c>
      <c r="C217" s="202" t="s">
        <v>117</v>
      </c>
      <c r="D217" s="203" t="s">
        <v>1072</v>
      </c>
      <c r="E217" s="180" t="s">
        <v>2832</v>
      </c>
      <c r="F217" s="205">
        <v>2000</v>
      </c>
      <c r="G217" s="205">
        <v>1000</v>
      </c>
      <c r="H217" s="180" t="s">
        <v>2833</v>
      </c>
      <c r="I217" s="180"/>
      <c r="J217" s="180"/>
      <c r="K217" s="236" t="s">
        <v>70</v>
      </c>
      <c r="L217" s="236" t="s">
        <v>33</v>
      </c>
      <c r="M217" s="236" t="s">
        <v>1077</v>
      </c>
      <c r="N217" s="201" t="s">
        <v>2200</v>
      </c>
      <c r="O217" s="237" t="s">
        <v>1105</v>
      </c>
      <c r="P217" s="238"/>
      <c r="Q217" s="242">
        <v>4</v>
      </c>
    </row>
    <row r="218" s="96" customFormat="1" ht="67.5" hidden="1" spans="1:17">
      <c r="A218" s="304">
        <v>4</v>
      </c>
      <c r="B218" s="192" t="s">
        <v>2834</v>
      </c>
      <c r="C218" s="202" t="s">
        <v>117</v>
      </c>
      <c r="D218" s="203" t="s">
        <v>1072</v>
      </c>
      <c r="E218" s="204" t="s">
        <v>2835</v>
      </c>
      <c r="F218" s="205">
        <v>2000</v>
      </c>
      <c r="G218" s="205">
        <v>2000</v>
      </c>
      <c r="H218" s="180" t="s">
        <v>2836</v>
      </c>
      <c r="I218" s="180"/>
      <c r="J218" s="180"/>
      <c r="K218" s="236" t="s">
        <v>337</v>
      </c>
      <c r="L218" s="236" t="s">
        <v>34</v>
      </c>
      <c r="M218" s="236" t="s">
        <v>1077</v>
      </c>
      <c r="N218" s="201" t="s">
        <v>2200</v>
      </c>
      <c r="O218" s="237" t="s">
        <v>1105</v>
      </c>
      <c r="P218" s="238"/>
      <c r="Q218" s="242">
        <v>4</v>
      </c>
    </row>
    <row r="219" s="96" customFormat="1" ht="84.95" hidden="1" customHeight="1" spans="1:17">
      <c r="A219" s="304">
        <v>5</v>
      </c>
      <c r="B219" s="192" t="s">
        <v>2837</v>
      </c>
      <c r="C219" s="202" t="s">
        <v>129</v>
      </c>
      <c r="D219" s="203" t="s">
        <v>1072</v>
      </c>
      <c r="E219" s="204" t="s">
        <v>2838</v>
      </c>
      <c r="F219" s="205">
        <v>2000</v>
      </c>
      <c r="G219" s="205">
        <v>1000</v>
      </c>
      <c r="H219" s="207" t="s">
        <v>2839</v>
      </c>
      <c r="I219" s="207"/>
      <c r="J219" s="207"/>
      <c r="K219" s="236" t="s">
        <v>337</v>
      </c>
      <c r="L219" s="236" t="s">
        <v>33</v>
      </c>
      <c r="M219" s="236" t="s">
        <v>1077</v>
      </c>
      <c r="N219" s="201" t="s">
        <v>2200</v>
      </c>
      <c r="O219" s="234" t="s">
        <v>2217</v>
      </c>
      <c r="P219" s="238"/>
      <c r="Q219" s="242">
        <v>4</v>
      </c>
    </row>
    <row r="220" s="96" customFormat="1" ht="67.5" hidden="1" spans="1:17">
      <c r="A220" s="304">
        <v>6</v>
      </c>
      <c r="B220" s="180" t="s">
        <v>2840</v>
      </c>
      <c r="C220" s="183" t="s">
        <v>117</v>
      </c>
      <c r="D220" s="184" t="s">
        <v>1072</v>
      </c>
      <c r="E220" s="182" t="s">
        <v>2841</v>
      </c>
      <c r="F220" s="186">
        <v>8000</v>
      </c>
      <c r="G220" s="186">
        <v>800</v>
      </c>
      <c r="H220" s="207" t="s">
        <v>2842</v>
      </c>
      <c r="I220" s="207"/>
      <c r="J220" s="207"/>
      <c r="K220" s="179" t="s">
        <v>337</v>
      </c>
      <c r="L220" s="179" t="s">
        <v>34</v>
      </c>
      <c r="M220" s="236" t="s">
        <v>1077</v>
      </c>
      <c r="N220" s="201" t="s">
        <v>2200</v>
      </c>
      <c r="O220" s="237" t="s">
        <v>1105</v>
      </c>
      <c r="P220" s="307"/>
      <c r="Q220" s="242">
        <v>4</v>
      </c>
    </row>
    <row r="221" s="96" customFormat="1" ht="45" hidden="1" spans="1:17">
      <c r="A221" s="304">
        <v>7</v>
      </c>
      <c r="B221" s="180" t="s">
        <v>2843</v>
      </c>
      <c r="C221" s="183" t="s">
        <v>117</v>
      </c>
      <c r="D221" s="184" t="s">
        <v>1072</v>
      </c>
      <c r="E221" s="182" t="s">
        <v>2844</v>
      </c>
      <c r="F221" s="186">
        <v>500</v>
      </c>
      <c r="G221" s="186">
        <v>500</v>
      </c>
      <c r="H221" s="180" t="s">
        <v>2833</v>
      </c>
      <c r="I221" s="180"/>
      <c r="J221" s="180"/>
      <c r="K221" s="179" t="s">
        <v>70</v>
      </c>
      <c r="L221" s="179" t="s">
        <v>33</v>
      </c>
      <c r="M221" s="236" t="s">
        <v>1077</v>
      </c>
      <c r="N221" s="201" t="s">
        <v>2200</v>
      </c>
      <c r="O221" s="237" t="s">
        <v>1105</v>
      </c>
      <c r="P221" s="307"/>
      <c r="Q221" s="242">
        <v>4</v>
      </c>
    </row>
    <row r="222" s="96" customFormat="1" ht="45" hidden="1" spans="1:17">
      <c r="A222" s="304">
        <v>8</v>
      </c>
      <c r="B222" s="192" t="s">
        <v>2845</v>
      </c>
      <c r="C222" s="202" t="s">
        <v>117</v>
      </c>
      <c r="D222" s="203" t="s">
        <v>1072</v>
      </c>
      <c r="E222" s="180" t="s">
        <v>2846</v>
      </c>
      <c r="F222" s="205">
        <v>2000</v>
      </c>
      <c r="G222" s="205">
        <v>1000</v>
      </c>
      <c r="H222" s="180" t="s">
        <v>2833</v>
      </c>
      <c r="I222" s="180"/>
      <c r="J222" s="180"/>
      <c r="K222" s="236" t="s">
        <v>70</v>
      </c>
      <c r="L222" s="236" t="s">
        <v>33</v>
      </c>
      <c r="M222" s="236" t="s">
        <v>1077</v>
      </c>
      <c r="N222" s="201" t="s">
        <v>2200</v>
      </c>
      <c r="O222" s="237" t="s">
        <v>1105</v>
      </c>
      <c r="P222" s="238"/>
      <c r="Q222" s="242">
        <v>4</v>
      </c>
    </row>
    <row r="223" s="96" customFormat="1" ht="45" hidden="1" spans="1:17">
      <c r="A223" s="304">
        <v>9</v>
      </c>
      <c r="B223" s="192" t="s">
        <v>2847</v>
      </c>
      <c r="C223" s="202" t="s">
        <v>129</v>
      </c>
      <c r="D223" s="203" t="s">
        <v>1072</v>
      </c>
      <c r="E223" s="204" t="s">
        <v>2848</v>
      </c>
      <c r="F223" s="205">
        <v>4000</v>
      </c>
      <c r="G223" s="205">
        <v>2000</v>
      </c>
      <c r="H223" s="280" t="s">
        <v>2849</v>
      </c>
      <c r="I223" s="280"/>
      <c r="J223" s="280"/>
      <c r="K223" s="236" t="s">
        <v>382</v>
      </c>
      <c r="L223" s="236" t="s">
        <v>33</v>
      </c>
      <c r="M223" s="236" t="s">
        <v>1077</v>
      </c>
      <c r="N223" s="201" t="s">
        <v>2200</v>
      </c>
      <c r="O223" s="234" t="s">
        <v>2217</v>
      </c>
      <c r="P223" s="238"/>
      <c r="Q223" s="242">
        <v>4</v>
      </c>
    </row>
    <row r="224" s="117" customFormat="1" ht="33.75" hidden="1" customHeight="1" spans="1:17">
      <c r="A224" s="304">
        <v>10</v>
      </c>
      <c r="B224" s="180" t="s">
        <v>2850</v>
      </c>
      <c r="C224" s="183" t="s">
        <v>117</v>
      </c>
      <c r="D224" s="183" t="s">
        <v>894</v>
      </c>
      <c r="E224" s="182" t="s">
        <v>2851</v>
      </c>
      <c r="F224" s="186">
        <v>2000</v>
      </c>
      <c r="G224" s="187">
        <v>1500</v>
      </c>
      <c r="H224" s="188" t="s">
        <v>2852</v>
      </c>
      <c r="I224" s="188"/>
      <c r="J224" s="188"/>
      <c r="K224" s="179" t="s">
        <v>337</v>
      </c>
      <c r="L224" s="179" t="s">
        <v>33</v>
      </c>
      <c r="M224" s="181" t="s">
        <v>898</v>
      </c>
      <c r="N224" s="181" t="s">
        <v>2224</v>
      </c>
      <c r="O224" s="276"/>
      <c r="P224" s="241"/>
      <c r="Q224" s="242">
        <v>4</v>
      </c>
    </row>
    <row r="225" s="117" customFormat="1" ht="30" hidden="1" customHeight="1" spans="1:17">
      <c r="A225" s="304">
        <v>11</v>
      </c>
      <c r="B225" s="180" t="s">
        <v>2853</v>
      </c>
      <c r="C225" s="183" t="s">
        <v>117</v>
      </c>
      <c r="D225" s="183" t="s">
        <v>894</v>
      </c>
      <c r="E225" s="182" t="s">
        <v>2854</v>
      </c>
      <c r="F225" s="186">
        <v>1500</v>
      </c>
      <c r="G225" s="187">
        <v>1000</v>
      </c>
      <c r="H225" s="188" t="s">
        <v>2855</v>
      </c>
      <c r="I225" s="188"/>
      <c r="J225" s="188"/>
      <c r="K225" s="179" t="s">
        <v>178</v>
      </c>
      <c r="L225" s="179" t="s">
        <v>33</v>
      </c>
      <c r="M225" s="181" t="s">
        <v>898</v>
      </c>
      <c r="N225" s="181" t="s">
        <v>2224</v>
      </c>
      <c r="O225" s="276"/>
      <c r="P225" s="241"/>
      <c r="Q225" s="242">
        <v>4</v>
      </c>
    </row>
    <row r="226" s="123" customFormat="1" ht="32.25" hidden="1" customHeight="1" spans="1:17">
      <c r="A226" s="304">
        <v>12</v>
      </c>
      <c r="B226" s="182" t="s">
        <v>2856</v>
      </c>
      <c r="C226" s="181" t="s">
        <v>117</v>
      </c>
      <c r="D226" s="181" t="s">
        <v>894</v>
      </c>
      <c r="E226" s="189" t="s">
        <v>2857</v>
      </c>
      <c r="F226" s="187">
        <v>2000</v>
      </c>
      <c r="G226" s="187">
        <v>1000</v>
      </c>
      <c r="H226" s="188" t="s">
        <v>2858</v>
      </c>
      <c r="I226" s="188"/>
      <c r="J226" s="188"/>
      <c r="K226" s="179" t="s">
        <v>173</v>
      </c>
      <c r="L226" s="179" t="s">
        <v>33</v>
      </c>
      <c r="M226" s="181" t="s">
        <v>898</v>
      </c>
      <c r="N226" s="181" t="s">
        <v>2224</v>
      </c>
      <c r="O226" s="21"/>
      <c r="P226" s="5"/>
      <c r="Q226" s="242">
        <v>4</v>
      </c>
    </row>
    <row r="227" s="123" customFormat="1" ht="33" hidden="1" customHeight="1" spans="1:17">
      <c r="A227" s="304">
        <v>13</v>
      </c>
      <c r="B227" s="182" t="s">
        <v>2859</v>
      </c>
      <c r="C227" s="183" t="s">
        <v>129</v>
      </c>
      <c r="D227" s="184" t="s">
        <v>894</v>
      </c>
      <c r="E227" s="182" t="s">
        <v>2860</v>
      </c>
      <c r="F227" s="186">
        <v>3000</v>
      </c>
      <c r="G227" s="187">
        <v>3000</v>
      </c>
      <c r="H227" s="188" t="s">
        <v>2861</v>
      </c>
      <c r="I227" s="188"/>
      <c r="J227" s="188"/>
      <c r="K227" s="179" t="s">
        <v>70</v>
      </c>
      <c r="L227" s="179" t="s">
        <v>33</v>
      </c>
      <c r="M227" s="181" t="s">
        <v>898</v>
      </c>
      <c r="N227" s="181" t="s">
        <v>2224</v>
      </c>
      <c r="O227" s="276"/>
      <c r="P227" s="308"/>
      <c r="Q227" s="242">
        <v>4</v>
      </c>
    </row>
    <row r="228" s="103" customFormat="1" ht="36.95" hidden="1" customHeight="1" spans="1:17">
      <c r="A228" s="304">
        <v>14</v>
      </c>
      <c r="B228" s="182" t="s">
        <v>2862</v>
      </c>
      <c r="C228" s="181" t="s">
        <v>117</v>
      </c>
      <c r="D228" s="181" t="s">
        <v>894</v>
      </c>
      <c r="E228" s="189" t="s">
        <v>2863</v>
      </c>
      <c r="F228" s="187">
        <v>2500</v>
      </c>
      <c r="G228" s="187">
        <v>1500</v>
      </c>
      <c r="H228" s="188" t="s">
        <v>2861</v>
      </c>
      <c r="I228" s="188"/>
      <c r="J228" s="188"/>
      <c r="K228" s="179" t="s">
        <v>70</v>
      </c>
      <c r="L228" s="179" t="s">
        <v>33</v>
      </c>
      <c r="M228" s="181" t="s">
        <v>898</v>
      </c>
      <c r="N228" s="181" t="s">
        <v>2224</v>
      </c>
      <c r="O228" s="276"/>
      <c r="P228" s="308"/>
      <c r="Q228" s="242">
        <v>4</v>
      </c>
    </row>
    <row r="229" s="88" customFormat="1" ht="56.25" hidden="1" spans="1:19">
      <c r="A229" s="304">
        <v>15</v>
      </c>
      <c r="B229" s="182" t="s">
        <v>2864</v>
      </c>
      <c r="C229" s="181" t="s">
        <v>117</v>
      </c>
      <c r="D229" s="181" t="s">
        <v>984</v>
      </c>
      <c r="E229" s="189" t="s">
        <v>2865</v>
      </c>
      <c r="F229" s="187">
        <v>500</v>
      </c>
      <c r="G229" s="187">
        <v>200</v>
      </c>
      <c r="H229" s="189" t="s">
        <v>2866</v>
      </c>
      <c r="I229" s="189"/>
      <c r="J229" s="189"/>
      <c r="K229" s="179" t="s">
        <v>382</v>
      </c>
      <c r="L229" s="179" t="s">
        <v>33</v>
      </c>
      <c r="M229" s="179" t="s">
        <v>2867</v>
      </c>
      <c r="N229" s="179" t="s">
        <v>2868</v>
      </c>
      <c r="O229" s="255" t="s">
        <v>2327</v>
      </c>
      <c r="P229" s="255"/>
      <c r="Q229" s="242">
        <v>4</v>
      </c>
      <c r="R229" s="256"/>
      <c r="S229" s="323"/>
    </row>
    <row r="230" s="116" customFormat="1" ht="20.1" hidden="1" customHeight="1" spans="1:19">
      <c r="A230" s="193" t="s">
        <v>2279</v>
      </c>
      <c r="B230" s="194" t="str">
        <f>"交通路网类"&amp;SUBTOTAL(3,A230:A235)-2&amp;"个"</f>
        <v>交通路网类-2个</v>
      </c>
      <c r="C230" s="195"/>
      <c r="D230" s="196"/>
      <c r="E230" s="197"/>
      <c r="F230" s="198">
        <f>SUM(F231:F234)</f>
        <v>66000</v>
      </c>
      <c r="G230" s="198">
        <f>SUM(G231:G234)</f>
        <v>13200</v>
      </c>
      <c r="H230" s="199"/>
      <c r="I230" s="199"/>
      <c r="J230" s="199"/>
      <c r="K230" s="193"/>
      <c r="L230" s="193"/>
      <c r="M230" s="193"/>
      <c r="N230" s="193"/>
      <c r="O230" s="229"/>
      <c r="P230" s="229"/>
      <c r="Q230" s="261"/>
      <c r="S230" s="104"/>
    </row>
    <row r="231" s="99" customFormat="1" ht="53.1" hidden="1" customHeight="1" spans="1:20">
      <c r="A231" s="248">
        <v>1</v>
      </c>
      <c r="B231" s="207" t="s">
        <v>2869</v>
      </c>
      <c r="C231" s="179" t="s">
        <v>124</v>
      </c>
      <c r="D231" s="179" t="s">
        <v>642</v>
      </c>
      <c r="E231" s="207" t="s">
        <v>2870</v>
      </c>
      <c r="F231" s="190">
        <v>1000</v>
      </c>
      <c r="G231" s="268">
        <v>700</v>
      </c>
      <c r="H231" s="180" t="s">
        <v>2871</v>
      </c>
      <c r="I231" s="180"/>
      <c r="J231" s="180"/>
      <c r="K231" s="179" t="s">
        <v>382</v>
      </c>
      <c r="L231" s="179" t="s">
        <v>33</v>
      </c>
      <c r="M231" s="181" t="s">
        <v>646</v>
      </c>
      <c r="N231" s="181" t="s">
        <v>157</v>
      </c>
      <c r="O231" s="219"/>
      <c r="P231" s="309"/>
      <c r="Q231" s="253">
        <v>4</v>
      </c>
      <c r="R231" s="254"/>
      <c r="S231" s="85"/>
      <c r="T231" s="324"/>
    </row>
    <row r="232" s="103" customFormat="1" ht="56.25" hidden="1" spans="1:17">
      <c r="A232" s="248">
        <v>2</v>
      </c>
      <c r="B232" s="180" t="s">
        <v>2872</v>
      </c>
      <c r="C232" s="179" t="s">
        <v>124</v>
      </c>
      <c r="D232" s="179" t="s">
        <v>894</v>
      </c>
      <c r="E232" s="180" t="s">
        <v>2873</v>
      </c>
      <c r="F232" s="179">
        <v>60000</v>
      </c>
      <c r="G232" s="179">
        <v>10000</v>
      </c>
      <c r="H232" s="188" t="s">
        <v>2874</v>
      </c>
      <c r="I232" s="188"/>
      <c r="J232" s="188"/>
      <c r="K232" s="179" t="s">
        <v>34</v>
      </c>
      <c r="L232" s="179" t="s">
        <v>33</v>
      </c>
      <c r="M232" s="310" t="s">
        <v>2875</v>
      </c>
      <c r="N232" s="181" t="s">
        <v>2876</v>
      </c>
      <c r="O232" s="21"/>
      <c r="P232" s="5"/>
      <c r="Q232" s="5">
        <v>1</v>
      </c>
    </row>
    <row r="233" s="90" customFormat="1" ht="66.95" hidden="1" customHeight="1" spans="1:19">
      <c r="A233" s="248">
        <v>3</v>
      </c>
      <c r="B233" s="180" t="s">
        <v>1042</v>
      </c>
      <c r="C233" s="179" t="s">
        <v>124</v>
      </c>
      <c r="D233" s="181" t="s">
        <v>984</v>
      </c>
      <c r="E233" s="180" t="s">
        <v>2877</v>
      </c>
      <c r="F233" s="187">
        <v>2000</v>
      </c>
      <c r="G233" s="186">
        <v>1000</v>
      </c>
      <c r="H233" s="210" t="s">
        <v>2878</v>
      </c>
      <c r="I233" s="210"/>
      <c r="J233" s="210"/>
      <c r="K233" s="179" t="s">
        <v>178</v>
      </c>
      <c r="L233" s="179" t="s">
        <v>33</v>
      </c>
      <c r="M233" s="179" t="s">
        <v>2879</v>
      </c>
      <c r="N233" s="179" t="s">
        <v>2880</v>
      </c>
      <c r="O233" s="255" t="s">
        <v>38</v>
      </c>
      <c r="P233" s="255"/>
      <c r="Q233" s="253">
        <v>4</v>
      </c>
      <c r="R233" s="256"/>
      <c r="S233" s="257"/>
    </row>
    <row r="234" s="90" customFormat="1" ht="60" hidden="1" customHeight="1" spans="1:19">
      <c r="A234" s="248">
        <v>4</v>
      </c>
      <c r="B234" s="180" t="s">
        <v>1013</v>
      </c>
      <c r="C234" s="179" t="s">
        <v>124</v>
      </c>
      <c r="D234" s="181" t="s">
        <v>984</v>
      </c>
      <c r="E234" s="180" t="s">
        <v>2881</v>
      </c>
      <c r="F234" s="187">
        <v>3000</v>
      </c>
      <c r="G234" s="186">
        <v>1500</v>
      </c>
      <c r="H234" s="210" t="s">
        <v>2882</v>
      </c>
      <c r="I234" s="210"/>
      <c r="J234" s="210"/>
      <c r="K234" s="179" t="s">
        <v>178</v>
      </c>
      <c r="L234" s="179" t="s">
        <v>33</v>
      </c>
      <c r="M234" s="179" t="s">
        <v>2883</v>
      </c>
      <c r="N234" s="179" t="s">
        <v>2331</v>
      </c>
      <c r="O234" s="255" t="s">
        <v>2582</v>
      </c>
      <c r="P234" s="255"/>
      <c r="Q234" s="253">
        <v>4</v>
      </c>
      <c r="R234" s="256"/>
      <c r="S234" s="257"/>
    </row>
    <row r="235" s="124" customFormat="1" ht="20.1" hidden="1" customHeight="1" spans="1:19">
      <c r="A235" s="193" t="s">
        <v>2355</v>
      </c>
      <c r="B235" s="194" t="str">
        <f>"城建环保"&amp;SUBTOTAL(3,A235:A265)-2&amp;"个"</f>
        <v>城建环保3个</v>
      </c>
      <c r="C235" s="195"/>
      <c r="D235" s="196"/>
      <c r="E235" s="197"/>
      <c r="F235" s="198">
        <f>SUM(F236:F264)</f>
        <v>2389515</v>
      </c>
      <c r="G235" s="198">
        <f>SUM(G236:G264)</f>
        <v>716545</v>
      </c>
      <c r="H235" s="199"/>
      <c r="I235" s="199"/>
      <c r="J235" s="199"/>
      <c r="K235" s="193"/>
      <c r="L235" s="193"/>
      <c r="M235" s="193"/>
      <c r="N235" s="193"/>
      <c r="O235" s="229"/>
      <c r="P235" s="229"/>
      <c r="Q235" s="261"/>
      <c r="S235" s="104"/>
    </row>
    <row r="236" s="106" customFormat="1" ht="68.1" hidden="1" customHeight="1" spans="1:17">
      <c r="A236" s="248">
        <v>1</v>
      </c>
      <c r="B236" s="180" t="s">
        <v>2884</v>
      </c>
      <c r="C236" s="179" t="s">
        <v>51</v>
      </c>
      <c r="D236" s="179" t="s">
        <v>28</v>
      </c>
      <c r="E236" s="180" t="s">
        <v>2885</v>
      </c>
      <c r="F236" s="179">
        <v>100000</v>
      </c>
      <c r="G236" s="179">
        <v>20000</v>
      </c>
      <c r="H236" s="180" t="s">
        <v>2886</v>
      </c>
      <c r="I236" s="180"/>
      <c r="J236" s="180"/>
      <c r="K236" s="179" t="s">
        <v>34</v>
      </c>
      <c r="L236" s="179" t="s">
        <v>33</v>
      </c>
      <c r="M236" s="179" t="s">
        <v>2887</v>
      </c>
      <c r="N236" s="179" t="s">
        <v>73</v>
      </c>
      <c r="O236" s="248"/>
      <c r="P236" s="224"/>
      <c r="Q236" s="278">
        <v>1</v>
      </c>
    </row>
    <row r="237" s="106" customFormat="1" ht="72.95" hidden="1" customHeight="1" spans="1:17">
      <c r="A237" s="248">
        <v>2</v>
      </c>
      <c r="B237" s="182" t="s">
        <v>2888</v>
      </c>
      <c r="C237" s="179" t="s">
        <v>104</v>
      </c>
      <c r="D237" s="179" t="s">
        <v>28</v>
      </c>
      <c r="E237" s="182" t="s">
        <v>2889</v>
      </c>
      <c r="F237" s="186">
        <v>60000</v>
      </c>
      <c r="G237" s="187">
        <v>59200</v>
      </c>
      <c r="H237" s="191" t="s">
        <v>2890</v>
      </c>
      <c r="I237" s="191"/>
      <c r="J237" s="191"/>
      <c r="K237" s="179" t="s">
        <v>173</v>
      </c>
      <c r="L237" s="181" t="s">
        <v>33</v>
      </c>
      <c r="M237" s="179" t="s">
        <v>2408</v>
      </c>
      <c r="N237" s="179" t="s">
        <v>2891</v>
      </c>
      <c r="O237" s="248"/>
      <c r="P237" s="224"/>
      <c r="Q237" s="278">
        <v>1</v>
      </c>
    </row>
    <row r="238" s="106" customFormat="1" ht="54" hidden="1" customHeight="1" spans="1:17">
      <c r="A238" s="248">
        <v>3</v>
      </c>
      <c r="B238" s="211" t="s">
        <v>2892</v>
      </c>
      <c r="C238" s="179" t="s">
        <v>104</v>
      </c>
      <c r="D238" s="179" t="s">
        <v>28</v>
      </c>
      <c r="E238" s="180" t="s">
        <v>2893</v>
      </c>
      <c r="F238" s="186">
        <v>5000</v>
      </c>
      <c r="G238" s="179">
        <v>500</v>
      </c>
      <c r="H238" s="180" t="s">
        <v>2894</v>
      </c>
      <c r="I238" s="180"/>
      <c r="J238" s="180"/>
      <c r="K238" s="179" t="s">
        <v>70</v>
      </c>
      <c r="L238" s="179" t="s">
        <v>33</v>
      </c>
      <c r="M238" s="179" t="s">
        <v>2895</v>
      </c>
      <c r="N238" s="179" t="s">
        <v>73</v>
      </c>
      <c r="O238" s="248"/>
      <c r="P238" s="224"/>
      <c r="Q238" s="278">
        <v>4</v>
      </c>
    </row>
    <row r="239" s="106" customFormat="1" ht="54" hidden="1" customHeight="1" spans="1:17">
      <c r="A239" s="248">
        <v>4</v>
      </c>
      <c r="B239" s="211" t="s">
        <v>2896</v>
      </c>
      <c r="C239" s="179" t="s">
        <v>104</v>
      </c>
      <c r="D239" s="179" t="s">
        <v>28</v>
      </c>
      <c r="E239" s="180" t="s">
        <v>2897</v>
      </c>
      <c r="F239" s="186">
        <v>6000</v>
      </c>
      <c r="G239" s="179">
        <v>300</v>
      </c>
      <c r="H239" s="180" t="s">
        <v>2894</v>
      </c>
      <c r="I239" s="180"/>
      <c r="J239" s="180"/>
      <c r="K239" s="179" t="s">
        <v>70</v>
      </c>
      <c r="L239" s="179" t="s">
        <v>33</v>
      </c>
      <c r="M239" s="179" t="s">
        <v>2895</v>
      </c>
      <c r="N239" s="179" t="s">
        <v>73</v>
      </c>
      <c r="O239" s="248"/>
      <c r="P239" s="311"/>
      <c r="Q239" s="278">
        <v>4</v>
      </c>
    </row>
    <row r="240" s="106" customFormat="1" ht="57.95" hidden="1" customHeight="1" spans="1:17">
      <c r="A240" s="248">
        <v>5</v>
      </c>
      <c r="B240" s="211" t="s">
        <v>2898</v>
      </c>
      <c r="C240" s="179" t="s">
        <v>51</v>
      </c>
      <c r="D240" s="179" t="s">
        <v>28</v>
      </c>
      <c r="E240" s="180" t="s">
        <v>2899</v>
      </c>
      <c r="F240" s="186">
        <v>200</v>
      </c>
      <c r="G240" s="179">
        <v>200</v>
      </c>
      <c r="H240" s="180" t="s">
        <v>2894</v>
      </c>
      <c r="I240" s="180"/>
      <c r="J240" s="180"/>
      <c r="K240" s="179" t="s">
        <v>70</v>
      </c>
      <c r="L240" s="179" t="s">
        <v>33</v>
      </c>
      <c r="M240" s="179" t="s">
        <v>2895</v>
      </c>
      <c r="N240" s="179" t="s">
        <v>73</v>
      </c>
      <c r="O240" s="248"/>
      <c r="P240" s="224"/>
      <c r="Q240" s="278">
        <v>4</v>
      </c>
    </row>
    <row r="241" s="93" customFormat="1" ht="45" customHeight="1" spans="1:17">
      <c r="A241" s="5">
        <v>6</v>
      </c>
      <c r="B241" s="6" t="s">
        <v>2900</v>
      </c>
      <c r="C241" s="12" t="s">
        <v>104</v>
      </c>
      <c r="D241" s="8" t="s">
        <v>267</v>
      </c>
      <c r="E241" s="305" t="s">
        <v>2901</v>
      </c>
      <c r="F241" s="7">
        <v>2000</v>
      </c>
      <c r="G241" s="10">
        <v>2000</v>
      </c>
      <c r="H241" s="11" t="s">
        <v>2902</v>
      </c>
      <c r="I241" s="230" t="s">
        <v>2435</v>
      </c>
      <c r="J241" s="230"/>
      <c r="K241" s="23" t="s">
        <v>173</v>
      </c>
      <c r="L241" s="23" t="s">
        <v>34</v>
      </c>
      <c r="M241" s="23" t="s">
        <v>2903</v>
      </c>
      <c r="N241" s="23" t="s">
        <v>2904</v>
      </c>
      <c r="O241" s="26" t="s">
        <v>2043</v>
      </c>
      <c r="P241" s="231"/>
      <c r="Q241" s="262">
        <v>4</v>
      </c>
    </row>
    <row r="242" s="125" customFormat="1" ht="56.1" customHeight="1" spans="1:17">
      <c r="A242" s="5">
        <v>7</v>
      </c>
      <c r="B242" s="6" t="s">
        <v>2905</v>
      </c>
      <c r="C242" s="25" t="s">
        <v>51</v>
      </c>
      <c r="D242" s="7" t="s">
        <v>267</v>
      </c>
      <c r="E242" s="305" t="s">
        <v>2906</v>
      </c>
      <c r="F242" s="17">
        <v>20000</v>
      </c>
      <c r="G242" s="17">
        <v>5000</v>
      </c>
      <c r="H242" s="13" t="s">
        <v>2907</v>
      </c>
      <c r="I242" s="274"/>
      <c r="J242" s="274"/>
      <c r="K242" s="7" t="s">
        <v>337</v>
      </c>
      <c r="L242" s="7" t="s">
        <v>33</v>
      </c>
      <c r="M242" s="7" t="s">
        <v>2908</v>
      </c>
      <c r="N242" s="7" t="s">
        <v>2909</v>
      </c>
      <c r="O242" s="26" t="s">
        <v>2637</v>
      </c>
      <c r="P242" s="312"/>
      <c r="Q242" s="325">
        <v>1</v>
      </c>
    </row>
    <row r="243" s="125" customFormat="1" ht="55.5" customHeight="1" spans="1:17">
      <c r="A243" s="5">
        <v>8</v>
      </c>
      <c r="B243" s="6" t="s">
        <v>2910</v>
      </c>
      <c r="C243" s="15" t="s">
        <v>124</v>
      </c>
      <c r="D243" s="7" t="s">
        <v>267</v>
      </c>
      <c r="E243" s="16" t="s">
        <v>2911</v>
      </c>
      <c r="F243" s="17">
        <v>10000</v>
      </c>
      <c r="G243" s="7">
        <v>6000</v>
      </c>
      <c r="H243" s="18" t="s">
        <v>2912</v>
      </c>
      <c r="I243" s="18"/>
      <c r="J243" s="18"/>
      <c r="K243" s="7" t="s">
        <v>337</v>
      </c>
      <c r="L243" s="7" t="s">
        <v>33</v>
      </c>
      <c r="M243" s="7" t="s">
        <v>2913</v>
      </c>
      <c r="N243" s="25" t="s">
        <v>2914</v>
      </c>
      <c r="O243" s="26" t="s">
        <v>2621</v>
      </c>
      <c r="P243" s="313"/>
      <c r="Q243" s="325">
        <v>1</v>
      </c>
    </row>
    <row r="244" s="126" customFormat="1" ht="259.5" customHeight="1" spans="1:17">
      <c r="A244" s="5">
        <v>9</v>
      </c>
      <c r="B244" s="18" t="s">
        <v>2915</v>
      </c>
      <c r="C244" s="7" t="s">
        <v>51</v>
      </c>
      <c r="D244" s="7" t="s">
        <v>267</v>
      </c>
      <c r="E244" s="16" t="s">
        <v>2005</v>
      </c>
      <c r="F244" s="17">
        <v>90000</v>
      </c>
      <c r="G244" s="7">
        <v>50000</v>
      </c>
      <c r="H244" s="13" t="s">
        <v>2916</v>
      </c>
      <c r="I244" s="314" t="s">
        <v>2917</v>
      </c>
      <c r="J244" s="315" t="s">
        <v>2918</v>
      </c>
      <c r="K244" s="7" t="s">
        <v>70</v>
      </c>
      <c r="L244" s="7" t="s">
        <v>33</v>
      </c>
      <c r="M244" s="25" t="s">
        <v>443</v>
      </c>
      <c r="N244" s="25" t="s">
        <v>2919</v>
      </c>
      <c r="O244" s="26" t="s">
        <v>2621</v>
      </c>
      <c r="P244" s="231"/>
      <c r="Q244" s="326">
        <v>1</v>
      </c>
    </row>
    <row r="245" s="127" customFormat="1" ht="94.5" customHeight="1" spans="1:17">
      <c r="A245" s="5">
        <v>10</v>
      </c>
      <c r="B245" s="13" t="s">
        <v>2920</v>
      </c>
      <c r="C245" s="7" t="s">
        <v>51</v>
      </c>
      <c r="D245" s="7" t="s">
        <v>267</v>
      </c>
      <c r="E245" s="16" t="s">
        <v>2921</v>
      </c>
      <c r="F245" s="7">
        <v>600000</v>
      </c>
      <c r="G245" s="7">
        <v>30000</v>
      </c>
      <c r="H245" s="13" t="s">
        <v>2922</v>
      </c>
      <c r="I245" s="274" t="s">
        <v>2923</v>
      </c>
      <c r="J245" s="274" t="s">
        <v>2924</v>
      </c>
      <c r="K245" s="7" t="s">
        <v>34</v>
      </c>
      <c r="L245" s="7" t="s">
        <v>33</v>
      </c>
      <c r="M245" s="25" t="s">
        <v>2002</v>
      </c>
      <c r="N245" s="7" t="s">
        <v>2637</v>
      </c>
      <c r="O245" s="26" t="s">
        <v>2637</v>
      </c>
      <c r="P245" s="288"/>
      <c r="Q245" s="327">
        <v>1</v>
      </c>
    </row>
    <row r="246" s="109" customFormat="1" ht="90" hidden="1" customHeight="1" spans="1:17">
      <c r="A246" s="248">
        <v>11</v>
      </c>
      <c r="B246" s="180" t="s">
        <v>2925</v>
      </c>
      <c r="C246" s="179" t="s">
        <v>51</v>
      </c>
      <c r="D246" s="179" t="s">
        <v>439</v>
      </c>
      <c r="E246" s="180" t="s">
        <v>2926</v>
      </c>
      <c r="F246" s="179">
        <v>400000</v>
      </c>
      <c r="G246" s="179">
        <v>150000</v>
      </c>
      <c r="H246" s="180" t="s">
        <v>2927</v>
      </c>
      <c r="I246" s="180"/>
      <c r="J246" s="180"/>
      <c r="K246" s="179" t="s">
        <v>337</v>
      </c>
      <c r="L246" s="179" t="s">
        <v>33</v>
      </c>
      <c r="M246" s="179" t="s">
        <v>2379</v>
      </c>
      <c r="N246" s="179" t="s">
        <v>194</v>
      </c>
      <c r="O246" s="242" t="s">
        <v>1001</v>
      </c>
      <c r="P246" s="276"/>
      <c r="Q246" s="277">
        <v>1</v>
      </c>
    </row>
    <row r="247" s="109" customFormat="1" ht="63.95" hidden="1" customHeight="1" spans="1:17">
      <c r="A247" s="248">
        <v>12</v>
      </c>
      <c r="B247" s="180" t="s">
        <v>2928</v>
      </c>
      <c r="C247" s="179" t="s">
        <v>51</v>
      </c>
      <c r="D247" s="179" t="s">
        <v>439</v>
      </c>
      <c r="E247" s="180" t="s">
        <v>2929</v>
      </c>
      <c r="F247" s="179">
        <v>100000</v>
      </c>
      <c r="G247" s="179">
        <v>50000</v>
      </c>
      <c r="H247" s="180" t="s">
        <v>2930</v>
      </c>
      <c r="I247" s="180"/>
      <c r="J247" s="180"/>
      <c r="K247" s="179" t="s">
        <v>34</v>
      </c>
      <c r="L247" s="179" t="s">
        <v>33</v>
      </c>
      <c r="M247" s="179" t="s">
        <v>2379</v>
      </c>
      <c r="N247" s="179" t="s">
        <v>194</v>
      </c>
      <c r="O247" s="242" t="s">
        <v>2931</v>
      </c>
      <c r="P247" s="276"/>
      <c r="Q247" s="277">
        <v>1</v>
      </c>
    </row>
    <row r="248" s="109" customFormat="1" ht="54.95" hidden="1" customHeight="1" spans="1:17">
      <c r="A248" s="248">
        <v>13</v>
      </c>
      <c r="B248" s="182" t="s">
        <v>2932</v>
      </c>
      <c r="C248" s="179" t="s">
        <v>51</v>
      </c>
      <c r="D248" s="179" t="s">
        <v>439</v>
      </c>
      <c r="E248" s="182" t="s">
        <v>2933</v>
      </c>
      <c r="F248" s="186">
        <v>50000</v>
      </c>
      <c r="G248" s="187">
        <v>30000</v>
      </c>
      <c r="H248" s="180" t="s">
        <v>2934</v>
      </c>
      <c r="I248" s="180"/>
      <c r="J248" s="180"/>
      <c r="K248" s="179" t="s">
        <v>337</v>
      </c>
      <c r="L248" s="179" t="s">
        <v>33</v>
      </c>
      <c r="M248" s="179" t="s">
        <v>2379</v>
      </c>
      <c r="N248" s="179" t="s">
        <v>194</v>
      </c>
      <c r="O248" s="242" t="s">
        <v>445</v>
      </c>
      <c r="P248" s="276"/>
      <c r="Q248" s="277">
        <v>1</v>
      </c>
    </row>
    <row r="249" s="109" customFormat="1" ht="57" hidden="1" customHeight="1" spans="1:17">
      <c r="A249" s="248">
        <v>14</v>
      </c>
      <c r="B249" s="180" t="s">
        <v>2935</v>
      </c>
      <c r="C249" s="179" t="s">
        <v>51</v>
      </c>
      <c r="D249" s="179" t="s">
        <v>439</v>
      </c>
      <c r="E249" s="180" t="s">
        <v>2936</v>
      </c>
      <c r="F249" s="179">
        <v>100000</v>
      </c>
      <c r="G249" s="179">
        <v>50000</v>
      </c>
      <c r="H249" s="180" t="s">
        <v>2937</v>
      </c>
      <c r="I249" s="180"/>
      <c r="J249" s="180"/>
      <c r="K249" s="179" t="s">
        <v>178</v>
      </c>
      <c r="L249" s="179" t="s">
        <v>33</v>
      </c>
      <c r="M249" s="179" t="s">
        <v>2450</v>
      </c>
      <c r="N249" s="179" t="s">
        <v>530</v>
      </c>
      <c r="O249" s="242" t="s">
        <v>445</v>
      </c>
      <c r="P249" s="276"/>
      <c r="Q249" s="277">
        <v>1</v>
      </c>
    </row>
    <row r="250" s="109" customFormat="1" ht="57.95" hidden="1" customHeight="1" spans="1:17">
      <c r="A250" s="248">
        <v>15</v>
      </c>
      <c r="B250" s="180" t="s">
        <v>2938</v>
      </c>
      <c r="C250" s="179" t="s">
        <v>51</v>
      </c>
      <c r="D250" s="179" t="s">
        <v>439</v>
      </c>
      <c r="E250" s="281" t="s">
        <v>2939</v>
      </c>
      <c r="F250" s="179">
        <v>20000</v>
      </c>
      <c r="G250" s="179">
        <v>10000</v>
      </c>
      <c r="H250" s="180" t="s">
        <v>2940</v>
      </c>
      <c r="I250" s="180"/>
      <c r="J250" s="180"/>
      <c r="K250" s="179" t="s">
        <v>70</v>
      </c>
      <c r="L250" s="179" t="s">
        <v>33</v>
      </c>
      <c r="M250" s="179" t="s">
        <v>2450</v>
      </c>
      <c r="N250" s="179" t="s">
        <v>530</v>
      </c>
      <c r="O250" s="316" t="s">
        <v>2469</v>
      </c>
      <c r="P250" s="276"/>
      <c r="Q250" s="277">
        <v>1</v>
      </c>
    </row>
    <row r="251" s="109" customFormat="1" ht="50.1" hidden="1" customHeight="1" spans="1:17">
      <c r="A251" s="248">
        <v>16</v>
      </c>
      <c r="B251" s="180" t="s">
        <v>2941</v>
      </c>
      <c r="C251" s="179" t="s">
        <v>104</v>
      </c>
      <c r="D251" s="179" t="s">
        <v>439</v>
      </c>
      <c r="E251" s="180" t="s">
        <v>2942</v>
      </c>
      <c r="F251" s="179">
        <v>5000</v>
      </c>
      <c r="G251" s="179">
        <v>3000</v>
      </c>
      <c r="H251" s="180" t="s">
        <v>2943</v>
      </c>
      <c r="I251" s="180"/>
      <c r="J251" s="180"/>
      <c r="K251" s="179" t="s">
        <v>337</v>
      </c>
      <c r="L251" s="179" t="s">
        <v>33</v>
      </c>
      <c r="M251" s="179" t="s">
        <v>2359</v>
      </c>
      <c r="N251" s="179" t="s">
        <v>2360</v>
      </c>
      <c r="O251" s="242" t="s">
        <v>2931</v>
      </c>
      <c r="P251" s="276"/>
      <c r="Q251" s="277">
        <v>2</v>
      </c>
    </row>
    <row r="252" s="109" customFormat="1" ht="57" hidden="1" customHeight="1" spans="1:17">
      <c r="A252" s="248">
        <v>17</v>
      </c>
      <c r="B252" s="180" t="s">
        <v>2944</v>
      </c>
      <c r="C252" s="179" t="s">
        <v>27</v>
      </c>
      <c r="D252" s="179" t="s">
        <v>439</v>
      </c>
      <c r="E252" s="180" t="s">
        <v>2945</v>
      </c>
      <c r="F252" s="179">
        <v>131970</v>
      </c>
      <c r="G252" s="179">
        <v>50000</v>
      </c>
      <c r="H252" s="180" t="s">
        <v>2946</v>
      </c>
      <c r="I252" s="180"/>
      <c r="J252" s="180"/>
      <c r="K252" s="179" t="s">
        <v>34</v>
      </c>
      <c r="L252" s="179" t="s">
        <v>33</v>
      </c>
      <c r="M252" s="201" t="s">
        <v>2430</v>
      </c>
      <c r="N252" s="201" t="s">
        <v>2431</v>
      </c>
      <c r="O252" s="242" t="s">
        <v>1431</v>
      </c>
      <c r="P252" s="276"/>
      <c r="Q252" s="277">
        <v>1</v>
      </c>
    </row>
    <row r="253" s="99" customFormat="1" ht="59.1" hidden="1" customHeight="1" spans="1:20">
      <c r="A253" s="248">
        <v>18</v>
      </c>
      <c r="B253" s="207" t="s">
        <v>2947</v>
      </c>
      <c r="C253" s="179" t="s">
        <v>104</v>
      </c>
      <c r="D253" s="179" t="s">
        <v>642</v>
      </c>
      <c r="E253" s="207" t="s">
        <v>2948</v>
      </c>
      <c r="F253" s="190">
        <v>20000</v>
      </c>
      <c r="G253" s="268">
        <v>10000</v>
      </c>
      <c r="H253" s="180" t="s">
        <v>2949</v>
      </c>
      <c r="I253" s="180"/>
      <c r="J253" s="180"/>
      <c r="K253" s="179" t="s">
        <v>178</v>
      </c>
      <c r="L253" s="243" t="s">
        <v>33</v>
      </c>
      <c r="M253" s="179" t="s">
        <v>646</v>
      </c>
      <c r="N253" s="181" t="s">
        <v>157</v>
      </c>
      <c r="O253" s="219"/>
      <c r="P253" s="220"/>
      <c r="Q253" s="248">
        <v>4</v>
      </c>
      <c r="R253" s="254"/>
      <c r="S253" s="85"/>
      <c r="T253" s="266"/>
    </row>
    <row r="254" s="128" customFormat="1" ht="78.95" hidden="1" customHeight="1" spans="1:30">
      <c r="A254" s="248">
        <v>19</v>
      </c>
      <c r="B254" s="180" t="s">
        <v>2950</v>
      </c>
      <c r="C254" s="179" t="s">
        <v>51</v>
      </c>
      <c r="D254" s="179" t="s">
        <v>642</v>
      </c>
      <c r="E254" s="180" t="s">
        <v>2951</v>
      </c>
      <c r="F254" s="187">
        <v>520000</v>
      </c>
      <c r="G254" s="187">
        <v>160000</v>
      </c>
      <c r="H254" s="180" t="s">
        <v>2952</v>
      </c>
      <c r="I254" s="180"/>
      <c r="J254" s="180"/>
      <c r="K254" s="179" t="s">
        <v>34</v>
      </c>
      <c r="L254" s="243" t="s">
        <v>33</v>
      </c>
      <c r="M254" s="179" t="s">
        <v>646</v>
      </c>
      <c r="N254" s="181" t="s">
        <v>157</v>
      </c>
      <c r="O254" s="317"/>
      <c r="P254" s="318"/>
      <c r="Q254" s="297">
        <v>1</v>
      </c>
      <c r="R254" s="254"/>
      <c r="S254" s="85"/>
      <c r="T254" s="328"/>
      <c r="U254" s="328"/>
      <c r="V254" s="328"/>
      <c r="W254" s="328"/>
      <c r="X254" s="328"/>
      <c r="Y254" s="328"/>
      <c r="Z254" s="328"/>
      <c r="AA254" s="328"/>
      <c r="AB254" s="328"/>
      <c r="AC254" s="328"/>
      <c r="AD254" s="328"/>
    </row>
    <row r="255" s="85" customFormat="1" ht="51.95" hidden="1" customHeight="1" spans="1:18">
      <c r="A255" s="248">
        <v>20</v>
      </c>
      <c r="B255" s="207" t="s">
        <v>686</v>
      </c>
      <c r="C255" s="179" t="s">
        <v>104</v>
      </c>
      <c r="D255" s="179" t="s">
        <v>642</v>
      </c>
      <c r="E255" s="207" t="s">
        <v>2953</v>
      </c>
      <c r="F255" s="186">
        <v>3000</v>
      </c>
      <c r="G255" s="184">
        <v>1000</v>
      </c>
      <c r="H255" s="180" t="s">
        <v>2954</v>
      </c>
      <c r="I255" s="180"/>
      <c r="J255" s="180"/>
      <c r="K255" s="179" t="s">
        <v>34</v>
      </c>
      <c r="L255" s="243" t="s">
        <v>33</v>
      </c>
      <c r="M255" s="179" t="s">
        <v>678</v>
      </c>
      <c r="N255" s="181" t="s">
        <v>157</v>
      </c>
      <c r="O255" s="219"/>
      <c r="P255" s="220"/>
      <c r="Q255" s="253">
        <v>4</v>
      </c>
      <c r="R255" s="254"/>
    </row>
    <row r="256" s="85" customFormat="1" ht="59.1" hidden="1" customHeight="1" spans="1:18">
      <c r="A256" s="248">
        <v>21</v>
      </c>
      <c r="B256" s="180" t="s">
        <v>2955</v>
      </c>
      <c r="C256" s="179" t="s">
        <v>51</v>
      </c>
      <c r="D256" s="179" t="s">
        <v>642</v>
      </c>
      <c r="E256" s="180" t="s">
        <v>2956</v>
      </c>
      <c r="F256" s="187">
        <v>100000</v>
      </c>
      <c r="G256" s="187">
        <v>10000</v>
      </c>
      <c r="H256" s="188" t="s">
        <v>2957</v>
      </c>
      <c r="I256" s="188"/>
      <c r="J256" s="188"/>
      <c r="K256" s="179" t="s">
        <v>178</v>
      </c>
      <c r="L256" s="243" t="s">
        <v>33</v>
      </c>
      <c r="M256" s="181" t="s">
        <v>2958</v>
      </c>
      <c r="N256" s="181" t="s">
        <v>157</v>
      </c>
      <c r="O256" s="219"/>
      <c r="P256" s="220"/>
      <c r="Q256" s="253">
        <v>1</v>
      </c>
      <c r="R256" s="254"/>
    </row>
    <row r="257" s="129" customFormat="1" ht="74.1" hidden="1" customHeight="1" spans="1:17">
      <c r="A257" s="248">
        <v>22</v>
      </c>
      <c r="B257" s="192" t="s">
        <v>2959</v>
      </c>
      <c r="C257" s="201" t="s">
        <v>1951</v>
      </c>
      <c r="D257" s="203" t="s">
        <v>1072</v>
      </c>
      <c r="E257" s="204" t="s">
        <v>2960</v>
      </c>
      <c r="F257" s="205">
        <v>10000</v>
      </c>
      <c r="G257" s="205">
        <v>5000</v>
      </c>
      <c r="H257" s="280" t="s">
        <v>2961</v>
      </c>
      <c r="I257" s="280"/>
      <c r="J257" s="280"/>
      <c r="K257" s="236" t="s">
        <v>70</v>
      </c>
      <c r="L257" s="236" t="s">
        <v>33</v>
      </c>
      <c r="M257" s="236" t="s">
        <v>1077</v>
      </c>
      <c r="N257" s="201" t="s">
        <v>2200</v>
      </c>
      <c r="O257" s="234" t="s">
        <v>2298</v>
      </c>
      <c r="P257" s="296"/>
      <c r="Q257" s="341">
        <v>1</v>
      </c>
    </row>
    <row r="258" s="98" customFormat="1" ht="59.1" hidden="1" customHeight="1" spans="1:17">
      <c r="A258" s="248">
        <v>23</v>
      </c>
      <c r="B258" s="180" t="s">
        <v>1119</v>
      </c>
      <c r="C258" s="183" t="s">
        <v>317</v>
      </c>
      <c r="D258" s="184" t="s">
        <v>1072</v>
      </c>
      <c r="E258" s="182" t="s">
        <v>2962</v>
      </c>
      <c r="F258" s="186">
        <v>1500</v>
      </c>
      <c r="G258" s="186">
        <v>500</v>
      </c>
      <c r="H258" s="180" t="s">
        <v>2963</v>
      </c>
      <c r="I258" s="180"/>
      <c r="J258" s="180"/>
      <c r="K258" s="179" t="s">
        <v>337</v>
      </c>
      <c r="L258" s="243" t="s">
        <v>33</v>
      </c>
      <c r="M258" s="236" t="s">
        <v>1077</v>
      </c>
      <c r="N258" s="201" t="s">
        <v>2200</v>
      </c>
      <c r="O258" s="237" t="s">
        <v>2217</v>
      </c>
      <c r="P258" s="239"/>
      <c r="Q258" s="342">
        <v>4</v>
      </c>
    </row>
    <row r="259" s="102" customFormat="1" ht="71.1" hidden="1" customHeight="1" spans="1:17">
      <c r="A259" s="248">
        <v>24</v>
      </c>
      <c r="B259" s="182" t="s">
        <v>2964</v>
      </c>
      <c r="C259" s="183" t="s">
        <v>317</v>
      </c>
      <c r="D259" s="184" t="s">
        <v>1072</v>
      </c>
      <c r="E259" s="182" t="s">
        <v>2965</v>
      </c>
      <c r="F259" s="186">
        <v>1800</v>
      </c>
      <c r="G259" s="186">
        <v>1800</v>
      </c>
      <c r="H259" s="180" t="s">
        <v>2966</v>
      </c>
      <c r="I259" s="180"/>
      <c r="J259" s="180"/>
      <c r="K259" s="179" t="s">
        <v>178</v>
      </c>
      <c r="L259" s="179" t="s">
        <v>34</v>
      </c>
      <c r="M259" s="236" t="s">
        <v>1077</v>
      </c>
      <c r="N259" s="201" t="s">
        <v>2200</v>
      </c>
      <c r="O259" s="332" t="s">
        <v>2967</v>
      </c>
      <c r="P259" s="239"/>
      <c r="Q259" s="242">
        <v>4</v>
      </c>
    </row>
    <row r="260" s="98" customFormat="1" ht="60.95" hidden="1" customHeight="1" spans="1:17">
      <c r="A260" s="248">
        <v>25</v>
      </c>
      <c r="B260" s="180" t="s">
        <v>2968</v>
      </c>
      <c r="C260" s="184" t="s">
        <v>317</v>
      </c>
      <c r="D260" s="184" t="s">
        <v>1072</v>
      </c>
      <c r="E260" s="180" t="s">
        <v>2969</v>
      </c>
      <c r="F260" s="186">
        <v>2400</v>
      </c>
      <c r="G260" s="186">
        <v>1400</v>
      </c>
      <c r="H260" s="207" t="s">
        <v>2970</v>
      </c>
      <c r="I260" s="207"/>
      <c r="J260" s="207"/>
      <c r="K260" s="240" t="s">
        <v>337</v>
      </c>
      <c r="L260" s="243" t="s">
        <v>33</v>
      </c>
      <c r="M260" s="236" t="s">
        <v>1077</v>
      </c>
      <c r="N260" s="201" t="s">
        <v>2200</v>
      </c>
      <c r="O260" s="234" t="s">
        <v>2971</v>
      </c>
      <c r="P260" s="239"/>
      <c r="Q260" s="342">
        <v>4</v>
      </c>
    </row>
    <row r="261" s="123" customFormat="1" ht="39.95" hidden="1" customHeight="1" spans="1:17">
      <c r="A261" s="248">
        <v>26</v>
      </c>
      <c r="B261" s="182" t="s">
        <v>2972</v>
      </c>
      <c r="C261" s="183" t="s">
        <v>51</v>
      </c>
      <c r="D261" s="184" t="s">
        <v>894</v>
      </c>
      <c r="E261" s="211" t="s">
        <v>2973</v>
      </c>
      <c r="F261" s="186">
        <v>12000</v>
      </c>
      <c r="G261" s="187">
        <v>5000</v>
      </c>
      <c r="H261" s="180" t="s">
        <v>2974</v>
      </c>
      <c r="I261" s="180"/>
      <c r="J261" s="180"/>
      <c r="K261" s="179" t="s">
        <v>70</v>
      </c>
      <c r="L261" s="179" t="s">
        <v>33</v>
      </c>
      <c r="M261" s="25" t="s">
        <v>898</v>
      </c>
      <c r="N261" s="25" t="s">
        <v>2224</v>
      </c>
      <c r="O261" s="276"/>
      <c r="P261" s="308"/>
      <c r="Q261" s="308">
        <v>3</v>
      </c>
    </row>
    <row r="262" s="117" customFormat="1" ht="39.95" hidden="1" customHeight="1" spans="1:17">
      <c r="A262" s="248">
        <v>27</v>
      </c>
      <c r="B262" s="182" t="s">
        <v>2975</v>
      </c>
      <c r="C262" s="183" t="s">
        <v>51</v>
      </c>
      <c r="D262" s="184" t="s">
        <v>894</v>
      </c>
      <c r="E262" s="211" t="s">
        <v>2976</v>
      </c>
      <c r="F262" s="186">
        <v>6000</v>
      </c>
      <c r="G262" s="187">
        <v>3000</v>
      </c>
      <c r="H262" s="180" t="s">
        <v>2974</v>
      </c>
      <c r="I262" s="180"/>
      <c r="J262" s="180"/>
      <c r="K262" s="179" t="s">
        <v>70</v>
      </c>
      <c r="L262" s="179" t="s">
        <v>33</v>
      </c>
      <c r="M262" s="25" t="s">
        <v>898</v>
      </c>
      <c r="N262" s="25" t="s">
        <v>2224</v>
      </c>
      <c r="O262" s="276"/>
      <c r="P262" s="308"/>
      <c r="Q262" s="241">
        <v>4</v>
      </c>
    </row>
    <row r="263" s="100" customFormat="1" ht="75" hidden="1" customHeight="1" spans="1:17">
      <c r="A263" s="248">
        <v>28</v>
      </c>
      <c r="B263" s="192" t="s">
        <v>2977</v>
      </c>
      <c r="C263" s="179" t="s">
        <v>104</v>
      </c>
      <c r="D263" s="179" t="s">
        <v>2978</v>
      </c>
      <c r="E263" s="180" t="s">
        <v>2979</v>
      </c>
      <c r="F263" s="179">
        <v>645</v>
      </c>
      <c r="G263" s="179">
        <v>645</v>
      </c>
      <c r="H263" s="180" t="s">
        <v>2980</v>
      </c>
      <c r="I263" s="180"/>
      <c r="J263" s="180"/>
      <c r="K263" s="179" t="s">
        <v>337</v>
      </c>
      <c r="L263" s="179" t="s">
        <v>34</v>
      </c>
      <c r="M263" s="179" t="s">
        <v>2981</v>
      </c>
      <c r="N263" s="184" t="s">
        <v>2982</v>
      </c>
      <c r="O263" s="181"/>
      <c r="P263" s="224"/>
      <c r="Q263" s="184">
        <v>4</v>
      </c>
    </row>
    <row r="264" s="100" customFormat="1" ht="123.75" hidden="1" spans="1:17">
      <c r="A264" s="248">
        <v>29</v>
      </c>
      <c r="B264" s="180" t="s">
        <v>2983</v>
      </c>
      <c r="C264" s="179" t="s">
        <v>104</v>
      </c>
      <c r="D264" s="179" t="s">
        <v>1433</v>
      </c>
      <c r="E264" s="180" t="s">
        <v>2984</v>
      </c>
      <c r="F264" s="179">
        <v>12000</v>
      </c>
      <c r="G264" s="179">
        <v>2000</v>
      </c>
      <c r="H264" s="180" t="s">
        <v>2985</v>
      </c>
      <c r="I264" s="180"/>
      <c r="J264" s="180"/>
      <c r="K264" s="179" t="s">
        <v>382</v>
      </c>
      <c r="L264" s="179" t="s">
        <v>33</v>
      </c>
      <c r="M264" s="179" t="s">
        <v>2359</v>
      </c>
      <c r="N264" s="179" t="s">
        <v>2986</v>
      </c>
      <c r="O264" s="333" t="s">
        <v>445</v>
      </c>
      <c r="P264" s="224"/>
      <c r="Q264" s="179">
        <v>1</v>
      </c>
    </row>
    <row r="265" s="130" customFormat="1" ht="20.1" hidden="1" customHeight="1" spans="1:21">
      <c r="A265" s="193" t="s">
        <v>2601</v>
      </c>
      <c r="B265" s="194" t="str">
        <f>"社会事业类"&amp;SUBTOTAL(3,A265:A284)-2&amp;"个"</f>
        <v>社会事业类-2个</v>
      </c>
      <c r="C265" s="195"/>
      <c r="D265" s="196"/>
      <c r="E265" s="197"/>
      <c r="F265" s="198">
        <f>SUM(F266:F283)</f>
        <v>86650</v>
      </c>
      <c r="G265" s="198">
        <f>SUM(G266:G283)</f>
        <v>26580</v>
      </c>
      <c r="H265" s="199"/>
      <c r="I265" s="199"/>
      <c r="J265" s="199"/>
      <c r="K265" s="193"/>
      <c r="L265" s="193"/>
      <c r="M265" s="193"/>
      <c r="N265" s="193"/>
      <c r="O265" s="229"/>
      <c r="P265" s="229"/>
      <c r="Q265" s="261"/>
      <c r="S265" s="104"/>
      <c r="U265" s="130" t="s">
        <v>2987</v>
      </c>
    </row>
    <row r="266" s="106" customFormat="1" ht="117.95" hidden="1" customHeight="1" spans="1:17">
      <c r="A266" s="248">
        <v>1</v>
      </c>
      <c r="B266" s="211" t="s">
        <v>2988</v>
      </c>
      <c r="C266" s="179" t="s">
        <v>137</v>
      </c>
      <c r="D266" s="179" t="s">
        <v>28</v>
      </c>
      <c r="E266" s="191" t="s">
        <v>2989</v>
      </c>
      <c r="F266" s="186">
        <v>7350</v>
      </c>
      <c r="G266" s="186">
        <v>1000</v>
      </c>
      <c r="H266" s="180" t="s">
        <v>2990</v>
      </c>
      <c r="I266" s="180"/>
      <c r="J266" s="180"/>
      <c r="K266" s="179" t="s">
        <v>382</v>
      </c>
      <c r="L266" s="179" t="s">
        <v>33</v>
      </c>
      <c r="M266" s="179" t="s">
        <v>2991</v>
      </c>
      <c r="N266" s="179" t="s">
        <v>2611</v>
      </c>
      <c r="O266" s="248"/>
      <c r="P266" s="220"/>
      <c r="Q266" s="278">
        <v>1</v>
      </c>
    </row>
    <row r="267" s="131" customFormat="1" ht="60" hidden="1" customHeight="1" spans="1:19">
      <c r="A267" s="248">
        <v>2</v>
      </c>
      <c r="B267" s="211" t="s">
        <v>2992</v>
      </c>
      <c r="C267" s="179" t="s">
        <v>266</v>
      </c>
      <c r="D267" s="179" t="s">
        <v>642</v>
      </c>
      <c r="E267" s="182" t="s">
        <v>2993</v>
      </c>
      <c r="F267" s="184">
        <v>1200</v>
      </c>
      <c r="G267" s="179">
        <v>200</v>
      </c>
      <c r="H267" s="211" t="s">
        <v>2994</v>
      </c>
      <c r="I267" s="211"/>
      <c r="J267" s="211"/>
      <c r="K267" s="179" t="s">
        <v>382</v>
      </c>
      <c r="L267" s="243" t="s">
        <v>33</v>
      </c>
      <c r="M267" s="179" t="s">
        <v>646</v>
      </c>
      <c r="N267" s="181" t="s">
        <v>157</v>
      </c>
      <c r="O267" s="235"/>
      <c r="P267" s="235"/>
      <c r="Q267" s="235">
        <v>4</v>
      </c>
      <c r="R267" s="265"/>
      <c r="S267" s="133"/>
    </row>
    <row r="268" s="85" customFormat="1" ht="53.1" hidden="1" customHeight="1" spans="1:18">
      <c r="A268" s="248">
        <v>3</v>
      </c>
      <c r="B268" s="211" t="s">
        <v>2995</v>
      </c>
      <c r="C268" s="179" t="s">
        <v>266</v>
      </c>
      <c r="D268" s="179" t="s">
        <v>642</v>
      </c>
      <c r="E268" s="182" t="s">
        <v>2996</v>
      </c>
      <c r="F268" s="184">
        <v>4000</v>
      </c>
      <c r="G268" s="179">
        <v>200</v>
      </c>
      <c r="H268" s="211" t="s">
        <v>2994</v>
      </c>
      <c r="I268" s="211"/>
      <c r="J268" s="211"/>
      <c r="K268" s="179" t="s">
        <v>382</v>
      </c>
      <c r="L268" s="243" t="s">
        <v>33</v>
      </c>
      <c r="M268" s="181" t="s">
        <v>2997</v>
      </c>
      <c r="N268" s="181" t="s">
        <v>2998</v>
      </c>
      <c r="O268" s="317"/>
      <c r="P268" s="318"/>
      <c r="Q268" s="317">
        <v>4</v>
      </c>
      <c r="R268" s="254"/>
    </row>
    <row r="269" s="99" customFormat="1" ht="44.1" hidden="1" customHeight="1" spans="1:20">
      <c r="A269" s="248">
        <v>4</v>
      </c>
      <c r="B269" s="211" t="s">
        <v>2999</v>
      </c>
      <c r="C269" s="179" t="s">
        <v>2623</v>
      </c>
      <c r="D269" s="179" t="s">
        <v>642</v>
      </c>
      <c r="E269" s="182" t="s">
        <v>3000</v>
      </c>
      <c r="F269" s="184">
        <v>40000</v>
      </c>
      <c r="G269" s="179">
        <v>10000</v>
      </c>
      <c r="H269" s="180" t="s">
        <v>3001</v>
      </c>
      <c r="I269" s="180"/>
      <c r="J269" s="180"/>
      <c r="K269" s="179" t="s">
        <v>382</v>
      </c>
      <c r="L269" s="243" t="s">
        <v>33</v>
      </c>
      <c r="M269" s="179" t="s">
        <v>646</v>
      </c>
      <c r="N269" s="181" t="s">
        <v>157</v>
      </c>
      <c r="O269" s="219"/>
      <c r="P269" s="270"/>
      <c r="Q269" s="248">
        <v>1</v>
      </c>
      <c r="R269" s="254"/>
      <c r="S269" s="85"/>
      <c r="T269" s="266"/>
    </row>
    <row r="270" s="132" customFormat="1" ht="56.1" hidden="1" customHeight="1" spans="1:20">
      <c r="A270" s="248">
        <v>5</v>
      </c>
      <c r="B270" s="211" t="s">
        <v>3002</v>
      </c>
      <c r="C270" s="184" t="s">
        <v>137</v>
      </c>
      <c r="D270" s="184" t="s">
        <v>642</v>
      </c>
      <c r="E270" s="211" t="s">
        <v>3003</v>
      </c>
      <c r="F270" s="184">
        <v>4500</v>
      </c>
      <c r="G270" s="184">
        <v>1500</v>
      </c>
      <c r="H270" s="180" t="s">
        <v>3001</v>
      </c>
      <c r="I270" s="180"/>
      <c r="J270" s="180"/>
      <c r="K270" s="179" t="s">
        <v>382</v>
      </c>
      <c r="L270" s="179" t="s">
        <v>33</v>
      </c>
      <c r="M270" s="184" t="s">
        <v>3004</v>
      </c>
      <c r="N270" s="184" t="s">
        <v>3005</v>
      </c>
      <c r="O270" s="219"/>
      <c r="P270" s="270"/>
      <c r="Q270" s="253">
        <v>4</v>
      </c>
      <c r="R270" s="254"/>
      <c r="S270" s="85"/>
      <c r="T270" s="110"/>
    </row>
    <row r="271" s="85" customFormat="1" ht="72" hidden="1" customHeight="1" spans="1:18">
      <c r="A271" s="248">
        <v>6</v>
      </c>
      <c r="B271" s="211" t="s">
        <v>835</v>
      </c>
      <c r="C271" s="184" t="s">
        <v>137</v>
      </c>
      <c r="D271" s="184" t="s">
        <v>642</v>
      </c>
      <c r="E271" s="211" t="s">
        <v>3006</v>
      </c>
      <c r="F271" s="184">
        <v>3000</v>
      </c>
      <c r="G271" s="184">
        <v>1200</v>
      </c>
      <c r="H271" s="180" t="s">
        <v>3007</v>
      </c>
      <c r="I271" s="180"/>
      <c r="J271" s="180"/>
      <c r="K271" s="179" t="s">
        <v>70</v>
      </c>
      <c r="L271" s="179" t="s">
        <v>33</v>
      </c>
      <c r="M271" s="184" t="s">
        <v>835</v>
      </c>
      <c r="N271" s="184" t="s">
        <v>3008</v>
      </c>
      <c r="O271" s="219"/>
      <c r="P271" s="270"/>
      <c r="Q271" s="248">
        <v>2</v>
      </c>
      <c r="R271" s="254"/>
    </row>
    <row r="272" s="85" customFormat="1" ht="78.75" hidden="1" spans="1:18">
      <c r="A272" s="248">
        <v>7</v>
      </c>
      <c r="B272" s="180" t="s">
        <v>3009</v>
      </c>
      <c r="C272" s="201" t="s">
        <v>137</v>
      </c>
      <c r="D272" s="179" t="s">
        <v>642</v>
      </c>
      <c r="E272" s="180" t="s">
        <v>3010</v>
      </c>
      <c r="F272" s="190">
        <v>5000</v>
      </c>
      <c r="G272" s="184">
        <v>2000</v>
      </c>
      <c r="H272" s="180" t="s">
        <v>3011</v>
      </c>
      <c r="I272" s="180"/>
      <c r="J272" s="180"/>
      <c r="K272" s="179" t="s">
        <v>178</v>
      </c>
      <c r="L272" s="243" t="s">
        <v>33</v>
      </c>
      <c r="M272" s="179" t="s">
        <v>3012</v>
      </c>
      <c r="N272" s="179" t="s">
        <v>3008</v>
      </c>
      <c r="O272" s="317"/>
      <c r="P272" s="334"/>
      <c r="Q272" s="317">
        <v>4</v>
      </c>
      <c r="R272" s="254"/>
    </row>
    <row r="273" s="85" customFormat="1" ht="62.1" hidden="1" customHeight="1" spans="1:18">
      <c r="A273" s="248">
        <v>8</v>
      </c>
      <c r="B273" s="207" t="s">
        <v>3013</v>
      </c>
      <c r="C273" s="179" t="s">
        <v>189</v>
      </c>
      <c r="D273" s="179" t="s">
        <v>642</v>
      </c>
      <c r="E273" s="207" t="s">
        <v>3014</v>
      </c>
      <c r="F273" s="190">
        <v>1500</v>
      </c>
      <c r="G273" s="268">
        <v>780</v>
      </c>
      <c r="H273" s="180" t="s">
        <v>3015</v>
      </c>
      <c r="I273" s="180"/>
      <c r="J273" s="180"/>
      <c r="K273" s="179" t="s">
        <v>382</v>
      </c>
      <c r="L273" s="179" t="s">
        <v>33</v>
      </c>
      <c r="M273" s="179" t="s">
        <v>3016</v>
      </c>
      <c r="N273" s="181" t="s">
        <v>3017</v>
      </c>
      <c r="O273" s="219"/>
      <c r="P273" s="270"/>
      <c r="Q273" s="253">
        <v>4</v>
      </c>
      <c r="R273" s="254"/>
    </row>
    <row r="274" s="85" customFormat="1" ht="54.95" hidden="1" customHeight="1" spans="1:18">
      <c r="A274" s="248">
        <v>9</v>
      </c>
      <c r="B274" s="207" t="s">
        <v>3018</v>
      </c>
      <c r="C274" s="179" t="s">
        <v>189</v>
      </c>
      <c r="D274" s="179" t="s">
        <v>642</v>
      </c>
      <c r="E274" s="207" t="s">
        <v>3019</v>
      </c>
      <c r="F274" s="186">
        <v>2000</v>
      </c>
      <c r="G274" s="184">
        <v>1000</v>
      </c>
      <c r="H274" s="180" t="s">
        <v>3015</v>
      </c>
      <c r="I274" s="180"/>
      <c r="J274" s="180"/>
      <c r="K274" s="179" t="s">
        <v>382</v>
      </c>
      <c r="L274" s="179" t="s">
        <v>33</v>
      </c>
      <c r="M274" s="179" t="s">
        <v>3016</v>
      </c>
      <c r="N274" s="181" t="s">
        <v>3017</v>
      </c>
      <c r="O274" s="219"/>
      <c r="P274" s="270"/>
      <c r="Q274" s="219">
        <v>4</v>
      </c>
      <c r="R274" s="254"/>
    </row>
    <row r="275" s="99" customFormat="1" ht="57.95" hidden="1" customHeight="1" spans="1:20">
      <c r="A275" s="248">
        <v>10</v>
      </c>
      <c r="B275" s="207" t="s">
        <v>3020</v>
      </c>
      <c r="C275" s="179" t="s">
        <v>137</v>
      </c>
      <c r="D275" s="179" t="s">
        <v>642</v>
      </c>
      <c r="E275" s="207" t="s">
        <v>3021</v>
      </c>
      <c r="F275" s="186">
        <v>2500</v>
      </c>
      <c r="G275" s="184">
        <v>2500</v>
      </c>
      <c r="H275" s="180" t="s">
        <v>3015</v>
      </c>
      <c r="I275" s="180"/>
      <c r="J275" s="180"/>
      <c r="K275" s="179" t="s">
        <v>382</v>
      </c>
      <c r="L275" s="179" t="s">
        <v>33</v>
      </c>
      <c r="M275" s="179" t="s">
        <v>3020</v>
      </c>
      <c r="N275" s="179" t="s">
        <v>2611</v>
      </c>
      <c r="O275" s="219"/>
      <c r="P275" s="270"/>
      <c r="Q275" s="248">
        <v>4</v>
      </c>
      <c r="R275" s="254"/>
      <c r="S275" s="85"/>
      <c r="T275" s="266"/>
    </row>
    <row r="276" s="133" customFormat="1" ht="53.1" hidden="1" customHeight="1" spans="1:18">
      <c r="A276" s="248">
        <v>11</v>
      </c>
      <c r="B276" s="180" t="s">
        <v>3022</v>
      </c>
      <c r="C276" s="179" t="s">
        <v>2746</v>
      </c>
      <c r="D276" s="179" t="s">
        <v>642</v>
      </c>
      <c r="E276" s="180" t="s">
        <v>3023</v>
      </c>
      <c r="F276" s="179">
        <v>600</v>
      </c>
      <c r="G276" s="179">
        <v>200</v>
      </c>
      <c r="H276" s="180" t="s">
        <v>3015</v>
      </c>
      <c r="I276" s="180"/>
      <c r="J276" s="180"/>
      <c r="K276" s="179" t="s">
        <v>382</v>
      </c>
      <c r="L276" s="179" t="s">
        <v>33</v>
      </c>
      <c r="M276" s="179" t="s">
        <v>3024</v>
      </c>
      <c r="N276" s="181" t="s">
        <v>3025</v>
      </c>
      <c r="O276" s="235"/>
      <c r="P276" s="235"/>
      <c r="Q276" s="235">
        <v>4</v>
      </c>
      <c r="R276" s="265"/>
    </row>
    <row r="277" s="90" customFormat="1" ht="56.25" hidden="1" spans="1:17">
      <c r="A277" s="248">
        <v>12</v>
      </c>
      <c r="B277" s="207" t="s">
        <v>3026</v>
      </c>
      <c r="C277" s="201" t="s">
        <v>137</v>
      </c>
      <c r="D277" s="181" t="s">
        <v>1072</v>
      </c>
      <c r="E277" s="329" t="s">
        <v>3027</v>
      </c>
      <c r="F277" s="186">
        <v>10000</v>
      </c>
      <c r="G277" s="209">
        <v>3000</v>
      </c>
      <c r="H277" s="180" t="s">
        <v>3028</v>
      </c>
      <c r="I277" s="180"/>
      <c r="J277" s="180"/>
      <c r="K277" s="201" t="s">
        <v>337</v>
      </c>
      <c r="L277" s="201" t="s">
        <v>33</v>
      </c>
      <c r="M277" s="236" t="s">
        <v>1077</v>
      </c>
      <c r="N277" s="201" t="s">
        <v>2200</v>
      </c>
      <c r="O277" s="332" t="s">
        <v>2967</v>
      </c>
      <c r="P277" s="239"/>
      <c r="Q277" s="259">
        <v>2</v>
      </c>
    </row>
    <row r="278" s="90" customFormat="1" ht="72.95" hidden="1" customHeight="1" spans="1:17">
      <c r="A278" s="248">
        <v>13</v>
      </c>
      <c r="B278" s="329" t="s">
        <v>3029</v>
      </c>
      <c r="C278" s="201" t="s">
        <v>2746</v>
      </c>
      <c r="D278" s="181" t="s">
        <v>1072</v>
      </c>
      <c r="E278" s="180" t="s">
        <v>3030</v>
      </c>
      <c r="F278" s="186">
        <v>500</v>
      </c>
      <c r="G278" s="209">
        <v>300</v>
      </c>
      <c r="H278" s="180" t="s">
        <v>3031</v>
      </c>
      <c r="I278" s="180"/>
      <c r="J278" s="180"/>
      <c r="K278" s="179" t="s">
        <v>337</v>
      </c>
      <c r="L278" s="179" t="s">
        <v>33</v>
      </c>
      <c r="M278" s="236" t="s">
        <v>1077</v>
      </c>
      <c r="N278" s="201" t="s">
        <v>2200</v>
      </c>
      <c r="O278" s="332" t="s">
        <v>2967</v>
      </c>
      <c r="P278" s="239"/>
      <c r="Q278" s="259">
        <v>4</v>
      </c>
    </row>
    <row r="279" s="134" customFormat="1" ht="41.1" hidden="1" customHeight="1" spans="1:229">
      <c r="A279" s="248">
        <v>14</v>
      </c>
      <c r="B279" s="207" t="s">
        <v>3032</v>
      </c>
      <c r="C279" s="201" t="s">
        <v>189</v>
      </c>
      <c r="D279" s="201" t="s">
        <v>894</v>
      </c>
      <c r="E279" s="207" t="s">
        <v>3033</v>
      </c>
      <c r="F279" s="201">
        <v>1800</v>
      </c>
      <c r="G279" s="201">
        <v>800</v>
      </c>
      <c r="H279" s="180" t="s">
        <v>3034</v>
      </c>
      <c r="I279" s="180"/>
      <c r="J279" s="180"/>
      <c r="K279" s="201" t="s">
        <v>337</v>
      </c>
      <c r="L279" s="179" t="s">
        <v>33</v>
      </c>
      <c r="M279" s="181" t="s">
        <v>898</v>
      </c>
      <c r="N279" s="181" t="s">
        <v>2224</v>
      </c>
      <c r="O279" s="276"/>
      <c r="P279" s="241"/>
      <c r="Q279" s="343" t="s">
        <v>959</v>
      </c>
      <c r="R279" s="344"/>
      <c r="S279" s="345"/>
      <c r="T279" s="345"/>
      <c r="U279" s="346"/>
      <c r="V279" s="345"/>
      <c r="W279" s="347"/>
      <c r="X279" s="348"/>
      <c r="Y279" s="348"/>
      <c r="Z279" s="354"/>
      <c r="AA279" s="355"/>
      <c r="AB279" s="355"/>
      <c r="AC279" s="355"/>
      <c r="AD279" s="355"/>
      <c r="AE279" s="344"/>
      <c r="AF279" s="356"/>
      <c r="AG279" s="357"/>
      <c r="AH279" s="357"/>
      <c r="AI279" s="344"/>
      <c r="AJ279" s="346"/>
      <c r="AK279" s="344"/>
      <c r="AL279" s="345"/>
      <c r="AM279" s="345"/>
      <c r="AN279" s="346"/>
      <c r="AO279" s="345"/>
      <c r="AP279" s="347"/>
      <c r="AQ279" s="348"/>
      <c r="AR279" s="348"/>
      <c r="AS279" s="354"/>
      <c r="AT279" s="355"/>
      <c r="AU279" s="355"/>
      <c r="AV279" s="355"/>
      <c r="AW279" s="355"/>
      <c r="AX279" s="344"/>
      <c r="AY279" s="356"/>
      <c r="AZ279" s="357"/>
      <c r="BA279" s="357"/>
      <c r="BB279" s="344"/>
      <c r="BC279" s="346"/>
      <c r="BD279" s="344"/>
      <c r="BE279" s="345"/>
      <c r="BF279" s="345"/>
      <c r="BG279" s="346"/>
      <c r="BH279" s="345"/>
      <c r="BI279" s="347"/>
      <c r="BJ279" s="348"/>
      <c r="BK279" s="348"/>
      <c r="BL279" s="354"/>
      <c r="BM279" s="355"/>
      <c r="BN279" s="355"/>
      <c r="BO279" s="355"/>
      <c r="BP279" s="355"/>
      <c r="BQ279" s="344"/>
      <c r="BR279" s="356"/>
      <c r="BS279" s="357"/>
      <c r="BT279" s="357"/>
      <c r="BU279" s="344"/>
      <c r="BV279" s="346"/>
      <c r="BW279" s="344"/>
      <c r="BX279" s="345"/>
      <c r="BY279" s="345"/>
      <c r="BZ279" s="346"/>
      <c r="CA279" s="345"/>
      <c r="CB279" s="347"/>
      <c r="CC279" s="348"/>
      <c r="CD279" s="348"/>
      <c r="CE279" s="354"/>
      <c r="CF279" s="355"/>
      <c r="CG279" s="355"/>
      <c r="CH279" s="355"/>
      <c r="CI279" s="355"/>
      <c r="CJ279" s="344"/>
      <c r="CK279" s="356"/>
      <c r="CL279" s="357"/>
      <c r="CM279" s="357"/>
      <c r="CN279" s="344"/>
      <c r="CO279" s="346"/>
      <c r="CP279" s="344"/>
      <c r="CQ279" s="345"/>
      <c r="CR279" s="345"/>
      <c r="CS279" s="346"/>
      <c r="CT279" s="345"/>
      <c r="CU279" s="347"/>
      <c r="CV279" s="348"/>
      <c r="CW279" s="348"/>
      <c r="CX279" s="354"/>
      <c r="CY279" s="355"/>
      <c r="CZ279" s="355"/>
      <c r="DA279" s="355"/>
      <c r="DB279" s="355"/>
      <c r="DC279" s="344"/>
      <c r="DD279" s="356"/>
      <c r="DE279" s="357"/>
      <c r="DF279" s="357"/>
      <c r="DG279" s="344"/>
      <c r="DH279" s="346"/>
      <c r="DI279" s="344"/>
      <c r="DJ279" s="345"/>
      <c r="DK279" s="345"/>
      <c r="DL279" s="346"/>
      <c r="DM279" s="345"/>
      <c r="DN279" s="347"/>
      <c r="DO279" s="348"/>
      <c r="DP279" s="348"/>
      <c r="DQ279" s="354"/>
      <c r="DR279" s="355"/>
      <c r="DS279" s="355"/>
      <c r="DT279" s="355"/>
      <c r="DU279" s="355"/>
      <c r="DV279" s="344"/>
      <c r="DW279" s="356"/>
      <c r="DX279" s="357"/>
      <c r="DY279" s="357"/>
      <c r="DZ279" s="344"/>
      <c r="EA279" s="346"/>
      <c r="EB279" s="344"/>
      <c r="EC279" s="345"/>
      <c r="ED279" s="345"/>
      <c r="EE279" s="346"/>
      <c r="EF279" s="345"/>
      <c r="EG279" s="347"/>
      <c r="EH279" s="348"/>
      <c r="EI279" s="348"/>
      <c r="EJ279" s="354"/>
      <c r="EK279" s="355"/>
      <c r="EL279" s="355"/>
      <c r="EM279" s="355"/>
      <c r="EN279" s="355"/>
      <c r="EO279" s="344"/>
      <c r="EP279" s="356"/>
      <c r="EQ279" s="357"/>
      <c r="ER279" s="357"/>
      <c r="ES279" s="344"/>
      <c r="ET279" s="346"/>
      <c r="EU279" s="344"/>
      <c r="EV279" s="345"/>
      <c r="EW279" s="345"/>
      <c r="EX279" s="346"/>
      <c r="EY279" s="345"/>
      <c r="EZ279" s="347"/>
      <c r="FA279" s="348"/>
      <c r="FB279" s="348"/>
      <c r="FC279" s="354"/>
      <c r="FD279" s="355"/>
      <c r="FE279" s="355"/>
      <c r="FF279" s="355"/>
      <c r="FG279" s="355"/>
      <c r="FH279" s="344"/>
      <c r="FI279" s="356"/>
      <c r="FJ279" s="357"/>
      <c r="FK279" s="357"/>
      <c r="FL279" s="344"/>
      <c r="FM279" s="346"/>
      <c r="FN279" s="344"/>
      <c r="FO279" s="345"/>
      <c r="FP279" s="345"/>
      <c r="FQ279" s="346"/>
      <c r="FR279" s="345"/>
      <c r="FS279" s="347"/>
      <c r="FT279" s="348"/>
      <c r="FU279" s="348"/>
      <c r="FV279" s="354"/>
      <c r="FW279" s="355"/>
      <c r="FX279" s="355"/>
      <c r="FY279" s="355"/>
      <c r="FZ279" s="355"/>
      <c r="GA279" s="344"/>
      <c r="GB279" s="356"/>
      <c r="GC279" s="357"/>
      <c r="GD279" s="357"/>
      <c r="GE279" s="344"/>
      <c r="GF279" s="346"/>
      <c r="GG279" s="344"/>
      <c r="GH279" s="345"/>
      <c r="GI279" s="345"/>
      <c r="GJ279" s="346"/>
      <c r="GK279" s="345"/>
      <c r="GL279" s="347"/>
      <c r="GM279" s="348"/>
      <c r="GN279" s="348"/>
      <c r="GO279" s="354"/>
      <c r="GP279" s="355"/>
      <c r="GQ279" s="355"/>
      <c r="GR279" s="355"/>
      <c r="GS279" s="355"/>
      <c r="GT279" s="344"/>
      <c r="GU279" s="356"/>
      <c r="GV279" s="357"/>
      <c r="GW279" s="357"/>
      <c r="GX279" s="344"/>
      <c r="GY279" s="346"/>
      <c r="GZ279" s="344"/>
      <c r="HA279" s="345"/>
      <c r="HB279" s="345"/>
      <c r="HC279" s="346"/>
      <c r="HD279" s="345"/>
      <c r="HE279" s="347"/>
      <c r="HF279" s="348"/>
      <c r="HG279" s="348"/>
      <c r="HH279" s="354"/>
      <c r="HI279" s="355"/>
      <c r="HJ279" s="355"/>
      <c r="HK279" s="355"/>
      <c r="HL279" s="355"/>
      <c r="HM279" s="344"/>
      <c r="HN279" s="356"/>
      <c r="HO279" s="357"/>
      <c r="HP279" s="357"/>
      <c r="HQ279" s="344"/>
      <c r="HR279" s="346"/>
      <c r="HS279" s="344"/>
      <c r="HT279" s="345"/>
      <c r="HU279" s="345"/>
    </row>
    <row r="280" s="123" customFormat="1" ht="42" hidden="1" customHeight="1" spans="1:17">
      <c r="A280" s="248">
        <v>15</v>
      </c>
      <c r="B280" s="207" t="s">
        <v>3035</v>
      </c>
      <c r="C280" s="201" t="s">
        <v>266</v>
      </c>
      <c r="D280" s="201" t="s">
        <v>894</v>
      </c>
      <c r="E280" s="207" t="s">
        <v>3036</v>
      </c>
      <c r="F280" s="201">
        <v>200</v>
      </c>
      <c r="G280" s="259">
        <v>200</v>
      </c>
      <c r="H280" s="180" t="s">
        <v>3034</v>
      </c>
      <c r="I280" s="180"/>
      <c r="J280" s="180"/>
      <c r="K280" s="201" t="s">
        <v>337</v>
      </c>
      <c r="L280" s="179" t="s">
        <v>33</v>
      </c>
      <c r="M280" s="181" t="s">
        <v>898</v>
      </c>
      <c r="N280" s="181" t="s">
        <v>2224</v>
      </c>
      <c r="O280" s="335"/>
      <c r="P280" s="336"/>
      <c r="Q280" s="308">
        <v>4</v>
      </c>
    </row>
    <row r="281" s="135" customFormat="1" ht="90" hidden="1" customHeight="1" spans="1:18">
      <c r="A281" s="248">
        <v>16</v>
      </c>
      <c r="B281" s="180" t="s">
        <v>3037</v>
      </c>
      <c r="C281" s="179" t="s">
        <v>266</v>
      </c>
      <c r="D281" s="179" t="s">
        <v>984</v>
      </c>
      <c r="E281" s="180" t="s">
        <v>3038</v>
      </c>
      <c r="F281" s="187">
        <v>1000</v>
      </c>
      <c r="G281" s="186">
        <v>1000</v>
      </c>
      <c r="H281" s="210" t="s">
        <v>3039</v>
      </c>
      <c r="I281" s="210"/>
      <c r="J281" s="210"/>
      <c r="K281" s="179" t="s">
        <v>178</v>
      </c>
      <c r="L281" s="179" t="s">
        <v>33</v>
      </c>
      <c r="M281" s="179" t="s">
        <v>989</v>
      </c>
      <c r="N281" s="179" t="s">
        <v>2254</v>
      </c>
      <c r="O281" s="316" t="s">
        <v>2245</v>
      </c>
      <c r="P281" s="255"/>
      <c r="Q281" s="224">
        <v>4</v>
      </c>
      <c r="R281" s="256"/>
    </row>
    <row r="282" s="100" customFormat="1" ht="56.25" hidden="1" spans="1:17">
      <c r="A282" s="248">
        <v>17</v>
      </c>
      <c r="B282" s="180" t="s">
        <v>3040</v>
      </c>
      <c r="C282" s="179" t="s">
        <v>189</v>
      </c>
      <c r="D282" s="179" t="s">
        <v>2978</v>
      </c>
      <c r="E282" s="180" t="s">
        <v>3041</v>
      </c>
      <c r="F282" s="179">
        <v>1000</v>
      </c>
      <c r="G282" s="187">
        <v>200</v>
      </c>
      <c r="H282" s="180" t="s">
        <v>3042</v>
      </c>
      <c r="I282" s="180"/>
      <c r="J282" s="180"/>
      <c r="K282" s="179" t="s">
        <v>178</v>
      </c>
      <c r="L282" s="179" t="s">
        <v>33</v>
      </c>
      <c r="M282" s="181" t="s">
        <v>3043</v>
      </c>
      <c r="N282" s="181" t="s">
        <v>3044</v>
      </c>
      <c r="O282" s="181"/>
      <c r="P282" s="227"/>
      <c r="Q282" s="181">
        <v>4</v>
      </c>
    </row>
    <row r="283" s="100" customFormat="1" ht="54.95" hidden="1" customHeight="1" spans="1:17">
      <c r="A283" s="248">
        <v>18</v>
      </c>
      <c r="B283" s="180" t="s">
        <v>3045</v>
      </c>
      <c r="C283" s="183" t="s">
        <v>2746</v>
      </c>
      <c r="D283" s="179" t="s">
        <v>2978</v>
      </c>
      <c r="E283" s="180" t="s">
        <v>3046</v>
      </c>
      <c r="F283" s="179">
        <v>500</v>
      </c>
      <c r="G283" s="179">
        <v>500</v>
      </c>
      <c r="H283" s="180" t="s">
        <v>3047</v>
      </c>
      <c r="I283" s="180"/>
      <c r="J283" s="180"/>
      <c r="K283" s="179" t="s">
        <v>70</v>
      </c>
      <c r="L283" s="179" t="s">
        <v>34</v>
      </c>
      <c r="M283" s="179" t="s">
        <v>3048</v>
      </c>
      <c r="N283" s="184" t="s">
        <v>3049</v>
      </c>
      <c r="O283" s="181"/>
      <c r="P283" s="224"/>
      <c r="Q283" s="184">
        <v>4</v>
      </c>
    </row>
    <row r="284" s="104" customFormat="1" ht="20.1" hidden="1" customHeight="1" spans="1:18">
      <c r="A284" s="193" t="s">
        <v>2674</v>
      </c>
      <c r="B284" s="194" t="str">
        <f>"商贸服务类"&amp;SUBTOTAL(3,A284:A293)-2&amp;"个"</f>
        <v>商贸服务类0个</v>
      </c>
      <c r="C284" s="195"/>
      <c r="D284" s="196"/>
      <c r="E284" s="197"/>
      <c r="F284" s="198">
        <f>SUM(F285:F292)</f>
        <v>193000</v>
      </c>
      <c r="G284" s="198">
        <f>SUM(G285:G292)</f>
        <v>45700</v>
      </c>
      <c r="H284" s="199"/>
      <c r="I284" s="199"/>
      <c r="J284" s="199"/>
      <c r="K284" s="193"/>
      <c r="L284" s="193"/>
      <c r="M284" s="193"/>
      <c r="N284" s="193"/>
      <c r="O284" s="229"/>
      <c r="P284" s="229"/>
      <c r="Q284" s="261"/>
      <c r="R284" s="130"/>
    </row>
    <row r="285" s="106" customFormat="1" ht="35.1" hidden="1" customHeight="1" spans="1:17">
      <c r="A285" s="248">
        <v>1</v>
      </c>
      <c r="B285" s="182" t="s">
        <v>3050</v>
      </c>
      <c r="C285" s="179" t="s">
        <v>2685</v>
      </c>
      <c r="D285" s="179" t="s">
        <v>28</v>
      </c>
      <c r="E285" s="182" t="s">
        <v>3051</v>
      </c>
      <c r="F285" s="187">
        <v>6000</v>
      </c>
      <c r="G285" s="179">
        <v>6000</v>
      </c>
      <c r="H285" s="180" t="s">
        <v>3052</v>
      </c>
      <c r="I285" s="180"/>
      <c r="J285" s="180"/>
      <c r="K285" s="179" t="s">
        <v>337</v>
      </c>
      <c r="L285" s="179" t="s">
        <v>33</v>
      </c>
      <c r="M285" s="179" t="s">
        <v>2763</v>
      </c>
      <c r="N285" s="179" t="s">
        <v>3053</v>
      </c>
      <c r="O285" s="248"/>
      <c r="P285" s="220"/>
      <c r="Q285" s="278">
        <v>4</v>
      </c>
    </row>
    <row r="286" s="106" customFormat="1" ht="39.95" hidden="1" customHeight="1" spans="1:17">
      <c r="A286" s="248">
        <v>2</v>
      </c>
      <c r="B286" s="211" t="s">
        <v>3054</v>
      </c>
      <c r="C286" s="179" t="s">
        <v>1951</v>
      </c>
      <c r="D286" s="179" t="s">
        <v>28</v>
      </c>
      <c r="E286" s="191" t="s">
        <v>3055</v>
      </c>
      <c r="F286" s="186">
        <v>25000</v>
      </c>
      <c r="G286" s="179">
        <v>3000</v>
      </c>
      <c r="H286" s="180" t="s">
        <v>3056</v>
      </c>
      <c r="I286" s="180"/>
      <c r="J286" s="180"/>
      <c r="K286" s="179" t="s">
        <v>34</v>
      </c>
      <c r="L286" s="179" t="s">
        <v>33</v>
      </c>
      <c r="M286" s="179" t="s">
        <v>2147</v>
      </c>
      <c r="N286" s="179" t="s">
        <v>2360</v>
      </c>
      <c r="O286" s="248"/>
      <c r="P286" s="224"/>
      <c r="Q286" s="278">
        <v>1</v>
      </c>
    </row>
    <row r="287" s="118" customFormat="1" ht="129" customHeight="1" spans="1:17">
      <c r="A287" s="5">
        <v>3</v>
      </c>
      <c r="B287" s="282" t="s">
        <v>3057</v>
      </c>
      <c r="C287" s="15" t="s">
        <v>2685</v>
      </c>
      <c r="D287" s="15" t="s">
        <v>267</v>
      </c>
      <c r="E287" s="283" t="s">
        <v>3058</v>
      </c>
      <c r="F287" s="17">
        <v>10000</v>
      </c>
      <c r="G287" s="17">
        <v>3000</v>
      </c>
      <c r="H287" s="283" t="s">
        <v>3059</v>
      </c>
      <c r="I287" s="18"/>
      <c r="J287" s="18"/>
      <c r="K287" s="15" t="s">
        <v>382</v>
      </c>
      <c r="L287" s="7" t="s">
        <v>33</v>
      </c>
      <c r="M287" s="15" t="s">
        <v>3060</v>
      </c>
      <c r="N287" s="15" t="s">
        <v>3061</v>
      </c>
      <c r="O287" s="294" t="s">
        <v>2722</v>
      </c>
      <c r="P287" s="295"/>
      <c r="Q287" s="300">
        <v>1</v>
      </c>
    </row>
    <row r="288" s="136" customFormat="1" ht="96.75" customHeight="1" spans="1:17">
      <c r="A288" s="5">
        <v>4</v>
      </c>
      <c r="B288" s="6" t="s">
        <v>3062</v>
      </c>
      <c r="C288" s="15" t="s">
        <v>2685</v>
      </c>
      <c r="D288" s="8" t="s">
        <v>267</v>
      </c>
      <c r="E288" s="305" t="s">
        <v>3063</v>
      </c>
      <c r="F288" s="10">
        <v>10000</v>
      </c>
      <c r="G288" s="10">
        <v>10000</v>
      </c>
      <c r="H288" s="18" t="s">
        <v>3064</v>
      </c>
      <c r="I288" s="18"/>
      <c r="J288" s="18"/>
      <c r="K288" s="10" t="s">
        <v>178</v>
      </c>
      <c r="L288" s="7" t="s">
        <v>33</v>
      </c>
      <c r="M288" s="275" t="s">
        <v>2430</v>
      </c>
      <c r="N288" s="275" t="s">
        <v>2431</v>
      </c>
      <c r="O288" s="26" t="s">
        <v>2043</v>
      </c>
      <c r="P288" s="231"/>
      <c r="Q288" s="252">
        <v>1</v>
      </c>
    </row>
    <row r="289" s="85" customFormat="1" ht="66" hidden="1" customHeight="1" spans="1:18">
      <c r="A289" s="248">
        <v>5</v>
      </c>
      <c r="B289" s="180" t="s">
        <v>839</v>
      </c>
      <c r="C289" s="201" t="s">
        <v>1951</v>
      </c>
      <c r="D289" s="179" t="s">
        <v>642</v>
      </c>
      <c r="E289" s="180" t="s">
        <v>841</v>
      </c>
      <c r="F289" s="179">
        <v>50000</v>
      </c>
      <c r="G289" s="179">
        <v>700</v>
      </c>
      <c r="H289" s="180" t="s">
        <v>3065</v>
      </c>
      <c r="I289" s="180"/>
      <c r="J289" s="180"/>
      <c r="K289" s="179" t="s">
        <v>382</v>
      </c>
      <c r="L289" s="179" t="s">
        <v>33</v>
      </c>
      <c r="M289" s="179" t="s">
        <v>844</v>
      </c>
      <c r="N289" s="181" t="s">
        <v>3066</v>
      </c>
      <c r="O289" s="219"/>
      <c r="P289" s="270"/>
      <c r="Q289" s="253">
        <v>4</v>
      </c>
      <c r="R289" s="254"/>
    </row>
    <row r="290" s="90" customFormat="1" ht="48" hidden="1" customHeight="1" spans="1:17">
      <c r="A290" s="248">
        <v>6</v>
      </c>
      <c r="B290" s="180" t="s">
        <v>3067</v>
      </c>
      <c r="C290" s="201" t="s">
        <v>1951</v>
      </c>
      <c r="D290" s="184" t="s">
        <v>1072</v>
      </c>
      <c r="E290" s="180" t="s">
        <v>3068</v>
      </c>
      <c r="F290" s="186">
        <v>80000</v>
      </c>
      <c r="G290" s="209">
        <v>20000</v>
      </c>
      <c r="H290" s="207" t="s">
        <v>3069</v>
      </c>
      <c r="I290" s="207"/>
      <c r="J290" s="207"/>
      <c r="K290" s="201" t="s">
        <v>173</v>
      </c>
      <c r="L290" s="179" t="s">
        <v>33</v>
      </c>
      <c r="M290" s="236" t="s">
        <v>1077</v>
      </c>
      <c r="N290" s="201" t="s">
        <v>2200</v>
      </c>
      <c r="O290" s="179" t="s">
        <v>2553</v>
      </c>
      <c r="P290" s="239"/>
      <c r="Q290" s="259">
        <v>1</v>
      </c>
    </row>
    <row r="291" s="89" customFormat="1" ht="90.95" hidden="1" customHeight="1" spans="1:17">
      <c r="A291" s="248">
        <v>7</v>
      </c>
      <c r="B291" s="182" t="s">
        <v>3070</v>
      </c>
      <c r="C291" s="179" t="s">
        <v>2685</v>
      </c>
      <c r="D291" s="183" t="s">
        <v>1144</v>
      </c>
      <c r="E291" s="182" t="s">
        <v>3071</v>
      </c>
      <c r="F291" s="184">
        <v>10000</v>
      </c>
      <c r="G291" s="184">
        <v>1000</v>
      </c>
      <c r="H291" s="182" t="s">
        <v>3072</v>
      </c>
      <c r="I291" s="182"/>
      <c r="J291" s="182"/>
      <c r="K291" s="183" t="s">
        <v>178</v>
      </c>
      <c r="L291" s="183" t="s">
        <v>33</v>
      </c>
      <c r="M291" s="183" t="s">
        <v>3073</v>
      </c>
      <c r="N291" s="183" t="s">
        <v>3074</v>
      </c>
      <c r="O291" s="228"/>
      <c r="P291" s="225"/>
      <c r="Q291" s="259">
        <v>4</v>
      </c>
    </row>
    <row r="292" s="90" customFormat="1" ht="45" hidden="1" customHeight="1" spans="1:17">
      <c r="A292" s="248">
        <v>8</v>
      </c>
      <c r="B292" s="182" t="s">
        <v>3075</v>
      </c>
      <c r="C292" s="179" t="s">
        <v>2685</v>
      </c>
      <c r="D292" s="184" t="s">
        <v>1144</v>
      </c>
      <c r="E292" s="182" t="s">
        <v>3076</v>
      </c>
      <c r="F292" s="186">
        <v>2000</v>
      </c>
      <c r="G292" s="190">
        <v>2000</v>
      </c>
      <c r="H292" s="210" t="s">
        <v>3077</v>
      </c>
      <c r="I292" s="210"/>
      <c r="J292" s="210"/>
      <c r="K292" s="179" t="s">
        <v>173</v>
      </c>
      <c r="L292" s="179" t="s">
        <v>34</v>
      </c>
      <c r="M292" s="181" t="s">
        <v>1150</v>
      </c>
      <c r="N292" s="181" t="s">
        <v>2797</v>
      </c>
      <c r="O292" s="224"/>
      <c r="P292" s="226"/>
      <c r="Q292" s="259">
        <v>4</v>
      </c>
    </row>
    <row r="293" s="82" customFormat="1" ht="20.1" hidden="1" customHeight="1" spans="1:20">
      <c r="A293" s="166" t="s">
        <v>217</v>
      </c>
      <c r="B293" s="167" t="str">
        <f>"前期项目"&amp;SUBTOTAL(3,A294:A423)-6&amp;"个"</f>
        <v>前期项目4个</v>
      </c>
      <c r="C293" s="166"/>
      <c r="D293" s="166"/>
      <c r="E293" s="168"/>
      <c r="F293" s="169">
        <f>F294+F311+F324+F338+F371+F394</f>
        <v>12135043</v>
      </c>
      <c r="G293" s="170">
        <v>0</v>
      </c>
      <c r="H293" s="171"/>
      <c r="I293" s="171"/>
      <c r="J293" s="171"/>
      <c r="K293" s="169"/>
      <c r="L293" s="169"/>
      <c r="M293" s="169"/>
      <c r="N293" s="169"/>
      <c r="O293" s="217"/>
      <c r="P293" s="217"/>
      <c r="Q293" s="249"/>
      <c r="R293" s="319"/>
      <c r="S293" s="320"/>
      <c r="T293" s="319"/>
    </row>
    <row r="294" s="104" customFormat="1" ht="20.1" hidden="1" customHeight="1" spans="1:18">
      <c r="A294" s="193" t="s">
        <v>2035</v>
      </c>
      <c r="B294" s="194" t="str">
        <f>"工业类"&amp;SUBTOTAL(3,A294:A311)-2&amp;"个"</f>
        <v>工业类-2个</v>
      </c>
      <c r="C294" s="195"/>
      <c r="D294" s="196"/>
      <c r="E294" s="197"/>
      <c r="F294" s="198">
        <f>SUM(F295:F310)</f>
        <v>5991000</v>
      </c>
      <c r="G294" s="198">
        <v>0</v>
      </c>
      <c r="H294" s="199"/>
      <c r="I294" s="199"/>
      <c r="J294" s="199"/>
      <c r="K294" s="193"/>
      <c r="L294" s="193"/>
      <c r="M294" s="193"/>
      <c r="N294" s="193"/>
      <c r="O294" s="229"/>
      <c r="P294" s="229"/>
      <c r="Q294" s="261"/>
      <c r="R294" s="130"/>
    </row>
    <row r="295" s="85" customFormat="1" ht="44.1" hidden="1" customHeight="1" spans="1:18">
      <c r="A295" s="253">
        <v>1</v>
      </c>
      <c r="B295" s="207" t="s">
        <v>3078</v>
      </c>
      <c r="C295" s="179" t="s">
        <v>433</v>
      </c>
      <c r="D295" s="179" t="s">
        <v>642</v>
      </c>
      <c r="E295" s="207" t="s">
        <v>3079</v>
      </c>
      <c r="F295" s="179">
        <v>120000</v>
      </c>
      <c r="G295" s="179">
        <v>0</v>
      </c>
      <c r="H295" s="180" t="s">
        <v>3080</v>
      </c>
      <c r="I295" s="180"/>
      <c r="J295" s="180"/>
      <c r="K295" s="179" t="s">
        <v>33</v>
      </c>
      <c r="L295" s="179" t="s">
        <v>33</v>
      </c>
      <c r="M295" s="179" t="s">
        <v>646</v>
      </c>
      <c r="N295" s="181" t="s">
        <v>157</v>
      </c>
      <c r="O295" s="219"/>
      <c r="P295" s="220"/>
      <c r="Q295" s="248">
        <v>1</v>
      </c>
      <c r="R295" s="254"/>
    </row>
    <row r="296" s="85" customFormat="1" ht="45.95" hidden="1" customHeight="1" spans="1:18">
      <c r="A296" s="253">
        <v>2</v>
      </c>
      <c r="B296" s="207" t="s">
        <v>3081</v>
      </c>
      <c r="C296" s="179" t="s">
        <v>433</v>
      </c>
      <c r="D296" s="179" t="s">
        <v>642</v>
      </c>
      <c r="E296" s="207" t="s">
        <v>3082</v>
      </c>
      <c r="F296" s="179">
        <v>240000</v>
      </c>
      <c r="G296" s="179">
        <v>0</v>
      </c>
      <c r="H296" s="180" t="s">
        <v>3080</v>
      </c>
      <c r="I296" s="180"/>
      <c r="J296" s="180"/>
      <c r="K296" s="179" t="s">
        <v>33</v>
      </c>
      <c r="L296" s="179" t="s">
        <v>33</v>
      </c>
      <c r="M296" s="179" t="s">
        <v>646</v>
      </c>
      <c r="N296" s="181" t="s">
        <v>157</v>
      </c>
      <c r="O296" s="219"/>
      <c r="P296" s="220"/>
      <c r="Q296" s="248">
        <v>1</v>
      </c>
      <c r="R296" s="254"/>
    </row>
    <row r="297" s="90" customFormat="1" ht="38.1" hidden="1" customHeight="1" spans="1:19">
      <c r="A297" s="253">
        <v>3</v>
      </c>
      <c r="B297" s="182" t="s">
        <v>3083</v>
      </c>
      <c r="C297" s="179" t="s">
        <v>433</v>
      </c>
      <c r="D297" s="181" t="s">
        <v>984</v>
      </c>
      <c r="E297" s="180" t="s">
        <v>3084</v>
      </c>
      <c r="F297" s="187">
        <v>50000</v>
      </c>
      <c r="G297" s="179">
        <v>0</v>
      </c>
      <c r="H297" s="180" t="s">
        <v>3080</v>
      </c>
      <c r="I297" s="180"/>
      <c r="J297" s="180"/>
      <c r="K297" s="259" t="s">
        <v>33</v>
      </c>
      <c r="L297" s="259" t="s">
        <v>33</v>
      </c>
      <c r="M297" s="179" t="s">
        <v>989</v>
      </c>
      <c r="N297" s="179" t="s">
        <v>2254</v>
      </c>
      <c r="O297" s="255" t="s">
        <v>2057</v>
      </c>
      <c r="P297" s="255"/>
      <c r="Q297" s="255">
        <v>1</v>
      </c>
      <c r="R297" s="256"/>
      <c r="S297" s="257"/>
    </row>
    <row r="298" s="117" customFormat="1" ht="45" hidden="1" spans="1:17">
      <c r="A298" s="253">
        <v>4</v>
      </c>
      <c r="B298" s="182" t="s">
        <v>3085</v>
      </c>
      <c r="C298" s="183" t="s">
        <v>433</v>
      </c>
      <c r="D298" s="183" t="s">
        <v>894</v>
      </c>
      <c r="E298" s="182" t="s">
        <v>3086</v>
      </c>
      <c r="F298" s="186">
        <v>700000</v>
      </c>
      <c r="G298" s="179">
        <v>0</v>
      </c>
      <c r="H298" s="210" t="s">
        <v>3087</v>
      </c>
      <c r="I298" s="210"/>
      <c r="J298" s="210"/>
      <c r="K298" s="179" t="s">
        <v>33</v>
      </c>
      <c r="L298" s="179" t="s">
        <v>33</v>
      </c>
      <c r="M298" s="181" t="s">
        <v>3088</v>
      </c>
      <c r="N298" s="181" t="s">
        <v>3089</v>
      </c>
      <c r="O298" s="276"/>
      <c r="P298" s="241"/>
      <c r="Q298" s="241">
        <v>1</v>
      </c>
    </row>
    <row r="299" s="90" customFormat="1" ht="54" hidden="1" customHeight="1" spans="1:19">
      <c r="A299" s="253">
        <v>5</v>
      </c>
      <c r="B299" s="182" t="s">
        <v>3090</v>
      </c>
      <c r="C299" s="179" t="s">
        <v>433</v>
      </c>
      <c r="D299" s="181" t="s">
        <v>984</v>
      </c>
      <c r="E299" s="180" t="s">
        <v>3091</v>
      </c>
      <c r="F299" s="187">
        <v>10000</v>
      </c>
      <c r="G299" s="179">
        <v>0</v>
      </c>
      <c r="H299" s="207" t="s">
        <v>3092</v>
      </c>
      <c r="I299" s="207"/>
      <c r="J299" s="207"/>
      <c r="K299" s="259" t="s">
        <v>33</v>
      </c>
      <c r="L299" s="259" t="s">
        <v>33</v>
      </c>
      <c r="M299" s="179" t="s">
        <v>989</v>
      </c>
      <c r="N299" s="179" t="s">
        <v>2254</v>
      </c>
      <c r="O299" s="255" t="s">
        <v>2057</v>
      </c>
      <c r="P299" s="255"/>
      <c r="Q299" s="258">
        <v>4</v>
      </c>
      <c r="R299" s="256"/>
      <c r="S299" s="115"/>
    </row>
    <row r="300" s="90" customFormat="1" ht="51" hidden="1" customHeight="1" spans="1:18">
      <c r="A300" s="253">
        <v>6</v>
      </c>
      <c r="B300" s="182" t="s">
        <v>3093</v>
      </c>
      <c r="C300" s="179" t="s">
        <v>433</v>
      </c>
      <c r="D300" s="181" t="s">
        <v>984</v>
      </c>
      <c r="E300" s="180" t="s">
        <v>3094</v>
      </c>
      <c r="F300" s="187">
        <v>500000</v>
      </c>
      <c r="G300" s="179">
        <v>0</v>
      </c>
      <c r="H300" s="207" t="s">
        <v>3092</v>
      </c>
      <c r="I300" s="207"/>
      <c r="J300" s="207"/>
      <c r="K300" s="259" t="s">
        <v>33</v>
      </c>
      <c r="L300" s="259" t="s">
        <v>33</v>
      </c>
      <c r="M300" s="255" t="s">
        <v>3095</v>
      </c>
      <c r="N300" s="255" t="s">
        <v>3096</v>
      </c>
      <c r="O300" s="255" t="s">
        <v>2057</v>
      </c>
      <c r="P300" s="255"/>
      <c r="Q300" s="255">
        <v>4</v>
      </c>
      <c r="R300" s="256"/>
    </row>
    <row r="301" s="90" customFormat="1" ht="51" hidden="1" customHeight="1" spans="1:18">
      <c r="A301" s="253">
        <v>7</v>
      </c>
      <c r="B301" s="182" t="s">
        <v>3097</v>
      </c>
      <c r="C301" s="179" t="s">
        <v>433</v>
      </c>
      <c r="D301" s="181" t="s">
        <v>984</v>
      </c>
      <c r="E301" s="180" t="s">
        <v>3098</v>
      </c>
      <c r="F301" s="187">
        <v>2000</v>
      </c>
      <c r="G301" s="179">
        <v>0</v>
      </c>
      <c r="H301" s="207" t="s">
        <v>3092</v>
      </c>
      <c r="I301" s="207"/>
      <c r="J301" s="207"/>
      <c r="K301" s="259" t="s">
        <v>33</v>
      </c>
      <c r="L301" s="259" t="s">
        <v>33</v>
      </c>
      <c r="M301" s="179" t="s">
        <v>989</v>
      </c>
      <c r="N301" s="179" t="s">
        <v>2254</v>
      </c>
      <c r="O301" s="255" t="s">
        <v>38</v>
      </c>
      <c r="P301" s="255"/>
      <c r="Q301" s="258">
        <v>4</v>
      </c>
      <c r="R301" s="256"/>
    </row>
    <row r="302" s="90" customFormat="1" ht="48.95" hidden="1" customHeight="1" spans="1:18">
      <c r="A302" s="253">
        <v>8</v>
      </c>
      <c r="B302" s="182" t="s">
        <v>3099</v>
      </c>
      <c r="C302" s="179" t="s">
        <v>433</v>
      </c>
      <c r="D302" s="181" t="s">
        <v>984</v>
      </c>
      <c r="E302" s="191" t="s">
        <v>3100</v>
      </c>
      <c r="F302" s="187">
        <v>50000</v>
      </c>
      <c r="G302" s="179">
        <v>0</v>
      </c>
      <c r="H302" s="207" t="s">
        <v>3101</v>
      </c>
      <c r="I302" s="207"/>
      <c r="J302" s="207"/>
      <c r="K302" s="259" t="s">
        <v>33</v>
      </c>
      <c r="L302" s="259" t="s">
        <v>33</v>
      </c>
      <c r="M302" s="179" t="s">
        <v>989</v>
      </c>
      <c r="N302" s="179" t="s">
        <v>2254</v>
      </c>
      <c r="O302" s="255" t="s">
        <v>2057</v>
      </c>
      <c r="P302" s="255"/>
      <c r="Q302" s="258">
        <v>4</v>
      </c>
      <c r="R302" s="256"/>
    </row>
    <row r="303" s="137" customFormat="1" ht="44.1" hidden="1" customHeight="1" spans="1:17">
      <c r="A303" s="253">
        <v>9</v>
      </c>
      <c r="B303" s="182" t="s">
        <v>3102</v>
      </c>
      <c r="C303" s="183" t="s">
        <v>433</v>
      </c>
      <c r="D303" s="184" t="s">
        <v>1144</v>
      </c>
      <c r="E303" s="182" t="s">
        <v>3103</v>
      </c>
      <c r="F303" s="186">
        <v>5000</v>
      </c>
      <c r="G303" s="179">
        <v>0</v>
      </c>
      <c r="H303" s="180" t="s">
        <v>3104</v>
      </c>
      <c r="I303" s="180"/>
      <c r="J303" s="180"/>
      <c r="K303" s="179" t="s">
        <v>33</v>
      </c>
      <c r="L303" s="179" t="s">
        <v>33</v>
      </c>
      <c r="M303" s="181" t="s">
        <v>2788</v>
      </c>
      <c r="N303" s="181" t="s">
        <v>3105</v>
      </c>
      <c r="O303" s="273"/>
      <c r="P303" s="337"/>
      <c r="Q303" s="349">
        <v>4</v>
      </c>
    </row>
    <row r="304" s="90" customFormat="1" ht="54.95" hidden="1" customHeight="1" spans="1:17">
      <c r="A304" s="253">
        <v>10</v>
      </c>
      <c r="B304" s="192" t="s">
        <v>3106</v>
      </c>
      <c r="C304" s="183" t="s">
        <v>433</v>
      </c>
      <c r="D304" s="184" t="s">
        <v>1144</v>
      </c>
      <c r="E304" s="182" t="s">
        <v>3107</v>
      </c>
      <c r="F304" s="184">
        <v>6000</v>
      </c>
      <c r="G304" s="179">
        <v>0</v>
      </c>
      <c r="H304" s="180" t="s">
        <v>3108</v>
      </c>
      <c r="I304" s="180"/>
      <c r="J304" s="180"/>
      <c r="K304" s="179" t="s">
        <v>33</v>
      </c>
      <c r="L304" s="179" t="s">
        <v>33</v>
      </c>
      <c r="M304" s="181" t="s">
        <v>3109</v>
      </c>
      <c r="N304" s="181" t="s">
        <v>3110</v>
      </c>
      <c r="O304" s="224"/>
      <c r="P304" s="226"/>
      <c r="Q304" s="259">
        <v>4</v>
      </c>
    </row>
    <row r="305" s="138" customFormat="1" ht="60" hidden="1" customHeight="1" spans="1:17">
      <c r="A305" s="253">
        <v>11</v>
      </c>
      <c r="B305" s="330" t="s">
        <v>3111</v>
      </c>
      <c r="C305" s="183" t="s">
        <v>433</v>
      </c>
      <c r="D305" s="184" t="s">
        <v>1144</v>
      </c>
      <c r="E305" s="182" t="s">
        <v>3112</v>
      </c>
      <c r="F305" s="186">
        <v>500000</v>
      </c>
      <c r="G305" s="179">
        <v>0</v>
      </c>
      <c r="H305" s="180" t="s">
        <v>3080</v>
      </c>
      <c r="I305" s="180"/>
      <c r="J305" s="180"/>
      <c r="K305" s="179" t="s">
        <v>33</v>
      </c>
      <c r="L305" s="179" t="s">
        <v>33</v>
      </c>
      <c r="M305" s="186" t="s">
        <v>3113</v>
      </c>
      <c r="N305" s="181" t="s">
        <v>3114</v>
      </c>
      <c r="O305" s="224"/>
      <c r="P305" s="338"/>
      <c r="Q305" s="259">
        <v>4</v>
      </c>
    </row>
    <row r="306" s="91" customFormat="1" ht="33.75" hidden="1" spans="1:17">
      <c r="A306" s="253">
        <v>12</v>
      </c>
      <c r="B306" s="182" t="s">
        <v>3115</v>
      </c>
      <c r="C306" s="181" t="s">
        <v>433</v>
      </c>
      <c r="D306" s="183" t="s">
        <v>1265</v>
      </c>
      <c r="E306" s="182" t="s">
        <v>3116</v>
      </c>
      <c r="F306" s="181">
        <v>50000</v>
      </c>
      <c r="G306" s="179">
        <v>0</v>
      </c>
      <c r="H306" s="180" t="s">
        <v>3080</v>
      </c>
      <c r="I306" s="180"/>
      <c r="J306" s="180"/>
      <c r="K306" s="179" t="s">
        <v>33</v>
      </c>
      <c r="L306" s="179" t="s">
        <v>33</v>
      </c>
      <c r="M306" s="181" t="s">
        <v>2820</v>
      </c>
      <c r="N306" s="179" t="s">
        <v>2821</v>
      </c>
      <c r="O306" s="227"/>
      <c r="P306" s="181"/>
      <c r="Q306" s="183" t="s">
        <v>959</v>
      </c>
    </row>
    <row r="307" s="91" customFormat="1" ht="57.95" hidden="1" customHeight="1" spans="1:19">
      <c r="A307" s="253">
        <v>13</v>
      </c>
      <c r="B307" s="182" t="s">
        <v>3117</v>
      </c>
      <c r="C307" s="182" t="s">
        <v>433</v>
      </c>
      <c r="D307" s="183" t="s">
        <v>1265</v>
      </c>
      <c r="E307" s="182" t="s">
        <v>3118</v>
      </c>
      <c r="F307" s="184">
        <v>1600000</v>
      </c>
      <c r="G307" s="179">
        <v>0</v>
      </c>
      <c r="H307" s="180" t="s">
        <v>3080</v>
      </c>
      <c r="I307" s="180"/>
      <c r="J307" s="180"/>
      <c r="K307" s="179" t="s">
        <v>33</v>
      </c>
      <c r="L307" s="179" t="s">
        <v>33</v>
      </c>
      <c r="M307" s="181" t="s">
        <v>2820</v>
      </c>
      <c r="N307" s="179" t="s">
        <v>2821</v>
      </c>
      <c r="O307" s="227"/>
      <c r="P307" s="182"/>
      <c r="Q307" s="183" t="s">
        <v>959</v>
      </c>
      <c r="R307" s="350"/>
      <c r="S307" s="350"/>
    </row>
    <row r="308" s="91" customFormat="1" ht="62.1" hidden="1" customHeight="1" spans="1:18">
      <c r="A308" s="253">
        <v>14</v>
      </c>
      <c r="B308" s="182" t="s">
        <v>3119</v>
      </c>
      <c r="C308" s="182" t="s">
        <v>433</v>
      </c>
      <c r="D308" s="183" t="s">
        <v>1265</v>
      </c>
      <c r="E308" s="182" t="s">
        <v>3120</v>
      </c>
      <c r="F308" s="184">
        <v>2000000</v>
      </c>
      <c r="G308" s="179">
        <v>0</v>
      </c>
      <c r="H308" s="180" t="s">
        <v>3080</v>
      </c>
      <c r="I308" s="180"/>
      <c r="J308" s="180"/>
      <c r="K308" s="179" t="s">
        <v>33</v>
      </c>
      <c r="L308" s="179" t="s">
        <v>33</v>
      </c>
      <c r="M308" s="183" t="s">
        <v>3121</v>
      </c>
      <c r="N308" s="183" t="s">
        <v>3122</v>
      </c>
      <c r="O308" s="227"/>
      <c r="P308" s="182"/>
      <c r="Q308" s="183" t="s">
        <v>959</v>
      </c>
      <c r="R308" s="350"/>
    </row>
    <row r="309" s="139" customFormat="1" ht="32.1" hidden="1" customHeight="1" spans="1:17">
      <c r="A309" s="253">
        <v>15</v>
      </c>
      <c r="B309" s="182" t="s">
        <v>3123</v>
      </c>
      <c r="C309" s="181" t="s">
        <v>433</v>
      </c>
      <c r="D309" s="183" t="s">
        <v>1265</v>
      </c>
      <c r="E309" s="191" t="s">
        <v>3124</v>
      </c>
      <c r="F309" s="181">
        <v>8000</v>
      </c>
      <c r="G309" s="179">
        <v>0</v>
      </c>
      <c r="H309" s="180" t="s">
        <v>3080</v>
      </c>
      <c r="I309" s="180"/>
      <c r="J309" s="180"/>
      <c r="K309" s="181" t="s">
        <v>33</v>
      </c>
      <c r="L309" s="181" t="s">
        <v>33</v>
      </c>
      <c r="M309" s="181" t="s">
        <v>2820</v>
      </c>
      <c r="N309" s="179" t="s">
        <v>2821</v>
      </c>
      <c r="O309" s="219"/>
      <c r="P309" s="339"/>
      <c r="Q309" s="351">
        <v>4</v>
      </c>
    </row>
    <row r="310" s="106" customFormat="1" ht="35.1" hidden="1" customHeight="1" spans="1:17">
      <c r="A310" s="253">
        <v>16</v>
      </c>
      <c r="B310" s="182" t="s">
        <v>3125</v>
      </c>
      <c r="C310" s="181" t="s">
        <v>433</v>
      </c>
      <c r="D310" s="183" t="s">
        <v>1265</v>
      </c>
      <c r="E310" s="180" t="s">
        <v>3126</v>
      </c>
      <c r="F310" s="179">
        <v>150000</v>
      </c>
      <c r="G310" s="179">
        <v>0</v>
      </c>
      <c r="H310" s="210" t="s">
        <v>3127</v>
      </c>
      <c r="I310" s="210"/>
      <c r="J310" s="210"/>
      <c r="K310" s="179" t="s">
        <v>33</v>
      </c>
      <c r="L310" s="179" t="s">
        <v>33</v>
      </c>
      <c r="M310" s="179" t="s">
        <v>3128</v>
      </c>
      <c r="N310" s="179" t="s">
        <v>1270</v>
      </c>
      <c r="O310" s="248"/>
      <c r="P310" s="259"/>
      <c r="Q310" s="278">
        <v>1</v>
      </c>
    </row>
    <row r="311" s="124" customFormat="1" ht="20.1" hidden="1" customHeight="1" spans="1:19">
      <c r="A311" s="193" t="s">
        <v>2142</v>
      </c>
      <c r="B311" s="194" t="str">
        <f>"农林水利"&amp;SUBTOTAL(3,A311:A324)-2&amp;"个"</f>
        <v>农林水利-2个</v>
      </c>
      <c r="C311" s="195"/>
      <c r="D311" s="196"/>
      <c r="E311" s="197"/>
      <c r="F311" s="198">
        <f>SUM(F312:F323)</f>
        <v>99000</v>
      </c>
      <c r="G311" s="198">
        <v>0</v>
      </c>
      <c r="H311" s="199"/>
      <c r="I311" s="199"/>
      <c r="J311" s="199"/>
      <c r="K311" s="193"/>
      <c r="L311" s="193"/>
      <c r="M311" s="193"/>
      <c r="N311" s="193"/>
      <c r="O311" s="229"/>
      <c r="P311" s="229"/>
      <c r="Q311" s="261"/>
      <c r="S311" s="104"/>
    </row>
    <row r="312" s="101" customFormat="1" ht="63.95" hidden="1" customHeight="1" spans="1:19">
      <c r="A312" s="248">
        <v>1</v>
      </c>
      <c r="B312" s="180" t="s">
        <v>3129</v>
      </c>
      <c r="C312" s="201" t="s">
        <v>129</v>
      </c>
      <c r="D312" s="179" t="s">
        <v>642</v>
      </c>
      <c r="E312" s="180" t="s">
        <v>3130</v>
      </c>
      <c r="F312" s="179">
        <v>5000</v>
      </c>
      <c r="G312" s="179">
        <v>0</v>
      </c>
      <c r="H312" s="207" t="s">
        <v>3101</v>
      </c>
      <c r="I312" s="207"/>
      <c r="J312" s="207"/>
      <c r="K312" s="179" t="s">
        <v>33</v>
      </c>
      <c r="L312" s="179" t="s">
        <v>33</v>
      </c>
      <c r="M312" s="179" t="s">
        <v>646</v>
      </c>
      <c r="N312" s="181" t="s">
        <v>157</v>
      </c>
      <c r="O312" s="235"/>
      <c r="P312" s="235"/>
      <c r="Q312" s="235">
        <v>4</v>
      </c>
      <c r="R312" s="265"/>
      <c r="S312" s="133"/>
    </row>
    <row r="313" s="95" customFormat="1" ht="72" hidden="1" customHeight="1" spans="1:20">
      <c r="A313" s="248">
        <v>2</v>
      </c>
      <c r="B313" s="180" t="s">
        <v>3131</v>
      </c>
      <c r="C313" s="179" t="s">
        <v>129</v>
      </c>
      <c r="D313" s="179" t="s">
        <v>642</v>
      </c>
      <c r="E313" s="207" t="s">
        <v>3132</v>
      </c>
      <c r="F313" s="186">
        <v>33000</v>
      </c>
      <c r="G313" s="179">
        <v>0</v>
      </c>
      <c r="H313" s="207" t="s">
        <v>3101</v>
      </c>
      <c r="I313" s="207"/>
      <c r="J313" s="207"/>
      <c r="K313" s="179" t="s">
        <v>33</v>
      </c>
      <c r="L313" s="179" t="s">
        <v>33</v>
      </c>
      <c r="M313" s="179" t="s">
        <v>646</v>
      </c>
      <c r="N313" s="181" t="s">
        <v>157</v>
      </c>
      <c r="O313" s="219"/>
      <c r="P313" s="220"/>
      <c r="Q313" s="248">
        <v>4</v>
      </c>
      <c r="R313" s="254"/>
      <c r="S313" s="85"/>
      <c r="T313" s="352"/>
    </row>
    <row r="314" s="85" customFormat="1" ht="51.95" hidden="1" customHeight="1" spans="1:18">
      <c r="A314" s="248">
        <v>3</v>
      </c>
      <c r="B314" s="182" t="s">
        <v>3133</v>
      </c>
      <c r="C314" s="201" t="s">
        <v>129</v>
      </c>
      <c r="D314" s="183" t="s">
        <v>642</v>
      </c>
      <c r="E314" s="182" t="s">
        <v>3134</v>
      </c>
      <c r="F314" s="184">
        <v>5000</v>
      </c>
      <c r="G314" s="179">
        <v>0</v>
      </c>
      <c r="H314" s="207" t="s">
        <v>3101</v>
      </c>
      <c r="I314" s="207"/>
      <c r="J314" s="207"/>
      <c r="K314" s="179" t="s">
        <v>33</v>
      </c>
      <c r="L314" s="179" t="s">
        <v>33</v>
      </c>
      <c r="M314" s="179" t="s">
        <v>646</v>
      </c>
      <c r="N314" s="181" t="s">
        <v>157</v>
      </c>
      <c r="O314" s="219"/>
      <c r="P314" s="220"/>
      <c r="Q314" s="253">
        <v>4</v>
      </c>
      <c r="R314" s="254"/>
    </row>
    <row r="315" s="140" customFormat="1" ht="47.1" hidden="1" customHeight="1" spans="1:17">
      <c r="A315" s="248">
        <v>4</v>
      </c>
      <c r="B315" s="192" t="s">
        <v>3135</v>
      </c>
      <c r="C315" s="202" t="s">
        <v>129</v>
      </c>
      <c r="D315" s="184" t="s">
        <v>1072</v>
      </c>
      <c r="E315" s="182" t="s">
        <v>3136</v>
      </c>
      <c r="F315" s="186">
        <v>3000</v>
      </c>
      <c r="G315" s="179">
        <v>0</v>
      </c>
      <c r="H315" s="207" t="s">
        <v>3101</v>
      </c>
      <c r="I315" s="207"/>
      <c r="J315" s="207"/>
      <c r="K315" s="234" t="s">
        <v>33</v>
      </c>
      <c r="L315" s="234" t="s">
        <v>33</v>
      </c>
      <c r="M315" s="234" t="s">
        <v>1077</v>
      </c>
      <c r="N315" s="201" t="s">
        <v>2200</v>
      </c>
      <c r="O315" s="234" t="s">
        <v>2217</v>
      </c>
      <c r="P315" s="340"/>
      <c r="Q315" s="340">
        <v>4</v>
      </c>
    </row>
    <row r="316" s="98" customFormat="1" ht="93" hidden="1" customHeight="1" spans="1:17">
      <c r="A316" s="248">
        <v>5</v>
      </c>
      <c r="B316" s="180" t="s">
        <v>3137</v>
      </c>
      <c r="C316" s="183" t="s">
        <v>117</v>
      </c>
      <c r="D316" s="184" t="s">
        <v>1072</v>
      </c>
      <c r="E316" s="182" t="s">
        <v>3138</v>
      </c>
      <c r="F316" s="186">
        <v>5000</v>
      </c>
      <c r="G316" s="179">
        <v>0</v>
      </c>
      <c r="H316" s="207" t="s">
        <v>3101</v>
      </c>
      <c r="I316" s="207"/>
      <c r="J316" s="207"/>
      <c r="K316" s="234" t="s">
        <v>33</v>
      </c>
      <c r="L316" s="234" t="s">
        <v>33</v>
      </c>
      <c r="M316" s="236" t="s">
        <v>1077</v>
      </c>
      <c r="N316" s="201" t="s">
        <v>2200</v>
      </c>
      <c r="O316" s="234" t="s">
        <v>2536</v>
      </c>
      <c r="P316" s="239"/>
      <c r="Q316" s="342">
        <v>4</v>
      </c>
    </row>
    <row r="317" s="98" customFormat="1" ht="77.1" hidden="1" customHeight="1" spans="1:17">
      <c r="A317" s="248">
        <v>6</v>
      </c>
      <c r="B317" s="180" t="s">
        <v>3139</v>
      </c>
      <c r="C317" s="183" t="s">
        <v>117</v>
      </c>
      <c r="D317" s="184" t="s">
        <v>1072</v>
      </c>
      <c r="E317" s="182" t="s">
        <v>3140</v>
      </c>
      <c r="F317" s="186">
        <v>18000</v>
      </c>
      <c r="G317" s="179">
        <v>0</v>
      </c>
      <c r="H317" s="207" t="s">
        <v>3101</v>
      </c>
      <c r="I317" s="207"/>
      <c r="J317" s="207"/>
      <c r="K317" s="234" t="s">
        <v>33</v>
      </c>
      <c r="L317" s="234" t="s">
        <v>33</v>
      </c>
      <c r="M317" s="236" t="s">
        <v>1077</v>
      </c>
      <c r="N317" s="201" t="s">
        <v>2200</v>
      </c>
      <c r="O317" s="234" t="s">
        <v>1105</v>
      </c>
      <c r="P317" s="239"/>
      <c r="Q317" s="342">
        <v>4</v>
      </c>
    </row>
    <row r="318" s="141" customFormat="1" ht="41.1" hidden="1" customHeight="1" spans="1:17">
      <c r="A318" s="248">
        <v>7</v>
      </c>
      <c r="B318" s="180" t="s">
        <v>3141</v>
      </c>
      <c r="C318" s="183" t="s">
        <v>117</v>
      </c>
      <c r="D318" s="184" t="s">
        <v>1072</v>
      </c>
      <c r="E318" s="182" t="s">
        <v>3142</v>
      </c>
      <c r="F318" s="186">
        <v>9500</v>
      </c>
      <c r="G318" s="179">
        <v>0</v>
      </c>
      <c r="H318" s="207" t="s">
        <v>3101</v>
      </c>
      <c r="I318" s="207"/>
      <c r="J318" s="207"/>
      <c r="K318" s="234" t="s">
        <v>33</v>
      </c>
      <c r="L318" s="234" t="s">
        <v>33</v>
      </c>
      <c r="M318" s="236" t="s">
        <v>1077</v>
      </c>
      <c r="N318" s="201" t="s">
        <v>2200</v>
      </c>
      <c r="O318" s="234" t="s">
        <v>1105</v>
      </c>
      <c r="P318" s="239"/>
      <c r="Q318" s="353">
        <v>4</v>
      </c>
    </row>
    <row r="319" s="90" customFormat="1" ht="42.95" hidden="1" customHeight="1" spans="1:17">
      <c r="A319" s="248">
        <v>8</v>
      </c>
      <c r="B319" s="180" t="s">
        <v>3143</v>
      </c>
      <c r="C319" s="183" t="s">
        <v>117</v>
      </c>
      <c r="D319" s="184" t="s">
        <v>1072</v>
      </c>
      <c r="E319" s="182" t="s">
        <v>3144</v>
      </c>
      <c r="F319" s="186">
        <v>5000</v>
      </c>
      <c r="G319" s="179">
        <v>0</v>
      </c>
      <c r="H319" s="207" t="s">
        <v>3101</v>
      </c>
      <c r="I319" s="207"/>
      <c r="J319" s="207"/>
      <c r="K319" s="234" t="s">
        <v>33</v>
      </c>
      <c r="L319" s="234" t="s">
        <v>33</v>
      </c>
      <c r="M319" s="236" t="s">
        <v>1077</v>
      </c>
      <c r="N319" s="201" t="s">
        <v>2200</v>
      </c>
      <c r="O319" s="234" t="s">
        <v>1105</v>
      </c>
      <c r="P319" s="239"/>
      <c r="Q319" s="259">
        <v>4</v>
      </c>
    </row>
    <row r="320" s="117" customFormat="1" ht="39" hidden="1" customHeight="1" spans="1:17">
      <c r="A320" s="248">
        <v>9</v>
      </c>
      <c r="B320" s="13" t="s">
        <v>3145</v>
      </c>
      <c r="C320" s="15" t="s">
        <v>117</v>
      </c>
      <c r="D320" s="15" t="s">
        <v>894</v>
      </c>
      <c r="E320" s="283" t="s">
        <v>3146</v>
      </c>
      <c r="F320" s="331">
        <v>2000</v>
      </c>
      <c r="G320" s="179">
        <v>0</v>
      </c>
      <c r="H320" s="207" t="s">
        <v>3101</v>
      </c>
      <c r="I320" s="207"/>
      <c r="J320" s="207"/>
      <c r="K320" s="279" t="s">
        <v>33</v>
      </c>
      <c r="L320" s="279" t="s">
        <v>33</v>
      </c>
      <c r="M320" s="25" t="s">
        <v>898</v>
      </c>
      <c r="N320" s="25" t="s">
        <v>2224</v>
      </c>
      <c r="O320" s="276"/>
      <c r="P320" s="241"/>
      <c r="Q320" s="241">
        <v>4</v>
      </c>
    </row>
    <row r="321" s="103" customFormat="1" ht="38.1" hidden="1" customHeight="1" spans="1:17">
      <c r="A321" s="248">
        <v>10</v>
      </c>
      <c r="B321" s="13" t="s">
        <v>3147</v>
      </c>
      <c r="C321" s="15" t="s">
        <v>117</v>
      </c>
      <c r="D321" s="15" t="s">
        <v>894</v>
      </c>
      <c r="E321" s="283" t="s">
        <v>3146</v>
      </c>
      <c r="F321" s="331">
        <v>1500</v>
      </c>
      <c r="G321" s="179">
        <v>0</v>
      </c>
      <c r="H321" s="207" t="s">
        <v>3101</v>
      </c>
      <c r="I321" s="207"/>
      <c r="J321" s="207"/>
      <c r="K321" s="279" t="s">
        <v>33</v>
      </c>
      <c r="L321" s="279" t="s">
        <v>33</v>
      </c>
      <c r="M321" s="25" t="s">
        <v>898</v>
      </c>
      <c r="N321" s="25" t="s">
        <v>2224</v>
      </c>
      <c r="O321" s="276"/>
      <c r="P321" s="241"/>
      <c r="Q321" s="5">
        <v>4</v>
      </c>
    </row>
    <row r="322" s="123" customFormat="1" ht="44.1" hidden="1" customHeight="1" spans="1:17">
      <c r="A322" s="248">
        <v>11</v>
      </c>
      <c r="B322" s="13" t="s">
        <v>3148</v>
      </c>
      <c r="C322" s="7" t="s">
        <v>129</v>
      </c>
      <c r="D322" s="15" t="s">
        <v>894</v>
      </c>
      <c r="E322" s="283" t="s">
        <v>3149</v>
      </c>
      <c r="F322" s="331">
        <v>6000</v>
      </c>
      <c r="G322" s="179">
        <v>0</v>
      </c>
      <c r="H322" s="207" t="s">
        <v>3101</v>
      </c>
      <c r="I322" s="207"/>
      <c r="J322" s="207"/>
      <c r="K322" s="279" t="s">
        <v>33</v>
      </c>
      <c r="L322" s="279" t="s">
        <v>33</v>
      </c>
      <c r="M322" s="25" t="s">
        <v>898</v>
      </c>
      <c r="N322" s="25" t="s">
        <v>2224</v>
      </c>
      <c r="O322" s="21"/>
      <c r="P322" s="5"/>
      <c r="Q322" s="308">
        <v>4</v>
      </c>
    </row>
    <row r="323" s="103" customFormat="1" ht="45.95" hidden="1" customHeight="1" spans="1:17">
      <c r="A323" s="248">
        <v>12</v>
      </c>
      <c r="B323" s="283" t="s">
        <v>3150</v>
      </c>
      <c r="C323" s="15" t="s">
        <v>117</v>
      </c>
      <c r="D323" s="15" t="s">
        <v>894</v>
      </c>
      <c r="E323" s="283" t="s">
        <v>3151</v>
      </c>
      <c r="F323" s="331">
        <v>6000</v>
      </c>
      <c r="G323" s="179">
        <v>0</v>
      </c>
      <c r="H323" s="180" t="s">
        <v>3080</v>
      </c>
      <c r="I323" s="180"/>
      <c r="J323" s="180"/>
      <c r="K323" s="279" t="s">
        <v>33</v>
      </c>
      <c r="L323" s="279" t="s">
        <v>33</v>
      </c>
      <c r="M323" s="25" t="s">
        <v>898</v>
      </c>
      <c r="N323" s="25" t="s">
        <v>2224</v>
      </c>
      <c r="O323" s="21"/>
      <c r="P323" s="308"/>
      <c r="Q323" s="5">
        <v>4</v>
      </c>
    </row>
    <row r="324" s="116" customFormat="1" ht="20.1" hidden="1" customHeight="1" spans="1:19">
      <c r="A324" s="193" t="s">
        <v>2279</v>
      </c>
      <c r="B324" s="194" t="str">
        <f>"交通路网类"&amp;SUBTOTAL(3,A324:A338)-2&amp;"个"</f>
        <v>交通路网类-1个</v>
      </c>
      <c r="C324" s="195"/>
      <c r="D324" s="196"/>
      <c r="E324" s="197"/>
      <c r="F324" s="198">
        <f>SUM(F325:F337)</f>
        <v>183016</v>
      </c>
      <c r="G324" s="198">
        <v>0</v>
      </c>
      <c r="H324" s="199"/>
      <c r="I324" s="199"/>
      <c r="J324" s="199"/>
      <c r="K324" s="193"/>
      <c r="L324" s="193"/>
      <c r="M324" s="193"/>
      <c r="N324" s="193"/>
      <c r="O324" s="229"/>
      <c r="P324" s="229"/>
      <c r="Q324" s="261"/>
      <c r="S324" s="104"/>
    </row>
    <row r="325" s="94" customFormat="1" ht="53.1" customHeight="1" spans="1:17">
      <c r="A325" s="279">
        <v>1</v>
      </c>
      <c r="B325" s="358" t="s">
        <v>3152</v>
      </c>
      <c r="C325" s="359" t="s">
        <v>124</v>
      </c>
      <c r="D325" s="279" t="s">
        <v>267</v>
      </c>
      <c r="E325" s="360" t="s">
        <v>3153</v>
      </c>
      <c r="F325" s="361">
        <v>10000</v>
      </c>
      <c r="G325" s="7">
        <v>0</v>
      </c>
      <c r="H325" s="360" t="s">
        <v>3154</v>
      </c>
      <c r="I325" s="374" t="s">
        <v>3155</v>
      </c>
      <c r="J325" s="374" t="s">
        <v>3156</v>
      </c>
      <c r="K325" s="279" t="s">
        <v>33</v>
      </c>
      <c r="L325" s="279" t="s">
        <v>33</v>
      </c>
      <c r="M325" s="279" t="s">
        <v>290</v>
      </c>
      <c r="N325" s="279" t="s">
        <v>3157</v>
      </c>
      <c r="O325" s="326" t="s">
        <v>3158</v>
      </c>
      <c r="P325" s="375"/>
      <c r="Q325" s="263">
        <v>1</v>
      </c>
    </row>
    <row r="326" s="101" customFormat="1" ht="39" hidden="1" customHeight="1" spans="1:19">
      <c r="A326" s="255">
        <v>2</v>
      </c>
      <c r="B326" s="180" t="s">
        <v>3159</v>
      </c>
      <c r="C326" s="179" t="s">
        <v>124</v>
      </c>
      <c r="D326" s="179" t="s">
        <v>642</v>
      </c>
      <c r="E326" s="180" t="s">
        <v>3160</v>
      </c>
      <c r="F326" s="190">
        <v>6000</v>
      </c>
      <c r="G326" s="179">
        <v>0</v>
      </c>
      <c r="H326" s="362" t="s">
        <v>3154</v>
      </c>
      <c r="I326" s="362"/>
      <c r="J326" s="362"/>
      <c r="K326" s="179" t="s">
        <v>33</v>
      </c>
      <c r="L326" s="179" t="s">
        <v>33</v>
      </c>
      <c r="M326" s="179" t="s">
        <v>3161</v>
      </c>
      <c r="N326" s="181" t="s">
        <v>3162</v>
      </c>
      <c r="O326" s="235"/>
      <c r="P326" s="235"/>
      <c r="Q326" s="235">
        <v>4</v>
      </c>
      <c r="R326" s="265"/>
      <c r="S326" s="133"/>
    </row>
    <row r="327" s="85" customFormat="1" ht="41.1" hidden="1" customHeight="1" spans="1:18">
      <c r="A327" s="255">
        <v>3</v>
      </c>
      <c r="B327" s="207" t="s">
        <v>3163</v>
      </c>
      <c r="C327" s="183" t="s">
        <v>124</v>
      </c>
      <c r="D327" s="179" t="s">
        <v>642</v>
      </c>
      <c r="E327" s="207" t="s">
        <v>3164</v>
      </c>
      <c r="F327" s="179">
        <v>5000</v>
      </c>
      <c r="G327" s="179">
        <v>0</v>
      </c>
      <c r="H327" s="362" t="s">
        <v>3154</v>
      </c>
      <c r="I327" s="362"/>
      <c r="J327" s="362"/>
      <c r="K327" s="179" t="s">
        <v>33</v>
      </c>
      <c r="L327" s="179" t="s">
        <v>33</v>
      </c>
      <c r="M327" s="179" t="s">
        <v>3165</v>
      </c>
      <c r="N327" s="181" t="s">
        <v>3017</v>
      </c>
      <c r="O327" s="219"/>
      <c r="P327" s="220"/>
      <c r="Q327" s="235">
        <v>4</v>
      </c>
      <c r="R327" s="254"/>
    </row>
    <row r="328" s="99" customFormat="1" ht="44.1" hidden="1" customHeight="1" spans="1:20">
      <c r="A328" s="255">
        <v>4</v>
      </c>
      <c r="B328" s="363" t="s">
        <v>3166</v>
      </c>
      <c r="C328" s="15" t="s">
        <v>124</v>
      </c>
      <c r="D328" s="7" t="s">
        <v>642</v>
      </c>
      <c r="E328" s="363" t="s">
        <v>3167</v>
      </c>
      <c r="F328" s="7">
        <v>8000</v>
      </c>
      <c r="G328" s="179">
        <v>0</v>
      </c>
      <c r="H328" s="362" t="s">
        <v>3154</v>
      </c>
      <c r="I328" s="362"/>
      <c r="J328" s="362"/>
      <c r="K328" s="7" t="s">
        <v>33</v>
      </c>
      <c r="L328" s="7" t="s">
        <v>33</v>
      </c>
      <c r="M328" s="7" t="s">
        <v>2359</v>
      </c>
      <c r="N328" s="25" t="s">
        <v>2360</v>
      </c>
      <c r="O328" s="219"/>
      <c r="P328" s="220"/>
      <c r="Q328" s="235">
        <v>4</v>
      </c>
      <c r="R328" s="254"/>
      <c r="S328" s="85"/>
      <c r="T328" s="266"/>
    </row>
    <row r="329" s="90" customFormat="1" ht="33.95" hidden="1" customHeight="1" spans="1:17">
      <c r="A329" s="255">
        <v>5</v>
      </c>
      <c r="B329" s="207" t="s">
        <v>3168</v>
      </c>
      <c r="C329" s="201" t="s">
        <v>124</v>
      </c>
      <c r="D329" s="184" t="s">
        <v>1072</v>
      </c>
      <c r="E329" s="208" t="s">
        <v>3169</v>
      </c>
      <c r="F329" s="186">
        <v>25000</v>
      </c>
      <c r="G329" s="179">
        <v>0</v>
      </c>
      <c r="H329" s="362" t="s">
        <v>3154</v>
      </c>
      <c r="I329" s="362"/>
      <c r="J329" s="362"/>
      <c r="K329" s="234" t="s">
        <v>33</v>
      </c>
      <c r="L329" s="234" t="s">
        <v>33</v>
      </c>
      <c r="M329" s="236" t="s">
        <v>1077</v>
      </c>
      <c r="N329" s="201" t="s">
        <v>2200</v>
      </c>
      <c r="O329" s="234" t="s">
        <v>2298</v>
      </c>
      <c r="P329" s="238"/>
      <c r="Q329" s="259">
        <v>4</v>
      </c>
    </row>
    <row r="330" s="88" customFormat="1" ht="33.75" hidden="1" spans="1:17">
      <c r="A330" s="255">
        <v>6</v>
      </c>
      <c r="B330" s="207" t="s">
        <v>3170</v>
      </c>
      <c r="C330" s="201" t="s">
        <v>124</v>
      </c>
      <c r="D330" s="184" t="s">
        <v>1072</v>
      </c>
      <c r="E330" s="208" t="s">
        <v>3171</v>
      </c>
      <c r="F330" s="186">
        <v>520</v>
      </c>
      <c r="G330" s="179">
        <v>0</v>
      </c>
      <c r="H330" s="362" t="s">
        <v>3154</v>
      </c>
      <c r="I330" s="362"/>
      <c r="J330" s="362"/>
      <c r="K330" s="234" t="s">
        <v>33</v>
      </c>
      <c r="L330" s="234" t="s">
        <v>33</v>
      </c>
      <c r="M330" s="236" t="s">
        <v>1077</v>
      </c>
      <c r="N330" s="201" t="s">
        <v>2200</v>
      </c>
      <c r="O330" s="234" t="s">
        <v>2298</v>
      </c>
      <c r="P330" s="239"/>
      <c r="Q330" s="235">
        <v>4</v>
      </c>
    </row>
    <row r="331" s="89" customFormat="1" ht="27" hidden="1" customHeight="1" spans="1:17">
      <c r="A331" s="255">
        <v>7</v>
      </c>
      <c r="B331" s="207" t="s">
        <v>3172</v>
      </c>
      <c r="C331" s="201" t="s">
        <v>124</v>
      </c>
      <c r="D331" s="184" t="s">
        <v>1072</v>
      </c>
      <c r="E331" s="208" t="s">
        <v>3173</v>
      </c>
      <c r="F331" s="186">
        <v>300</v>
      </c>
      <c r="G331" s="179">
        <v>0</v>
      </c>
      <c r="H331" s="362" t="s">
        <v>3154</v>
      </c>
      <c r="I331" s="362"/>
      <c r="J331" s="362"/>
      <c r="K331" s="234" t="s">
        <v>33</v>
      </c>
      <c r="L331" s="234" t="s">
        <v>33</v>
      </c>
      <c r="M331" s="236" t="s">
        <v>1077</v>
      </c>
      <c r="N331" s="201" t="s">
        <v>2200</v>
      </c>
      <c r="O331" s="234" t="s">
        <v>2553</v>
      </c>
      <c r="P331" s="239"/>
      <c r="Q331" s="235">
        <v>4</v>
      </c>
    </row>
    <row r="332" s="103" customFormat="1" ht="38.1" hidden="1" customHeight="1" spans="1:17">
      <c r="A332" s="255">
        <v>8</v>
      </c>
      <c r="B332" s="13" t="s">
        <v>3174</v>
      </c>
      <c r="C332" s="7" t="s">
        <v>124</v>
      </c>
      <c r="D332" s="7" t="s">
        <v>894</v>
      </c>
      <c r="E332" s="13" t="s">
        <v>3175</v>
      </c>
      <c r="F332" s="7">
        <v>5000</v>
      </c>
      <c r="G332" s="179">
        <v>0</v>
      </c>
      <c r="H332" s="362" t="s">
        <v>3154</v>
      </c>
      <c r="I332" s="362"/>
      <c r="J332" s="362"/>
      <c r="K332" s="279" t="s">
        <v>33</v>
      </c>
      <c r="L332" s="279" t="s">
        <v>33</v>
      </c>
      <c r="M332" s="25" t="s">
        <v>898</v>
      </c>
      <c r="N332" s="25" t="s">
        <v>2224</v>
      </c>
      <c r="O332" s="21"/>
      <c r="P332" s="5"/>
      <c r="Q332" s="235">
        <v>4</v>
      </c>
    </row>
    <row r="333" s="142" customFormat="1" ht="59.1" hidden="1" customHeight="1" spans="1:17">
      <c r="A333" s="255">
        <v>9</v>
      </c>
      <c r="B333" s="180" t="s">
        <v>3176</v>
      </c>
      <c r="C333" s="179" t="s">
        <v>124</v>
      </c>
      <c r="D333" s="179" t="s">
        <v>894</v>
      </c>
      <c r="E333" s="180" t="s">
        <v>3177</v>
      </c>
      <c r="F333" s="179">
        <v>115696</v>
      </c>
      <c r="G333" s="179">
        <v>0</v>
      </c>
      <c r="H333" s="362" t="s">
        <v>3178</v>
      </c>
      <c r="I333" s="362"/>
      <c r="J333" s="362"/>
      <c r="K333" s="179" t="s">
        <v>33</v>
      </c>
      <c r="L333" s="179" t="s">
        <v>33</v>
      </c>
      <c r="M333" s="179" t="s">
        <v>2322</v>
      </c>
      <c r="N333" s="179" t="s">
        <v>2318</v>
      </c>
      <c r="O333" s="21"/>
      <c r="P333" s="7"/>
      <c r="Q333" s="7">
        <v>4</v>
      </c>
    </row>
    <row r="334" s="103" customFormat="1" ht="30.95" hidden="1" customHeight="1" spans="1:17">
      <c r="A334" s="255">
        <v>10</v>
      </c>
      <c r="B334" s="13" t="s">
        <v>3179</v>
      </c>
      <c r="C334" s="7" t="s">
        <v>124</v>
      </c>
      <c r="D334" s="7" t="s">
        <v>894</v>
      </c>
      <c r="E334" s="13" t="s">
        <v>3180</v>
      </c>
      <c r="F334" s="7">
        <v>2000</v>
      </c>
      <c r="G334" s="179">
        <v>0</v>
      </c>
      <c r="H334" s="362" t="s">
        <v>3154</v>
      </c>
      <c r="I334" s="362"/>
      <c r="J334" s="362"/>
      <c r="K334" s="279" t="s">
        <v>33</v>
      </c>
      <c r="L334" s="279" t="s">
        <v>33</v>
      </c>
      <c r="M334" s="25" t="s">
        <v>898</v>
      </c>
      <c r="N334" s="25" t="s">
        <v>2224</v>
      </c>
      <c r="O334" s="21"/>
      <c r="P334" s="5"/>
      <c r="Q334" s="235">
        <v>4</v>
      </c>
    </row>
    <row r="335" s="117" customFormat="1" ht="30" hidden="1" customHeight="1" spans="1:17">
      <c r="A335" s="255">
        <v>11</v>
      </c>
      <c r="B335" s="13" t="s">
        <v>3181</v>
      </c>
      <c r="C335" s="7" t="s">
        <v>124</v>
      </c>
      <c r="D335" s="7" t="s">
        <v>894</v>
      </c>
      <c r="E335" s="13" t="s">
        <v>3182</v>
      </c>
      <c r="F335" s="7">
        <v>1000</v>
      </c>
      <c r="G335" s="179">
        <v>0</v>
      </c>
      <c r="H335" s="362" t="s">
        <v>3154</v>
      </c>
      <c r="I335" s="362"/>
      <c r="J335" s="362"/>
      <c r="K335" s="279" t="s">
        <v>33</v>
      </c>
      <c r="L335" s="279" t="s">
        <v>33</v>
      </c>
      <c r="M335" s="25" t="s">
        <v>898</v>
      </c>
      <c r="N335" s="25" t="s">
        <v>2224</v>
      </c>
      <c r="O335" s="21"/>
      <c r="P335" s="5"/>
      <c r="Q335" s="235">
        <v>4</v>
      </c>
    </row>
    <row r="336" s="90" customFormat="1" ht="47.1" hidden="1" customHeight="1" spans="1:19">
      <c r="A336" s="255">
        <v>12</v>
      </c>
      <c r="B336" s="180" t="s">
        <v>3183</v>
      </c>
      <c r="C336" s="179" t="s">
        <v>124</v>
      </c>
      <c r="D336" s="179" t="s">
        <v>984</v>
      </c>
      <c r="E336" s="180" t="s">
        <v>3184</v>
      </c>
      <c r="F336" s="181">
        <v>3000</v>
      </c>
      <c r="G336" s="179">
        <v>0</v>
      </c>
      <c r="H336" s="362" t="s">
        <v>3154</v>
      </c>
      <c r="I336" s="362"/>
      <c r="J336" s="362"/>
      <c r="K336" s="259" t="s">
        <v>33</v>
      </c>
      <c r="L336" s="259" t="s">
        <v>33</v>
      </c>
      <c r="M336" s="255" t="s">
        <v>989</v>
      </c>
      <c r="N336" s="255" t="s">
        <v>2254</v>
      </c>
      <c r="O336" s="255" t="s">
        <v>2327</v>
      </c>
      <c r="P336" s="255"/>
      <c r="Q336" s="235">
        <v>4</v>
      </c>
      <c r="R336" s="256"/>
      <c r="S336" s="267"/>
    </row>
    <row r="337" s="90" customFormat="1" ht="42.95" hidden="1" customHeight="1" spans="1:19">
      <c r="A337" s="255">
        <v>13</v>
      </c>
      <c r="B337" s="180" t="s">
        <v>3185</v>
      </c>
      <c r="C337" s="179" t="s">
        <v>124</v>
      </c>
      <c r="D337" s="179" t="s">
        <v>984</v>
      </c>
      <c r="E337" s="180" t="s">
        <v>3186</v>
      </c>
      <c r="F337" s="181">
        <v>1500</v>
      </c>
      <c r="G337" s="364">
        <v>0</v>
      </c>
      <c r="H337" s="362" t="s">
        <v>3154</v>
      </c>
      <c r="I337" s="362"/>
      <c r="J337" s="362"/>
      <c r="K337" s="259" t="s">
        <v>33</v>
      </c>
      <c r="L337" s="259" t="s">
        <v>33</v>
      </c>
      <c r="M337" s="255" t="s">
        <v>3187</v>
      </c>
      <c r="N337" s="255" t="s">
        <v>2599</v>
      </c>
      <c r="O337" s="255" t="s">
        <v>2600</v>
      </c>
      <c r="P337" s="255"/>
      <c r="Q337" s="235">
        <v>4</v>
      </c>
      <c r="R337" s="256"/>
      <c r="S337" s="267"/>
    </row>
    <row r="338" s="116" customFormat="1" ht="20.1" hidden="1" customHeight="1" spans="1:19">
      <c r="A338" s="193" t="s">
        <v>2355</v>
      </c>
      <c r="B338" s="194" t="str">
        <f>"城建环保"&amp;SUBTOTAL(3,A338:A371)-2&amp;"个"</f>
        <v>城建环保1个</v>
      </c>
      <c r="C338" s="195"/>
      <c r="D338" s="196"/>
      <c r="E338" s="197"/>
      <c r="F338" s="198">
        <f>SUM(F339:F370)</f>
        <v>3686900</v>
      </c>
      <c r="G338" s="198">
        <v>0</v>
      </c>
      <c r="H338" s="199"/>
      <c r="I338" s="199"/>
      <c r="J338" s="199"/>
      <c r="K338" s="193"/>
      <c r="L338" s="193"/>
      <c r="M338" s="193"/>
      <c r="N338" s="193"/>
      <c r="O338" s="229"/>
      <c r="P338" s="229"/>
      <c r="Q338" s="261"/>
      <c r="S338" s="104"/>
    </row>
    <row r="339" s="107" customFormat="1" ht="48.95" hidden="1" customHeight="1" spans="1:17">
      <c r="A339" s="248">
        <v>1</v>
      </c>
      <c r="B339" s="180" t="s">
        <v>3188</v>
      </c>
      <c r="C339" s="179" t="s">
        <v>104</v>
      </c>
      <c r="D339" s="179" t="s">
        <v>28</v>
      </c>
      <c r="E339" s="180" t="s">
        <v>3189</v>
      </c>
      <c r="F339" s="179">
        <v>600</v>
      </c>
      <c r="G339" s="179">
        <v>0</v>
      </c>
      <c r="H339" s="362" t="s">
        <v>3154</v>
      </c>
      <c r="I339" s="362"/>
      <c r="J339" s="362"/>
      <c r="K339" s="179" t="s">
        <v>33</v>
      </c>
      <c r="L339" s="179" t="s">
        <v>33</v>
      </c>
      <c r="M339" s="179" t="s">
        <v>2359</v>
      </c>
      <c r="N339" s="179" t="s">
        <v>2360</v>
      </c>
      <c r="O339" s="272"/>
      <c r="P339" s="273"/>
      <c r="Q339" s="299">
        <v>4</v>
      </c>
    </row>
    <row r="340" s="106" customFormat="1" ht="59.1" hidden="1" customHeight="1" spans="1:17">
      <c r="A340" s="248">
        <v>2</v>
      </c>
      <c r="B340" s="180" t="s">
        <v>218</v>
      </c>
      <c r="C340" s="179" t="s">
        <v>51</v>
      </c>
      <c r="D340" s="179" t="s">
        <v>28</v>
      </c>
      <c r="E340" s="180" t="s">
        <v>3190</v>
      </c>
      <c r="F340" s="179">
        <v>250000</v>
      </c>
      <c r="G340" s="179">
        <v>0</v>
      </c>
      <c r="H340" s="180" t="s">
        <v>3191</v>
      </c>
      <c r="I340" s="180"/>
      <c r="J340" s="180"/>
      <c r="K340" s="179" t="s">
        <v>33</v>
      </c>
      <c r="L340" s="179" t="s">
        <v>33</v>
      </c>
      <c r="M340" s="179" t="s">
        <v>2895</v>
      </c>
      <c r="N340" s="179" t="s">
        <v>73</v>
      </c>
      <c r="O340" s="248"/>
      <c r="P340" s="224"/>
      <c r="Q340" s="377">
        <v>1</v>
      </c>
    </row>
    <row r="341" s="106" customFormat="1" ht="60.95" hidden="1" customHeight="1" spans="1:17">
      <c r="A341" s="248">
        <v>3</v>
      </c>
      <c r="B341" s="180" t="s">
        <v>3192</v>
      </c>
      <c r="C341" s="179" t="s">
        <v>51</v>
      </c>
      <c r="D341" s="179" t="s">
        <v>28</v>
      </c>
      <c r="E341" s="180" t="s">
        <v>3193</v>
      </c>
      <c r="F341" s="179">
        <v>150000</v>
      </c>
      <c r="G341" s="179">
        <v>0</v>
      </c>
      <c r="H341" s="180" t="s">
        <v>3194</v>
      </c>
      <c r="I341" s="180"/>
      <c r="J341" s="180"/>
      <c r="K341" s="179" t="s">
        <v>33</v>
      </c>
      <c r="L341" s="179" t="s">
        <v>33</v>
      </c>
      <c r="M341" s="179" t="s">
        <v>3195</v>
      </c>
      <c r="N341" s="179" t="s">
        <v>73</v>
      </c>
      <c r="O341" s="248"/>
      <c r="P341" s="224"/>
      <c r="Q341" s="278">
        <v>1</v>
      </c>
    </row>
    <row r="342" s="106" customFormat="1" ht="56.1" hidden="1" customHeight="1" spans="1:17">
      <c r="A342" s="248">
        <v>4</v>
      </c>
      <c r="B342" s="180" t="s">
        <v>3196</v>
      </c>
      <c r="C342" s="179" t="s">
        <v>51</v>
      </c>
      <c r="D342" s="179" t="s">
        <v>28</v>
      </c>
      <c r="E342" s="180" t="s">
        <v>3197</v>
      </c>
      <c r="F342" s="179">
        <v>120000</v>
      </c>
      <c r="G342" s="179">
        <v>0</v>
      </c>
      <c r="H342" s="180" t="s">
        <v>3194</v>
      </c>
      <c r="I342" s="180"/>
      <c r="J342" s="180"/>
      <c r="K342" s="179" t="s">
        <v>33</v>
      </c>
      <c r="L342" s="179" t="s">
        <v>33</v>
      </c>
      <c r="M342" s="179" t="s">
        <v>3198</v>
      </c>
      <c r="N342" s="179" t="s">
        <v>73</v>
      </c>
      <c r="O342" s="248"/>
      <c r="P342" s="224"/>
      <c r="Q342" s="278">
        <v>1</v>
      </c>
    </row>
    <row r="343" s="106" customFormat="1" ht="57" hidden="1" customHeight="1" spans="1:17">
      <c r="A343" s="248">
        <v>5</v>
      </c>
      <c r="B343" s="180" t="s">
        <v>3199</v>
      </c>
      <c r="C343" s="179" t="s">
        <v>51</v>
      </c>
      <c r="D343" s="179" t="s">
        <v>28</v>
      </c>
      <c r="E343" s="180" t="s">
        <v>3200</v>
      </c>
      <c r="F343" s="179">
        <v>200000</v>
      </c>
      <c r="G343" s="179">
        <v>0</v>
      </c>
      <c r="H343" s="180" t="s">
        <v>3201</v>
      </c>
      <c r="I343" s="180"/>
      <c r="J343" s="180"/>
      <c r="K343" s="179" t="s">
        <v>33</v>
      </c>
      <c r="L343" s="179" t="s">
        <v>33</v>
      </c>
      <c r="M343" s="179" t="s">
        <v>3198</v>
      </c>
      <c r="N343" s="179" t="s">
        <v>73</v>
      </c>
      <c r="O343" s="248"/>
      <c r="P343" s="224"/>
      <c r="Q343" s="278">
        <v>1</v>
      </c>
    </row>
    <row r="344" s="106" customFormat="1" ht="38.1" hidden="1" customHeight="1" spans="1:17">
      <c r="A344" s="248">
        <v>6</v>
      </c>
      <c r="B344" s="180" t="s">
        <v>240</v>
      </c>
      <c r="C344" s="179" t="s">
        <v>51</v>
      </c>
      <c r="D344" s="179" t="s">
        <v>28</v>
      </c>
      <c r="E344" s="180" t="s">
        <v>3202</v>
      </c>
      <c r="F344" s="179">
        <v>500000</v>
      </c>
      <c r="G344" s="179">
        <v>0</v>
      </c>
      <c r="H344" s="180" t="s">
        <v>3203</v>
      </c>
      <c r="I344" s="180"/>
      <c r="J344" s="180"/>
      <c r="K344" s="179" t="s">
        <v>33</v>
      </c>
      <c r="L344" s="179" t="s">
        <v>33</v>
      </c>
      <c r="M344" s="179" t="s">
        <v>3195</v>
      </c>
      <c r="N344" s="179" t="s">
        <v>2474</v>
      </c>
      <c r="O344" s="248"/>
      <c r="P344" s="224"/>
      <c r="Q344" s="278">
        <v>2</v>
      </c>
    </row>
    <row r="345" s="106" customFormat="1" ht="38.1" hidden="1" customHeight="1" spans="1:17">
      <c r="A345" s="248">
        <v>7</v>
      </c>
      <c r="B345" s="180" t="s">
        <v>3204</v>
      </c>
      <c r="C345" s="179" t="s">
        <v>51</v>
      </c>
      <c r="D345" s="179" t="s">
        <v>28</v>
      </c>
      <c r="E345" s="180" t="s">
        <v>3205</v>
      </c>
      <c r="F345" s="179">
        <v>20000</v>
      </c>
      <c r="G345" s="179">
        <v>0</v>
      </c>
      <c r="H345" s="362" t="s">
        <v>3154</v>
      </c>
      <c r="I345" s="362"/>
      <c r="J345" s="362"/>
      <c r="K345" s="179" t="s">
        <v>33</v>
      </c>
      <c r="L345" s="179" t="s">
        <v>33</v>
      </c>
      <c r="M345" s="179" t="s">
        <v>2895</v>
      </c>
      <c r="N345" s="179" t="s">
        <v>73</v>
      </c>
      <c r="O345" s="248"/>
      <c r="P345" s="224"/>
      <c r="Q345" s="278">
        <v>4</v>
      </c>
    </row>
    <row r="346" s="106" customFormat="1" ht="45" hidden="1" customHeight="1" spans="1:17">
      <c r="A346" s="248">
        <v>8</v>
      </c>
      <c r="B346" s="182" t="s">
        <v>227</v>
      </c>
      <c r="C346" s="179" t="s">
        <v>104</v>
      </c>
      <c r="D346" s="179" t="s">
        <v>28</v>
      </c>
      <c r="E346" s="180" t="s">
        <v>3206</v>
      </c>
      <c r="F346" s="187">
        <v>5000</v>
      </c>
      <c r="G346" s="179">
        <v>0</v>
      </c>
      <c r="H346" s="362" t="s">
        <v>3154</v>
      </c>
      <c r="I346" s="362"/>
      <c r="J346" s="362"/>
      <c r="K346" s="179" t="s">
        <v>33</v>
      </c>
      <c r="L346" s="179" t="s">
        <v>33</v>
      </c>
      <c r="M346" s="179" t="s">
        <v>2895</v>
      </c>
      <c r="N346" s="179" t="s">
        <v>73</v>
      </c>
      <c r="O346" s="248"/>
      <c r="P346" s="224"/>
      <c r="Q346" s="299">
        <v>4</v>
      </c>
    </row>
    <row r="347" s="106" customFormat="1" ht="38.1" hidden="1" customHeight="1" spans="1:17">
      <c r="A347" s="248">
        <v>9</v>
      </c>
      <c r="B347" s="211" t="s">
        <v>3207</v>
      </c>
      <c r="C347" s="179" t="s">
        <v>51</v>
      </c>
      <c r="D347" s="179" t="s">
        <v>28</v>
      </c>
      <c r="E347" s="180" t="s">
        <v>3208</v>
      </c>
      <c r="F347" s="186">
        <v>100000</v>
      </c>
      <c r="G347" s="179">
        <v>0</v>
      </c>
      <c r="H347" s="180" t="s">
        <v>3209</v>
      </c>
      <c r="I347" s="180"/>
      <c r="J347" s="180"/>
      <c r="K347" s="179" t="s">
        <v>33</v>
      </c>
      <c r="L347" s="179" t="s">
        <v>33</v>
      </c>
      <c r="M347" s="179" t="s">
        <v>2895</v>
      </c>
      <c r="N347" s="179" t="s">
        <v>73</v>
      </c>
      <c r="O347" s="248"/>
      <c r="P347" s="224"/>
      <c r="Q347" s="278">
        <v>2</v>
      </c>
    </row>
    <row r="348" s="106" customFormat="1" ht="74.1" hidden="1" customHeight="1" spans="1:17">
      <c r="A348" s="248">
        <v>10</v>
      </c>
      <c r="B348" s="211" t="s">
        <v>3210</v>
      </c>
      <c r="C348" s="179" t="s">
        <v>104</v>
      </c>
      <c r="D348" s="179" t="s">
        <v>28</v>
      </c>
      <c r="E348" s="180" t="s">
        <v>3211</v>
      </c>
      <c r="F348" s="186">
        <v>4000</v>
      </c>
      <c r="G348" s="179">
        <v>0</v>
      </c>
      <c r="H348" s="362" t="s">
        <v>3154</v>
      </c>
      <c r="I348" s="362"/>
      <c r="J348" s="362"/>
      <c r="K348" s="179" t="s">
        <v>33</v>
      </c>
      <c r="L348" s="179" t="s">
        <v>33</v>
      </c>
      <c r="M348" s="179" t="s">
        <v>2895</v>
      </c>
      <c r="N348" s="179" t="s">
        <v>73</v>
      </c>
      <c r="O348" s="248"/>
      <c r="P348" s="224"/>
      <c r="Q348" s="299">
        <v>4</v>
      </c>
    </row>
    <row r="349" s="106" customFormat="1" ht="51" hidden="1" customHeight="1" spans="1:17">
      <c r="A349" s="248">
        <v>11</v>
      </c>
      <c r="B349" s="180" t="s">
        <v>234</v>
      </c>
      <c r="C349" s="179" t="s">
        <v>51</v>
      </c>
      <c r="D349" s="179" t="s">
        <v>28</v>
      </c>
      <c r="E349" s="180" t="s">
        <v>3212</v>
      </c>
      <c r="F349" s="179">
        <v>100000</v>
      </c>
      <c r="G349" s="179">
        <v>0</v>
      </c>
      <c r="H349" s="180" t="s">
        <v>3203</v>
      </c>
      <c r="I349" s="180"/>
      <c r="J349" s="180"/>
      <c r="K349" s="179" t="s">
        <v>33</v>
      </c>
      <c r="L349" s="179" t="s">
        <v>33</v>
      </c>
      <c r="M349" s="179" t="s">
        <v>3213</v>
      </c>
      <c r="N349" s="179" t="s">
        <v>3214</v>
      </c>
      <c r="O349" s="248"/>
      <c r="P349" s="224"/>
      <c r="Q349" s="378">
        <v>2</v>
      </c>
    </row>
    <row r="350" s="106" customFormat="1" ht="42.95" hidden="1" customHeight="1" spans="1:17">
      <c r="A350" s="248">
        <v>12</v>
      </c>
      <c r="B350" s="180" t="s">
        <v>247</v>
      </c>
      <c r="C350" s="179" t="s">
        <v>51</v>
      </c>
      <c r="D350" s="179" t="s">
        <v>28</v>
      </c>
      <c r="E350" s="180" t="s">
        <v>3215</v>
      </c>
      <c r="F350" s="179">
        <v>30000</v>
      </c>
      <c r="G350" s="179">
        <v>0</v>
      </c>
      <c r="H350" s="180" t="s">
        <v>3216</v>
      </c>
      <c r="I350" s="180"/>
      <c r="J350" s="180"/>
      <c r="K350" s="179" t="s">
        <v>33</v>
      </c>
      <c r="L350" s="179" t="s">
        <v>33</v>
      </c>
      <c r="M350" s="179" t="s">
        <v>2895</v>
      </c>
      <c r="N350" s="179" t="s">
        <v>73</v>
      </c>
      <c r="O350" s="248"/>
      <c r="P350" s="224"/>
      <c r="Q350" s="278">
        <v>1</v>
      </c>
    </row>
    <row r="351" s="136" customFormat="1" ht="39.95" customHeight="1" spans="1:17">
      <c r="A351" s="5">
        <v>13</v>
      </c>
      <c r="B351" s="6" t="s">
        <v>3217</v>
      </c>
      <c r="C351" s="12" t="s">
        <v>104</v>
      </c>
      <c r="D351" s="8" t="s">
        <v>267</v>
      </c>
      <c r="E351" s="305" t="s">
        <v>3218</v>
      </c>
      <c r="F351" s="10">
        <v>5000</v>
      </c>
      <c r="G351" s="7">
        <v>0</v>
      </c>
      <c r="H351" s="13" t="s">
        <v>3194</v>
      </c>
      <c r="I351" s="274" t="s">
        <v>1532</v>
      </c>
      <c r="J351" s="274"/>
      <c r="K351" s="10" t="s">
        <v>33</v>
      </c>
      <c r="L351" s="7" t="s">
        <v>33</v>
      </c>
      <c r="M351" s="23" t="s">
        <v>3219</v>
      </c>
      <c r="N351" s="25" t="s">
        <v>3220</v>
      </c>
      <c r="O351" s="26" t="s">
        <v>2621</v>
      </c>
      <c r="P351" s="218"/>
      <c r="Q351" s="252">
        <v>2</v>
      </c>
    </row>
    <row r="352" s="94" customFormat="1" ht="32.1" customHeight="1" spans="1:17">
      <c r="A352" s="5">
        <v>14</v>
      </c>
      <c r="B352" s="18" t="s">
        <v>3221</v>
      </c>
      <c r="C352" s="15" t="s">
        <v>104</v>
      </c>
      <c r="D352" s="7" t="s">
        <v>267</v>
      </c>
      <c r="E352" s="16" t="s">
        <v>3222</v>
      </c>
      <c r="F352" s="17">
        <v>5000</v>
      </c>
      <c r="G352" s="7">
        <v>0</v>
      </c>
      <c r="H352" s="360" t="s">
        <v>3154</v>
      </c>
      <c r="I352" s="374"/>
      <c r="J352" s="374"/>
      <c r="K352" s="7" t="s">
        <v>33</v>
      </c>
      <c r="L352" s="7" t="s">
        <v>33</v>
      </c>
      <c r="M352" s="7" t="s">
        <v>2359</v>
      </c>
      <c r="N352" s="25" t="s">
        <v>2914</v>
      </c>
      <c r="O352" s="24" t="s">
        <v>2149</v>
      </c>
      <c r="P352" s="288"/>
      <c r="Q352" s="300">
        <v>4</v>
      </c>
    </row>
    <row r="353" s="126" customFormat="1" ht="45.95" customHeight="1" spans="1:17">
      <c r="A353" s="5">
        <v>15</v>
      </c>
      <c r="B353" s="18" t="s">
        <v>3223</v>
      </c>
      <c r="C353" s="7" t="s">
        <v>27</v>
      </c>
      <c r="D353" s="7" t="s">
        <v>267</v>
      </c>
      <c r="E353" s="16" t="s">
        <v>3224</v>
      </c>
      <c r="F353" s="17">
        <v>400000</v>
      </c>
      <c r="G353" s="7">
        <v>0</v>
      </c>
      <c r="H353" s="360" t="s">
        <v>3154</v>
      </c>
      <c r="I353" s="374" t="s">
        <v>1532</v>
      </c>
      <c r="J353" s="374"/>
      <c r="K353" s="7" t="s">
        <v>33</v>
      </c>
      <c r="L353" s="7" t="s">
        <v>33</v>
      </c>
      <c r="M353" s="275" t="s">
        <v>2430</v>
      </c>
      <c r="N353" s="275" t="s">
        <v>2431</v>
      </c>
      <c r="O353" s="26" t="s">
        <v>2043</v>
      </c>
      <c r="P353" s="288"/>
      <c r="Q353" s="379">
        <v>4</v>
      </c>
    </row>
    <row r="354" s="109" customFormat="1" ht="39" hidden="1" customHeight="1" spans="1:17">
      <c r="A354" s="248">
        <v>16</v>
      </c>
      <c r="B354" s="180" t="s">
        <v>3225</v>
      </c>
      <c r="C354" s="179" t="s">
        <v>104</v>
      </c>
      <c r="D354" s="179" t="s">
        <v>439</v>
      </c>
      <c r="E354" s="365" t="s">
        <v>3226</v>
      </c>
      <c r="F354" s="259">
        <v>5000</v>
      </c>
      <c r="G354" s="179">
        <v>0</v>
      </c>
      <c r="H354" s="366" t="s">
        <v>3227</v>
      </c>
      <c r="I354" s="366"/>
      <c r="J354" s="366"/>
      <c r="K354" s="179" t="s">
        <v>33</v>
      </c>
      <c r="L354" s="179" t="s">
        <v>33</v>
      </c>
      <c r="M354" s="369" t="s">
        <v>2359</v>
      </c>
      <c r="N354" s="376" t="s">
        <v>2914</v>
      </c>
      <c r="O354" s="242" t="s">
        <v>2469</v>
      </c>
      <c r="P354" s="276"/>
      <c r="Q354" s="299">
        <v>4</v>
      </c>
    </row>
    <row r="355" s="109" customFormat="1" ht="39" hidden="1" customHeight="1" spans="1:17">
      <c r="A355" s="248">
        <v>17</v>
      </c>
      <c r="B355" s="180" t="s">
        <v>3228</v>
      </c>
      <c r="C355" s="179" t="s">
        <v>104</v>
      </c>
      <c r="D355" s="179" t="s">
        <v>439</v>
      </c>
      <c r="E355" s="180" t="s">
        <v>3229</v>
      </c>
      <c r="F355" s="179">
        <v>3000</v>
      </c>
      <c r="G355" s="179">
        <v>0</v>
      </c>
      <c r="H355" s="362" t="s">
        <v>3154</v>
      </c>
      <c r="I355" s="362"/>
      <c r="J355" s="362"/>
      <c r="K355" s="179" t="s">
        <v>33</v>
      </c>
      <c r="L355" s="179" t="s">
        <v>33</v>
      </c>
      <c r="M355" s="179" t="s">
        <v>2450</v>
      </c>
      <c r="N355" s="179" t="s">
        <v>530</v>
      </c>
      <c r="O355" s="242" t="s">
        <v>2474</v>
      </c>
      <c r="P355" s="276"/>
      <c r="Q355" s="299">
        <v>4</v>
      </c>
    </row>
    <row r="356" s="109" customFormat="1" ht="42" hidden="1" customHeight="1" spans="1:17">
      <c r="A356" s="248">
        <v>18</v>
      </c>
      <c r="B356" s="182" t="s">
        <v>3230</v>
      </c>
      <c r="C356" s="179" t="s">
        <v>27</v>
      </c>
      <c r="D356" s="179" t="s">
        <v>439</v>
      </c>
      <c r="E356" s="281" t="s">
        <v>3231</v>
      </c>
      <c r="F356" s="179">
        <v>20000</v>
      </c>
      <c r="G356" s="179">
        <v>0</v>
      </c>
      <c r="H356" s="180" t="s">
        <v>3194</v>
      </c>
      <c r="I356" s="180"/>
      <c r="J356" s="180"/>
      <c r="K356" s="179" t="s">
        <v>33</v>
      </c>
      <c r="L356" s="179" t="s">
        <v>33</v>
      </c>
      <c r="M356" s="179" t="s">
        <v>2450</v>
      </c>
      <c r="N356" s="179" t="s">
        <v>530</v>
      </c>
      <c r="O356" s="316" t="s">
        <v>2490</v>
      </c>
      <c r="P356" s="276"/>
      <c r="Q356" s="277">
        <v>4</v>
      </c>
    </row>
    <row r="357" s="109" customFormat="1" ht="48" hidden="1" customHeight="1" spans="1:17">
      <c r="A357" s="248">
        <v>19</v>
      </c>
      <c r="B357" s="180" t="s">
        <v>3232</v>
      </c>
      <c r="C357" s="179" t="s">
        <v>51</v>
      </c>
      <c r="D357" s="179" t="s">
        <v>439</v>
      </c>
      <c r="E357" s="180" t="s">
        <v>3233</v>
      </c>
      <c r="F357" s="179">
        <v>500000</v>
      </c>
      <c r="G357" s="179">
        <v>0</v>
      </c>
      <c r="H357" s="180" t="s">
        <v>3234</v>
      </c>
      <c r="I357" s="180"/>
      <c r="J357" s="180"/>
      <c r="K357" s="179" t="s">
        <v>33</v>
      </c>
      <c r="L357" s="179" t="s">
        <v>33</v>
      </c>
      <c r="M357" s="179" t="s">
        <v>2450</v>
      </c>
      <c r="N357" s="179" t="s">
        <v>530</v>
      </c>
      <c r="O357" s="242" t="s">
        <v>2474</v>
      </c>
      <c r="P357" s="276"/>
      <c r="Q357" s="277">
        <v>1</v>
      </c>
    </row>
    <row r="358" s="109" customFormat="1" ht="57" hidden="1" customHeight="1" spans="1:17">
      <c r="A358" s="367">
        <v>20</v>
      </c>
      <c r="B358" s="368" t="s">
        <v>3235</v>
      </c>
      <c r="C358" s="369" t="s">
        <v>51</v>
      </c>
      <c r="D358" s="369" t="s">
        <v>439</v>
      </c>
      <c r="E358" s="370" t="s">
        <v>3236</v>
      </c>
      <c r="F358" s="371">
        <v>300000</v>
      </c>
      <c r="G358" s="369">
        <v>0</v>
      </c>
      <c r="H358" s="366" t="s">
        <v>3237</v>
      </c>
      <c r="I358" s="366"/>
      <c r="J358" s="366"/>
      <c r="K358" s="369" t="s">
        <v>33</v>
      </c>
      <c r="L358" s="369" t="s">
        <v>33</v>
      </c>
      <c r="M358" s="369" t="s">
        <v>2450</v>
      </c>
      <c r="N358" s="369" t="s">
        <v>530</v>
      </c>
      <c r="O358" s="242" t="s">
        <v>452</v>
      </c>
      <c r="P358" s="276"/>
      <c r="Q358" s="277">
        <v>1</v>
      </c>
    </row>
    <row r="359" s="109" customFormat="1" ht="57" hidden="1" customHeight="1" spans="1:17">
      <c r="A359" s="367">
        <v>21</v>
      </c>
      <c r="B359" s="372" t="s">
        <v>3238</v>
      </c>
      <c r="C359" s="369" t="s">
        <v>51</v>
      </c>
      <c r="D359" s="369" t="s">
        <v>439</v>
      </c>
      <c r="E359" s="370" t="s">
        <v>3239</v>
      </c>
      <c r="F359" s="371">
        <v>500000</v>
      </c>
      <c r="G359" s="369">
        <v>0</v>
      </c>
      <c r="H359" s="366" t="s">
        <v>3237</v>
      </c>
      <c r="I359" s="366"/>
      <c r="J359" s="366"/>
      <c r="K359" s="369" t="s">
        <v>33</v>
      </c>
      <c r="L359" s="369" t="s">
        <v>33</v>
      </c>
      <c r="M359" s="369" t="s">
        <v>2450</v>
      </c>
      <c r="N359" s="369" t="s">
        <v>530</v>
      </c>
      <c r="O359" s="242" t="s">
        <v>452</v>
      </c>
      <c r="P359" s="276"/>
      <c r="Q359" s="277"/>
    </row>
    <row r="360" s="132" customFormat="1" ht="48.95" hidden="1" customHeight="1" spans="1:20">
      <c r="A360" s="248">
        <v>22</v>
      </c>
      <c r="B360" s="180" t="s">
        <v>3240</v>
      </c>
      <c r="C360" s="179" t="s">
        <v>51</v>
      </c>
      <c r="D360" s="179" t="s">
        <v>642</v>
      </c>
      <c r="E360" s="180" t="s">
        <v>3241</v>
      </c>
      <c r="F360" s="179">
        <v>20000</v>
      </c>
      <c r="G360" s="179">
        <v>0</v>
      </c>
      <c r="H360" s="180" t="s">
        <v>3242</v>
      </c>
      <c r="I360" s="180"/>
      <c r="J360" s="180"/>
      <c r="K360" s="179" t="s">
        <v>33</v>
      </c>
      <c r="L360" s="179" t="s">
        <v>33</v>
      </c>
      <c r="M360" s="179" t="s">
        <v>646</v>
      </c>
      <c r="N360" s="181" t="s">
        <v>157</v>
      </c>
      <c r="O360" s="219"/>
      <c r="P360" s="270"/>
      <c r="Q360" s="248">
        <v>2</v>
      </c>
      <c r="R360" s="254"/>
      <c r="S360" s="85"/>
      <c r="T360" s="352"/>
    </row>
    <row r="361" s="132" customFormat="1" ht="45.95" hidden="1" customHeight="1" spans="1:20">
      <c r="A361" s="248">
        <v>23</v>
      </c>
      <c r="B361" s="207" t="s">
        <v>807</v>
      </c>
      <c r="C361" s="201" t="s">
        <v>51</v>
      </c>
      <c r="D361" s="179" t="s">
        <v>642</v>
      </c>
      <c r="E361" s="207" t="s">
        <v>808</v>
      </c>
      <c r="F361" s="179">
        <v>50000</v>
      </c>
      <c r="G361" s="179">
        <v>0</v>
      </c>
      <c r="H361" s="180" t="s">
        <v>3243</v>
      </c>
      <c r="I361" s="180"/>
      <c r="J361" s="180"/>
      <c r="K361" s="179" t="s">
        <v>33</v>
      </c>
      <c r="L361" s="179" t="s">
        <v>33</v>
      </c>
      <c r="M361" s="179" t="s">
        <v>646</v>
      </c>
      <c r="N361" s="181" t="s">
        <v>157</v>
      </c>
      <c r="O361" s="219"/>
      <c r="P361" s="270"/>
      <c r="Q361" s="248">
        <v>2</v>
      </c>
      <c r="R361" s="254"/>
      <c r="S361" s="85"/>
      <c r="T361" s="352"/>
    </row>
    <row r="362" s="143" customFormat="1" ht="30" hidden="1" customHeight="1" spans="1:19">
      <c r="A362" s="248">
        <v>24</v>
      </c>
      <c r="B362" s="180" t="s">
        <v>3244</v>
      </c>
      <c r="C362" s="201" t="s">
        <v>51</v>
      </c>
      <c r="D362" s="179" t="s">
        <v>642</v>
      </c>
      <c r="E362" s="180" t="s">
        <v>3245</v>
      </c>
      <c r="F362" s="179">
        <v>100000</v>
      </c>
      <c r="G362" s="179">
        <v>0</v>
      </c>
      <c r="H362" s="180" t="s">
        <v>3246</v>
      </c>
      <c r="I362" s="180"/>
      <c r="J362" s="180"/>
      <c r="K362" s="179" t="s">
        <v>33</v>
      </c>
      <c r="L362" s="179" t="s">
        <v>33</v>
      </c>
      <c r="M362" s="179" t="s">
        <v>646</v>
      </c>
      <c r="N362" s="181" t="s">
        <v>157</v>
      </c>
      <c r="O362" s="219"/>
      <c r="P362" s="220"/>
      <c r="Q362" s="253">
        <v>1</v>
      </c>
      <c r="R362" s="254"/>
      <c r="S362" s="85"/>
    </row>
    <row r="363" s="85" customFormat="1" ht="65.1" hidden="1" customHeight="1" spans="1:18">
      <c r="A363" s="248">
        <v>25</v>
      </c>
      <c r="B363" s="207" t="s">
        <v>3247</v>
      </c>
      <c r="C363" s="201" t="s">
        <v>317</v>
      </c>
      <c r="D363" s="201" t="s">
        <v>642</v>
      </c>
      <c r="E363" s="373" t="s">
        <v>3248</v>
      </c>
      <c r="F363" s="201">
        <v>1600</v>
      </c>
      <c r="G363" s="179">
        <v>0</v>
      </c>
      <c r="H363" s="188" t="s">
        <v>3249</v>
      </c>
      <c r="I363" s="188"/>
      <c r="J363" s="188"/>
      <c r="K363" s="179" t="s">
        <v>33</v>
      </c>
      <c r="L363" s="179" t="s">
        <v>33</v>
      </c>
      <c r="M363" s="181" t="s">
        <v>646</v>
      </c>
      <c r="N363" s="181" t="s">
        <v>157</v>
      </c>
      <c r="O363" s="219"/>
      <c r="P363" s="220"/>
      <c r="Q363" s="299">
        <v>4</v>
      </c>
      <c r="R363" s="254"/>
    </row>
    <row r="364" s="95" customFormat="1" ht="39" hidden="1" customHeight="1" spans="1:20">
      <c r="A364" s="248">
        <v>26</v>
      </c>
      <c r="B364" s="207" t="s">
        <v>3250</v>
      </c>
      <c r="C364" s="201" t="s">
        <v>104</v>
      </c>
      <c r="D364" s="201" t="s">
        <v>642</v>
      </c>
      <c r="E364" s="373" t="s">
        <v>3251</v>
      </c>
      <c r="F364" s="201">
        <v>5000</v>
      </c>
      <c r="G364" s="179">
        <v>0</v>
      </c>
      <c r="H364" s="188" t="s">
        <v>3252</v>
      </c>
      <c r="I364" s="188"/>
      <c r="J364" s="188"/>
      <c r="K364" s="179" t="s">
        <v>33</v>
      </c>
      <c r="L364" s="179" t="s">
        <v>33</v>
      </c>
      <c r="M364" s="181" t="s">
        <v>646</v>
      </c>
      <c r="N364" s="181" t="s">
        <v>157</v>
      </c>
      <c r="O364" s="219"/>
      <c r="P364" s="220"/>
      <c r="Q364" s="299">
        <v>4</v>
      </c>
      <c r="R364" s="254"/>
      <c r="S364" s="85"/>
      <c r="T364" s="266"/>
    </row>
    <row r="365" s="99" customFormat="1" ht="45" hidden="1" customHeight="1" spans="1:16382">
      <c r="A365" s="248">
        <v>27</v>
      </c>
      <c r="B365" s="207" t="s">
        <v>3253</v>
      </c>
      <c r="C365" s="201" t="s">
        <v>51</v>
      </c>
      <c r="D365" s="201" t="s">
        <v>642</v>
      </c>
      <c r="E365" s="373" t="s">
        <v>3254</v>
      </c>
      <c r="F365" s="201">
        <v>20000</v>
      </c>
      <c r="G365" s="179">
        <v>0</v>
      </c>
      <c r="H365" s="188" t="s">
        <v>3255</v>
      </c>
      <c r="I365" s="188"/>
      <c r="J365" s="188"/>
      <c r="K365" s="179" t="s">
        <v>33</v>
      </c>
      <c r="L365" s="179" t="s">
        <v>33</v>
      </c>
      <c r="M365" s="181" t="s">
        <v>646</v>
      </c>
      <c r="N365" s="181" t="s">
        <v>157</v>
      </c>
      <c r="O365" s="219"/>
      <c r="P365" s="270"/>
      <c r="Q365" s="248">
        <v>1</v>
      </c>
      <c r="R365" s="254"/>
      <c r="S365" s="85"/>
      <c r="T365" s="110"/>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2"/>
      <c r="BR365" s="132"/>
      <c r="BS365" s="132"/>
      <c r="BT365" s="132"/>
      <c r="BU365" s="132"/>
      <c r="BV365" s="132"/>
      <c r="BW365" s="132"/>
      <c r="BX365" s="132"/>
      <c r="BY365" s="132"/>
      <c r="BZ365" s="132"/>
      <c r="CA365" s="132"/>
      <c r="CB365" s="132"/>
      <c r="CC365" s="132"/>
      <c r="CD365" s="132"/>
      <c r="CE365" s="132"/>
      <c r="CF365" s="132"/>
      <c r="CG365" s="132"/>
      <c r="CH365" s="132"/>
      <c r="CI365" s="132"/>
      <c r="CJ365" s="132"/>
      <c r="CK365" s="132"/>
      <c r="CL365" s="132"/>
      <c r="CM365" s="132"/>
      <c r="CN365" s="132"/>
      <c r="CO365" s="132"/>
      <c r="CP365" s="132"/>
      <c r="CQ365" s="132"/>
      <c r="CR365" s="132"/>
      <c r="CS365" s="132"/>
      <c r="CT365" s="132"/>
      <c r="CU365" s="132"/>
      <c r="CV365" s="132"/>
      <c r="CW365" s="132"/>
      <c r="CX365" s="132"/>
      <c r="CY365" s="132"/>
      <c r="CZ365" s="132"/>
      <c r="DA365" s="132"/>
      <c r="DB365" s="132"/>
      <c r="DC365" s="132"/>
      <c r="DD365" s="132"/>
      <c r="DE365" s="132"/>
      <c r="DF365" s="132"/>
      <c r="DG365" s="132"/>
      <c r="DH365" s="132"/>
      <c r="DI365" s="132"/>
      <c r="DJ365" s="132"/>
      <c r="DK365" s="132"/>
      <c r="DL365" s="132"/>
      <c r="DM365" s="132"/>
      <c r="DN365" s="132"/>
      <c r="DO365" s="132"/>
      <c r="DP365" s="132"/>
      <c r="DQ365" s="132"/>
      <c r="DR365" s="132"/>
      <c r="DS365" s="132"/>
      <c r="DT365" s="132"/>
      <c r="DU365" s="132"/>
      <c r="DV365" s="132"/>
      <c r="DW365" s="132"/>
      <c r="DX365" s="132"/>
      <c r="DY365" s="132"/>
      <c r="DZ365" s="132"/>
      <c r="EA365" s="132"/>
      <c r="EB365" s="132"/>
      <c r="EC365" s="132"/>
      <c r="ED365" s="132"/>
      <c r="EE365" s="132"/>
      <c r="EF365" s="132"/>
      <c r="EG365" s="132"/>
      <c r="EH365" s="132"/>
      <c r="EI365" s="132"/>
      <c r="EJ365" s="132"/>
      <c r="EK365" s="132"/>
      <c r="EL365" s="132"/>
      <c r="EM365" s="132"/>
      <c r="EN365" s="132"/>
      <c r="EO365" s="132"/>
      <c r="EP365" s="132"/>
      <c r="EQ365" s="132"/>
      <c r="ER365" s="132"/>
      <c r="ES365" s="132"/>
      <c r="ET365" s="132"/>
      <c r="EU365" s="132"/>
      <c r="EV365" s="132"/>
      <c r="EW365" s="132"/>
      <c r="EX365" s="132"/>
      <c r="EY365" s="132"/>
      <c r="EZ365" s="132"/>
      <c r="FA365" s="132"/>
      <c r="FB365" s="132"/>
      <c r="FC365" s="132"/>
      <c r="FD365" s="132"/>
      <c r="FE365" s="132"/>
      <c r="FF365" s="132"/>
      <c r="FG365" s="132"/>
      <c r="FH365" s="132"/>
      <c r="FI365" s="132"/>
      <c r="FJ365" s="132"/>
      <c r="FK365" s="132"/>
      <c r="FL365" s="132"/>
      <c r="FM365" s="132"/>
      <c r="FN365" s="132"/>
      <c r="FO365" s="132"/>
      <c r="FP365" s="132"/>
      <c r="FQ365" s="132"/>
      <c r="FR365" s="132"/>
      <c r="FS365" s="132"/>
      <c r="FT365" s="132"/>
      <c r="FU365" s="132"/>
      <c r="FV365" s="132"/>
      <c r="FW365" s="132"/>
      <c r="FX365" s="132"/>
      <c r="FY365" s="132"/>
      <c r="FZ365" s="132"/>
      <c r="GA365" s="132"/>
      <c r="GB365" s="132"/>
      <c r="GC365" s="132"/>
      <c r="GD365" s="132"/>
      <c r="GE365" s="132"/>
      <c r="GF365" s="132"/>
      <c r="GG365" s="132"/>
      <c r="GH365" s="132"/>
      <c r="GI365" s="132"/>
      <c r="GJ365" s="132"/>
      <c r="GK365" s="132"/>
      <c r="GL365" s="132"/>
      <c r="GM365" s="132"/>
      <c r="GN365" s="132"/>
      <c r="GO365" s="132"/>
      <c r="GP365" s="132"/>
      <c r="GQ365" s="132"/>
      <c r="GR365" s="132"/>
      <c r="GS365" s="132"/>
      <c r="GT365" s="132"/>
      <c r="GU365" s="132"/>
      <c r="GV365" s="132"/>
      <c r="GW365" s="132"/>
      <c r="GX365" s="132"/>
      <c r="GY365" s="132"/>
      <c r="GZ365" s="132"/>
      <c r="HA365" s="132"/>
      <c r="HB365" s="132"/>
      <c r="HC365" s="132"/>
      <c r="HD365" s="132"/>
      <c r="HE365" s="132"/>
      <c r="HF365" s="132"/>
      <c r="HG365" s="132"/>
      <c r="HH365" s="132"/>
      <c r="HI365" s="132"/>
      <c r="HJ365" s="132"/>
      <c r="HK365" s="132"/>
      <c r="HL365" s="132"/>
      <c r="HM365" s="132"/>
      <c r="HN365" s="132"/>
      <c r="HO365" s="132"/>
      <c r="HP365" s="132"/>
      <c r="HQ365" s="132"/>
      <c r="HR365" s="132"/>
      <c r="HS365" s="132"/>
      <c r="HT365" s="132"/>
      <c r="HU365" s="132"/>
      <c r="HV365" s="132"/>
      <c r="HW365" s="132"/>
      <c r="HX365" s="132"/>
      <c r="HY365" s="132"/>
      <c r="HZ365" s="132"/>
      <c r="IA365" s="132"/>
      <c r="IB365" s="132"/>
      <c r="IC365" s="132"/>
      <c r="ID365" s="132"/>
      <c r="IE365" s="132"/>
      <c r="IF365" s="132"/>
      <c r="IG365" s="132"/>
      <c r="IH365" s="132"/>
      <c r="II365" s="132"/>
      <c r="IJ365" s="132"/>
      <c r="IK365" s="132"/>
      <c r="IL365" s="132"/>
      <c r="IM365" s="132"/>
      <c r="IN365" s="132"/>
      <c r="IO365" s="132"/>
      <c r="IP365" s="132"/>
      <c r="IQ365" s="132"/>
      <c r="IR365" s="132"/>
      <c r="IS365" s="132"/>
      <c r="IT365" s="132"/>
      <c r="IU365" s="132"/>
      <c r="IV365" s="132"/>
      <c r="IW365" s="132"/>
      <c r="IX365" s="132"/>
      <c r="IY365" s="132"/>
      <c r="IZ365" s="132"/>
      <c r="JA365" s="132"/>
      <c r="JB365" s="132"/>
      <c r="JC365" s="132"/>
      <c r="JD365" s="132"/>
      <c r="JE365" s="132"/>
      <c r="JF365" s="132"/>
      <c r="JG365" s="132"/>
      <c r="JH365" s="132"/>
      <c r="JI365" s="132"/>
      <c r="JJ365" s="132"/>
      <c r="JK365" s="132"/>
      <c r="JL365" s="132"/>
      <c r="JM365" s="132"/>
      <c r="JN365" s="132"/>
      <c r="JO365" s="132"/>
      <c r="JP365" s="132"/>
      <c r="JQ365" s="132"/>
      <c r="JR365" s="132"/>
      <c r="JS365" s="132"/>
      <c r="JT365" s="132"/>
      <c r="JU365" s="132"/>
      <c r="JV365" s="132"/>
      <c r="JW365" s="132"/>
      <c r="JX365" s="132"/>
      <c r="JY365" s="132"/>
      <c r="JZ365" s="132"/>
      <c r="KA365" s="132"/>
      <c r="KB365" s="132"/>
      <c r="KC365" s="132"/>
      <c r="KD365" s="132"/>
      <c r="KE365" s="132"/>
      <c r="KF365" s="132"/>
      <c r="KG365" s="132"/>
      <c r="KH365" s="132"/>
      <c r="KI365" s="132"/>
      <c r="KJ365" s="132"/>
      <c r="KK365" s="132"/>
      <c r="KL365" s="132"/>
      <c r="KM365" s="132"/>
      <c r="KN365" s="132"/>
      <c r="KO365" s="132"/>
      <c r="KP365" s="132"/>
      <c r="KQ365" s="132"/>
      <c r="KR365" s="132"/>
      <c r="KS365" s="132"/>
      <c r="KT365" s="132"/>
      <c r="KU365" s="132"/>
      <c r="KV365" s="132"/>
      <c r="KW365" s="132"/>
      <c r="KX365" s="132"/>
      <c r="KY365" s="132"/>
      <c r="KZ365" s="132"/>
      <c r="LA365" s="132"/>
      <c r="LB365" s="132"/>
      <c r="LC365" s="132"/>
      <c r="LD365" s="132"/>
      <c r="LE365" s="132"/>
      <c r="LF365" s="132"/>
      <c r="LG365" s="132"/>
      <c r="LH365" s="132"/>
      <c r="LI365" s="132"/>
      <c r="LJ365" s="132"/>
      <c r="LK365" s="132"/>
      <c r="LL365" s="132"/>
      <c r="LM365" s="132"/>
      <c r="LN365" s="132"/>
      <c r="LO365" s="132"/>
      <c r="LP365" s="132"/>
      <c r="LQ365" s="132"/>
      <c r="LR365" s="132"/>
      <c r="LS365" s="132"/>
      <c r="LT365" s="132"/>
      <c r="LU365" s="132"/>
      <c r="LV365" s="132"/>
      <c r="LW365" s="132"/>
      <c r="LX365" s="132"/>
      <c r="LY365" s="132"/>
      <c r="LZ365" s="132"/>
      <c r="MA365" s="132"/>
      <c r="MB365" s="132"/>
      <c r="MC365" s="132"/>
      <c r="MD365" s="132"/>
      <c r="ME365" s="132"/>
      <c r="MF365" s="132"/>
      <c r="MG365" s="132"/>
      <c r="MH365" s="132"/>
      <c r="MI365" s="132"/>
      <c r="MJ365" s="132"/>
      <c r="MK365" s="132"/>
      <c r="ML365" s="132"/>
      <c r="MM365" s="132"/>
      <c r="MN365" s="132"/>
      <c r="MO365" s="132"/>
      <c r="MP365" s="132"/>
      <c r="MQ365" s="132"/>
      <c r="MR365" s="132"/>
      <c r="MS365" s="132"/>
      <c r="MT365" s="132"/>
      <c r="MU365" s="132"/>
      <c r="MV365" s="132"/>
      <c r="MW365" s="132"/>
      <c r="MX365" s="132"/>
      <c r="MY365" s="132"/>
      <c r="MZ365" s="132"/>
      <c r="NA365" s="132"/>
      <c r="NB365" s="132"/>
      <c r="NC365" s="132"/>
      <c r="ND365" s="132"/>
      <c r="NE365" s="132"/>
      <c r="NF365" s="132"/>
      <c r="NG365" s="132"/>
      <c r="NH365" s="132"/>
      <c r="NI365" s="132"/>
      <c r="NJ365" s="132"/>
      <c r="NK365" s="132"/>
      <c r="NL365" s="132"/>
      <c r="NM365" s="132"/>
      <c r="NN365" s="132"/>
      <c r="NO365" s="132"/>
      <c r="NP365" s="132"/>
      <c r="NQ365" s="132"/>
      <c r="NR365" s="132"/>
      <c r="NS365" s="132"/>
      <c r="NT365" s="132"/>
      <c r="NU365" s="132"/>
      <c r="NV365" s="132"/>
      <c r="NW365" s="132"/>
      <c r="NX365" s="132"/>
      <c r="NY365" s="132"/>
      <c r="NZ365" s="132"/>
      <c r="OA365" s="132"/>
      <c r="OB365" s="132"/>
      <c r="OC365" s="132"/>
      <c r="OD365" s="132"/>
      <c r="OE365" s="132"/>
      <c r="OF365" s="132"/>
      <c r="OG365" s="132"/>
      <c r="OH365" s="132"/>
      <c r="OI365" s="132"/>
      <c r="OJ365" s="132"/>
      <c r="OK365" s="132"/>
      <c r="OL365" s="132"/>
      <c r="OM365" s="132"/>
      <c r="ON365" s="132"/>
      <c r="OO365" s="132"/>
      <c r="OP365" s="132"/>
      <c r="OQ365" s="132"/>
      <c r="OR365" s="132"/>
      <c r="OS365" s="132"/>
      <c r="OT365" s="132"/>
      <c r="OU365" s="132"/>
      <c r="OV365" s="132"/>
      <c r="OW365" s="132"/>
      <c r="OX365" s="132"/>
      <c r="OY365" s="132"/>
      <c r="OZ365" s="132"/>
      <c r="PA365" s="132"/>
      <c r="PB365" s="132"/>
      <c r="PC365" s="132"/>
      <c r="PD365" s="132"/>
      <c r="PE365" s="132"/>
      <c r="PF365" s="132"/>
      <c r="PG365" s="132"/>
      <c r="PH365" s="132"/>
      <c r="PI365" s="132"/>
      <c r="PJ365" s="132"/>
      <c r="PK365" s="132"/>
      <c r="PL365" s="132"/>
      <c r="PM365" s="132"/>
      <c r="PN365" s="132"/>
      <c r="PO365" s="132"/>
      <c r="PP365" s="132"/>
      <c r="PQ365" s="132"/>
      <c r="PR365" s="132"/>
      <c r="PS365" s="132"/>
      <c r="PT365" s="132"/>
      <c r="PU365" s="132"/>
      <c r="PV365" s="132"/>
      <c r="PW365" s="132"/>
      <c r="PX365" s="132"/>
      <c r="PY365" s="132"/>
      <c r="PZ365" s="132"/>
      <c r="QA365" s="132"/>
      <c r="QB365" s="132"/>
      <c r="QC365" s="132"/>
      <c r="QD365" s="132"/>
      <c r="QE365" s="132"/>
      <c r="QF365" s="132"/>
      <c r="QG365" s="132"/>
      <c r="QH365" s="132"/>
      <c r="QI365" s="132"/>
      <c r="QJ365" s="132"/>
      <c r="QK365" s="132"/>
      <c r="QL365" s="132"/>
      <c r="QM365" s="132"/>
      <c r="QN365" s="132"/>
      <c r="QO365" s="132"/>
      <c r="QP365" s="132"/>
      <c r="QQ365" s="132"/>
      <c r="QR365" s="132"/>
      <c r="QS365" s="132"/>
      <c r="QT365" s="132"/>
      <c r="QU365" s="132"/>
      <c r="QV365" s="132"/>
      <c r="QW365" s="132"/>
      <c r="QX365" s="132"/>
      <c r="QY365" s="132"/>
      <c r="QZ365" s="132"/>
      <c r="RA365" s="132"/>
      <c r="RB365" s="132"/>
      <c r="RC365" s="132"/>
      <c r="RD365" s="132"/>
      <c r="RE365" s="132"/>
      <c r="RF365" s="132"/>
      <c r="RG365" s="132"/>
      <c r="RH365" s="132"/>
      <c r="RI365" s="132"/>
      <c r="RJ365" s="132"/>
      <c r="RK365" s="132"/>
      <c r="RL365" s="132"/>
      <c r="RM365" s="132"/>
      <c r="RN365" s="132"/>
      <c r="RO365" s="132"/>
      <c r="RP365" s="132"/>
      <c r="RQ365" s="132"/>
      <c r="RR365" s="132"/>
      <c r="RS365" s="132"/>
      <c r="RT365" s="132"/>
      <c r="RU365" s="132"/>
      <c r="RV365" s="132"/>
      <c r="RW365" s="132"/>
      <c r="RX365" s="132"/>
      <c r="RY365" s="132"/>
      <c r="RZ365" s="132"/>
      <c r="SA365" s="132"/>
      <c r="SB365" s="132"/>
      <c r="SC365" s="132"/>
      <c r="SD365" s="132"/>
      <c r="SE365" s="132"/>
      <c r="SF365" s="132"/>
      <c r="SG365" s="132"/>
      <c r="SH365" s="132"/>
      <c r="SI365" s="132"/>
      <c r="SJ365" s="132"/>
      <c r="SK365" s="132"/>
      <c r="SL365" s="132"/>
      <c r="SM365" s="132"/>
      <c r="SN365" s="132"/>
      <c r="SO365" s="132"/>
      <c r="SP365" s="132"/>
      <c r="SQ365" s="132"/>
      <c r="SR365" s="132"/>
      <c r="SS365" s="132"/>
      <c r="ST365" s="132"/>
      <c r="SU365" s="132"/>
      <c r="SV365" s="132"/>
      <c r="SW365" s="132"/>
      <c r="SX365" s="132"/>
      <c r="SY365" s="132"/>
      <c r="SZ365" s="132"/>
      <c r="TA365" s="132"/>
      <c r="TB365" s="132"/>
      <c r="TC365" s="132"/>
      <c r="TD365" s="132"/>
      <c r="TE365" s="132"/>
      <c r="TF365" s="132"/>
      <c r="TG365" s="132"/>
      <c r="TH365" s="132"/>
      <c r="TI365" s="132"/>
      <c r="TJ365" s="132"/>
      <c r="TK365" s="132"/>
      <c r="TL365" s="132"/>
      <c r="TM365" s="132"/>
      <c r="TN365" s="132"/>
      <c r="TO365" s="132"/>
      <c r="TP365" s="132"/>
      <c r="TQ365" s="132"/>
      <c r="TR365" s="132"/>
      <c r="TS365" s="132"/>
      <c r="TT365" s="132"/>
      <c r="TU365" s="132"/>
      <c r="TV365" s="132"/>
      <c r="TW365" s="132"/>
      <c r="TX365" s="132"/>
      <c r="TY365" s="132"/>
      <c r="TZ365" s="132"/>
      <c r="UA365" s="132"/>
      <c r="UB365" s="132"/>
      <c r="UC365" s="132"/>
      <c r="UD365" s="132"/>
      <c r="UE365" s="132"/>
      <c r="UF365" s="132"/>
      <c r="UG365" s="132"/>
      <c r="UH365" s="132"/>
      <c r="UI365" s="132"/>
      <c r="UJ365" s="132"/>
      <c r="UK365" s="132"/>
      <c r="UL365" s="132"/>
      <c r="UM365" s="132"/>
      <c r="UN365" s="132"/>
      <c r="UO365" s="132"/>
      <c r="UP365" s="132"/>
      <c r="UQ365" s="132"/>
      <c r="UR365" s="132"/>
      <c r="US365" s="132"/>
      <c r="UT365" s="132"/>
      <c r="UU365" s="132"/>
      <c r="UV365" s="132"/>
      <c r="UW365" s="132"/>
      <c r="UX365" s="132"/>
      <c r="UY365" s="132"/>
      <c r="UZ365" s="132"/>
      <c r="VA365" s="132"/>
      <c r="VB365" s="132"/>
      <c r="VC365" s="132"/>
      <c r="VD365" s="132"/>
      <c r="VE365" s="132"/>
      <c r="VF365" s="132"/>
      <c r="VG365" s="132"/>
      <c r="VH365" s="132"/>
      <c r="VI365" s="132"/>
      <c r="VJ365" s="132"/>
      <c r="VK365" s="132"/>
      <c r="VL365" s="132"/>
      <c r="VM365" s="132"/>
      <c r="VN365" s="132"/>
      <c r="VO365" s="132"/>
      <c r="VP365" s="132"/>
      <c r="VQ365" s="132"/>
      <c r="VR365" s="132"/>
      <c r="VS365" s="132"/>
      <c r="VT365" s="132"/>
      <c r="VU365" s="132"/>
      <c r="VV365" s="132"/>
      <c r="VW365" s="132"/>
      <c r="VX365" s="132"/>
      <c r="VY365" s="132"/>
      <c r="VZ365" s="132"/>
      <c r="WA365" s="132"/>
      <c r="WB365" s="132"/>
      <c r="WC365" s="132"/>
      <c r="WD365" s="132"/>
      <c r="WE365" s="132"/>
      <c r="WF365" s="132"/>
      <c r="WG365" s="132"/>
      <c r="WH365" s="132"/>
      <c r="WI365" s="132"/>
      <c r="WJ365" s="132"/>
      <c r="WK365" s="132"/>
      <c r="WL365" s="132"/>
      <c r="WM365" s="132"/>
      <c r="WN365" s="132"/>
      <c r="WO365" s="132"/>
      <c r="WP365" s="132"/>
      <c r="WQ365" s="132"/>
      <c r="WR365" s="132"/>
      <c r="WS365" s="132"/>
      <c r="WT365" s="132"/>
      <c r="WU365" s="132"/>
      <c r="WV365" s="132"/>
      <c r="WW365" s="132"/>
      <c r="WX365" s="132"/>
      <c r="WY365" s="132"/>
      <c r="WZ365" s="132"/>
      <c r="XA365" s="132"/>
      <c r="XB365" s="132"/>
      <c r="XC365" s="132"/>
      <c r="XD365" s="132"/>
      <c r="XE365" s="132"/>
      <c r="XF365" s="132"/>
      <c r="XG365" s="132"/>
      <c r="XH365" s="132"/>
      <c r="XI365" s="132"/>
      <c r="XJ365" s="132"/>
      <c r="XK365" s="132"/>
      <c r="XL365" s="132"/>
      <c r="XM365" s="132"/>
      <c r="XN365" s="132"/>
      <c r="XO365" s="132"/>
      <c r="XP365" s="132"/>
      <c r="XQ365" s="132"/>
      <c r="XR365" s="132"/>
      <c r="XS365" s="132"/>
      <c r="XT365" s="132"/>
      <c r="XU365" s="132"/>
      <c r="XV365" s="132"/>
      <c r="XW365" s="132"/>
      <c r="XX365" s="132"/>
      <c r="XY365" s="132"/>
      <c r="XZ365" s="132"/>
      <c r="YA365" s="132"/>
      <c r="YB365" s="132"/>
      <c r="YC365" s="132"/>
      <c r="YD365" s="132"/>
      <c r="YE365" s="132"/>
      <c r="YF365" s="132"/>
      <c r="YG365" s="132"/>
      <c r="YH365" s="132"/>
      <c r="YI365" s="132"/>
      <c r="YJ365" s="132"/>
      <c r="YK365" s="132"/>
      <c r="YL365" s="132"/>
      <c r="YM365" s="132"/>
      <c r="YN365" s="132"/>
      <c r="YO365" s="132"/>
      <c r="YP365" s="132"/>
      <c r="YQ365" s="132"/>
      <c r="YR365" s="132"/>
      <c r="YS365" s="132"/>
      <c r="YT365" s="132"/>
      <c r="YU365" s="132"/>
      <c r="YV365" s="132"/>
      <c r="YW365" s="132"/>
      <c r="YX365" s="132"/>
      <c r="YY365" s="132"/>
      <c r="YZ365" s="132"/>
      <c r="ZA365" s="132"/>
      <c r="ZB365" s="132"/>
      <c r="ZC365" s="132"/>
      <c r="ZD365" s="132"/>
      <c r="ZE365" s="132"/>
      <c r="ZF365" s="132"/>
      <c r="ZG365" s="132"/>
      <c r="ZH365" s="132"/>
      <c r="ZI365" s="132"/>
      <c r="ZJ365" s="132"/>
      <c r="ZK365" s="132"/>
      <c r="ZL365" s="132"/>
      <c r="ZM365" s="132"/>
      <c r="ZN365" s="132"/>
      <c r="ZO365" s="132"/>
      <c r="ZP365" s="132"/>
      <c r="ZQ365" s="132"/>
      <c r="ZR365" s="132"/>
      <c r="ZS365" s="132"/>
      <c r="ZT365" s="132"/>
      <c r="ZU365" s="132"/>
      <c r="ZV365" s="132"/>
      <c r="ZW365" s="132"/>
      <c r="ZX365" s="132"/>
      <c r="ZY365" s="132"/>
      <c r="ZZ365" s="132"/>
      <c r="AAA365" s="132"/>
      <c r="AAB365" s="132"/>
      <c r="AAC365" s="132"/>
      <c r="AAD365" s="132"/>
      <c r="AAE365" s="132"/>
      <c r="AAF365" s="132"/>
      <c r="AAG365" s="132"/>
      <c r="AAH365" s="132"/>
      <c r="AAI365" s="132"/>
      <c r="AAJ365" s="132"/>
      <c r="AAK365" s="132"/>
      <c r="AAL365" s="132"/>
      <c r="AAM365" s="132"/>
      <c r="AAN365" s="132"/>
      <c r="AAO365" s="132"/>
      <c r="AAP365" s="132"/>
      <c r="AAQ365" s="132"/>
      <c r="AAR365" s="132"/>
      <c r="AAS365" s="132"/>
      <c r="AAT365" s="132"/>
      <c r="AAU365" s="132"/>
      <c r="AAV365" s="132"/>
      <c r="AAW365" s="132"/>
      <c r="AAX365" s="132"/>
      <c r="AAY365" s="132"/>
      <c r="AAZ365" s="132"/>
      <c r="ABA365" s="132"/>
      <c r="ABB365" s="132"/>
      <c r="ABC365" s="132"/>
      <c r="ABD365" s="132"/>
      <c r="ABE365" s="132"/>
      <c r="ABF365" s="132"/>
      <c r="ABG365" s="132"/>
      <c r="ABH365" s="132"/>
      <c r="ABI365" s="132"/>
      <c r="ABJ365" s="132"/>
      <c r="ABK365" s="132"/>
      <c r="ABL365" s="132"/>
      <c r="ABM365" s="132"/>
      <c r="ABN365" s="132"/>
      <c r="ABO365" s="132"/>
      <c r="ABP365" s="132"/>
      <c r="ABQ365" s="132"/>
      <c r="ABR365" s="132"/>
      <c r="ABS365" s="132"/>
      <c r="ABT365" s="132"/>
      <c r="ABU365" s="132"/>
      <c r="ABV365" s="132"/>
      <c r="ABW365" s="132"/>
      <c r="ABX365" s="132"/>
      <c r="ABY365" s="132"/>
      <c r="ABZ365" s="132"/>
      <c r="ACA365" s="132"/>
      <c r="ACB365" s="132"/>
      <c r="ACC365" s="132"/>
      <c r="ACD365" s="132"/>
      <c r="ACE365" s="132"/>
      <c r="ACF365" s="132"/>
      <c r="ACG365" s="132"/>
      <c r="ACH365" s="132"/>
      <c r="ACI365" s="132"/>
      <c r="ACJ365" s="132"/>
      <c r="ACK365" s="132"/>
      <c r="ACL365" s="132"/>
      <c r="ACM365" s="132"/>
      <c r="ACN365" s="132"/>
      <c r="ACO365" s="132"/>
      <c r="ACP365" s="132"/>
      <c r="ACQ365" s="132"/>
      <c r="ACR365" s="132"/>
      <c r="ACS365" s="132"/>
      <c r="ACT365" s="132"/>
      <c r="ACU365" s="132"/>
      <c r="ACV365" s="132"/>
      <c r="ACW365" s="132"/>
      <c r="ACX365" s="132"/>
      <c r="ACY365" s="132"/>
      <c r="ACZ365" s="132"/>
      <c r="ADA365" s="132"/>
      <c r="ADB365" s="132"/>
      <c r="ADC365" s="132"/>
      <c r="ADD365" s="132"/>
      <c r="ADE365" s="132"/>
      <c r="ADF365" s="132"/>
      <c r="ADG365" s="132"/>
      <c r="ADH365" s="132"/>
      <c r="ADI365" s="132"/>
      <c r="ADJ365" s="132"/>
      <c r="ADK365" s="132"/>
      <c r="ADL365" s="132"/>
      <c r="ADM365" s="132"/>
      <c r="ADN365" s="132"/>
      <c r="ADO365" s="132"/>
      <c r="ADP365" s="132"/>
      <c r="ADQ365" s="132"/>
      <c r="ADR365" s="132"/>
      <c r="ADS365" s="132"/>
      <c r="ADT365" s="132"/>
      <c r="ADU365" s="132"/>
      <c r="ADV365" s="132"/>
      <c r="ADW365" s="132"/>
      <c r="ADX365" s="132"/>
      <c r="ADY365" s="132"/>
      <c r="ADZ365" s="132"/>
      <c r="AEA365" s="132"/>
      <c r="AEB365" s="132"/>
      <c r="AEC365" s="132"/>
      <c r="AED365" s="132"/>
      <c r="AEE365" s="132"/>
      <c r="AEF365" s="132"/>
      <c r="AEG365" s="132"/>
      <c r="AEH365" s="132"/>
      <c r="AEI365" s="132"/>
      <c r="AEJ365" s="132"/>
      <c r="AEK365" s="132"/>
      <c r="AEL365" s="132"/>
      <c r="AEM365" s="132"/>
      <c r="AEN365" s="132"/>
      <c r="AEO365" s="132"/>
      <c r="AEP365" s="132"/>
      <c r="AEQ365" s="132"/>
      <c r="AER365" s="132"/>
      <c r="AES365" s="132"/>
      <c r="AET365" s="132"/>
      <c r="AEU365" s="132"/>
      <c r="AEV365" s="132"/>
      <c r="AEW365" s="132"/>
      <c r="AEX365" s="132"/>
      <c r="AEY365" s="132"/>
      <c r="AEZ365" s="132"/>
      <c r="AFA365" s="132"/>
      <c r="AFB365" s="132"/>
      <c r="AFC365" s="132"/>
      <c r="AFD365" s="132"/>
      <c r="AFE365" s="132"/>
      <c r="AFF365" s="132"/>
      <c r="AFG365" s="132"/>
      <c r="AFH365" s="132"/>
      <c r="AFI365" s="132"/>
      <c r="AFJ365" s="132"/>
      <c r="AFK365" s="132"/>
      <c r="AFL365" s="132"/>
      <c r="AFM365" s="132"/>
      <c r="AFN365" s="132"/>
      <c r="AFO365" s="132"/>
      <c r="AFP365" s="132"/>
      <c r="AFQ365" s="132"/>
      <c r="AFR365" s="132"/>
      <c r="AFS365" s="132"/>
      <c r="AFT365" s="132"/>
      <c r="AFU365" s="132"/>
      <c r="AFV365" s="132"/>
      <c r="AFW365" s="132"/>
      <c r="AFX365" s="132"/>
      <c r="AFY365" s="132"/>
      <c r="AFZ365" s="132"/>
      <c r="AGA365" s="132"/>
      <c r="AGB365" s="132"/>
      <c r="AGC365" s="132"/>
      <c r="AGD365" s="132"/>
      <c r="AGE365" s="132"/>
      <c r="AGF365" s="132"/>
      <c r="AGG365" s="132"/>
      <c r="AGH365" s="132"/>
      <c r="AGI365" s="132"/>
      <c r="AGJ365" s="132"/>
      <c r="AGK365" s="132"/>
      <c r="AGL365" s="132"/>
      <c r="AGM365" s="132"/>
      <c r="AGN365" s="132"/>
      <c r="AGO365" s="132"/>
      <c r="AGP365" s="132"/>
      <c r="AGQ365" s="132"/>
      <c r="AGR365" s="132"/>
      <c r="AGS365" s="132"/>
      <c r="AGT365" s="132"/>
      <c r="AGU365" s="132"/>
      <c r="AGV365" s="132"/>
      <c r="AGW365" s="132"/>
      <c r="AGX365" s="132"/>
      <c r="AGY365" s="132"/>
      <c r="AGZ365" s="132"/>
      <c r="AHA365" s="132"/>
      <c r="AHB365" s="132"/>
      <c r="AHC365" s="132"/>
      <c r="AHD365" s="132"/>
      <c r="AHE365" s="132"/>
      <c r="AHF365" s="132"/>
      <c r="AHG365" s="132"/>
      <c r="AHH365" s="132"/>
      <c r="AHI365" s="132"/>
      <c r="AHJ365" s="132"/>
      <c r="AHK365" s="132"/>
      <c r="AHL365" s="132"/>
      <c r="AHM365" s="132"/>
      <c r="AHN365" s="132"/>
      <c r="AHO365" s="132"/>
      <c r="AHP365" s="132"/>
      <c r="AHQ365" s="132"/>
      <c r="AHR365" s="132"/>
      <c r="AHS365" s="132"/>
      <c r="AHT365" s="132"/>
      <c r="AHU365" s="132"/>
      <c r="AHV365" s="132"/>
      <c r="AHW365" s="132"/>
      <c r="AHX365" s="132"/>
      <c r="AHY365" s="132"/>
      <c r="AHZ365" s="132"/>
      <c r="AIA365" s="132"/>
      <c r="AIB365" s="132"/>
      <c r="AIC365" s="132"/>
      <c r="AID365" s="132"/>
      <c r="AIE365" s="132"/>
      <c r="AIF365" s="132"/>
      <c r="AIG365" s="132"/>
      <c r="AIH365" s="132"/>
      <c r="AII365" s="132"/>
      <c r="AIJ365" s="132"/>
      <c r="AIK365" s="132"/>
      <c r="AIL365" s="132"/>
      <c r="AIM365" s="132"/>
      <c r="AIN365" s="132"/>
      <c r="AIO365" s="132"/>
      <c r="AIP365" s="132"/>
      <c r="AIQ365" s="132"/>
      <c r="AIR365" s="132"/>
      <c r="AIS365" s="132"/>
      <c r="AIT365" s="132"/>
      <c r="AIU365" s="132"/>
      <c r="AIV365" s="132"/>
      <c r="AIW365" s="132"/>
      <c r="AIX365" s="132"/>
      <c r="AIY365" s="132"/>
      <c r="AIZ365" s="132"/>
      <c r="AJA365" s="132"/>
      <c r="AJB365" s="132"/>
      <c r="AJC365" s="132"/>
      <c r="AJD365" s="132"/>
      <c r="AJE365" s="132"/>
      <c r="AJF365" s="132"/>
      <c r="AJG365" s="132"/>
      <c r="AJH365" s="132"/>
      <c r="AJI365" s="132"/>
      <c r="AJJ365" s="132"/>
      <c r="AJK365" s="132"/>
      <c r="AJL365" s="132"/>
      <c r="AJM365" s="132"/>
      <c r="AJN365" s="132"/>
      <c r="AJO365" s="132"/>
      <c r="AJP365" s="132"/>
      <c r="AJQ365" s="132"/>
      <c r="AJR365" s="132"/>
      <c r="AJS365" s="132"/>
      <c r="AJT365" s="132"/>
      <c r="AJU365" s="132"/>
      <c r="AJV365" s="132"/>
      <c r="AJW365" s="132"/>
      <c r="AJX365" s="132"/>
      <c r="AJY365" s="132"/>
      <c r="AJZ365" s="132"/>
      <c r="AKA365" s="132"/>
      <c r="AKB365" s="132"/>
      <c r="AKC365" s="132"/>
      <c r="AKD365" s="132"/>
      <c r="AKE365" s="132"/>
      <c r="AKF365" s="132"/>
      <c r="AKG365" s="132"/>
      <c r="AKH365" s="132"/>
      <c r="AKI365" s="132"/>
      <c r="AKJ365" s="132"/>
      <c r="AKK365" s="132"/>
      <c r="AKL365" s="132"/>
      <c r="AKM365" s="132"/>
      <c r="AKN365" s="132"/>
      <c r="AKO365" s="132"/>
      <c r="AKP365" s="132"/>
      <c r="AKQ365" s="132"/>
      <c r="AKR365" s="132"/>
      <c r="AKS365" s="132"/>
      <c r="AKT365" s="132"/>
      <c r="AKU365" s="132"/>
      <c r="AKV365" s="132"/>
      <c r="AKW365" s="132"/>
      <c r="AKX365" s="132"/>
      <c r="AKY365" s="132"/>
      <c r="AKZ365" s="132"/>
      <c r="ALA365" s="132"/>
      <c r="ALB365" s="132"/>
      <c r="ALC365" s="132"/>
      <c r="ALD365" s="132"/>
      <c r="ALE365" s="132"/>
      <c r="ALF365" s="132"/>
      <c r="ALG365" s="132"/>
      <c r="ALH365" s="132"/>
      <c r="ALI365" s="132"/>
      <c r="ALJ365" s="132"/>
      <c r="ALK365" s="132"/>
      <c r="ALL365" s="132"/>
      <c r="ALM365" s="132"/>
      <c r="ALN365" s="132"/>
      <c r="ALO365" s="132"/>
      <c r="ALP365" s="132"/>
      <c r="ALQ365" s="132"/>
      <c r="ALR365" s="132"/>
      <c r="ALS365" s="132"/>
      <c r="ALT365" s="132"/>
      <c r="ALU365" s="132"/>
      <c r="ALV365" s="132"/>
      <c r="ALW365" s="132"/>
      <c r="ALX365" s="132"/>
      <c r="ALY365" s="132"/>
      <c r="ALZ365" s="132"/>
      <c r="AMA365" s="132"/>
      <c r="AMB365" s="132"/>
      <c r="AMC365" s="132"/>
      <c r="AMD365" s="132"/>
      <c r="AME365" s="132"/>
      <c r="AMF365" s="132"/>
      <c r="AMG365" s="132"/>
      <c r="AMH365" s="132"/>
      <c r="AMI365" s="132"/>
      <c r="AMJ365" s="132"/>
      <c r="AMK365" s="132"/>
      <c r="AML365" s="132"/>
      <c r="AMM365" s="132"/>
      <c r="AMN365" s="132"/>
      <c r="AMO365" s="132"/>
      <c r="AMP365" s="132"/>
      <c r="AMQ365" s="132"/>
      <c r="AMR365" s="132"/>
      <c r="AMS365" s="132"/>
      <c r="AMT365" s="132"/>
      <c r="AMU365" s="132"/>
      <c r="AMV365" s="132"/>
      <c r="AMW365" s="132"/>
      <c r="AMX365" s="132"/>
      <c r="AMY365" s="132"/>
      <c r="AMZ365" s="132"/>
      <c r="ANA365" s="132"/>
      <c r="ANB365" s="132"/>
      <c r="ANC365" s="132"/>
      <c r="AND365" s="132"/>
      <c r="ANE365" s="132"/>
      <c r="ANF365" s="132"/>
      <c r="ANG365" s="132"/>
      <c r="ANH365" s="132"/>
      <c r="ANI365" s="132"/>
      <c r="ANJ365" s="132"/>
      <c r="ANK365" s="132"/>
      <c r="ANL365" s="132"/>
      <c r="ANM365" s="132"/>
      <c r="ANN365" s="132"/>
      <c r="ANO365" s="132"/>
      <c r="ANP365" s="132"/>
      <c r="ANQ365" s="132"/>
      <c r="ANR365" s="132"/>
      <c r="ANS365" s="132"/>
      <c r="ANT365" s="132"/>
      <c r="ANU365" s="132"/>
      <c r="ANV365" s="132"/>
      <c r="ANW365" s="132"/>
      <c r="ANX365" s="132"/>
      <c r="ANY365" s="132"/>
      <c r="ANZ365" s="132"/>
      <c r="AOA365" s="132"/>
      <c r="AOB365" s="132"/>
      <c r="AOC365" s="132"/>
      <c r="AOD365" s="132"/>
      <c r="AOE365" s="132"/>
      <c r="AOF365" s="132"/>
      <c r="AOG365" s="132"/>
      <c r="AOH365" s="132"/>
      <c r="AOI365" s="132"/>
      <c r="AOJ365" s="132"/>
      <c r="AOK365" s="132"/>
      <c r="AOL365" s="132"/>
      <c r="AOM365" s="132"/>
      <c r="AON365" s="132"/>
      <c r="AOO365" s="132"/>
      <c r="AOP365" s="132"/>
      <c r="AOQ365" s="132"/>
      <c r="AOR365" s="132"/>
      <c r="AOS365" s="132"/>
      <c r="AOT365" s="132"/>
      <c r="AOU365" s="132"/>
      <c r="AOV365" s="132"/>
      <c r="AOW365" s="132"/>
      <c r="AOX365" s="132"/>
      <c r="AOY365" s="132"/>
      <c r="AOZ365" s="132"/>
      <c r="APA365" s="132"/>
      <c r="APB365" s="132"/>
      <c r="APC365" s="132"/>
      <c r="APD365" s="132"/>
      <c r="APE365" s="132"/>
      <c r="APF365" s="132"/>
      <c r="APG365" s="132"/>
      <c r="APH365" s="132"/>
      <c r="API365" s="132"/>
      <c r="APJ365" s="132"/>
      <c r="APK365" s="132"/>
      <c r="APL365" s="132"/>
      <c r="APM365" s="132"/>
      <c r="APN365" s="132"/>
      <c r="APO365" s="132"/>
      <c r="APP365" s="132"/>
      <c r="APQ365" s="132"/>
      <c r="APR365" s="132"/>
      <c r="APS365" s="132"/>
      <c r="APT365" s="132"/>
      <c r="APU365" s="132"/>
      <c r="APV365" s="132"/>
      <c r="APW365" s="132"/>
      <c r="APX365" s="132"/>
      <c r="APY365" s="132"/>
      <c r="APZ365" s="132"/>
      <c r="AQA365" s="132"/>
      <c r="AQB365" s="132"/>
      <c r="AQC365" s="132"/>
      <c r="AQD365" s="132"/>
      <c r="AQE365" s="132"/>
      <c r="AQF365" s="132"/>
      <c r="AQG365" s="132"/>
      <c r="AQH365" s="132"/>
      <c r="AQI365" s="132"/>
      <c r="AQJ365" s="132"/>
      <c r="AQK365" s="132"/>
      <c r="AQL365" s="132"/>
      <c r="AQM365" s="132"/>
      <c r="AQN365" s="132"/>
      <c r="AQO365" s="132"/>
      <c r="AQP365" s="132"/>
      <c r="AQQ365" s="132"/>
      <c r="AQR365" s="132"/>
      <c r="AQS365" s="132"/>
      <c r="AQT365" s="132"/>
      <c r="AQU365" s="132"/>
      <c r="AQV365" s="132"/>
      <c r="AQW365" s="132"/>
      <c r="AQX365" s="132"/>
      <c r="AQY365" s="132"/>
      <c r="AQZ365" s="132"/>
      <c r="ARA365" s="132"/>
      <c r="ARB365" s="132"/>
      <c r="ARC365" s="132"/>
      <c r="ARD365" s="132"/>
      <c r="ARE365" s="132"/>
      <c r="ARF365" s="132"/>
      <c r="ARG365" s="132"/>
      <c r="ARH365" s="132"/>
      <c r="ARI365" s="132"/>
      <c r="ARJ365" s="132"/>
      <c r="ARK365" s="132"/>
      <c r="ARL365" s="132"/>
      <c r="ARM365" s="132"/>
      <c r="ARN365" s="132"/>
      <c r="ARO365" s="132"/>
      <c r="ARP365" s="132"/>
      <c r="ARQ365" s="132"/>
      <c r="ARR365" s="132"/>
      <c r="ARS365" s="132"/>
      <c r="ART365" s="132"/>
      <c r="ARU365" s="132"/>
      <c r="ARV365" s="132"/>
      <c r="ARW365" s="132"/>
      <c r="ARX365" s="132"/>
      <c r="ARY365" s="132"/>
      <c r="ARZ365" s="132"/>
      <c r="ASA365" s="132"/>
      <c r="ASB365" s="132"/>
      <c r="ASC365" s="132"/>
      <c r="ASD365" s="132"/>
      <c r="ASE365" s="132"/>
      <c r="ASF365" s="132"/>
      <c r="ASG365" s="132"/>
      <c r="ASH365" s="132"/>
      <c r="ASI365" s="132"/>
      <c r="ASJ365" s="132"/>
      <c r="ASK365" s="132"/>
      <c r="ASL365" s="132"/>
      <c r="ASM365" s="132"/>
      <c r="ASN365" s="132"/>
      <c r="ASO365" s="132"/>
      <c r="ASP365" s="132"/>
      <c r="ASQ365" s="132"/>
      <c r="ASR365" s="132"/>
      <c r="ASS365" s="132"/>
      <c r="AST365" s="132"/>
      <c r="ASU365" s="132"/>
      <c r="ASV365" s="132"/>
      <c r="ASW365" s="132"/>
      <c r="ASX365" s="132"/>
      <c r="ASY365" s="132"/>
      <c r="ASZ365" s="132"/>
      <c r="ATA365" s="132"/>
      <c r="ATB365" s="132"/>
      <c r="ATC365" s="132"/>
      <c r="ATD365" s="132"/>
      <c r="ATE365" s="132"/>
      <c r="ATF365" s="132"/>
      <c r="ATG365" s="132"/>
      <c r="ATH365" s="132"/>
      <c r="ATI365" s="132"/>
      <c r="ATJ365" s="132"/>
      <c r="ATK365" s="132"/>
      <c r="ATL365" s="132"/>
      <c r="ATM365" s="132"/>
      <c r="ATN365" s="132"/>
      <c r="ATO365" s="132"/>
      <c r="ATP365" s="132"/>
      <c r="ATQ365" s="132"/>
      <c r="ATR365" s="132"/>
      <c r="ATS365" s="132"/>
      <c r="ATT365" s="132"/>
      <c r="ATU365" s="132"/>
      <c r="ATV365" s="132"/>
      <c r="ATW365" s="132"/>
      <c r="ATX365" s="132"/>
      <c r="ATY365" s="132"/>
      <c r="ATZ365" s="132"/>
      <c r="AUA365" s="132"/>
      <c r="AUB365" s="132"/>
      <c r="AUC365" s="132"/>
      <c r="AUD365" s="132"/>
      <c r="AUE365" s="132"/>
      <c r="AUF365" s="132"/>
      <c r="AUG365" s="132"/>
      <c r="AUH365" s="132"/>
      <c r="AUI365" s="132"/>
      <c r="AUJ365" s="132"/>
      <c r="AUK365" s="132"/>
      <c r="AUL365" s="132"/>
      <c r="AUM365" s="132"/>
      <c r="AUN365" s="132"/>
      <c r="AUO365" s="132"/>
      <c r="AUP365" s="132"/>
      <c r="AUQ365" s="132"/>
      <c r="AUR365" s="132"/>
      <c r="AUS365" s="132"/>
      <c r="AUT365" s="132"/>
      <c r="AUU365" s="132"/>
      <c r="AUV365" s="132"/>
      <c r="AUW365" s="132"/>
      <c r="AUX365" s="132"/>
      <c r="AUY365" s="132"/>
      <c r="AUZ365" s="132"/>
      <c r="AVA365" s="132"/>
      <c r="AVB365" s="132"/>
      <c r="AVC365" s="132"/>
      <c r="AVD365" s="132"/>
      <c r="AVE365" s="132"/>
      <c r="AVF365" s="132"/>
      <c r="AVG365" s="132"/>
      <c r="AVH365" s="132"/>
      <c r="AVI365" s="132"/>
      <c r="AVJ365" s="132"/>
      <c r="AVK365" s="132"/>
      <c r="AVL365" s="132"/>
      <c r="AVM365" s="132"/>
      <c r="AVN365" s="132"/>
      <c r="AVO365" s="132"/>
      <c r="AVP365" s="132"/>
      <c r="AVQ365" s="132"/>
      <c r="AVR365" s="132"/>
      <c r="AVS365" s="132"/>
      <c r="AVT365" s="132"/>
      <c r="AVU365" s="132"/>
      <c r="AVV365" s="132"/>
      <c r="AVW365" s="132"/>
      <c r="AVX365" s="132"/>
      <c r="AVY365" s="132"/>
      <c r="AVZ365" s="132"/>
      <c r="AWA365" s="132"/>
      <c r="AWB365" s="132"/>
      <c r="AWC365" s="132"/>
      <c r="AWD365" s="132"/>
      <c r="AWE365" s="132"/>
      <c r="AWF365" s="132"/>
      <c r="AWG365" s="132"/>
      <c r="AWH365" s="132"/>
      <c r="AWI365" s="132"/>
      <c r="AWJ365" s="132"/>
      <c r="AWK365" s="132"/>
      <c r="AWL365" s="132"/>
      <c r="AWM365" s="132"/>
      <c r="AWN365" s="132"/>
      <c r="AWO365" s="132"/>
      <c r="AWP365" s="132"/>
      <c r="AWQ365" s="132"/>
      <c r="AWR365" s="132"/>
      <c r="AWS365" s="132"/>
      <c r="AWT365" s="132"/>
      <c r="AWU365" s="132"/>
      <c r="AWV365" s="132"/>
      <c r="AWW365" s="132"/>
      <c r="AWX365" s="132"/>
      <c r="AWY365" s="132"/>
      <c r="AWZ365" s="132"/>
      <c r="AXA365" s="132"/>
      <c r="AXB365" s="132"/>
      <c r="AXC365" s="132"/>
      <c r="AXD365" s="132"/>
      <c r="AXE365" s="132"/>
      <c r="AXF365" s="132"/>
      <c r="AXG365" s="132"/>
      <c r="AXH365" s="132"/>
      <c r="AXI365" s="132"/>
      <c r="AXJ365" s="132"/>
      <c r="AXK365" s="132"/>
      <c r="AXL365" s="132"/>
      <c r="AXM365" s="132"/>
      <c r="AXN365" s="132"/>
      <c r="AXO365" s="132"/>
      <c r="AXP365" s="132"/>
      <c r="AXQ365" s="132"/>
      <c r="AXR365" s="132"/>
      <c r="AXS365" s="132"/>
      <c r="AXT365" s="132"/>
      <c r="AXU365" s="132"/>
      <c r="AXV365" s="132"/>
      <c r="AXW365" s="132"/>
      <c r="AXX365" s="132"/>
      <c r="AXY365" s="132"/>
      <c r="AXZ365" s="132"/>
      <c r="AYA365" s="132"/>
      <c r="AYB365" s="132"/>
      <c r="AYC365" s="132"/>
      <c r="AYD365" s="132"/>
      <c r="AYE365" s="132"/>
      <c r="AYF365" s="132"/>
      <c r="AYG365" s="132"/>
      <c r="AYH365" s="132"/>
      <c r="AYI365" s="132"/>
      <c r="AYJ365" s="132"/>
      <c r="AYK365" s="132"/>
      <c r="AYL365" s="132"/>
      <c r="AYM365" s="132"/>
      <c r="AYN365" s="132"/>
      <c r="AYO365" s="132"/>
      <c r="AYP365" s="132"/>
      <c r="AYQ365" s="132"/>
      <c r="AYR365" s="132"/>
      <c r="AYS365" s="132"/>
      <c r="AYT365" s="132"/>
      <c r="AYU365" s="132"/>
      <c r="AYV365" s="132"/>
      <c r="AYW365" s="132"/>
      <c r="AYX365" s="132"/>
      <c r="AYY365" s="132"/>
      <c r="AYZ365" s="132"/>
      <c r="AZA365" s="132"/>
      <c r="AZB365" s="132"/>
      <c r="AZC365" s="132"/>
      <c r="AZD365" s="132"/>
      <c r="AZE365" s="132"/>
      <c r="AZF365" s="132"/>
      <c r="AZG365" s="132"/>
      <c r="AZH365" s="132"/>
      <c r="AZI365" s="132"/>
      <c r="AZJ365" s="132"/>
      <c r="AZK365" s="132"/>
      <c r="AZL365" s="132"/>
      <c r="AZM365" s="132"/>
      <c r="AZN365" s="132"/>
      <c r="AZO365" s="132"/>
      <c r="AZP365" s="132"/>
      <c r="AZQ365" s="132"/>
      <c r="AZR365" s="132"/>
      <c r="AZS365" s="132"/>
      <c r="AZT365" s="132"/>
      <c r="AZU365" s="132"/>
      <c r="AZV365" s="132"/>
      <c r="AZW365" s="132"/>
      <c r="AZX365" s="132"/>
      <c r="AZY365" s="132"/>
      <c r="AZZ365" s="132"/>
      <c r="BAA365" s="132"/>
      <c r="BAB365" s="132"/>
      <c r="BAC365" s="132"/>
      <c r="BAD365" s="132"/>
      <c r="BAE365" s="132"/>
      <c r="BAF365" s="132"/>
      <c r="BAG365" s="132"/>
      <c r="BAH365" s="132"/>
      <c r="BAI365" s="132"/>
      <c r="BAJ365" s="132"/>
      <c r="BAK365" s="132"/>
      <c r="BAL365" s="132"/>
      <c r="BAM365" s="132"/>
      <c r="BAN365" s="132"/>
      <c r="BAO365" s="132"/>
      <c r="BAP365" s="132"/>
      <c r="BAQ365" s="132"/>
      <c r="BAR365" s="132"/>
      <c r="BAS365" s="132"/>
      <c r="BAT365" s="132"/>
      <c r="BAU365" s="132"/>
      <c r="BAV365" s="132"/>
      <c r="BAW365" s="132"/>
      <c r="BAX365" s="132"/>
      <c r="BAY365" s="132"/>
      <c r="BAZ365" s="132"/>
      <c r="BBA365" s="132"/>
      <c r="BBB365" s="132"/>
      <c r="BBC365" s="132"/>
      <c r="BBD365" s="132"/>
      <c r="BBE365" s="132"/>
      <c r="BBF365" s="132"/>
      <c r="BBG365" s="132"/>
      <c r="BBH365" s="132"/>
      <c r="BBI365" s="132"/>
      <c r="BBJ365" s="132"/>
      <c r="BBK365" s="132"/>
      <c r="BBL365" s="132"/>
      <c r="BBM365" s="132"/>
      <c r="BBN365" s="132"/>
      <c r="BBO365" s="132"/>
      <c r="BBP365" s="132"/>
      <c r="BBQ365" s="132"/>
      <c r="BBR365" s="132"/>
      <c r="BBS365" s="132"/>
      <c r="BBT365" s="132"/>
      <c r="BBU365" s="132"/>
      <c r="BBV365" s="132"/>
      <c r="BBW365" s="132"/>
      <c r="BBX365" s="132"/>
      <c r="BBY365" s="132"/>
      <c r="BBZ365" s="132"/>
      <c r="BCA365" s="132"/>
      <c r="BCB365" s="132"/>
      <c r="BCC365" s="132"/>
      <c r="BCD365" s="132"/>
      <c r="BCE365" s="132"/>
      <c r="BCF365" s="132"/>
      <c r="BCG365" s="132"/>
      <c r="BCH365" s="132"/>
      <c r="BCI365" s="132"/>
      <c r="BCJ365" s="132"/>
      <c r="BCK365" s="132"/>
      <c r="BCL365" s="132"/>
      <c r="BCM365" s="132"/>
      <c r="BCN365" s="132"/>
      <c r="BCO365" s="132"/>
      <c r="BCP365" s="132"/>
      <c r="BCQ365" s="132"/>
      <c r="BCR365" s="132"/>
      <c r="BCS365" s="132"/>
      <c r="BCT365" s="132"/>
      <c r="BCU365" s="132"/>
      <c r="BCV365" s="132"/>
      <c r="BCW365" s="132"/>
      <c r="BCX365" s="132"/>
      <c r="BCY365" s="132"/>
      <c r="BCZ365" s="132"/>
      <c r="BDA365" s="132"/>
      <c r="BDB365" s="132"/>
      <c r="BDC365" s="132"/>
      <c r="BDD365" s="132"/>
      <c r="BDE365" s="132"/>
      <c r="BDF365" s="132"/>
      <c r="BDG365" s="132"/>
      <c r="BDH365" s="132"/>
      <c r="BDI365" s="132"/>
      <c r="BDJ365" s="132"/>
      <c r="BDK365" s="132"/>
      <c r="BDL365" s="132"/>
      <c r="BDM365" s="132"/>
      <c r="BDN365" s="132"/>
      <c r="BDO365" s="132"/>
      <c r="BDP365" s="132"/>
      <c r="BDQ365" s="132"/>
      <c r="BDR365" s="132"/>
      <c r="BDS365" s="132"/>
      <c r="BDT365" s="132"/>
      <c r="BDU365" s="132"/>
      <c r="BDV365" s="132"/>
      <c r="BDW365" s="132"/>
      <c r="BDX365" s="132"/>
      <c r="BDY365" s="132"/>
      <c r="BDZ365" s="132"/>
      <c r="BEA365" s="132"/>
      <c r="BEB365" s="132"/>
      <c r="BEC365" s="132"/>
      <c r="BED365" s="132"/>
      <c r="BEE365" s="132"/>
      <c r="BEF365" s="132"/>
      <c r="BEG365" s="132"/>
      <c r="BEH365" s="132"/>
      <c r="BEI365" s="132"/>
      <c r="BEJ365" s="132"/>
      <c r="BEK365" s="132"/>
      <c r="BEL365" s="132"/>
      <c r="BEM365" s="132"/>
      <c r="BEN365" s="132"/>
      <c r="BEO365" s="132"/>
      <c r="BEP365" s="132"/>
      <c r="BEQ365" s="132"/>
      <c r="BER365" s="132"/>
      <c r="BES365" s="132"/>
      <c r="BET365" s="132"/>
      <c r="BEU365" s="132"/>
      <c r="BEV365" s="132"/>
      <c r="BEW365" s="132"/>
      <c r="BEX365" s="132"/>
      <c r="BEY365" s="132"/>
      <c r="BEZ365" s="132"/>
      <c r="BFA365" s="132"/>
      <c r="BFB365" s="132"/>
      <c r="BFC365" s="132"/>
      <c r="BFD365" s="132"/>
      <c r="BFE365" s="132"/>
      <c r="BFF365" s="132"/>
      <c r="BFG365" s="132"/>
      <c r="BFH365" s="132"/>
      <c r="BFI365" s="132"/>
      <c r="BFJ365" s="132"/>
      <c r="BFK365" s="132"/>
      <c r="BFL365" s="132"/>
      <c r="BFM365" s="132"/>
      <c r="BFN365" s="132"/>
      <c r="BFO365" s="132"/>
      <c r="BFP365" s="132"/>
      <c r="BFQ365" s="132"/>
      <c r="BFR365" s="132"/>
      <c r="BFS365" s="132"/>
      <c r="BFT365" s="132"/>
      <c r="BFU365" s="132"/>
      <c r="BFV365" s="132"/>
      <c r="BFW365" s="132"/>
      <c r="BFX365" s="132"/>
      <c r="BFY365" s="132"/>
      <c r="BFZ365" s="132"/>
      <c r="BGA365" s="132"/>
      <c r="BGB365" s="132"/>
      <c r="BGC365" s="132"/>
      <c r="BGD365" s="132"/>
      <c r="BGE365" s="132"/>
      <c r="BGF365" s="132"/>
      <c r="BGG365" s="132"/>
      <c r="BGH365" s="132"/>
      <c r="BGI365" s="132"/>
      <c r="BGJ365" s="132"/>
      <c r="BGK365" s="132"/>
      <c r="BGL365" s="132"/>
      <c r="BGM365" s="132"/>
      <c r="BGN365" s="132"/>
      <c r="BGO365" s="132"/>
      <c r="BGP365" s="132"/>
      <c r="BGQ365" s="132"/>
      <c r="BGR365" s="132"/>
      <c r="BGS365" s="132"/>
      <c r="BGT365" s="132"/>
      <c r="BGU365" s="132"/>
      <c r="BGV365" s="132"/>
      <c r="BGW365" s="132"/>
      <c r="BGX365" s="132"/>
      <c r="BGY365" s="132"/>
      <c r="BGZ365" s="132"/>
      <c r="BHA365" s="132"/>
      <c r="BHB365" s="132"/>
      <c r="BHC365" s="132"/>
      <c r="BHD365" s="132"/>
      <c r="BHE365" s="132"/>
      <c r="BHF365" s="132"/>
      <c r="BHG365" s="132"/>
      <c r="BHH365" s="132"/>
      <c r="BHI365" s="132"/>
      <c r="BHJ365" s="132"/>
      <c r="BHK365" s="132"/>
      <c r="BHL365" s="132"/>
      <c r="BHM365" s="132"/>
      <c r="BHN365" s="132"/>
      <c r="BHO365" s="132"/>
      <c r="BHP365" s="132"/>
      <c r="BHQ365" s="132"/>
      <c r="BHR365" s="132"/>
      <c r="BHS365" s="132"/>
      <c r="BHT365" s="132"/>
      <c r="BHU365" s="132"/>
      <c r="BHV365" s="132"/>
      <c r="BHW365" s="132"/>
      <c r="BHX365" s="132"/>
      <c r="BHY365" s="132"/>
      <c r="BHZ365" s="132"/>
      <c r="BIA365" s="132"/>
      <c r="BIB365" s="132"/>
      <c r="BIC365" s="132"/>
      <c r="BID365" s="132"/>
      <c r="BIE365" s="132"/>
      <c r="BIF365" s="132"/>
      <c r="BIG365" s="132"/>
      <c r="BIH365" s="132"/>
      <c r="BII365" s="132"/>
      <c r="BIJ365" s="132"/>
      <c r="BIK365" s="132"/>
      <c r="BIL365" s="132"/>
      <c r="BIM365" s="132"/>
      <c r="BIN365" s="132"/>
      <c r="BIO365" s="132"/>
      <c r="BIP365" s="132"/>
      <c r="BIQ365" s="132"/>
      <c r="BIR365" s="132"/>
      <c r="BIS365" s="132"/>
      <c r="BIT365" s="132"/>
      <c r="BIU365" s="132"/>
      <c r="BIV365" s="132"/>
      <c r="BIW365" s="132"/>
      <c r="BIX365" s="132"/>
      <c r="BIY365" s="132"/>
      <c r="BIZ365" s="132"/>
      <c r="BJA365" s="132"/>
      <c r="BJB365" s="132"/>
      <c r="BJC365" s="132"/>
      <c r="BJD365" s="132"/>
      <c r="BJE365" s="132"/>
      <c r="BJF365" s="132"/>
      <c r="BJG365" s="132"/>
      <c r="BJH365" s="132"/>
      <c r="BJI365" s="132"/>
      <c r="BJJ365" s="132"/>
      <c r="BJK365" s="132"/>
      <c r="BJL365" s="132"/>
      <c r="BJM365" s="132"/>
      <c r="BJN365" s="132"/>
      <c r="BJO365" s="132"/>
      <c r="BJP365" s="132"/>
      <c r="BJQ365" s="132"/>
      <c r="BJR365" s="132"/>
      <c r="BJS365" s="132"/>
      <c r="BJT365" s="132"/>
      <c r="BJU365" s="132"/>
      <c r="BJV365" s="132"/>
      <c r="BJW365" s="132"/>
      <c r="BJX365" s="132"/>
      <c r="BJY365" s="132"/>
      <c r="BJZ365" s="132"/>
      <c r="BKA365" s="132"/>
      <c r="BKB365" s="132"/>
      <c r="BKC365" s="132"/>
      <c r="BKD365" s="132"/>
      <c r="BKE365" s="132"/>
      <c r="BKF365" s="132"/>
      <c r="BKG365" s="132"/>
      <c r="BKH365" s="132"/>
      <c r="BKI365" s="132"/>
      <c r="BKJ365" s="132"/>
      <c r="BKK365" s="132"/>
      <c r="BKL365" s="132"/>
      <c r="BKM365" s="132"/>
      <c r="BKN365" s="132"/>
      <c r="BKO365" s="132"/>
      <c r="BKP365" s="132"/>
      <c r="BKQ365" s="132"/>
      <c r="BKR365" s="132"/>
      <c r="BKS365" s="132"/>
      <c r="BKT365" s="132"/>
      <c r="BKU365" s="132"/>
      <c r="BKV365" s="132"/>
      <c r="BKW365" s="132"/>
      <c r="BKX365" s="132"/>
      <c r="BKY365" s="132"/>
      <c r="BKZ365" s="132"/>
      <c r="BLA365" s="132"/>
      <c r="BLB365" s="132"/>
      <c r="BLC365" s="132"/>
      <c r="BLD365" s="132"/>
      <c r="BLE365" s="132"/>
      <c r="BLF365" s="132"/>
      <c r="BLG365" s="132"/>
      <c r="BLH365" s="132"/>
      <c r="BLI365" s="132"/>
      <c r="BLJ365" s="132"/>
      <c r="BLK365" s="132"/>
      <c r="BLL365" s="132"/>
      <c r="BLM365" s="132"/>
      <c r="BLN365" s="132"/>
      <c r="BLO365" s="132"/>
      <c r="BLP365" s="132"/>
      <c r="BLQ365" s="132"/>
      <c r="BLR365" s="132"/>
      <c r="BLS365" s="132"/>
      <c r="BLT365" s="132"/>
      <c r="BLU365" s="132"/>
      <c r="BLV365" s="132"/>
      <c r="BLW365" s="132"/>
      <c r="BLX365" s="132"/>
      <c r="BLY365" s="132"/>
      <c r="BLZ365" s="132"/>
      <c r="BMA365" s="132"/>
      <c r="BMB365" s="132"/>
      <c r="BMC365" s="132"/>
      <c r="BMD365" s="132"/>
      <c r="BME365" s="132"/>
      <c r="BMF365" s="132"/>
      <c r="BMG365" s="132"/>
      <c r="BMH365" s="132"/>
      <c r="BMI365" s="132"/>
      <c r="BMJ365" s="132"/>
      <c r="BMK365" s="132"/>
      <c r="BML365" s="132"/>
      <c r="BMM365" s="132"/>
      <c r="BMN365" s="132"/>
      <c r="BMO365" s="132"/>
      <c r="BMP365" s="132"/>
      <c r="BMQ365" s="132"/>
      <c r="BMR365" s="132"/>
      <c r="BMS365" s="132"/>
      <c r="BMT365" s="132"/>
      <c r="BMU365" s="132"/>
      <c r="BMV365" s="132"/>
      <c r="BMW365" s="132"/>
      <c r="BMX365" s="132"/>
      <c r="BMY365" s="132"/>
      <c r="BMZ365" s="132"/>
      <c r="BNA365" s="132"/>
      <c r="BNB365" s="132"/>
      <c r="BNC365" s="132"/>
      <c r="BND365" s="132"/>
      <c r="BNE365" s="132"/>
      <c r="BNF365" s="132"/>
      <c r="BNG365" s="132"/>
      <c r="BNH365" s="132"/>
      <c r="BNI365" s="132"/>
      <c r="BNJ365" s="132"/>
      <c r="BNK365" s="132"/>
      <c r="BNL365" s="132"/>
      <c r="BNM365" s="132"/>
      <c r="BNN365" s="132"/>
      <c r="BNO365" s="132"/>
      <c r="BNP365" s="132"/>
      <c r="BNQ365" s="132"/>
      <c r="BNR365" s="132"/>
      <c r="BNS365" s="132"/>
      <c r="BNT365" s="132"/>
      <c r="BNU365" s="132"/>
      <c r="BNV365" s="132"/>
      <c r="BNW365" s="132"/>
      <c r="BNX365" s="132"/>
      <c r="BNY365" s="132"/>
      <c r="BNZ365" s="132"/>
      <c r="BOA365" s="132"/>
      <c r="BOB365" s="132"/>
      <c r="BOC365" s="132"/>
      <c r="BOD365" s="132"/>
      <c r="BOE365" s="132"/>
      <c r="BOF365" s="132"/>
      <c r="BOG365" s="132"/>
      <c r="BOH365" s="132"/>
      <c r="BOI365" s="132"/>
      <c r="BOJ365" s="132"/>
      <c r="BOK365" s="132"/>
      <c r="BOL365" s="132"/>
      <c r="BOM365" s="132"/>
      <c r="BON365" s="132"/>
      <c r="BOO365" s="132"/>
      <c r="BOP365" s="132"/>
      <c r="BOQ365" s="132"/>
      <c r="BOR365" s="132"/>
      <c r="BOS365" s="132"/>
      <c r="BOT365" s="132"/>
      <c r="BOU365" s="132"/>
      <c r="BOV365" s="132"/>
      <c r="BOW365" s="132"/>
      <c r="BOX365" s="132"/>
      <c r="BOY365" s="132"/>
      <c r="BOZ365" s="132"/>
      <c r="BPA365" s="132"/>
      <c r="BPB365" s="132"/>
      <c r="BPC365" s="132"/>
      <c r="BPD365" s="132"/>
      <c r="BPE365" s="132"/>
      <c r="BPF365" s="132"/>
      <c r="BPG365" s="132"/>
      <c r="BPH365" s="132"/>
      <c r="BPI365" s="132"/>
      <c r="BPJ365" s="132"/>
      <c r="BPK365" s="132"/>
      <c r="BPL365" s="132"/>
      <c r="BPM365" s="132"/>
      <c r="BPN365" s="132"/>
      <c r="BPO365" s="132"/>
      <c r="BPP365" s="132"/>
      <c r="BPQ365" s="132"/>
      <c r="BPR365" s="132"/>
      <c r="BPS365" s="132"/>
      <c r="BPT365" s="132"/>
      <c r="BPU365" s="132"/>
      <c r="BPV365" s="132"/>
      <c r="BPW365" s="132"/>
      <c r="BPX365" s="132"/>
      <c r="BPY365" s="132"/>
      <c r="BPZ365" s="132"/>
      <c r="BQA365" s="132"/>
      <c r="BQB365" s="132"/>
      <c r="BQC365" s="132"/>
      <c r="BQD365" s="132"/>
      <c r="BQE365" s="132"/>
      <c r="BQF365" s="132"/>
      <c r="BQG365" s="132"/>
      <c r="BQH365" s="132"/>
      <c r="BQI365" s="132"/>
      <c r="BQJ365" s="132"/>
      <c r="BQK365" s="132"/>
      <c r="BQL365" s="132"/>
      <c r="BQM365" s="132"/>
      <c r="BQN365" s="132"/>
      <c r="BQO365" s="132"/>
      <c r="BQP365" s="132"/>
      <c r="BQQ365" s="132"/>
      <c r="BQR365" s="132"/>
      <c r="BQS365" s="132"/>
      <c r="BQT365" s="132"/>
      <c r="BQU365" s="132"/>
      <c r="BQV365" s="132"/>
      <c r="BQW365" s="132"/>
      <c r="BQX365" s="132"/>
      <c r="BQY365" s="132"/>
      <c r="BQZ365" s="132"/>
      <c r="BRA365" s="132"/>
      <c r="BRB365" s="132"/>
      <c r="BRC365" s="132"/>
      <c r="BRD365" s="132"/>
      <c r="BRE365" s="132"/>
      <c r="BRF365" s="132"/>
      <c r="BRG365" s="132"/>
      <c r="BRH365" s="132"/>
      <c r="BRI365" s="132"/>
      <c r="BRJ365" s="132"/>
      <c r="BRK365" s="132"/>
      <c r="BRL365" s="132"/>
      <c r="BRM365" s="132"/>
      <c r="BRN365" s="132"/>
      <c r="BRO365" s="132"/>
      <c r="BRP365" s="132"/>
      <c r="BRQ365" s="132"/>
      <c r="BRR365" s="132"/>
      <c r="BRS365" s="132"/>
      <c r="BRT365" s="132"/>
      <c r="BRU365" s="132"/>
      <c r="BRV365" s="132"/>
      <c r="BRW365" s="132"/>
      <c r="BRX365" s="132"/>
      <c r="BRY365" s="132"/>
      <c r="BRZ365" s="132"/>
      <c r="BSA365" s="132"/>
      <c r="BSB365" s="132"/>
      <c r="BSC365" s="132"/>
      <c r="BSD365" s="132"/>
      <c r="BSE365" s="132"/>
      <c r="BSF365" s="132"/>
      <c r="BSG365" s="132"/>
      <c r="BSH365" s="132"/>
      <c r="BSI365" s="132"/>
      <c r="BSJ365" s="132"/>
      <c r="BSK365" s="132"/>
      <c r="BSL365" s="132"/>
      <c r="BSM365" s="132"/>
      <c r="BSN365" s="132"/>
      <c r="BSO365" s="132"/>
      <c r="BSP365" s="132"/>
      <c r="BSQ365" s="132"/>
      <c r="BSR365" s="132"/>
      <c r="BSS365" s="132"/>
      <c r="BST365" s="132"/>
      <c r="BSU365" s="132"/>
      <c r="BSV365" s="132"/>
      <c r="BSW365" s="132"/>
      <c r="BSX365" s="132"/>
      <c r="BSY365" s="132"/>
      <c r="BSZ365" s="132"/>
      <c r="BTA365" s="132"/>
      <c r="BTB365" s="132"/>
      <c r="BTC365" s="132"/>
      <c r="BTD365" s="132"/>
      <c r="BTE365" s="132"/>
      <c r="BTF365" s="132"/>
      <c r="BTG365" s="132"/>
      <c r="BTH365" s="132"/>
      <c r="BTI365" s="132"/>
      <c r="BTJ365" s="132"/>
      <c r="BTK365" s="132"/>
      <c r="BTL365" s="132"/>
      <c r="BTM365" s="132"/>
      <c r="BTN365" s="132"/>
      <c r="BTO365" s="132"/>
      <c r="BTP365" s="132"/>
      <c r="BTQ365" s="132"/>
      <c r="BTR365" s="132"/>
      <c r="BTS365" s="132"/>
      <c r="BTT365" s="132"/>
      <c r="BTU365" s="132"/>
      <c r="BTV365" s="132"/>
      <c r="BTW365" s="132"/>
      <c r="BTX365" s="132"/>
      <c r="BTY365" s="132"/>
      <c r="BTZ365" s="132"/>
      <c r="BUA365" s="132"/>
      <c r="BUB365" s="132"/>
      <c r="BUC365" s="132"/>
      <c r="BUD365" s="132"/>
      <c r="BUE365" s="132"/>
      <c r="BUF365" s="132"/>
      <c r="BUG365" s="132"/>
      <c r="BUH365" s="132"/>
      <c r="BUI365" s="132"/>
      <c r="BUJ365" s="132"/>
      <c r="BUK365" s="132"/>
      <c r="BUL365" s="132"/>
      <c r="BUM365" s="132"/>
      <c r="BUN365" s="132"/>
      <c r="BUO365" s="132"/>
      <c r="BUP365" s="132"/>
      <c r="BUQ365" s="132"/>
      <c r="BUR365" s="132"/>
      <c r="BUS365" s="132"/>
      <c r="BUT365" s="132"/>
      <c r="BUU365" s="132"/>
      <c r="BUV365" s="132"/>
      <c r="BUW365" s="132"/>
      <c r="BUX365" s="132"/>
      <c r="BUY365" s="132"/>
      <c r="BUZ365" s="132"/>
      <c r="BVA365" s="132"/>
      <c r="BVB365" s="132"/>
      <c r="BVC365" s="132"/>
      <c r="BVD365" s="132"/>
      <c r="BVE365" s="132"/>
      <c r="BVF365" s="132"/>
      <c r="BVG365" s="132"/>
      <c r="BVH365" s="132"/>
      <c r="BVI365" s="132"/>
      <c r="BVJ365" s="132"/>
      <c r="BVK365" s="132"/>
      <c r="BVL365" s="132"/>
      <c r="BVM365" s="132"/>
      <c r="BVN365" s="132"/>
      <c r="BVO365" s="132"/>
      <c r="BVP365" s="132"/>
      <c r="BVQ365" s="132"/>
      <c r="BVR365" s="132"/>
      <c r="BVS365" s="132"/>
      <c r="BVT365" s="132"/>
      <c r="BVU365" s="132"/>
      <c r="BVV365" s="132"/>
      <c r="BVW365" s="132"/>
      <c r="BVX365" s="132"/>
      <c r="BVY365" s="132"/>
      <c r="BVZ365" s="132"/>
      <c r="BWA365" s="132"/>
      <c r="BWB365" s="132"/>
      <c r="BWC365" s="132"/>
      <c r="BWD365" s="132"/>
      <c r="BWE365" s="132"/>
      <c r="BWF365" s="132"/>
      <c r="BWG365" s="132"/>
      <c r="BWH365" s="132"/>
      <c r="BWI365" s="132"/>
      <c r="BWJ365" s="132"/>
      <c r="BWK365" s="132"/>
      <c r="BWL365" s="132"/>
      <c r="BWM365" s="132"/>
      <c r="BWN365" s="132"/>
      <c r="BWO365" s="132"/>
      <c r="BWP365" s="132"/>
      <c r="BWQ365" s="132"/>
      <c r="BWR365" s="132"/>
      <c r="BWS365" s="132"/>
      <c r="BWT365" s="132"/>
      <c r="BWU365" s="132"/>
      <c r="BWV365" s="132"/>
      <c r="BWW365" s="132"/>
      <c r="BWX365" s="132"/>
      <c r="BWY365" s="132"/>
      <c r="BWZ365" s="132"/>
      <c r="BXA365" s="132"/>
      <c r="BXB365" s="132"/>
      <c r="BXC365" s="132"/>
      <c r="BXD365" s="132"/>
      <c r="BXE365" s="132"/>
      <c r="BXF365" s="132"/>
      <c r="BXG365" s="132"/>
      <c r="BXH365" s="132"/>
      <c r="BXI365" s="132"/>
      <c r="BXJ365" s="132"/>
      <c r="BXK365" s="132"/>
      <c r="BXL365" s="132"/>
      <c r="BXM365" s="132"/>
      <c r="BXN365" s="132"/>
      <c r="BXO365" s="132"/>
      <c r="BXP365" s="132"/>
      <c r="BXQ365" s="132"/>
      <c r="BXR365" s="132"/>
      <c r="BXS365" s="132"/>
      <c r="BXT365" s="132"/>
      <c r="BXU365" s="132"/>
      <c r="BXV365" s="132"/>
      <c r="BXW365" s="132"/>
      <c r="BXX365" s="132"/>
      <c r="BXY365" s="132"/>
      <c r="BXZ365" s="132"/>
      <c r="BYA365" s="132"/>
      <c r="BYB365" s="132"/>
      <c r="BYC365" s="132"/>
      <c r="BYD365" s="132"/>
      <c r="BYE365" s="132"/>
      <c r="BYF365" s="132"/>
      <c r="BYG365" s="132"/>
      <c r="BYH365" s="132"/>
      <c r="BYI365" s="132"/>
      <c r="BYJ365" s="132"/>
      <c r="BYK365" s="132"/>
      <c r="BYL365" s="132"/>
      <c r="BYM365" s="132"/>
      <c r="BYN365" s="132"/>
      <c r="BYO365" s="132"/>
      <c r="BYP365" s="132"/>
      <c r="BYQ365" s="132"/>
      <c r="BYR365" s="132"/>
      <c r="BYS365" s="132"/>
      <c r="BYT365" s="132"/>
      <c r="BYU365" s="132"/>
      <c r="BYV365" s="132"/>
      <c r="BYW365" s="132"/>
      <c r="BYX365" s="132"/>
      <c r="BYY365" s="132"/>
      <c r="BYZ365" s="132"/>
      <c r="BZA365" s="132"/>
      <c r="BZB365" s="132"/>
      <c r="BZC365" s="132"/>
      <c r="BZD365" s="132"/>
      <c r="BZE365" s="132"/>
      <c r="BZF365" s="132"/>
      <c r="BZG365" s="132"/>
      <c r="BZH365" s="132"/>
      <c r="BZI365" s="132"/>
      <c r="BZJ365" s="132"/>
      <c r="BZK365" s="132"/>
      <c r="BZL365" s="132"/>
      <c r="BZM365" s="132"/>
      <c r="BZN365" s="132"/>
      <c r="BZO365" s="132"/>
      <c r="BZP365" s="132"/>
      <c r="BZQ365" s="132"/>
      <c r="BZR365" s="132"/>
      <c r="BZS365" s="132"/>
      <c r="BZT365" s="132"/>
      <c r="BZU365" s="132"/>
      <c r="BZV365" s="132"/>
      <c r="BZW365" s="132"/>
      <c r="BZX365" s="132"/>
      <c r="BZY365" s="132"/>
      <c r="BZZ365" s="132"/>
      <c r="CAA365" s="132"/>
      <c r="CAB365" s="132"/>
      <c r="CAC365" s="132"/>
      <c r="CAD365" s="132"/>
      <c r="CAE365" s="132"/>
      <c r="CAF365" s="132"/>
      <c r="CAG365" s="132"/>
      <c r="CAH365" s="132"/>
      <c r="CAI365" s="132"/>
      <c r="CAJ365" s="132"/>
      <c r="CAK365" s="132"/>
      <c r="CAL365" s="132"/>
      <c r="CAM365" s="132"/>
      <c r="CAN365" s="132"/>
      <c r="CAO365" s="132"/>
      <c r="CAP365" s="132"/>
      <c r="CAQ365" s="132"/>
      <c r="CAR365" s="132"/>
      <c r="CAS365" s="132"/>
      <c r="CAT365" s="132"/>
      <c r="CAU365" s="132"/>
      <c r="CAV365" s="132"/>
      <c r="CAW365" s="132"/>
      <c r="CAX365" s="132"/>
      <c r="CAY365" s="132"/>
      <c r="CAZ365" s="132"/>
      <c r="CBA365" s="132"/>
      <c r="CBB365" s="132"/>
      <c r="CBC365" s="132"/>
      <c r="CBD365" s="132"/>
      <c r="CBE365" s="132"/>
      <c r="CBF365" s="132"/>
      <c r="CBG365" s="132"/>
      <c r="CBH365" s="132"/>
      <c r="CBI365" s="132"/>
      <c r="CBJ365" s="132"/>
      <c r="CBK365" s="132"/>
      <c r="CBL365" s="132"/>
      <c r="CBM365" s="132"/>
      <c r="CBN365" s="132"/>
      <c r="CBO365" s="132"/>
      <c r="CBP365" s="132"/>
      <c r="CBQ365" s="132"/>
      <c r="CBR365" s="132"/>
      <c r="CBS365" s="132"/>
      <c r="CBT365" s="132"/>
      <c r="CBU365" s="132"/>
      <c r="CBV365" s="132"/>
      <c r="CBW365" s="132"/>
      <c r="CBX365" s="132"/>
      <c r="CBY365" s="132"/>
      <c r="CBZ365" s="132"/>
      <c r="CCA365" s="132"/>
      <c r="CCB365" s="132"/>
      <c r="CCC365" s="132"/>
      <c r="CCD365" s="132"/>
      <c r="CCE365" s="132"/>
      <c r="CCF365" s="132"/>
      <c r="CCG365" s="132"/>
      <c r="CCH365" s="132"/>
      <c r="CCI365" s="132"/>
      <c r="CCJ365" s="132"/>
      <c r="CCK365" s="132"/>
      <c r="CCL365" s="132"/>
      <c r="CCM365" s="132"/>
      <c r="CCN365" s="132"/>
      <c r="CCO365" s="132"/>
      <c r="CCP365" s="132"/>
      <c r="CCQ365" s="132"/>
      <c r="CCR365" s="132"/>
      <c r="CCS365" s="132"/>
      <c r="CCT365" s="132"/>
      <c r="CCU365" s="132"/>
      <c r="CCV365" s="132"/>
      <c r="CCW365" s="132"/>
      <c r="CCX365" s="132"/>
      <c r="CCY365" s="132"/>
      <c r="CCZ365" s="132"/>
      <c r="CDA365" s="132"/>
      <c r="CDB365" s="132"/>
      <c r="CDC365" s="132"/>
      <c r="CDD365" s="132"/>
      <c r="CDE365" s="132"/>
      <c r="CDF365" s="132"/>
      <c r="CDG365" s="132"/>
      <c r="CDH365" s="132"/>
      <c r="CDI365" s="132"/>
      <c r="CDJ365" s="132"/>
      <c r="CDK365" s="132"/>
      <c r="CDL365" s="132"/>
      <c r="CDM365" s="132"/>
      <c r="CDN365" s="132"/>
      <c r="CDO365" s="132"/>
      <c r="CDP365" s="132"/>
      <c r="CDQ365" s="132"/>
      <c r="CDR365" s="132"/>
      <c r="CDS365" s="132"/>
      <c r="CDT365" s="132"/>
      <c r="CDU365" s="132"/>
      <c r="CDV365" s="132"/>
      <c r="CDW365" s="132"/>
      <c r="CDX365" s="132"/>
      <c r="CDY365" s="132"/>
      <c r="CDZ365" s="132"/>
      <c r="CEA365" s="132"/>
      <c r="CEB365" s="132"/>
      <c r="CEC365" s="132"/>
      <c r="CED365" s="132"/>
      <c r="CEE365" s="132"/>
      <c r="CEF365" s="132"/>
      <c r="CEG365" s="132"/>
      <c r="CEH365" s="132"/>
      <c r="CEI365" s="132"/>
      <c r="CEJ365" s="132"/>
      <c r="CEK365" s="132"/>
      <c r="CEL365" s="132"/>
      <c r="CEM365" s="132"/>
      <c r="CEN365" s="132"/>
      <c r="CEO365" s="132"/>
      <c r="CEP365" s="132"/>
      <c r="CEQ365" s="132"/>
      <c r="CER365" s="132"/>
      <c r="CES365" s="132"/>
      <c r="CET365" s="132"/>
      <c r="CEU365" s="132"/>
      <c r="CEV365" s="132"/>
      <c r="CEW365" s="132"/>
      <c r="CEX365" s="132"/>
      <c r="CEY365" s="132"/>
      <c r="CEZ365" s="132"/>
      <c r="CFA365" s="132"/>
      <c r="CFB365" s="132"/>
      <c r="CFC365" s="132"/>
      <c r="CFD365" s="132"/>
      <c r="CFE365" s="132"/>
      <c r="CFF365" s="132"/>
      <c r="CFG365" s="132"/>
      <c r="CFH365" s="132"/>
      <c r="CFI365" s="132"/>
      <c r="CFJ365" s="132"/>
      <c r="CFK365" s="132"/>
      <c r="CFL365" s="132"/>
      <c r="CFM365" s="132"/>
      <c r="CFN365" s="132"/>
      <c r="CFO365" s="132"/>
      <c r="CFP365" s="132"/>
      <c r="CFQ365" s="132"/>
      <c r="CFR365" s="132"/>
      <c r="CFS365" s="132"/>
      <c r="CFT365" s="132"/>
      <c r="CFU365" s="132"/>
      <c r="CFV365" s="132"/>
      <c r="CFW365" s="132"/>
      <c r="CFX365" s="132"/>
      <c r="CFY365" s="132"/>
      <c r="CFZ365" s="132"/>
      <c r="CGA365" s="132"/>
      <c r="CGB365" s="132"/>
      <c r="CGC365" s="132"/>
      <c r="CGD365" s="132"/>
      <c r="CGE365" s="132"/>
      <c r="CGF365" s="132"/>
      <c r="CGG365" s="132"/>
      <c r="CGH365" s="132"/>
      <c r="CGI365" s="132"/>
      <c r="CGJ365" s="132"/>
      <c r="CGK365" s="132"/>
      <c r="CGL365" s="132"/>
      <c r="CGM365" s="132"/>
      <c r="CGN365" s="132"/>
      <c r="CGO365" s="132"/>
      <c r="CGP365" s="132"/>
      <c r="CGQ365" s="132"/>
      <c r="CGR365" s="132"/>
      <c r="CGS365" s="132"/>
      <c r="CGT365" s="132"/>
      <c r="CGU365" s="132"/>
      <c r="CGV365" s="132"/>
      <c r="CGW365" s="132"/>
      <c r="CGX365" s="132"/>
      <c r="CGY365" s="132"/>
      <c r="CGZ365" s="132"/>
      <c r="CHA365" s="132"/>
      <c r="CHB365" s="132"/>
      <c r="CHC365" s="132"/>
      <c r="CHD365" s="132"/>
      <c r="CHE365" s="132"/>
      <c r="CHF365" s="132"/>
      <c r="CHG365" s="132"/>
      <c r="CHH365" s="132"/>
      <c r="CHI365" s="132"/>
      <c r="CHJ365" s="132"/>
      <c r="CHK365" s="132"/>
      <c r="CHL365" s="132"/>
      <c r="CHM365" s="132"/>
      <c r="CHN365" s="132"/>
      <c r="CHO365" s="132"/>
      <c r="CHP365" s="132"/>
      <c r="CHQ365" s="132"/>
      <c r="CHR365" s="132"/>
      <c r="CHS365" s="132"/>
      <c r="CHT365" s="132"/>
      <c r="CHU365" s="132"/>
      <c r="CHV365" s="132"/>
      <c r="CHW365" s="132"/>
      <c r="CHX365" s="132"/>
      <c r="CHY365" s="132"/>
      <c r="CHZ365" s="132"/>
      <c r="CIA365" s="132"/>
      <c r="CIB365" s="132"/>
      <c r="CIC365" s="132"/>
      <c r="CID365" s="132"/>
      <c r="CIE365" s="132"/>
      <c r="CIF365" s="132"/>
      <c r="CIG365" s="132"/>
      <c r="CIH365" s="132"/>
      <c r="CII365" s="132"/>
      <c r="CIJ365" s="132"/>
      <c r="CIK365" s="132"/>
      <c r="CIL365" s="132"/>
      <c r="CIM365" s="132"/>
      <c r="CIN365" s="132"/>
      <c r="CIO365" s="132"/>
      <c r="CIP365" s="132"/>
      <c r="CIQ365" s="132"/>
      <c r="CIR365" s="132"/>
      <c r="CIS365" s="132"/>
      <c r="CIT365" s="132"/>
      <c r="CIU365" s="132"/>
      <c r="CIV365" s="132"/>
      <c r="CIW365" s="132"/>
      <c r="CIX365" s="132"/>
      <c r="CIY365" s="132"/>
      <c r="CIZ365" s="132"/>
      <c r="CJA365" s="132"/>
      <c r="CJB365" s="132"/>
      <c r="CJC365" s="132"/>
      <c r="CJD365" s="132"/>
      <c r="CJE365" s="132"/>
      <c r="CJF365" s="132"/>
      <c r="CJG365" s="132"/>
      <c r="CJH365" s="132"/>
      <c r="CJI365" s="132"/>
      <c r="CJJ365" s="132"/>
      <c r="CJK365" s="132"/>
      <c r="CJL365" s="132"/>
      <c r="CJM365" s="132"/>
      <c r="CJN365" s="132"/>
      <c r="CJO365" s="132"/>
      <c r="CJP365" s="132"/>
      <c r="CJQ365" s="132"/>
      <c r="CJR365" s="132"/>
      <c r="CJS365" s="132"/>
      <c r="CJT365" s="132"/>
      <c r="CJU365" s="132"/>
      <c r="CJV365" s="132"/>
      <c r="CJW365" s="132"/>
      <c r="CJX365" s="132"/>
      <c r="CJY365" s="132"/>
      <c r="CJZ365" s="132"/>
      <c r="CKA365" s="132"/>
      <c r="CKB365" s="132"/>
      <c r="CKC365" s="132"/>
      <c r="CKD365" s="132"/>
      <c r="CKE365" s="132"/>
      <c r="CKF365" s="132"/>
      <c r="CKG365" s="132"/>
      <c r="CKH365" s="132"/>
      <c r="CKI365" s="132"/>
      <c r="CKJ365" s="132"/>
      <c r="CKK365" s="132"/>
      <c r="CKL365" s="132"/>
      <c r="CKM365" s="132"/>
      <c r="CKN365" s="132"/>
      <c r="CKO365" s="132"/>
      <c r="CKP365" s="132"/>
      <c r="CKQ365" s="132"/>
      <c r="CKR365" s="132"/>
      <c r="CKS365" s="132"/>
      <c r="CKT365" s="132"/>
      <c r="CKU365" s="132"/>
      <c r="CKV365" s="132"/>
      <c r="CKW365" s="132"/>
      <c r="CKX365" s="132"/>
      <c r="CKY365" s="132"/>
      <c r="CKZ365" s="132"/>
      <c r="CLA365" s="132"/>
      <c r="CLB365" s="132"/>
      <c r="CLC365" s="132"/>
      <c r="CLD365" s="132"/>
      <c r="CLE365" s="132"/>
      <c r="CLF365" s="132"/>
      <c r="CLG365" s="132"/>
      <c r="CLH365" s="132"/>
      <c r="CLI365" s="132"/>
      <c r="CLJ365" s="132"/>
      <c r="CLK365" s="132"/>
      <c r="CLL365" s="132"/>
      <c r="CLM365" s="132"/>
      <c r="CLN365" s="132"/>
      <c r="CLO365" s="132"/>
      <c r="CLP365" s="132"/>
      <c r="CLQ365" s="132"/>
      <c r="CLR365" s="132"/>
      <c r="CLS365" s="132"/>
      <c r="CLT365" s="132"/>
      <c r="CLU365" s="132"/>
      <c r="CLV365" s="132"/>
      <c r="CLW365" s="132"/>
      <c r="CLX365" s="132"/>
      <c r="CLY365" s="132"/>
      <c r="CLZ365" s="132"/>
      <c r="CMA365" s="132"/>
      <c r="CMB365" s="132"/>
      <c r="CMC365" s="132"/>
      <c r="CMD365" s="132"/>
      <c r="CME365" s="132"/>
      <c r="CMF365" s="132"/>
      <c r="CMG365" s="132"/>
      <c r="CMH365" s="132"/>
      <c r="CMI365" s="132"/>
      <c r="CMJ365" s="132"/>
      <c r="CMK365" s="132"/>
      <c r="CML365" s="132"/>
      <c r="CMM365" s="132"/>
      <c r="CMN365" s="132"/>
      <c r="CMO365" s="132"/>
      <c r="CMP365" s="132"/>
      <c r="CMQ365" s="132"/>
      <c r="CMR365" s="132"/>
      <c r="CMS365" s="132"/>
      <c r="CMT365" s="132"/>
      <c r="CMU365" s="132"/>
      <c r="CMV365" s="132"/>
      <c r="CMW365" s="132"/>
      <c r="CMX365" s="132"/>
      <c r="CMY365" s="132"/>
      <c r="CMZ365" s="132"/>
      <c r="CNA365" s="132"/>
      <c r="CNB365" s="132"/>
      <c r="CNC365" s="132"/>
      <c r="CND365" s="132"/>
      <c r="CNE365" s="132"/>
      <c r="CNF365" s="132"/>
      <c r="CNG365" s="132"/>
      <c r="CNH365" s="132"/>
      <c r="CNI365" s="132"/>
      <c r="CNJ365" s="132"/>
      <c r="CNK365" s="132"/>
      <c r="CNL365" s="132"/>
      <c r="CNM365" s="132"/>
      <c r="CNN365" s="132"/>
      <c r="CNO365" s="132"/>
      <c r="CNP365" s="132"/>
      <c r="CNQ365" s="132"/>
      <c r="CNR365" s="132"/>
      <c r="CNS365" s="132"/>
      <c r="CNT365" s="132"/>
      <c r="CNU365" s="132"/>
      <c r="CNV365" s="132"/>
      <c r="CNW365" s="132"/>
      <c r="CNX365" s="132"/>
      <c r="CNY365" s="132"/>
      <c r="CNZ365" s="132"/>
      <c r="COA365" s="132"/>
      <c r="COB365" s="132"/>
      <c r="COC365" s="132"/>
      <c r="COD365" s="132"/>
      <c r="COE365" s="132"/>
      <c r="COF365" s="132"/>
      <c r="COG365" s="132"/>
      <c r="COH365" s="132"/>
      <c r="COI365" s="132"/>
      <c r="COJ365" s="132"/>
      <c r="COK365" s="132"/>
      <c r="COL365" s="132"/>
      <c r="COM365" s="132"/>
      <c r="CON365" s="132"/>
      <c r="COO365" s="132"/>
      <c r="COP365" s="132"/>
      <c r="COQ365" s="132"/>
      <c r="COR365" s="132"/>
      <c r="COS365" s="132"/>
      <c r="COT365" s="132"/>
      <c r="COU365" s="132"/>
      <c r="COV365" s="132"/>
      <c r="COW365" s="132"/>
      <c r="COX365" s="132"/>
      <c r="COY365" s="132"/>
      <c r="COZ365" s="132"/>
      <c r="CPA365" s="132"/>
      <c r="CPB365" s="132"/>
      <c r="CPC365" s="132"/>
      <c r="CPD365" s="132"/>
      <c r="CPE365" s="132"/>
      <c r="CPF365" s="132"/>
      <c r="CPG365" s="132"/>
      <c r="CPH365" s="132"/>
      <c r="CPI365" s="132"/>
      <c r="CPJ365" s="132"/>
      <c r="CPK365" s="132"/>
      <c r="CPL365" s="132"/>
      <c r="CPM365" s="132"/>
      <c r="CPN365" s="132"/>
      <c r="CPO365" s="132"/>
      <c r="CPP365" s="132"/>
      <c r="CPQ365" s="132"/>
      <c r="CPR365" s="132"/>
      <c r="CPS365" s="132"/>
      <c r="CPT365" s="132"/>
      <c r="CPU365" s="132"/>
      <c r="CPV365" s="132"/>
      <c r="CPW365" s="132"/>
      <c r="CPX365" s="132"/>
      <c r="CPY365" s="132"/>
      <c r="CPZ365" s="132"/>
      <c r="CQA365" s="132"/>
      <c r="CQB365" s="132"/>
      <c r="CQC365" s="132"/>
      <c r="CQD365" s="132"/>
      <c r="CQE365" s="132"/>
      <c r="CQF365" s="132"/>
      <c r="CQG365" s="132"/>
      <c r="CQH365" s="132"/>
      <c r="CQI365" s="132"/>
      <c r="CQJ365" s="132"/>
      <c r="CQK365" s="132"/>
      <c r="CQL365" s="132"/>
      <c r="CQM365" s="132"/>
      <c r="CQN365" s="132"/>
      <c r="CQO365" s="132"/>
      <c r="CQP365" s="132"/>
      <c r="CQQ365" s="132"/>
      <c r="CQR365" s="132"/>
      <c r="CQS365" s="132"/>
      <c r="CQT365" s="132"/>
      <c r="CQU365" s="132"/>
      <c r="CQV365" s="132"/>
      <c r="CQW365" s="132"/>
      <c r="CQX365" s="132"/>
      <c r="CQY365" s="132"/>
      <c r="CQZ365" s="132"/>
      <c r="CRA365" s="132"/>
      <c r="CRB365" s="132"/>
      <c r="CRC365" s="132"/>
      <c r="CRD365" s="132"/>
      <c r="CRE365" s="132"/>
      <c r="CRF365" s="132"/>
      <c r="CRG365" s="132"/>
      <c r="CRH365" s="132"/>
      <c r="CRI365" s="132"/>
      <c r="CRJ365" s="132"/>
      <c r="CRK365" s="132"/>
      <c r="CRL365" s="132"/>
      <c r="CRM365" s="132"/>
      <c r="CRN365" s="132"/>
      <c r="CRO365" s="132"/>
      <c r="CRP365" s="132"/>
      <c r="CRQ365" s="132"/>
      <c r="CRR365" s="132"/>
      <c r="CRS365" s="132"/>
      <c r="CRT365" s="132"/>
      <c r="CRU365" s="132"/>
      <c r="CRV365" s="132"/>
      <c r="CRW365" s="132"/>
      <c r="CRX365" s="132"/>
      <c r="CRY365" s="132"/>
      <c r="CRZ365" s="132"/>
      <c r="CSA365" s="132"/>
      <c r="CSB365" s="132"/>
      <c r="CSC365" s="132"/>
      <c r="CSD365" s="132"/>
      <c r="CSE365" s="132"/>
      <c r="CSF365" s="132"/>
      <c r="CSG365" s="132"/>
      <c r="CSH365" s="132"/>
      <c r="CSI365" s="132"/>
      <c r="CSJ365" s="132"/>
      <c r="CSK365" s="132"/>
      <c r="CSL365" s="132"/>
      <c r="CSM365" s="132"/>
      <c r="CSN365" s="132"/>
      <c r="CSO365" s="132"/>
      <c r="CSP365" s="132"/>
      <c r="CSQ365" s="132"/>
      <c r="CSR365" s="132"/>
      <c r="CSS365" s="132"/>
      <c r="CST365" s="132"/>
      <c r="CSU365" s="132"/>
      <c r="CSV365" s="132"/>
      <c r="CSW365" s="132"/>
      <c r="CSX365" s="132"/>
      <c r="CSY365" s="132"/>
      <c r="CSZ365" s="132"/>
      <c r="CTA365" s="132"/>
      <c r="CTB365" s="132"/>
      <c r="CTC365" s="132"/>
      <c r="CTD365" s="132"/>
      <c r="CTE365" s="132"/>
      <c r="CTF365" s="132"/>
      <c r="CTG365" s="132"/>
      <c r="CTH365" s="132"/>
      <c r="CTI365" s="132"/>
      <c r="CTJ365" s="132"/>
      <c r="CTK365" s="132"/>
      <c r="CTL365" s="132"/>
      <c r="CTM365" s="132"/>
      <c r="CTN365" s="132"/>
      <c r="CTO365" s="132"/>
      <c r="CTP365" s="132"/>
      <c r="CTQ365" s="132"/>
      <c r="CTR365" s="132"/>
      <c r="CTS365" s="132"/>
      <c r="CTT365" s="132"/>
      <c r="CTU365" s="132"/>
      <c r="CTV365" s="132"/>
      <c r="CTW365" s="132"/>
      <c r="CTX365" s="132"/>
      <c r="CTY365" s="132"/>
      <c r="CTZ365" s="132"/>
      <c r="CUA365" s="132"/>
      <c r="CUB365" s="132"/>
      <c r="CUC365" s="132"/>
      <c r="CUD365" s="132"/>
      <c r="CUE365" s="132"/>
      <c r="CUF365" s="132"/>
      <c r="CUG365" s="132"/>
      <c r="CUH365" s="132"/>
      <c r="CUI365" s="132"/>
      <c r="CUJ365" s="132"/>
      <c r="CUK365" s="132"/>
      <c r="CUL365" s="132"/>
      <c r="CUM365" s="132"/>
      <c r="CUN365" s="132"/>
      <c r="CUO365" s="132"/>
      <c r="CUP365" s="132"/>
      <c r="CUQ365" s="132"/>
      <c r="CUR365" s="132"/>
      <c r="CUS365" s="132"/>
      <c r="CUT365" s="132"/>
      <c r="CUU365" s="132"/>
      <c r="CUV365" s="132"/>
      <c r="CUW365" s="132"/>
      <c r="CUX365" s="132"/>
      <c r="CUY365" s="132"/>
      <c r="CUZ365" s="132"/>
      <c r="CVA365" s="132"/>
      <c r="CVB365" s="132"/>
      <c r="CVC365" s="132"/>
      <c r="CVD365" s="132"/>
      <c r="CVE365" s="132"/>
      <c r="CVF365" s="132"/>
      <c r="CVG365" s="132"/>
      <c r="CVH365" s="132"/>
      <c r="CVI365" s="132"/>
      <c r="CVJ365" s="132"/>
      <c r="CVK365" s="132"/>
      <c r="CVL365" s="132"/>
      <c r="CVM365" s="132"/>
      <c r="CVN365" s="132"/>
      <c r="CVO365" s="132"/>
      <c r="CVP365" s="132"/>
      <c r="CVQ365" s="132"/>
      <c r="CVR365" s="132"/>
      <c r="CVS365" s="132"/>
      <c r="CVT365" s="132"/>
      <c r="CVU365" s="132"/>
      <c r="CVV365" s="132"/>
      <c r="CVW365" s="132"/>
      <c r="CVX365" s="132"/>
      <c r="CVY365" s="132"/>
      <c r="CVZ365" s="132"/>
      <c r="CWA365" s="132"/>
      <c r="CWB365" s="132"/>
      <c r="CWC365" s="132"/>
      <c r="CWD365" s="132"/>
      <c r="CWE365" s="132"/>
      <c r="CWF365" s="132"/>
      <c r="CWG365" s="132"/>
      <c r="CWH365" s="132"/>
      <c r="CWI365" s="132"/>
      <c r="CWJ365" s="132"/>
      <c r="CWK365" s="132"/>
      <c r="CWL365" s="132"/>
      <c r="CWM365" s="132"/>
      <c r="CWN365" s="132"/>
      <c r="CWO365" s="132"/>
      <c r="CWP365" s="132"/>
      <c r="CWQ365" s="132"/>
      <c r="CWR365" s="132"/>
      <c r="CWS365" s="132"/>
      <c r="CWT365" s="132"/>
      <c r="CWU365" s="132"/>
      <c r="CWV365" s="132"/>
      <c r="CWW365" s="132"/>
      <c r="CWX365" s="132"/>
      <c r="CWY365" s="132"/>
      <c r="CWZ365" s="132"/>
      <c r="CXA365" s="132"/>
      <c r="CXB365" s="132"/>
      <c r="CXC365" s="132"/>
      <c r="CXD365" s="132"/>
      <c r="CXE365" s="132"/>
      <c r="CXF365" s="132"/>
      <c r="CXG365" s="132"/>
      <c r="CXH365" s="132"/>
      <c r="CXI365" s="132"/>
      <c r="CXJ365" s="132"/>
      <c r="CXK365" s="132"/>
      <c r="CXL365" s="132"/>
      <c r="CXM365" s="132"/>
      <c r="CXN365" s="132"/>
      <c r="CXO365" s="132"/>
      <c r="CXP365" s="132"/>
      <c r="CXQ365" s="132"/>
      <c r="CXR365" s="132"/>
      <c r="CXS365" s="132"/>
      <c r="CXT365" s="132"/>
      <c r="CXU365" s="132"/>
      <c r="CXV365" s="132"/>
      <c r="CXW365" s="132"/>
      <c r="CXX365" s="132"/>
      <c r="CXY365" s="132"/>
      <c r="CXZ365" s="132"/>
      <c r="CYA365" s="132"/>
      <c r="CYB365" s="132"/>
      <c r="CYC365" s="132"/>
      <c r="CYD365" s="132"/>
      <c r="CYE365" s="132"/>
      <c r="CYF365" s="132"/>
      <c r="CYG365" s="132"/>
      <c r="CYH365" s="132"/>
      <c r="CYI365" s="132"/>
      <c r="CYJ365" s="132"/>
      <c r="CYK365" s="132"/>
      <c r="CYL365" s="132"/>
      <c r="CYM365" s="132"/>
      <c r="CYN365" s="132"/>
      <c r="CYO365" s="132"/>
      <c r="CYP365" s="132"/>
      <c r="CYQ365" s="132"/>
      <c r="CYR365" s="132"/>
      <c r="CYS365" s="132"/>
      <c r="CYT365" s="132"/>
      <c r="CYU365" s="132"/>
      <c r="CYV365" s="132"/>
      <c r="CYW365" s="132"/>
      <c r="CYX365" s="132"/>
      <c r="CYY365" s="132"/>
      <c r="CYZ365" s="132"/>
      <c r="CZA365" s="132"/>
      <c r="CZB365" s="132"/>
      <c r="CZC365" s="132"/>
      <c r="CZD365" s="132"/>
      <c r="CZE365" s="132"/>
      <c r="CZF365" s="132"/>
      <c r="CZG365" s="132"/>
      <c r="CZH365" s="132"/>
      <c r="CZI365" s="132"/>
      <c r="CZJ365" s="132"/>
      <c r="CZK365" s="132"/>
      <c r="CZL365" s="132"/>
      <c r="CZM365" s="132"/>
      <c r="CZN365" s="132"/>
      <c r="CZO365" s="132"/>
      <c r="CZP365" s="132"/>
      <c r="CZQ365" s="132"/>
      <c r="CZR365" s="132"/>
      <c r="CZS365" s="132"/>
      <c r="CZT365" s="132"/>
      <c r="CZU365" s="132"/>
      <c r="CZV365" s="132"/>
      <c r="CZW365" s="132"/>
      <c r="CZX365" s="132"/>
      <c r="CZY365" s="132"/>
      <c r="CZZ365" s="132"/>
      <c r="DAA365" s="132"/>
      <c r="DAB365" s="132"/>
      <c r="DAC365" s="132"/>
      <c r="DAD365" s="132"/>
      <c r="DAE365" s="132"/>
      <c r="DAF365" s="132"/>
      <c r="DAG365" s="132"/>
      <c r="DAH365" s="132"/>
      <c r="DAI365" s="132"/>
      <c r="DAJ365" s="132"/>
      <c r="DAK365" s="132"/>
      <c r="DAL365" s="132"/>
      <c r="DAM365" s="132"/>
      <c r="DAN365" s="132"/>
      <c r="DAO365" s="132"/>
      <c r="DAP365" s="132"/>
      <c r="DAQ365" s="132"/>
      <c r="DAR365" s="132"/>
      <c r="DAS365" s="132"/>
      <c r="DAT365" s="132"/>
      <c r="DAU365" s="132"/>
      <c r="DAV365" s="132"/>
      <c r="DAW365" s="132"/>
      <c r="DAX365" s="132"/>
      <c r="DAY365" s="132"/>
      <c r="DAZ365" s="132"/>
      <c r="DBA365" s="132"/>
      <c r="DBB365" s="132"/>
      <c r="DBC365" s="132"/>
      <c r="DBD365" s="132"/>
      <c r="DBE365" s="132"/>
      <c r="DBF365" s="132"/>
      <c r="DBG365" s="132"/>
      <c r="DBH365" s="132"/>
      <c r="DBI365" s="132"/>
      <c r="DBJ365" s="132"/>
      <c r="DBK365" s="132"/>
      <c r="DBL365" s="132"/>
      <c r="DBM365" s="132"/>
      <c r="DBN365" s="132"/>
      <c r="DBO365" s="132"/>
      <c r="DBP365" s="132"/>
      <c r="DBQ365" s="132"/>
      <c r="DBR365" s="132"/>
      <c r="DBS365" s="132"/>
      <c r="DBT365" s="132"/>
      <c r="DBU365" s="132"/>
      <c r="DBV365" s="132"/>
      <c r="DBW365" s="132"/>
      <c r="DBX365" s="132"/>
      <c r="DBY365" s="132"/>
      <c r="DBZ365" s="132"/>
      <c r="DCA365" s="132"/>
      <c r="DCB365" s="132"/>
      <c r="DCC365" s="132"/>
      <c r="DCD365" s="132"/>
      <c r="DCE365" s="132"/>
      <c r="DCF365" s="132"/>
      <c r="DCG365" s="132"/>
      <c r="DCH365" s="132"/>
      <c r="DCI365" s="132"/>
      <c r="DCJ365" s="132"/>
      <c r="DCK365" s="132"/>
      <c r="DCL365" s="132"/>
      <c r="DCM365" s="132"/>
      <c r="DCN365" s="132"/>
      <c r="DCO365" s="132"/>
      <c r="DCP365" s="132"/>
      <c r="DCQ365" s="132"/>
      <c r="DCR365" s="132"/>
      <c r="DCS365" s="132"/>
      <c r="DCT365" s="132"/>
      <c r="DCU365" s="132"/>
      <c r="DCV365" s="132"/>
      <c r="DCW365" s="132"/>
      <c r="DCX365" s="132"/>
      <c r="DCY365" s="132"/>
      <c r="DCZ365" s="132"/>
      <c r="DDA365" s="132"/>
      <c r="DDB365" s="132"/>
      <c r="DDC365" s="132"/>
      <c r="DDD365" s="132"/>
      <c r="DDE365" s="132"/>
      <c r="DDF365" s="132"/>
      <c r="DDG365" s="132"/>
      <c r="DDH365" s="132"/>
      <c r="DDI365" s="132"/>
      <c r="DDJ365" s="132"/>
      <c r="DDK365" s="132"/>
      <c r="DDL365" s="132"/>
      <c r="DDM365" s="132"/>
      <c r="DDN365" s="132"/>
      <c r="DDO365" s="132"/>
      <c r="DDP365" s="132"/>
      <c r="DDQ365" s="132"/>
      <c r="DDR365" s="132"/>
      <c r="DDS365" s="132"/>
      <c r="DDT365" s="132"/>
      <c r="DDU365" s="132"/>
      <c r="DDV365" s="132"/>
      <c r="DDW365" s="132"/>
      <c r="DDX365" s="132"/>
      <c r="DDY365" s="132"/>
      <c r="DDZ365" s="132"/>
      <c r="DEA365" s="132"/>
      <c r="DEB365" s="132"/>
      <c r="DEC365" s="132"/>
      <c r="DED365" s="132"/>
      <c r="DEE365" s="132"/>
      <c r="DEF365" s="132"/>
      <c r="DEG365" s="132"/>
      <c r="DEH365" s="132"/>
      <c r="DEI365" s="132"/>
      <c r="DEJ365" s="132"/>
      <c r="DEK365" s="132"/>
      <c r="DEL365" s="132"/>
      <c r="DEM365" s="132"/>
      <c r="DEN365" s="132"/>
      <c r="DEO365" s="132"/>
      <c r="DEP365" s="132"/>
      <c r="DEQ365" s="132"/>
      <c r="DER365" s="132"/>
      <c r="DES365" s="132"/>
      <c r="DET365" s="132"/>
      <c r="DEU365" s="132"/>
      <c r="DEV365" s="132"/>
      <c r="DEW365" s="132"/>
      <c r="DEX365" s="132"/>
      <c r="DEY365" s="132"/>
      <c r="DEZ365" s="132"/>
      <c r="DFA365" s="132"/>
      <c r="DFB365" s="132"/>
      <c r="DFC365" s="132"/>
      <c r="DFD365" s="132"/>
      <c r="DFE365" s="132"/>
      <c r="DFF365" s="132"/>
      <c r="DFG365" s="132"/>
      <c r="DFH365" s="132"/>
      <c r="DFI365" s="132"/>
      <c r="DFJ365" s="132"/>
      <c r="DFK365" s="132"/>
      <c r="DFL365" s="132"/>
      <c r="DFM365" s="132"/>
      <c r="DFN365" s="132"/>
      <c r="DFO365" s="132"/>
      <c r="DFP365" s="132"/>
      <c r="DFQ365" s="132"/>
      <c r="DFR365" s="132"/>
      <c r="DFS365" s="132"/>
      <c r="DFT365" s="132"/>
      <c r="DFU365" s="132"/>
      <c r="DFV365" s="132"/>
      <c r="DFW365" s="132"/>
      <c r="DFX365" s="132"/>
      <c r="DFY365" s="132"/>
      <c r="DFZ365" s="132"/>
      <c r="DGA365" s="132"/>
      <c r="DGB365" s="132"/>
      <c r="DGC365" s="132"/>
      <c r="DGD365" s="132"/>
      <c r="DGE365" s="132"/>
      <c r="DGF365" s="132"/>
      <c r="DGG365" s="132"/>
      <c r="DGH365" s="132"/>
      <c r="DGI365" s="132"/>
      <c r="DGJ365" s="132"/>
      <c r="DGK365" s="132"/>
      <c r="DGL365" s="132"/>
      <c r="DGM365" s="132"/>
      <c r="DGN365" s="132"/>
      <c r="DGO365" s="132"/>
      <c r="DGP365" s="132"/>
      <c r="DGQ365" s="132"/>
      <c r="DGR365" s="132"/>
      <c r="DGS365" s="132"/>
      <c r="DGT365" s="132"/>
      <c r="DGU365" s="132"/>
      <c r="DGV365" s="132"/>
      <c r="DGW365" s="132"/>
      <c r="DGX365" s="132"/>
      <c r="DGY365" s="132"/>
      <c r="DGZ365" s="132"/>
      <c r="DHA365" s="132"/>
      <c r="DHB365" s="132"/>
      <c r="DHC365" s="132"/>
      <c r="DHD365" s="132"/>
      <c r="DHE365" s="132"/>
      <c r="DHF365" s="132"/>
      <c r="DHG365" s="132"/>
      <c r="DHH365" s="132"/>
      <c r="DHI365" s="132"/>
      <c r="DHJ365" s="132"/>
      <c r="DHK365" s="132"/>
      <c r="DHL365" s="132"/>
      <c r="DHM365" s="132"/>
      <c r="DHN365" s="132"/>
      <c r="DHO365" s="132"/>
      <c r="DHP365" s="132"/>
      <c r="DHQ365" s="132"/>
      <c r="DHR365" s="132"/>
      <c r="DHS365" s="132"/>
      <c r="DHT365" s="132"/>
      <c r="DHU365" s="132"/>
      <c r="DHV365" s="132"/>
      <c r="DHW365" s="132"/>
      <c r="DHX365" s="132"/>
      <c r="DHY365" s="132"/>
      <c r="DHZ365" s="132"/>
      <c r="DIA365" s="132"/>
      <c r="DIB365" s="132"/>
      <c r="DIC365" s="132"/>
      <c r="DID365" s="132"/>
      <c r="DIE365" s="132"/>
      <c r="DIF365" s="132"/>
      <c r="DIG365" s="132"/>
      <c r="DIH365" s="132"/>
      <c r="DII365" s="132"/>
      <c r="DIJ365" s="132"/>
      <c r="DIK365" s="132"/>
      <c r="DIL365" s="132"/>
      <c r="DIM365" s="132"/>
      <c r="DIN365" s="132"/>
      <c r="DIO365" s="132"/>
      <c r="DIP365" s="132"/>
      <c r="DIQ365" s="132"/>
      <c r="DIR365" s="132"/>
      <c r="DIS365" s="132"/>
      <c r="DIT365" s="132"/>
      <c r="DIU365" s="132"/>
      <c r="DIV365" s="132"/>
      <c r="DIW365" s="132"/>
      <c r="DIX365" s="132"/>
      <c r="DIY365" s="132"/>
      <c r="DIZ365" s="132"/>
      <c r="DJA365" s="132"/>
      <c r="DJB365" s="132"/>
      <c r="DJC365" s="132"/>
      <c r="DJD365" s="132"/>
      <c r="DJE365" s="132"/>
      <c r="DJF365" s="132"/>
      <c r="DJG365" s="132"/>
      <c r="DJH365" s="132"/>
      <c r="DJI365" s="132"/>
      <c r="DJJ365" s="132"/>
      <c r="DJK365" s="132"/>
      <c r="DJL365" s="132"/>
      <c r="DJM365" s="132"/>
      <c r="DJN365" s="132"/>
      <c r="DJO365" s="132"/>
      <c r="DJP365" s="132"/>
      <c r="DJQ365" s="132"/>
      <c r="DJR365" s="132"/>
      <c r="DJS365" s="132"/>
      <c r="DJT365" s="132"/>
      <c r="DJU365" s="132"/>
      <c r="DJV365" s="132"/>
      <c r="DJW365" s="132"/>
      <c r="DJX365" s="132"/>
      <c r="DJY365" s="132"/>
      <c r="DJZ365" s="132"/>
      <c r="DKA365" s="132"/>
      <c r="DKB365" s="132"/>
      <c r="DKC365" s="132"/>
      <c r="DKD365" s="132"/>
      <c r="DKE365" s="132"/>
      <c r="DKF365" s="132"/>
      <c r="DKG365" s="132"/>
      <c r="DKH365" s="132"/>
      <c r="DKI365" s="132"/>
      <c r="DKJ365" s="132"/>
      <c r="DKK365" s="132"/>
      <c r="DKL365" s="132"/>
      <c r="DKM365" s="132"/>
      <c r="DKN365" s="132"/>
      <c r="DKO365" s="132"/>
      <c r="DKP365" s="132"/>
      <c r="DKQ365" s="132"/>
      <c r="DKR365" s="132"/>
      <c r="DKS365" s="132"/>
      <c r="DKT365" s="132"/>
      <c r="DKU365" s="132"/>
      <c r="DKV365" s="132"/>
      <c r="DKW365" s="132"/>
      <c r="DKX365" s="132"/>
      <c r="DKY365" s="132"/>
      <c r="DKZ365" s="132"/>
      <c r="DLA365" s="132"/>
      <c r="DLB365" s="132"/>
      <c r="DLC365" s="132"/>
      <c r="DLD365" s="132"/>
      <c r="DLE365" s="132"/>
      <c r="DLF365" s="132"/>
      <c r="DLG365" s="132"/>
      <c r="DLH365" s="132"/>
      <c r="DLI365" s="132"/>
      <c r="DLJ365" s="132"/>
      <c r="DLK365" s="132"/>
      <c r="DLL365" s="132"/>
      <c r="DLM365" s="132"/>
      <c r="DLN365" s="132"/>
      <c r="DLO365" s="132"/>
      <c r="DLP365" s="132"/>
      <c r="DLQ365" s="132"/>
      <c r="DLR365" s="132"/>
      <c r="DLS365" s="132"/>
      <c r="DLT365" s="132"/>
      <c r="DLU365" s="132"/>
      <c r="DLV365" s="132"/>
      <c r="DLW365" s="132"/>
      <c r="DLX365" s="132"/>
      <c r="DLY365" s="132"/>
      <c r="DLZ365" s="132"/>
      <c r="DMA365" s="132"/>
      <c r="DMB365" s="132"/>
      <c r="DMC365" s="132"/>
      <c r="DMD365" s="132"/>
      <c r="DME365" s="132"/>
      <c r="DMF365" s="132"/>
      <c r="DMG365" s="132"/>
      <c r="DMH365" s="132"/>
      <c r="DMI365" s="132"/>
      <c r="DMJ365" s="132"/>
      <c r="DMK365" s="132"/>
      <c r="DML365" s="132"/>
      <c r="DMM365" s="132"/>
      <c r="DMN365" s="132"/>
      <c r="DMO365" s="132"/>
      <c r="DMP365" s="132"/>
      <c r="DMQ365" s="132"/>
      <c r="DMR365" s="132"/>
      <c r="DMS365" s="132"/>
      <c r="DMT365" s="132"/>
      <c r="DMU365" s="132"/>
      <c r="DMV365" s="132"/>
      <c r="DMW365" s="132"/>
      <c r="DMX365" s="132"/>
      <c r="DMY365" s="132"/>
      <c r="DMZ365" s="132"/>
      <c r="DNA365" s="132"/>
      <c r="DNB365" s="132"/>
      <c r="DNC365" s="132"/>
      <c r="DND365" s="132"/>
      <c r="DNE365" s="132"/>
      <c r="DNF365" s="132"/>
      <c r="DNG365" s="132"/>
      <c r="DNH365" s="132"/>
      <c r="DNI365" s="132"/>
      <c r="DNJ365" s="132"/>
      <c r="DNK365" s="132"/>
      <c r="DNL365" s="132"/>
      <c r="DNM365" s="132"/>
      <c r="DNN365" s="132"/>
      <c r="DNO365" s="132"/>
      <c r="DNP365" s="132"/>
      <c r="DNQ365" s="132"/>
      <c r="DNR365" s="132"/>
      <c r="DNS365" s="132"/>
      <c r="DNT365" s="132"/>
      <c r="DNU365" s="132"/>
      <c r="DNV365" s="132"/>
      <c r="DNW365" s="132"/>
      <c r="DNX365" s="132"/>
      <c r="DNY365" s="132"/>
      <c r="DNZ365" s="132"/>
      <c r="DOA365" s="132"/>
      <c r="DOB365" s="132"/>
      <c r="DOC365" s="132"/>
      <c r="DOD365" s="132"/>
      <c r="DOE365" s="132"/>
      <c r="DOF365" s="132"/>
      <c r="DOG365" s="132"/>
      <c r="DOH365" s="132"/>
      <c r="DOI365" s="132"/>
      <c r="DOJ365" s="132"/>
      <c r="DOK365" s="132"/>
      <c r="DOL365" s="132"/>
      <c r="DOM365" s="132"/>
      <c r="DON365" s="132"/>
      <c r="DOO365" s="132"/>
      <c r="DOP365" s="132"/>
      <c r="DOQ365" s="132"/>
      <c r="DOR365" s="132"/>
      <c r="DOS365" s="132"/>
      <c r="DOT365" s="132"/>
      <c r="DOU365" s="132"/>
      <c r="DOV365" s="132"/>
      <c r="DOW365" s="132"/>
      <c r="DOX365" s="132"/>
      <c r="DOY365" s="132"/>
      <c r="DOZ365" s="132"/>
      <c r="DPA365" s="132"/>
      <c r="DPB365" s="132"/>
      <c r="DPC365" s="132"/>
      <c r="DPD365" s="132"/>
      <c r="DPE365" s="132"/>
      <c r="DPF365" s="132"/>
      <c r="DPG365" s="132"/>
      <c r="DPH365" s="132"/>
      <c r="DPI365" s="132"/>
      <c r="DPJ365" s="132"/>
      <c r="DPK365" s="132"/>
      <c r="DPL365" s="132"/>
      <c r="DPM365" s="132"/>
      <c r="DPN365" s="132"/>
      <c r="DPO365" s="132"/>
      <c r="DPP365" s="132"/>
      <c r="DPQ365" s="132"/>
      <c r="DPR365" s="132"/>
      <c r="DPS365" s="132"/>
      <c r="DPT365" s="132"/>
      <c r="DPU365" s="132"/>
      <c r="DPV365" s="132"/>
      <c r="DPW365" s="132"/>
      <c r="DPX365" s="132"/>
      <c r="DPY365" s="132"/>
      <c r="DPZ365" s="132"/>
      <c r="DQA365" s="132"/>
      <c r="DQB365" s="132"/>
      <c r="DQC365" s="132"/>
      <c r="DQD365" s="132"/>
      <c r="DQE365" s="132"/>
      <c r="DQF365" s="132"/>
      <c r="DQG365" s="132"/>
      <c r="DQH365" s="132"/>
      <c r="DQI365" s="132"/>
      <c r="DQJ365" s="132"/>
      <c r="DQK365" s="132"/>
      <c r="DQL365" s="132"/>
      <c r="DQM365" s="132"/>
      <c r="DQN365" s="132"/>
      <c r="DQO365" s="132"/>
      <c r="DQP365" s="132"/>
      <c r="DQQ365" s="132"/>
      <c r="DQR365" s="132"/>
      <c r="DQS365" s="132"/>
      <c r="DQT365" s="132"/>
      <c r="DQU365" s="132"/>
      <c r="DQV365" s="132"/>
      <c r="DQW365" s="132"/>
      <c r="DQX365" s="132"/>
      <c r="DQY365" s="132"/>
      <c r="DQZ365" s="132"/>
      <c r="DRA365" s="132"/>
      <c r="DRB365" s="132"/>
      <c r="DRC365" s="132"/>
      <c r="DRD365" s="132"/>
      <c r="DRE365" s="132"/>
      <c r="DRF365" s="132"/>
      <c r="DRG365" s="132"/>
      <c r="DRH365" s="132"/>
      <c r="DRI365" s="132"/>
      <c r="DRJ365" s="132"/>
      <c r="DRK365" s="132"/>
      <c r="DRL365" s="132"/>
      <c r="DRM365" s="132"/>
      <c r="DRN365" s="132"/>
      <c r="DRO365" s="132"/>
      <c r="DRP365" s="132"/>
      <c r="DRQ365" s="132"/>
      <c r="DRR365" s="132"/>
      <c r="DRS365" s="132"/>
      <c r="DRT365" s="132"/>
      <c r="DRU365" s="132"/>
      <c r="DRV365" s="132"/>
      <c r="DRW365" s="132"/>
      <c r="DRX365" s="132"/>
      <c r="DRY365" s="132"/>
      <c r="DRZ365" s="132"/>
      <c r="DSA365" s="132"/>
      <c r="DSB365" s="132"/>
      <c r="DSC365" s="132"/>
      <c r="DSD365" s="132"/>
      <c r="DSE365" s="132"/>
      <c r="DSF365" s="132"/>
      <c r="DSG365" s="132"/>
      <c r="DSH365" s="132"/>
      <c r="DSI365" s="132"/>
      <c r="DSJ365" s="132"/>
      <c r="DSK365" s="132"/>
      <c r="DSL365" s="132"/>
      <c r="DSM365" s="132"/>
      <c r="DSN365" s="132"/>
      <c r="DSO365" s="132"/>
      <c r="DSP365" s="132"/>
      <c r="DSQ365" s="132"/>
      <c r="DSR365" s="132"/>
      <c r="DSS365" s="132"/>
      <c r="DST365" s="132"/>
      <c r="DSU365" s="132"/>
      <c r="DSV365" s="132"/>
      <c r="DSW365" s="132"/>
      <c r="DSX365" s="132"/>
      <c r="DSY365" s="132"/>
      <c r="DSZ365" s="132"/>
      <c r="DTA365" s="132"/>
      <c r="DTB365" s="132"/>
      <c r="DTC365" s="132"/>
      <c r="DTD365" s="132"/>
      <c r="DTE365" s="132"/>
      <c r="DTF365" s="132"/>
      <c r="DTG365" s="132"/>
      <c r="DTH365" s="132"/>
      <c r="DTI365" s="132"/>
      <c r="DTJ365" s="132"/>
      <c r="DTK365" s="132"/>
      <c r="DTL365" s="132"/>
      <c r="DTM365" s="132"/>
      <c r="DTN365" s="132"/>
      <c r="DTO365" s="132"/>
      <c r="DTP365" s="132"/>
      <c r="DTQ365" s="132"/>
      <c r="DTR365" s="132"/>
      <c r="DTS365" s="132"/>
      <c r="DTT365" s="132"/>
      <c r="DTU365" s="132"/>
      <c r="DTV365" s="132"/>
      <c r="DTW365" s="132"/>
      <c r="DTX365" s="132"/>
      <c r="DTY365" s="132"/>
      <c r="DTZ365" s="132"/>
      <c r="DUA365" s="132"/>
      <c r="DUB365" s="132"/>
      <c r="DUC365" s="132"/>
      <c r="DUD365" s="132"/>
      <c r="DUE365" s="132"/>
      <c r="DUF365" s="132"/>
      <c r="DUG365" s="132"/>
      <c r="DUH365" s="132"/>
      <c r="DUI365" s="132"/>
      <c r="DUJ365" s="132"/>
      <c r="DUK365" s="132"/>
      <c r="DUL365" s="132"/>
      <c r="DUM365" s="132"/>
      <c r="DUN365" s="132"/>
      <c r="DUO365" s="132"/>
      <c r="DUP365" s="132"/>
      <c r="DUQ365" s="132"/>
      <c r="DUR365" s="132"/>
      <c r="DUS365" s="132"/>
      <c r="DUT365" s="132"/>
      <c r="DUU365" s="132"/>
      <c r="DUV365" s="132"/>
      <c r="DUW365" s="132"/>
      <c r="DUX365" s="132"/>
      <c r="DUY365" s="132"/>
      <c r="DUZ365" s="132"/>
      <c r="DVA365" s="132"/>
      <c r="DVB365" s="132"/>
      <c r="DVC365" s="132"/>
      <c r="DVD365" s="132"/>
      <c r="DVE365" s="132"/>
      <c r="DVF365" s="132"/>
      <c r="DVG365" s="132"/>
      <c r="DVH365" s="132"/>
      <c r="DVI365" s="132"/>
      <c r="DVJ365" s="132"/>
      <c r="DVK365" s="132"/>
      <c r="DVL365" s="132"/>
      <c r="DVM365" s="132"/>
      <c r="DVN365" s="132"/>
      <c r="DVO365" s="132"/>
      <c r="DVP365" s="132"/>
      <c r="DVQ365" s="132"/>
      <c r="DVR365" s="132"/>
      <c r="DVS365" s="132"/>
      <c r="DVT365" s="132"/>
      <c r="DVU365" s="132"/>
      <c r="DVV365" s="132"/>
      <c r="DVW365" s="132"/>
      <c r="DVX365" s="132"/>
      <c r="DVY365" s="132"/>
      <c r="DVZ365" s="132"/>
      <c r="DWA365" s="132"/>
      <c r="DWB365" s="132"/>
      <c r="DWC365" s="132"/>
      <c r="DWD365" s="132"/>
      <c r="DWE365" s="132"/>
      <c r="DWF365" s="132"/>
      <c r="DWG365" s="132"/>
      <c r="DWH365" s="132"/>
      <c r="DWI365" s="132"/>
      <c r="DWJ365" s="132"/>
      <c r="DWK365" s="132"/>
      <c r="DWL365" s="132"/>
      <c r="DWM365" s="132"/>
      <c r="DWN365" s="132"/>
      <c r="DWO365" s="132"/>
      <c r="DWP365" s="132"/>
      <c r="DWQ365" s="132"/>
      <c r="DWR365" s="132"/>
      <c r="DWS365" s="132"/>
      <c r="DWT365" s="132"/>
      <c r="DWU365" s="132"/>
      <c r="DWV365" s="132"/>
      <c r="DWW365" s="132"/>
      <c r="DWX365" s="132"/>
      <c r="DWY365" s="132"/>
      <c r="DWZ365" s="132"/>
      <c r="DXA365" s="132"/>
      <c r="DXB365" s="132"/>
      <c r="DXC365" s="132"/>
      <c r="DXD365" s="132"/>
      <c r="DXE365" s="132"/>
      <c r="DXF365" s="132"/>
      <c r="DXG365" s="132"/>
      <c r="DXH365" s="132"/>
      <c r="DXI365" s="132"/>
      <c r="DXJ365" s="132"/>
      <c r="DXK365" s="132"/>
      <c r="DXL365" s="132"/>
      <c r="DXM365" s="132"/>
      <c r="DXN365" s="132"/>
      <c r="DXO365" s="132"/>
      <c r="DXP365" s="132"/>
      <c r="DXQ365" s="132"/>
      <c r="DXR365" s="132"/>
      <c r="DXS365" s="132"/>
      <c r="DXT365" s="132"/>
      <c r="DXU365" s="132"/>
      <c r="DXV365" s="132"/>
      <c r="DXW365" s="132"/>
      <c r="DXX365" s="132"/>
      <c r="DXY365" s="132"/>
      <c r="DXZ365" s="132"/>
      <c r="DYA365" s="132"/>
      <c r="DYB365" s="132"/>
      <c r="DYC365" s="132"/>
      <c r="DYD365" s="132"/>
      <c r="DYE365" s="132"/>
      <c r="DYF365" s="132"/>
      <c r="DYG365" s="132"/>
      <c r="DYH365" s="132"/>
      <c r="DYI365" s="132"/>
      <c r="DYJ365" s="132"/>
      <c r="DYK365" s="132"/>
      <c r="DYL365" s="132"/>
      <c r="DYM365" s="132"/>
      <c r="DYN365" s="132"/>
      <c r="DYO365" s="132"/>
      <c r="DYP365" s="132"/>
      <c r="DYQ365" s="132"/>
      <c r="DYR365" s="132"/>
      <c r="DYS365" s="132"/>
      <c r="DYT365" s="132"/>
      <c r="DYU365" s="132"/>
      <c r="DYV365" s="132"/>
      <c r="DYW365" s="132"/>
      <c r="DYX365" s="132"/>
      <c r="DYY365" s="132"/>
      <c r="DYZ365" s="132"/>
      <c r="DZA365" s="132"/>
      <c r="DZB365" s="132"/>
      <c r="DZC365" s="132"/>
      <c r="DZD365" s="132"/>
      <c r="DZE365" s="132"/>
      <c r="DZF365" s="132"/>
      <c r="DZG365" s="132"/>
      <c r="DZH365" s="132"/>
      <c r="DZI365" s="132"/>
      <c r="DZJ365" s="132"/>
      <c r="DZK365" s="132"/>
      <c r="DZL365" s="132"/>
      <c r="DZM365" s="132"/>
      <c r="DZN365" s="132"/>
      <c r="DZO365" s="132"/>
      <c r="DZP365" s="132"/>
      <c r="DZQ365" s="132"/>
      <c r="DZR365" s="132"/>
      <c r="DZS365" s="132"/>
      <c r="DZT365" s="132"/>
      <c r="DZU365" s="132"/>
      <c r="DZV365" s="132"/>
      <c r="DZW365" s="132"/>
      <c r="DZX365" s="132"/>
      <c r="DZY365" s="132"/>
      <c r="DZZ365" s="132"/>
      <c r="EAA365" s="132"/>
      <c r="EAB365" s="132"/>
      <c r="EAC365" s="132"/>
      <c r="EAD365" s="132"/>
      <c r="EAE365" s="132"/>
      <c r="EAF365" s="132"/>
      <c r="EAG365" s="132"/>
      <c r="EAH365" s="132"/>
      <c r="EAI365" s="132"/>
      <c r="EAJ365" s="132"/>
      <c r="EAK365" s="132"/>
      <c r="EAL365" s="132"/>
      <c r="EAM365" s="132"/>
      <c r="EAN365" s="132"/>
      <c r="EAO365" s="132"/>
      <c r="EAP365" s="132"/>
      <c r="EAQ365" s="132"/>
      <c r="EAR365" s="132"/>
      <c r="EAS365" s="132"/>
      <c r="EAT365" s="132"/>
      <c r="EAU365" s="132"/>
      <c r="EAV365" s="132"/>
      <c r="EAW365" s="132"/>
      <c r="EAX365" s="132"/>
      <c r="EAY365" s="132"/>
      <c r="EAZ365" s="132"/>
      <c r="EBA365" s="132"/>
      <c r="EBB365" s="132"/>
      <c r="EBC365" s="132"/>
      <c r="EBD365" s="132"/>
      <c r="EBE365" s="132"/>
      <c r="EBF365" s="132"/>
      <c r="EBG365" s="132"/>
      <c r="EBH365" s="132"/>
      <c r="EBI365" s="132"/>
      <c r="EBJ365" s="132"/>
      <c r="EBK365" s="132"/>
      <c r="EBL365" s="132"/>
      <c r="EBM365" s="132"/>
      <c r="EBN365" s="132"/>
      <c r="EBO365" s="132"/>
      <c r="EBP365" s="132"/>
      <c r="EBQ365" s="132"/>
      <c r="EBR365" s="132"/>
      <c r="EBS365" s="132"/>
      <c r="EBT365" s="132"/>
      <c r="EBU365" s="132"/>
      <c r="EBV365" s="132"/>
      <c r="EBW365" s="132"/>
      <c r="EBX365" s="132"/>
      <c r="EBY365" s="132"/>
      <c r="EBZ365" s="132"/>
      <c r="ECA365" s="132"/>
      <c r="ECB365" s="132"/>
      <c r="ECC365" s="132"/>
      <c r="ECD365" s="132"/>
      <c r="ECE365" s="132"/>
      <c r="ECF365" s="132"/>
      <c r="ECG365" s="132"/>
      <c r="ECH365" s="132"/>
      <c r="ECI365" s="132"/>
      <c r="ECJ365" s="132"/>
      <c r="ECK365" s="132"/>
      <c r="ECL365" s="132"/>
      <c r="ECM365" s="132"/>
      <c r="ECN365" s="132"/>
      <c r="ECO365" s="132"/>
      <c r="ECP365" s="132"/>
      <c r="ECQ365" s="132"/>
      <c r="ECR365" s="132"/>
      <c r="ECS365" s="132"/>
      <c r="ECT365" s="132"/>
      <c r="ECU365" s="132"/>
      <c r="ECV365" s="132"/>
      <c r="ECW365" s="132"/>
      <c r="ECX365" s="132"/>
      <c r="ECY365" s="132"/>
      <c r="ECZ365" s="132"/>
      <c r="EDA365" s="132"/>
      <c r="EDB365" s="132"/>
      <c r="EDC365" s="132"/>
      <c r="EDD365" s="132"/>
      <c r="EDE365" s="132"/>
      <c r="EDF365" s="132"/>
      <c r="EDG365" s="132"/>
      <c r="EDH365" s="132"/>
      <c r="EDI365" s="132"/>
      <c r="EDJ365" s="132"/>
      <c r="EDK365" s="132"/>
      <c r="EDL365" s="132"/>
      <c r="EDM365" s="132"/>
      <c r="EDN365" s="132"/>
      <c r="EDO365" s="132"/>
      <c r="EDP365" s="132"/>
      <c r="EDQ365" s="132"/>
      <c r="EDR365" s="132"/>
      <c r="EDS365" s="132"/>
      <c r="EDT365" s="132"/>
      <c r="EDU365" s="132"/>
      <c r="EDV365" s="132"/>
      <c r="EDW365" s="132"/>
      <c r="EDX365" s="132"/>
      <c r="EDY365" s="132"/>
      <c r="EDZ365" s="132"/>
      <c r="EEA365" s="132"/>
      <c r="EEB365" s="132"/>
      <c r="EEC365" s="132"/>
      <c r="EED365" s="132"/>
      <c r="EEE365" s="132"/>
      <c r="EEF365" s="132"/>
      <c r="EEG365" s="132"/>
      <c r="EEH365" s="132"/>
      <c r="EEI365" s="132"/>
      <c r="EEJ365" s="132"/>
      <c r="EEK365" s="132"/>
      <c r="EEL365" s="132"/>
      <c r="EEM365" s="132"/>
      <c r="EEN365" s="132"/>
      <c r="EEO365" s="132"/>
      <c r="EEP365" s="132"/>
      <c r="EEQ365" s="132"/>
      <c r="EER365" s="132"/>
      <c r="EES365" s="132"/>
      <c r="EET365" s="132"/>
      <c r="EEU365" s="132"/>
      <c r="EEV365" s="132"/>
      <c r="EEW365" s="132"/>
      <c r="EEX365" s="132"/>
      <c r="EEY365" s="132"/>
      <c r="EEZ365" s="132"/>
      <c r="EFA365" s="132"/>
      <c r="EFB365" s="132"/>
      <c r="EFC365" s="132"/>
      <c r="EFD365" s="132"/>
      <c r="EFE365" s="132"/>
      <c r="EFF365" s="132"/>
      <c r="EFG365" s="132"/>
      <c r="EFH365" s="132"/>
      <c r="EFI365" s="132"/>
      <c r="EFJ365" s="132"/>
      <c r="EFK365" s="132"/>
      <c r="EFL365" s="132"/>
      <c r="EFM365" s="132"/>
      <c r="EFN365" s="132"/>
      <c r="EFO365" s="132"/>
      <c r="EFP365" s="132"/>
      <c r="EFQ365" s="132"/>
      <c r="EFR365" s="132"/>
      <c r="EFS365" s="132"/>
      <c r="EFT365" s="132"/>
      <c r="EFU365" s="132"/>
      <c r="EFV365" s="132"/>
      <c r="EFW365" s="132"/>
      <c r="EFX365" s="132"/>
      <c r="EFY365" s="132"/>
      <c r="EFZ365" s="132"/>
      <c r="EGA365" s="132"/>
      <c r="EGB365" s="132"/>
      <c r="EGC365" s="132"/>
      <c r="EGD365" s="132"/>
      <c r="EGE365" s="132"/>
      <c r="EGF365" s="132"/>
      <c r="EGG365" s="132"/>
      <c r="EGH365" s="132"/>
      <c r="EGI365" s="132"/>
      <c r="EGJ365" s="132"/>
      <c r="EGK365" s="132"/>
      <c r="EGL365" s="132"/>
      <c r="EGM365" s="132"/>
      <c r="EGN365" s="132"/>
      <c r="EGO365" s="132"/>
      <c r="EGP365" s="132"/>
      <c r="EGQ365" s="132"/>
      <c r="EGR365" s="132"/>
      <c r="EGS365" s="132"/>
      <c r="EGT365" s="132"/>
      <c r="EGU365" s="132"/>
      <c r="EGV365" s="132"/>
      <c r="EGW365" s="132"/>
      <c r="EGX365" s="132"/>
      <c r="EGY365" s="132"/>
      <c r="EGZ365" s="132"/>
      <c r="EHA365" s="132"/>
      <c r="EHB365" s="132"/>
      <c r="EHC365" s="132"/>
      <c r="EHD365" s="132"/>
      <c r="EHE365" s="132"/>
      <c r="EHF365" s="132"/>
      <c r="EHG365" s="132"/>
      <c r="EHH365" s="132"/>
      <c r="EHI365" s="132"/>
      <c r="EHJ365" s="132"/>
      <c r="EHK365" s="132"/>
      <c r="EHL365" s="132"/>
      <c r="EHM365" s="132"/>
      <c r="EHN365" s="132"/>
      <c r="EHO365" s="132"/>
      <c r="EHP365" s="132"/>
      <c r="EHQ365" s="132"/>
      <c r="EHR365" s="132"/>
      <c r="EHS365" s="132"/>
      <c r="EHT365" s="132"/>
      <c r="EHU365" s="132"/>
      <c r="EHV365" s="132"/>
      <c r="EHW365" s="132"/>
      <c r="EHX365" s="132"/>
      <c r="EHY365" s="132"/>
      <c r="EHZ365" s="132"/>
      <c r="EIA365" s="132"/>
      <c r="EIB365" s="132"/>
      <c r="EIC365" s="132"/>
      <c r="EID365" s="132"/>
      <c r="EIE365" s="132"/>
      <c r="EIF365" s="132"/>
      <c r="EIG365" s="132"/>
      <c r="EIH365" s="132"/>
      <c r="EII365" s="132"/>
      <c r="EIJ365" s="132"/>
      <c r="EIK365" s="132"/>
      <c r="EIL365" s="132"/>
      <c r="EIM365" s="132"/>
      <c r="EIN365" s="132"/>
      <c r="EIO365" s="132"/>
      <c r="EIP365" s="132"/>
      <c r="EIQ365" s="132"/>
      <c r="EIR365" s="132"/>
      <c r="EIS365" s="132"/>
      <c r="EIT365" s="132"/>
      <c r="EIU365" s="132"/>
      <c r="EIV365" s="132"/>
      <c r="EIW365" s="132"/>
      <c r="EIX365" s="132"/>
      <c r="EIY365" s="132"/>
      <c r="EIZ365" s="132"/>
      <c r="EJA365" s="132"/>
      <c r="EJB365" s="132"/>
      <c r="EJC365" s="132"/>
      <c r="EJD365" s="132"/>
      <c r="EJE365" s="132"/>
      <c r="EJF365" s="132"/>
      <c r="EJG365" s="132"/>
      <c r="EJH365" s="132"/>
      <c r="EJI365" s="132"/>
      <c r="EJJ365" s="132"/>
      <c r="EJK365" s="132"/>
      <c r="EJL365" s="132"/>
      <c r="EJM365" s="132"/>
      <c r="EJN365" s="132"/>
      <c r="EJO365" s="132"/>
      <c r="EJP365" s="132"/>
      <c r="EJQ365" s="132"/>
      <c r="EJR365" s="132"/>
      <c r="EJS365" s="132"/>
      <c r="EJT365" s="132"/>
      <c r="EJU365" s="132"/>
      <c r="EJV365" s="132"/>
      <c r="EJW365" s="132"/>
      <c r="EJX365" s="132"/>
      <c r="EJY365" s="132"/>
      <c r="EJZ365" s="132"/>
      <c r="EKA365" s="132"/>
      <c r="EKB365" s="132"/>
      <c r="EKC365" s="132"/>
      <c r="EKD365" s="132"/>
      <c r="EKE365" s="132"/>
      <c r="EKF365" s="132"/>
      <c r="EKG365" s="132"/>
      <c r="EKH365" s="132"/>
      <c r="EKI365" s="132"/>
      <c r="EKJ365" s="132"/>
      <c r="EKK365" s="132"/>
      <c r="EKL365" s="132"/>
      <c r="EKM365" s="132"/>
      <c r="EKN365" s="132"/>
      <c r="EKO365" s="132"/>
      <c r="EKP365" s="132"/>
      <c r="EKQ365" s="132"/>
      <c r="EKR365" s="132"/>
      <c r="EKS365" s="132"/>
      <c r="EKT365" s="132"/>
      <c r="EKU365" s="132"/>
      <c r="EKV365" s="132"/>
      <c r="EKW365" s="132"/>
      <c r="EKX365" s="132"/>
      <c r="EKY365" s="132"/>
      <c r="EKZ365" s="132"/>
      <c r="ELA365" s="132"/>
      <c r="ELB365" s="132"/>
      <c r="ELC365" s="132"/>
      <c r="ELD365" s="132"/>
      <c r="ELE365" s="132"/>
      <c r="ELF365" s="132"/>
      <c r="ELG365" s="132"/>
      <c r="ELH365" s="132"/>
      <c r="ELI365" s="132"/>
      <c r="ELJ365" s="132"/>
      <c r="ELK365" s="132"/>
      <c r="ELL365" s="132"/>
      <c r="ELM365" s="132"/>
      <c r="ELN365" s="132"/>
      <c r="ELO365" s="132"/>
      <c r="ELP365" s="132"/>
      <c r="ELQ365" s="132"/>
      <c r="ELR365" s="132"/>
      <c r="ELS365" s="132"/>
      <c r="ELT365" s="132"/>
      <c r="ELU365" s="132"/>
      <c r="ELV365" s="132"/>
      <c r="ELW365" s="132"/>
      <c r="ELX365" s="132"/>
      <c r="ELY365" s="132"/>
      <c r="ELZ365" s="132"/>
      <c r="EMA365" s="132"/>
      <c r="EMB365" s="132"/>
      <c r="EMC365" s="132"/>
      <c r="EMD365" s="132"/>
      <c r="EME365" s="132"/>
      <c r="EMF365" s="132"/>
      <c r="EMG365" s="132"/>
      <c r="EMH365" s="132"/>
      <c r="EMI365" s="132"/>
      <c r="EMJ365" s="132"/>
      <c r="EMK365" s="132"/>
      <c r="EML365" s="132"/>
      <c r="EMM365" s="132"/>
      <c r="EMN365" s="132"/>
      <c r="EMO365" s="132"/>
      <c r="EMP365" s="132"/>
      <c r="EMQ365" s="132"/>
      <c r="EMR365" s="132"/>
      <c r="EMS365" s="132"/>
      <c r="EMT365" s="132"/>
      <c r="EMU365" s="132"/>
      <c r="EMV365" s="132"/>
      <c r="EMW365" s="132"/>
      <c r="EMX365" s="132"/>
      <c r="EMY365" s="132"/>
      <c r="EMZ365" s="132"/>
      <c r="ENA365" s="132"/>
      <c r="ENB365" s="132"/>
      <c r="ENC365" s="132"/>
      <c r="END365" s="132"/>
      <c r="ENE365" s="132"/>
      <c r="ENF365" s="132"/>
      <c r="ENG365" s="132"/>
      <c r="ENH365" s="132"/>
      <c r="ENI365" s="132"/>
      <c r="ENJ365" s="132"/>
      <c r="ENK365" s="132"/>
      <c r="ENL365" s="132"/>
      <c r="ENM365" s="132"/>
      <c r="ENN365" s="132"/>
      <c r="ENO365" s="132"/>
      <c r="ENP365" s="132"/>
      <c r="ENQ365" s="132"/>
      <c r="ENR365" s="132"/>
      <c r="ENS365" s="132"/>
      <c r="ENT365" s="132"/>
      <c r="ENU365" s="132"/>
      <c r="ENV365" s="132"/>
      <c r="ENW365" s="132"/>
      <c r="ENX365" s="132"/>
      <c r="ENY365" s="132"/>
      <c r="ENZ365" s="132"/>
      <c r="EOA365" s="132"/>
      <c r="EOB365" s="132"/>
      <c r="EOC365" s="132"/>
      <c r="EOD365" s="132"/>
      <c r="EOE365" s="132"/>
      <c r="EOF365" s="132"/>
      <c r="EOG365" s="132"/>
      <c r="EOH365" s="132"/>
      <c r="EOI365" s="132"/>
      <c r="EOJ365" s="132"/>
      <c r="EOK365" s="132"/>
      <c r="EOL365" s="132"/>
      <c r="EOM365" s="132"/>
      <c r="EON365" s="132"/>
      <c r="EOO365" s="132"/>
      <c r="EOP365" s="132"/>
      <c r="EOQ365" s="132"/>
      <c r="EOR365" s="132"/>
      <c r="EOS365" s="132"/>
      <c r="EOT365" s="132"/>
      <c r="EOU365" s="132"/>
      <c r="EOV365" s="132"/>
      <c r="EOW365" s="132"/>
      <c r="EOX365" s="132"/>
      <c r="EOY365" s="132"/>
      <c r="EOZ365" s="132"/>
      <c r="EPA365" s="132"/>
      <c r="EPB365" s="132"/>
      <c r="EPC365" s="132"/>
      <c r="EPD365" s="132"/>
      <c r="EPE365" s="132"/>
      <c r="EPF365" s="132"/>
      <c r="EPG365" s="132"/>
      <c r="EPH365" s="132"/>
      <c r="EPI365" s="132"/>
      <c r="EPJ365" s="132"/>
      <c r="EPK365" s="132"/>
      <c r="EPL365" s="132"/>
      <c r="EPM365" s="132"/>
      <c r="EPN365" s="132"/>
      <c r="EPO365" s="132"/>
      <c r="EPP365" s="132"/>
      <c r="EPQ365" s="132"/>
      <c r="EPR365" s="132"/>
      <c r="EPS365" s="132"/>
      <c r="EPT365" s="132"/>
      <c r="EPU365" s="132"/>
      <c r="EPV365" s="132"/>
      <c r="EPW365" s="132"/>
      <c r="EPX365" s="132"/>
      <c r="EPY365" s="132"/>
      <c r="EPZ365" s="132"/>
      <c r="EQA365" s="132"/>
      <c r="EQB365" s="132"/>
      <c r="EQC365" s="132"/>
      <c r="EQD365" s="132"/>
      <c r="EQE365" s="132"/>
      <c r="EQF365" s="132"/>
      <c r="EQG365" s="132"/>
      <c r="EQH365" s="132"/>
      <c r="EQI365" s="132"/>
      <c r="EQJ365" s="132"/>
      <c r="EQK365" s="132"/>
      <c r="EQL365" s="132"/>
      <c r="EQM365" s="132"/>
      <c r="EQN365" s="132"/>
      <c r="EQO365" s="132"/>
      <c r="EQP365" s="132"/>
      <c r="EQQ365" s="132"/>
      <c r="EQR365" s="132"/>
      <c r="EQS365" s="132"/>
      <c r="EQT365" s="132"/>
      <c r="EQU365" s="132"/>
      <c r="EQV365" s="132"/>
      <c r="EQW365" s="132"/>
      <c r="EQX365" s="132"/>
      <c r="EQY365" s="132"/>
      <c r="EQZ365" s="132"/>
      <c r="ERA365" s="132"/>
      <c r="ERB365" s="132"/>
      <c r="ERC365" s="132"/>
      <c r="ERD365" s="132"/>
      <c r="ERE365" s="132"/>
      <c r="ERF365" s="132"/>
      <c r="ERG365" s="132"/>
      <c r="ERH365" s="132"/>
      <c r="ERI365" s="132"/>
      <c r="ERJ365" s="132"/>
      <c r="ERK365" s="132"/>
      <c r="ERL365" s="132"/>
      <c r="ERM365" s="132"/>
      <c r="ERN365" s="132"/>
      <c r="ERO365" s="132"/>
      <c r="ERP365" s="132"/>
      <c r="ERQ365" s="132"/>
      <c r="ERR365" s="132"/>
      <c r="ERS365" s="132"/>
      <c r="ERT365" s="132"/>
      <c r="ERU365" s="132"/>
      <c r="ERV365" s="132"/>
      <c r="ERW365" s="132"/>
      <c r="ERX365" s="132"/>
      <c r="ERY365" s="132"/>
      <c r="ERZ365" s="132"/>
      <c r="ESA365" s="132"/>
      <c r="ESB365" s="132"/>
      <c r="ESC365" s="132"/>
      <c r="ESD365" s="132"/>
      <c r="ESE365" s="132"/>
      <c r="ESF365" s="132"/>
      <c r="ESG365" s="132"/>
      <c r="ESH365" s="132"/>
      <c r="ESI365" s="132"/>
      <c r="ESJ365" s="132"/>
      <c r="ESK365" s="132"/>
      <c r="ESL365" s="132"/>
      <c r="ESM365" s="132"/>
      <c r="ESN365" s="132"/>
      <c r="ESO365" s="132"/>
      <c r="ESP365" s="132"/>
      <c r="ESQ365" s="132"/>
      <c r="ESR365" s="132"/>
      <c r="ESS365" s="132"/>
      <c r="EST365" s="132"/>
      <c r="ESU365" s="132"/>
      <c r="ESV365" s="132"/>
      <c r="ESW365" s="132"/>
      <c r="ESX365" s="132"/>
      <c r="ESY365" s="132"/>
      <c r="ESZ365" s="132"/>
      <c r="ETA365" s="132"/>
      <c r="ETB365" s="132"/>
      <c r="ETC365" s="132"/>
      <c r="ETD365" s="132"/>
      <c r="ETE365" s="132"/>
      <c r="ETF365" s="132"/>
      <c r="ETG365" s="132"/>
      <c r="ETH365" s="132"/>
      <c r="ETI365" s="132"/>
      <c r="ETJ365" s="132"/>
      <c r="ETK365" s="132"/>
      <c r="ETL365" s="132"/>
      <c r="ETM365" s="132"/>
      <c r="ETN365" s="132"/>
      <c r="ETO365" s="132"/>
      <c r="ETP365" s="132"/>
      <c r="ETQ365" s="132"/>
      <c r="ETR365" s="132"/>
      <c r="ETS365" s="132"/>
      <c r="ETT365" s="132"/>
      <c r="ETU365" s="132"/>
      <c r="ETV365" s="132"/>
      <c r="ETW365" s="132"/>
      <c r="ETX365" s="132"/>
      <c r="ETY365" s="132"/>
      <c r="ETZ365" s="132"/>
      <c r="EUA365" s="132"/>
      <c r="EUB365" s="132"/>
      <c r="EUC365" s="132"/>
      <c r="EUD365" s="132"/>
      <c r="EUE365" s="132"/>
      <c r="EUF365" s="132"/>
      <c r="EUG365" s="132"/>
      <c r="EUH365" s="132"/>
      <c r="EUI365" s="132"/>
      <c r="EUJ365" s="132"/>
      <c r="EUK365" s="132"/>
      <c r="EUL365" s="132"/>
      <c r="EUM365" s="132"/>
      <c r="EUN365" s="132"/>
      <c r="EUO365" s="132"/>
      <c r="EUP365" s="132"/>
      <c r="EUQ365" s="132"/>
      <c r="EUR365" s="132"/>
      <c r="EUS365" s="132"/>
      <c r="EUT365" s="132"/>
      <c r="EUU365" s="132"/>
      <c r="EUV365" s="132"/>
      <c r="EUW365" s="132"/>
      <c r="EUX365" s="132"/>
      <c r="EUY365" s="132"/>
      <c r="EUZ365" s="132"/>
      <c r="EVA365" s="132"/>
      <c r="EVB365" s="132"/>
      <c r="EVC365" s="132"/>
      <c r="EVD365" s="132"/>
      <c r="EVE365" s="132"/>
      <c r="EVF365" s="132"/>
      <c r="EVG365" s="132"/>
      <c r="EVH365" s="132"/>
      <c r="EVI365" s="132"/>
      <c r="EVJ365" s="132"/>
      <c r="EVK365" s="132"/>
      <c r="EVL365" s="132"/>
      <c r="EVM365" s="132"/>
      <c r="EVN365" s="132"/>
      <c r="EVO365" s="132"/>
      <c r="EVP365" s="132"/>
      <c r="EVQ365" s="132"/>
      <c r="EVR365" s="132"/>
      <c r="EVS365" s="132"/>
      <c r="EVT365" s="132"/>
      <c r="EVU365" s="132"/>
      <c r="EVV365" s="132"/>
      <c r="EVW365" s="132"/>
      <c r="EVX365" s="132"/>
      <c r="EVY365" s="132"/>
      <c r="EVZ365" s="132"/>
      <c r="EWA365" s="132"/>
      <c r="EWB365" s="132"/>
      <c r="EWC365" s="132"/>
      <c r="EWD365" s="132"/>
      <c r="EWE365" s="132"/>
      <c r="EWF365" s="132"/>
      <c r="EWG365" s="132"/>
      <c r="EWH365" s="132"/>
      <c r="EWI365" s="132"/>
      <c r="EWJ365" s="132"/>
      <c r="EWK365" s="132"/>
      <c r="EWL365" s="132"/>
      <c r="EWM365" s="132"/>
      <c r="EWN365" s="132"/>
      <c r="EWO365" s="132"/>
      <c r="EWP365" s="132"/>
      <c r="EWQ365" s="132"/>
      <c r="EWR365" s="132"/>
      <c r="EWS365" s="132"/>
      <c r="EWT365" s="132"/>
      <c r="EWU365" s="132"/>
      <c r="EWV365" s="132"/>
      <c r="EWW365" s="132"/>
      <c r="EWX365" s="132"/>
      <c r="EWY365" s="132"/>
      <c r="EWZ365" s="132"/>
      <c r="EXA365" s="132"/>
      <c r="EXB365" s="132"/>
      <c r="EXC365" s="132"/>
      <c r="EXD365" s="132"/>
      <c r="EXE365" s="132"/>
      <c r="EXF365" s="132"/>
      <c r="EXG365" s="132"/>
      <c r="EXH365" s="132"/>
      <c r="EXI365" s="132"/>
      <c r="EXJ365" s="132"/>
      <c r="EXK365" s="132"/>
      <c r="EXL365" s="132"/>
      <c r="EXM365" s="132"/>
      <c r="EXN365" s="132"/>
      <c r="EXO365" s="132"/>
      <c r="EXP365" s="132"/>
      <c r="EXQ365" s="132"/>
      <c r="EXR365" s="132"/>
      <c r="EXS365" s="132"/>
      <c r="EXT365" s="132"/>
      <c r="EXU365" s="132"/>
      <c r="EXV365" s="132"/>
      <c r="EXW365" s="132"/>
      <c r="EXX365" s="132"/>
      <c r="EXY365" s="132"/>
      <c r="EXZ365" s="132"/>
      <c r="EYA365" s="132"/>
      <c r="EYB365" s="132"/>
      <c r="EYC365" s="132"/>
      <c r="EYD365" s="132"/>
      <c r="EYE365" s="132"/>
      <c r="EYF365" s="132"/>
      <c r="EYG365" s="132"/>
      <c r="EYH365" s="132"/>
      <c r="EYI365" s="132"/>
      <c r="EYJ365" s="132"/>
      <c r="EYK365" s="132"/>
      <c r="EYL365" s="132"/>
      <c r="EYM365" s="132"/>
      <c r="EYN365" s="132"/>
      <c r="EYO365" s="132"/>
      <c r="EYP365" s="132"/>
      <c r="EYQ365" s="132"/>
      <c r="EYR365" s="132"/>
      <c r="EYS365" s="132"/>
      <c r="EYT365" s="132"/>
      <c r="EYU365" s="132"/>
      <c r="EYV365" s="132"/>
      <c r="EYW365" s="132"/>
      <c r="EYX365" s="132"/>
      <c r="EYY365" s="132"/>
      <c r="EYZ365" s="132"/>
      <c r="EZA365" s="132"/>
      <c r="EZB365" s="132"/>
      <c r="EZC365" s="132"/>
      <c r="EZD365" s="132"/>
      <c r="EZE365" s="132"/>
      <c r="EZF365" s="132"/>
      <c r="EZG365" s="132"/>
      <c r="EZH365" s="132"/>
      <c r="EZI365" s="132"/>
      <c r="EZJ365" s="132"/>
      <c r="EZK365" s="132"/>
      <c r="EZL365" s="132"/>
      <c r="EZM365" s="132"/>
      <c r="EZN365" s="132"/>
      <c r="EZO365" s="132"/>
      <c r="EZP365" s="132"/>
      <c r="EZQ365" s="132"/>
      <c r="EZR365" s="132"/>
      <c r="EZS365" s="132"/>
      <c r="EZT365" s="132"/>
      <c r="EZU365" s="132"/>
      <c r="EZV365" s="132"/>
      <c r="EZW365" s="132"/>
      <c r="EZX365" s="132"/>
      <c r="EZY365" s="132"/>
      <c r="EZZ365" s="132"/>
      <c r="FAA365" s="132"/>
      <c r="FAB365" s="132"/>
      <c r="FAC365" s="132"/>
      <c r="FAD365" s="132"/>
      <c r="FAE365" s="132"/>
      <c r="FAF365" s="132"/>
      <c r="FAG365" s="132"/>
      <c r="FAH365" s="132"/>
      <c r="FAI365" s="132"/>
      <c r="FAJ365" s="132"/>
      <c r="FAK365" s="132"/>
      <c r="FAL365" s="132"/>
      <c r="FAM365" s="132"/>
      <c r="FAN365" s="132"/>
      <c r="FAO365" s="132"/>
      <c r="FAP365" s="132"/>
      <c r="FAQ365" s="132"/>
      <c r="FAR365" s="132"/>
      <c r="FAS365" s="132"/>
      <c r="FAT365" s="132"/>
      <c r="FAU365" s="132"/>
      <c r="FAV365" s="132"/>
      <c r="FAW365" s="132"/>
      <c r="FAX365" s="132"/>
      <c r="FAY365" s="132"/>
      <c r="FAZ365" s="132"/>
      <c r="FBA365" s="132"/>
      <c r="FBB365" s="132"/>
      <c r="FBC365" s="132"/>
      <c r="FBD365" s="132"/>
      <c r="FBE365" s="132"/>
      <c r="FBF365" s="132"/>
      <c r="FBG365" s="132"/>
      <c r="FBH365" s="132"/>
      <c r="FBI365" s="132"/>
      <c r="FBJ365" s="132"/>
      <c r="FBK365" s="132"/>
      <c r="FBL365" s="132"/>
      <c r="FBM365" s="132"/>
      <c r="FBN365" s="132"/>
      <c r="FBO365" s="132"/>
      <c r="FBP365" s="132"/>
      <c r="FBQ365" s="132"/>
      <c r="FBR365" s="132"/>
      <c r="FBS365" s="132"/>
      <c r="FBT365" s="132"/>
      <c r="FBU365" s="132"/>
      <c r="FBV365" s="132"/>
      <c r="FBW365" s="132"/>
      <c r="FBX365" s="132"/>
      <c r="FBY365" s="132"/>
      <c r="FBZ365" s="132"/>
      <c r="FCA365" s="132"/>
      <c r="FCB365" s="132"/>
      <c r="FCC365" s="132"/>
      <c r="FCD365" s="132"/>
      <c r="FCE365" s="132"/>
      <c r="FCF365" s="132"/>
      <c r="FCG365" s="132"/>
      <c r="FCH365" s="132"/>
      <c r="FCI365" s="132"/>
      <c r="FCJ365" s="132"/>
      <c r="FCK365" s="132"/>
      <c r="FCL365" s="132"/>
      <c r="FCM365" s="132"/>
      <c r="FCN365" s="132"/>
      <c r="FCO365" s="132"/>
      <c r="FCP365" s="132"/>
      <c r="FCQ365" s="132"/>
      <c r="FCR365" s="132"/>
      <c r="FCS365" s="132"/>
      <c r="FCT365" s="132"/>
      <c r="FCU365" s="132"/>
      <c r="FCV365" s="132"/>
      <c r="FCW365" s="132"/>
      <c r="FCX365" s="132"/>
      <c r="FCY365" s="132"/>
      <c r="FCZ365" s="132"/>
      <c r="FDA365" s="132"/>
      <c r="FDB365" s="132"/>
      <c r="FDC365" s="132"/>
      <c r="FDD365" s="132"/>
      <c r="FDE365" s="132"/>
      <c r="FDF365" s="132"/>
      <c r="FDG365" s="132"/>
      <c r="FDH365" s="132"/>
      <c r="FDI365" s="132"/>
      <c r="FDJ365" s="132"/>
      <c r="FDK365" s="132"/>
      <c r="FDL365" s="132"/>
      <c r="FDM365" s="132"/>
      <c r="FDN365" s="132"/>
      <c r="FDO365" s="132"/>
      <c r="FDP365" s="132"/>
      <c r="FDQ365" s="132"/>
      <c r="FDR365" s="132"/>
      <c r="FDS365" s="132"/>
      <c r="FDT365" s="132"/>
      <c r="FDU365" s="132"/>
      <c r="FDV365" s="132"/>
      <c r="FDW365" s="132"/>
      <c r="FDX365" s="132"/>
      <c r="FDY365" s="132"/>
      <c r="FDZ365" s="132"/>
      <c r="FEA365" s="132"/>
      <c r="FEB365" s="132"/>
      <c r="FEC365" s="132"/>
      <c r="FED365" s="132"/>
      <c r="FEE365" s="132"/>
      <c r="FEF365" s="132"/>
      <c r="FEG365" s="132"/>
      <c r="FEH365" s="132"/>
      <c r="FEI365" s="132"/>
      <c r="FEJ365" s="132"/>
      <c r="FEK365" s="132"/>
      <c r="FEL365" s="132"/>
      <c r="FEM365" s="132"/>
      <c r="FEN365" s="132"/>
      <c r="FEO365" s="132"/>
      <c r="FEP365" s="132"/>
      <c r="FEQ365" s="132"/>
      <c r="FER365" s="132"/>
      <c r="FES365" s="132"/>
      <c r="FET365" s="132"/>
      <c r="FEU365" s="132"/>
      <c r="FEV365" s="132"/>
      <c r="FEW365" s="132"/>
      <c r="FEX365" s="132"/>
      <c r="FEY365" s="132"/>
      <c r="FEZ365" s="132"/>
      <c r="FFA365" s="132"/>
      <c r="FFB365" s="132"/>
      <c r="FFC365" s="132"/>
      <c r="FFD365" s="132"/>
      <c r="FFE365" s="132"/>
      <c r="FFF365" s="132"/>
      <c r="FFG365" s="132"/>
      <c r="FFH365" s="132"/>
      <c r="FFI365" s="132"/>
      <c r="FFJ365" s="132"/>
      <c r="FFK365" s="132"/>
      <c r="FFL365" s="132"/>
      <c r="FFM365" s="132"/>
      <c r="FFN365" s="132"/>
      <c r="FFO365" s="132"/>
      <c r="FFP365" s="132"/>
      <c r="FFQ365" s="132"/>
      <c r="FFR365" s="132"/>
      <c r="FFS365" s="132"/>
      <c r="FFT365" s="132"/>
      <c r="FFU365" s="132"/>
      <c r="FFV365" s="132"/>
      <c r="FFW365" s="132"/>
      <c r="FFX365" s="132"/>
      <c r="FFY365" s="132"/>
      <c r="FFZ365" s="132"/>
      <c r="FGA365" s="132"/>
      <c r="FGB365" s="132"/>
      <c r="FGC365" s="132"/>
      <c r="FGD365" s="132"/>
      <c r="FGE365" s="132"/>
      <c r="FGF365" s="132"/>
      <c r="FGG365" s="132"/>
      <c r="FGH365" s="132"/>
      <c r="FGI365" s="132"/>
      <c r="FGJ365" s="132"/>
      <c r="FGK365" s="132"/>
      <c r="FGL365" s="132"/>
      <c r="FGM365" s="132"/>
      <c r="FGN365" s="132"/>
      <c r="FGO365" s="132"/>
      <c r="FGP365" s="132"/>
      <c r="FGQ365" s="132"/>
      <c r="FGR365" s="132"/>
      <c r="FGS365" s="132"/>
      <c r="FGT365" s="132"/>
      <c r="FGU365" s="132"/>
      <c r="FGV365" s="132"/>
      <c r="FGW365" s="132"/>
      <c r="FGX365" s="132"/>
      <c r="FGY365" s="132"/>
      <c r="FGZ365" s="132"/>
      <c r="FHA365" s="132"/>
      <c r="FHB365" s="132"/>
      <c r="FHC365" s="132"/>
      <c r="FHD365" s="132"/>
      <c r="FHE365" s="132"/>
      <c r="FHF365" s="132"/>
      <c r="FHG365" s="132"/>
      <c r="FHH365" s="132"/>
      <c r="FHI365" s="132"/>
      <c r="FHJ365" s="132"/>
      <c r="FHK365" s="132"/>
      <c r="FHL365" s="132"/>
      <c r="FHM365" s="132"/>
      <c r="FHN365" s="132"/>
      <c r="FHO365" s="132"/>
      <c r="FHP365" s="132"/>
      <c r="FHQ365" s="132"/>
      <c r="FHR365" s="132"/>
      <c r="FHS365" s="132"/>
      <c r="FHT365" s="132"/>
      <c r="FHU365" s="132"/>
      <c r="FHV365" s="132"/>
      <c r="FHW365" s="132"/>
      <c r="FHX365" s="132"/>
      <c r="FHY365" s="132"/>
      <c r="FHZ365" s="132"/>
      <c r="FIA365" s="132"/>
      <c r="FIB365" s="132"/>
      <c r="FIC365" s="132"/>
      <c r="FID365" s="132"/>
      <c r="FIE365" s="132"/>
      <c r="FIF365" s="132"/>
      <c r="FIG365" s="132"/>
      <c r="FIH365" s="132"/>
      <c r="FII365" s="132"/>
      <c r="FIJ365" s="132"/>
      <c r="FIK365" s="132"/>
      <c r="FIL365" s="132"/>
      <c r="FIM365" s="132"/>
      <c r="FIN365" s="132"/>
      <c r="FIO365" s="132"/>
      <c r="FIP365" s="132"/>
      <c r="FIQ365" s="132"/>
      <c r="FIR365" s="132"/>
      <c r="FIS365" s="132"/>
      <c r="FIT365" s="132"/>
      <c r="FIU365" s="132"/>
      <c r="FIV365" s="132"/>
      <c r="FIW365" s="132"/>
      <c r="FIX365" s="132"/>
      <c r="FIY365" s="132"/>
      <c r="FIZ365" s="132"/>
      <c r="FJA365" s="132"/>
      <c r="FJB365" s="132"/>
      <c r="FJC365" s="132"/>
      <c r="FJD365" s="132"/>
      <c r="FJE365" s="132"/>
      <c r="FJF365" s="132"/>
      <c r="FJG365" s="132"/>
      <c r="FJH365" s="132"/>
      <c r="FJI365" s="132"/>
      <c r="FJJ365" s="132"/>
      <c r="FJK365" s="132"/>
      <c r="FJL365" s="132"/>
      <c r="FJM365" s="132"/>
      <c r="FJN365" s="132"/>
      <c r="FJO365" s="132"/>
      <c r="FJP365" s="132"/>
      <c r="FJQ365" s="132"/>
      <c r="FJR365" s="132"/>
      <c r="FJS365" s="132"/>
      <c r="FJT365" s="132"/>
      <c r="FJU365" s="132"/>
      <c r="FJV365" s="132"/>
      <c r="FJW365" s="132"/>
      <c r="FJX365" s="132"/>
      <c r="FJY365" s="132"/>
      <c r="FJZ365" s="132"/>
      <c r="FKA365" s="132"/>
      <c r="FKB365" s="132"/>
      <c r="FKC365" s="132"/>
      <c r="FKD365" s="132"/>
      <c r="FKE365" s="132"/>
      <c r="FKF365" s="132"/>
      <c r="FKG365" s="132"/>
      <c r="FKH365" s="132"/>
      <c r="FKI365" s="132"/>
      <c r="FKJ365" s="132"/>
      <c r="FKK365" s="132"/>
      <c r="FKL365" s="132"/>
      <c r="FKM365" s="132"/>
      <c r="FKN365" s="132"/>
      <c r="FKO365" s="132"/>
      <c r="FKP365" s="132"/>
      <c r="FKQ365" s="132"/>
      <c r="FKR365" s="132"/>
      <c r="FKS365" s="132"/>
      <c r="FKT365" s="132"/>
      <c r="FKU365" s="132"/>
      <c r="FKV365" s="132"/>
      <c r="FKW365" s="132"/>
      <c r="FKX365" s="132"/>
      <c r="FKY365" s="132"/>
      <c r="FKZ365" s="132"/>
      <c r="FLA365" s="132"/>
      <c r="FLB365" s="132"/>
      <c r="FLC365" s="132"/>
      <c r="FLD365" s="132"/>
      <c r="FLE365" s="132"/>
      <c r="FLF365" s="132"/>
      <c r="FLG365" s="132"/>
      <c r="FLH365" s="132"/>
      <c r="FLI365" s="132"/>
      <c r="FLJ365" s="132"/>
      <c r="FLK365" s="132"/>
      <c r="FLL365" s="132"/>
      <c r="FLM365" s="132"/>
      <c r="FLN365" s="132"/>
      <c r="FLO365" s="132"/>
      <c r="FLP365" s="132"/>
      <c r="FLQ365" s="132"/>
      <c r="FLR365" s="132"/>
      <c r="FLS365" s="132"/>
      <c r="FLT365" s="132"/>
      <c r="FLU365" s="132"/>
      <c r="FLV365" s="132"/>
      <c r="FLW365" s="132"/>
      <c r="FLX365" s="132"/>
      <c r="FLY365" s="132"/>
      <c r="FLZ365" s="132"/>
      <c r="FMA365" s="132"/>
      <c r="FMB365" s="132"/>
      <c r="FMC365" s="132"/>
      <c r="FMD365" s="132"/>
      <c r="FME365" s="132"/>
      <c r="FMF365" s="132"/>
      <c r="FMG365" s="132"/>
      <c r="FMH365" s="132"/>
      <c r="FMI365" s="132"/>
      <c r="FMJ365" s="132"/>
      <c r="FMK365" s="132"/>
      <c r="FML365" s="132"/>
      <c r="FMM365" s="132"/>
      <c r="FMN365" s="132"/>
      <c r="FMO365" s="132"/>
      <c r="FMP365" s="132"/>
      <c r="FMQ365" s="132"/>
      <c r="FMR365" s="132"/>
      <c r="FMS365" s="132"/>
      <c r="FMT365" s="132"/>
      <c r="FMU365" s="132"/>
      <c r="FMV365" s="132"/>
      <c r="FMW365" s="132"/>
      <c r="FMX365" s="132"/>
      <c r="FMY365" s="132"/>
      <c r="FMZ365" s="132"/>
      <c r="FNA365" s="132"/>
      <c r="FNB365" s="132"/>
      <c r="FNC365" s="132"/>
      <c r="FND365" s="132"/>
      <c r="FNE365" s="132"/>
      <c r="FNF365" s="132"/>
      <c r="FNG365" s="132"/>
      <c r="FNH365" s="132"/>
      <c r="FNI365" s="132"/>
      <c r="FNJ365" s="132"/>
      <c r="FNK365" s="132"/>
      <c r="FNL365" s="132"/>
      <c r="FNM365" s="132"/>
      <c r="FNN365" s="132"/>
      <c r="FNO365" s="132"/>
      <c r="FNP365" s="132"/>
      <c r="FNQ365" s="132"/>
      <c r="FNR365" s="132"/>
      <c r="FNS365" s="132"/>
      <c r="FNT365" s="132"/>
      <c r="FNU365" s="132"/>
      <c r="FNV365" s="132"/>
      <c r="FNW365" s="132"/>
      <c r="FNX365" s="132"/>
      <c r="FNY365" s="132"/>
      <c r="FNZ365" s="132"/>
      <c r="FOA365" s="132"/>
      <c r="FOB365" s="132"/>
      <c r="FOC365" s="132"/>
      <c r="FOD365" s="132"/>
      <c r="FOE365" s="132"/>
      <c r="FOF365" s="132"/>
      <c r="FOG365" s="132"/>
      <c r="FOH365" s="132"/>
      <c r="FOI365" s="132"/>
      <c r="FOJ365" s="132"/>
      <c r="FOK365" s="132"/>
      <c r="FOL365" s="132"/>
      <c r="FOM365" s="132"/>
      <c r="FON365" s="132"/>
      <c r="FOO365" s="132"/>
      <c r="FOP365" s="132"/>
      <c r="FOQ365" s="132"/>
      <c r="FOR365" s="132"/>
      <c r="FOS365" s="132"/>
      <c r="FOT365" s="132"/>
      <c r="FOU365" s="132"/>
      <c r="FOV365" s="132"/>
      <c r="FOW365" s="132"/>
      <c r="FOX365" s="132"/>
      <c r="FOY365" s="132"/>
      <c r="FOZ365" s="132"/>
      <c r="FPA365" s="132"/>
      <c r="FPB365" s="132"/>
      <c r="FPC365" s="132"/>
      <c r="FPD365" s="132"/>
      <c r="FPE365" s="132"/>
      <c r="FPF365" s="132"/>
      <c r="FPG365" s="132"/>
      <c r="FPH365" s="132"/>
      <c r="FPI365" s="132"/>
      <c r="FPJ365" s="132"/>
      <c r="FPK365" s="132"/>
      <c r="FPL365" s="132"/>
      <c r="FPM365" s="132"/>
      <c r="FPN365" s="132"/>
      <c r="FPO365" s="132"/>
      <c r="FPP365" s="132"/>
      <c r="FPQ365" s="132"/>
      <c r="FPR365" s="132"/>
      <c r="FPS365" s="132"/>
      <c r="FPT365" s="132"/>
      <c r="FPU365" s="132"/>
      <c r="FPV365" s="132"/>
      <c r="FPW365" s="132"/>
      <c r="FPX365" s="132"/>
      <c r="FPY365" s="132"/>
      <c r="FPZ365" s="132"/>
      <c r="FQA365" s="132"/>
      <c r="FQB365" s="132"/>
      <c r="FQC365" s="132"/>
      <c r="FQD365" s="132"/>
      <c r="FQE365" s="132"/>
      <c r="FQF365" s="132"/>
      <c r="FQG365" s="132"/>
      <c r="FQH365" s="132"/>
      <c r="FQI365" s="132"/>
      <c r="FQJ365" s="132"/>
      <c r="FQK365" s="132"/>
      <c r="FQL365" s="132"/>
      <c r="FQM365" s="132"/>
      <c r="FQN365" s="132"/>
      <c r="FQO365" s="132"/>
      <c r="FQP365" s="132"/>
      <c r="FQQ365" s="132"/>
      <c r="FQR365" s="132"/>
      <c r="FQS365" s="132"/>
      <c r="FQT365" s="132"/>
      <c r="FQU365" s="132"/>
      <c r="FQV365" s="132"/>
      <c r="FQW365" s="132"/>
      <c r="FQX365" s="132"/>
      <c r="FQY365" s="132"/>
      <c r="FQZ365" s="132"/>
      <c r="FRA365" s="132"/>
      <c r="FRB365" s="132"/>
      <c r="FRC365" s="132"/>
      <c r="FRD365" s="132"/>
      <c r="FRE365" s="132"/>
      <c r="FRF365" s="132"/>
      <c r="FRG365" s="132"/>
      <c r="FRH365" s="132"/>
      <c r="FRI365" s="132"/>
      <c r="FRJ365" s="132"/>
      <c r="FRK365" s="132"/>
      <c r="FRL365" s="132"/>
      <c r="FRM365" s="132"/>
      <c r="FRN365" s="132"/>
      <c r="FRO365" s="132"/>
      <c r="FRP365" s="132"/>
      <c r="FRQ365" s="132"/>
      <c r="FRR365" s="132"/>
      <c r="FRS365" s="132"/>
      <c r="FRT365" s="132"/>
      <c r="FRU365" s="132"/>
      <c r="FRV365" s="132"/>
      <c r="FRW365" s="132"/>
      <c r="FRX365" s="132"/>
      <c r="FRY365" s="132"/>
      <c r="FRZ365" s="132"/>
      <c r="FSA365" s="132"/>
      <c r="FSB365" s="132"/>
      <c r="FSC365" s="132"/>
      <c r="FSD365" s="132"/>
      <c r="FSE365" s="132"/>
      <c r="FSF365" s="132"/>
      <c r="FSG365" s="132"/>
      <c r="FSH365" s="132"/>
      <c r="FSI365" s="132"/>
      <c r="FSJ365" s="132"/>
      <c r="FSK365" s="132"/>
      <c r="FSL365" s="132"/>
      <c r="FSM365" s="132"/>
      <c r="FSN365" s="132"/>
      <c r="FSO365" s="132"/>
      <c r="FSP365" s="132"/>
      <c r="FSQ365" s="132"/>
      <c r="FSR365" s="132"/>
      <c r="FSS365" s="132"/>
      <c r="FST365" s="132"/>
      <c r="FSU365" s="132"/>
      <c r="FSV365" s="132"/>
      <c r="FSW365" s="132"/>
      <c r="FSX365" s="132"/>
      <c r="FSY365" s="132"/>
      <c r="FSZ365" s="132"/>
      <c r="FTA365" s="132"/>
      <c r="FTB365" s="132"/>
      <c r="FTC365" s="132"/>
      <c r="FTD365" s="132"/>
      <c r="FTE365" s="132"/>
      <c r="FTF365" s="132"/>
      <c r="FTG365" s="132"/>
      <c r="FTH365" s="132"/>
      <c r="FTI365" s="132"/>
      <c r="FTJ365" s="132"/>
      <c r="FTK365" s="132"/>
      <c r="FTL365" s="132"/>
      <c r="FTM365" s="132"/>
      <c r="FTN365" s="132"/>
      <c r="FTO365" s="132"/>
      <c r="FTP365" s="132"/>
      <c r="FTQ365" s="132"/>
      <c r="FTR365" s="132"/>
      <c r="FTS365" s="132"/>
      <c r="FTT365" s="132"/>
      <c r="FTU365" s="132"/>
      <c r="FTV365" s="132"/>
      <c r="FTW365" s="132"/>
      <c r="FTX365" s="132"/>
      <c r="FTY365" s="132"/>
      <c r="FTZ365" s="132"/>
      <c r="FUA365" s="132"/>
      <c r="FUB365" s="132"/>
      <c r="FUC365" s="132"/>
      <c r="FUD365" s="132"/>
      <c r="FUE365" s="132"/>
      <c r="FUF365" s="132"/>
      <c r="FUG365" s="132"/>
      <c r="FUH365" s="132"/>
      <c r="FUI365" s="132"/>
      <c r="FUJ365" s="132"/>
      <c r="FUK365" s="132"/>
      <c r="FUL365" s="132"/>
      <c r="FUM365" s="132"/>
      <c r="FUN365" s="132"/>
      <c r="FUO365" s="132"/>
      <c r="FUP365" s="132"/>
      <c r="FUQ365" s="132"/>
      <c r="FUR365" s="132"/>
      <c r="FUS365" s="132"/>
      <c r="FUT365" s="132"/>
      <c r="FUU365" s="132"/>
      <c r="FUV365" s="132"/>
      <c r="FUW365" s="132"/>
      <c r="FUX365" s="132"/>
      <c r="FUY365" s="132"/>
      <c r="FUZ365" s="132"/>
      <c r="FVA365" s="132"/>
      <c r="FVB365" s="132"/>
      <c r="FVC365" s="132"/>
      <c r="FVD365" s="132"/>
      <c r="FVE365" s="132"/>
      <c r="FVF365" s="132"/>
      <c r="FVG365" s="132"/>
      <c r="FVH365" s="132"/>
      <c r="FVI365" s="132"/>
      <c r="FVJ365" s="132"/>
      <c r="FVK365" s="132"/>
      <c r="FVL365" s="132"/>
      <c r="FVM365" s="132"/>
      <c r="FVN365" s="132"/>
      <c r="FVO365" s="132"/>
      <c r="FVP365" s="132"/>
      <c r="FVQ365" s="132"/>
      <c r="FVR365" s="132"/>
      <c r="FVS365" s="132"/>
      <c r="FVT365" s="132"/>
      <c r="FVU365" s="132"/>
      <c r="FVV365" s="132"/>
      <c r="FVW365" s="132"/>
      <c r="FVX365" s="132"/>
      <c r="FVY365" s="132"/>
      <c r="FVZ365" s="132"/>
      <c r="FWA365" s="132"/>
      <c r="FWB365" s="132"/>
      <c r="FWC365" s="132"/>
      <c r="FWD365" s="132"/>
      <c r="FWE365" s="132"/>
      <c r="FWF365" s="132"/>
      <c r="FWG365" s="132"/>
      <c r="FWH365" s="132"/>
      <c r="FWI365" s="132"/>
      <c r="FWJ365" s="132"/>
      <c r="FWK365" s="132"/>
      <c r="FWL365" s="132"/>
      <c r="FWM365" s="132"/>
      <c r="FWN365" s="132"/>
      <c r="FWO365" s="132"/>
      <c r="FWP365" s="132"/>
      <c r="FWQ365" s="132"/>
      <c r="FWR365" s="132"/>
      <c r="FWS365" s="132"/>
      <c r="FWT365" s="132"/>
      <c r="FWU365" s="132"/>
      <c r="FWV365" s="132"/>
      <c r="FWW365" s="132"/>
      <c r="FWX365" s="132"/>
      <c r="FWY365" s="132"/>
      <c r="FWZ365" s="132"/>
      <c r="FXA365" s="132"/>
      <c r="FXB365" s="132"/>
      <c r="FXC365" s="132"/>
      <c r="FXD365" s="132"/>
      <c r="FXE365" s="132"/>
      <c r="FXF365" s="132"/>
      <c r="FXG365" s="132"/>
      <c r="FXH365" s="132"/>
      <c r="FXI365" s="132"/>
      <c r="FXJ365" s="132"/>
      <c r="FXK365" s="132"/>
      <c r="FXL365" s="132"/>
      <c r="FXM365" s="132"/>
      <c r="FXN365" s="132"/>
      <c r="FXO365" s="132"/>
      <c r="FXP365" s="132"/>
      <c r="FXQ365" s="132"/>
      <c r="FXR365" s="132"/>
      <c r="FXS365" s="132"/>
      <c r="FXT365" s="132"/>
      <c r="FXU365" s="132"/>
      <c r="FXV365" s="132"/>
      <c r="FXW365" s="132"/>
      <c r="FXX365" s="132"/>
      <c r="FXY365" s="132"/>
      <c r="FXZ365" s="132"/>
      <c r="FYA365" s="132"/>
      <c r="FYB365" s="132"/>
      <c r="FYC365" s="132"/>
      <c r="FYD365" s="132"/>
      <c r="FYE365" s="132"/>
      <c r="FYF365" s="132"/>
      <c r="FYG365" s="132"/>
      <c r="FYH365" s="132"/>
      <c r="FYI365" s="132"/>
      <c r="FYJ365" s="132"/>
      <c r="FYK365" s="132"/>
      <c r="FYL365" s="132"/>
      <c r="FYM365" s="132"/>
      <c r="FYN365" s="132"/>
      <c r="FYO365" s="132"/>
      <c r="FYP365" s="132"/>
      <c r="FYQ365" s="132"/>
      <c r="FYR365" s="132"/>
      <c r="FYS365" s="132"/>
      <c r="FYT365" s="132"/>
      <c r="FYU365" s="132"/>
      <c r="FYV365" s="132"/>
      <c r="FYW365" s="132"/>
      <c r="FYX365" s="132"/>
      <c r="FYY365" s="132"/>
      <c r="FYZ365" s="132"/>
      <c r="FZA365" s="132"/>
      <c r="FZB365" s="132"/>
      <c r="FZC365" s="132"/>
      <c r="FZD365" s="132"/>
      <c r="FZE365" s="132"/>
      <c r="FZF365" s="132"/>
      <c r="FZG365" s="132"/>
      <c r="FZH365" s="132"/>
      <c r="FZI365" s="132"/>
      <c r="FZJ365" s="132"/>
      <c r="FZK365" s="132"/>
      <c r="FZL365" s="132"/>
      <c r="FZM365" s="132"/>
      <c r="FZN365" s="132"/>
      <c r="FZO365" s="132"/>
      <c r="FZP365" s="132"/>
      <c r="FZQ365" s="132"/>
      <c r="FZR365" s="132"/>
      <c r="FZS365" s="132"/>
      <c r="FZT365" s="132"/>
      <c r="FZU365" s="132"/>
      <c r="FZV365" s="132"/>
      <c r="FZW365" s="132"/>
      <c r="FZX365" s="132"/>
      <c r="FZY365" s="132"/>
      <c r="FZZ365" s="132"/>
      <c r="GAA365" s="132"/>
      <c r="GAB365" s="132"/>
      <c r="GAC365" s="132"/>
      <c r="GAD365" s="132"/>
      <c r="GAE365" s="132"/>
      <c r="GAF365" s="132"/>
      <c r="GAG365" s="132"/>
      <c r="GAH365" s="132"/>
      <c r="GAI365" s="132"/>
      <c r="GAJ365" s="132"/>
      <c r="GAK365" s="132"/>
      <c r="GAL365" s="132"/>
      <c r="GAM365" s="132"/>
      <c r="GAN365" s="132"/>
      <c r="GAO365" s="132"/>
      <c r="GAP365" s="132"/>
      <c r="GAQ365" s="132"/>
      <c r="GAR365" s="132"/>
      <c r="GAS365" s="132"/>
      <c r="GAT365" s="132"/>
      <c r="GAU365" s="132"/>
      <c r="GAV365" s="132"/>
      <c r="GAW365" s="132"/>
      <c r="GAX365" s="132"/>
      <c r="GAY365" s="132"/>
      <c r="GAZ365" s="132"/>
      <c r="GBA365" s="132"/>
      <c r="GBB365" s="132"/>
      <c r="GBC365" s="132"/>
      <c r="GBD365" s="132"/>
      <c r="GBE365" s="132"/>
      <c r="GBF365" s="132"/>
      <c r="GBG365" s="132"/>
      <c r="GBH365" s="132"/>
      <c r="GBI365" s="132"/>
      <c r="GBJ365" s="132"/>
      <c r="GBK365" s="132"/>
      <c r="GBL365" s="132"/>
      <c r="GBM365" s="132"/>
      <c r="GBN365" s="132"/>
      <c r="GBO365" s="132"/>
      <c r="GBP365" s="132"/>
      <c r="GBQ365" s="132"/>
      <c r="GBR365" s="132"/>
      <c r="GBS365" s="132"/>
      <c r="GBT365" s="132"/>
      <c r="GBU365" s="132"/>
      <c r="GBV365" s="132"/>
      <c r="GBW365" s="132"/>
      <c r="GBX365" s="132"/>
      <c r="GBY365" s="132"/>
      <c r="GBZ365" s="132"/>
      <c r="GCA365" s="132"/>
      <c r="GCB365" s="132"/>
      <c r="GCC365" s="132"/>
      <c r="GCD365" s="132"/>
      <c r="GCE365" s="132"/>
      <c r="GCF365" s="132"/>
      <c r="GCG365" s="132"/>
      <c r="GCH365" s="132"/>
      <c r="GCI365" s="132"/>
      <c r="GCJ365" s="132"/>
      <c r="GCK365" s="132"/>
      <c r="GCL365" s="132"/>
      <c r="GCM365" s="132"/>
      <c r="GCN365" s="132"/>
      <c r="GCO365" s="132"/>
      <c r="GCP365" s="132"/>
      <c r="GCQ365" s="132"/>
      <c r="GCR365" s="132"/>
      <c r="GCS365" s="132"/>
      <c r="GCT365" s="132"/>
      <c r="GCU365" s="132"/>
      <c r="GCV365" s="132"/>
      <c r="GCW365" s="132"/>
      <c r="GCX365" s="132"/>
      <c r="GCY365" s="132"/>
      <c r="GCZ365" s="132"/>
      <c r="GDA365" s="132"/>
      <c r="GDB365" s="132"/>
      <c r="GDC365" s="132"/>
      <c r="GDD365" s="132"/>
      <c r="GDE365" s="132"/>
      <c r="GDF365" s="132"/>
      <c r="GDG365" s="132"/>
      <c r="GDH365" s="132"/>
      <c r="GDI365" s="132"/>
      <c r="GDJ365" s="132"/>
      <c r="GDK365" s="132"/>
      <c r="GDL365" s="132"/>
      <c r="GDM365" s="132"/>
      <c r="GDN365" s="132"/>
      <c r="GDO365" s="132"/>
      <c r="GDP365" s="132"/>
      <c r="GDQ365" s="132"/>
      <c r="GDR365" s="132"/>
      <c r="GDS365" s="132"/>
      <c r="GDT365" s="132"/>
      <c r="GDU365" s="132"/>
      <c r="GDV365" s="132"/>
      <c r="GDW365" s="132"/>
      <c r="GDX365" s="132"/>
      <c r="GDY365" s="132"/>
      <c r="GDZ365" s="132"/>
      <c r="GEA365" s="132"/>
      <c r="GEB365" s="132"/>
      <c r="GEC365" s="132"/>
      <c r="GED365" s="132"/>
      <c r="GEE365" s="132"/>
      <c r="GEF365" s="132"/>
      <c r="GEG365" s="132"/>
      <c r="GEH365" s="132"/>
      <c r="GEI365" s="132"/>
      <c r="GEJ365" s="132"/>
      <c r="GEK365" s="132"/>
      <c r="GEL365" s="132"/>
      <c r="GEM365" s="132"/>
      <c r="GEN365" s="132"/>
      <c r="GEO365" s="132"/>
      <c r="GEP365" s="132"/>
      <c r="GEQ365" s="132"/>
      <c r="GER365" s="132"/>
      <c r="GES365" s="132"/>
      <c r="GET365" s="132"/>
      <c r="GEU365" s="132"/>
      <c r="GEV365" s="132"/>
      <c r="GEW365" s="132"/>
      <c r="GEX365" s="132"/>
      <c r="GEY365" s="132"/>
      <c r="GEZ365" s="132"/>
      <c r="GFA365" s="132"/>
      <c r="GFB365" s="132"/>
      <c r="GFC365" s="132"/>
      <c r="GFD365" s="132"/>
      <c r="GFE365" s="132"/>
      <c r="GFF365" s="132"/>
      <c r="GFG365" s="132"/>
      <c r="GFH365" s="132"/>
      <c r="GFI365" s="132"/>
      <c r="GFJ365" s="132"/>
      <c r="GFK365" s="132"/>
      <c r="GFL365" s="132"/>
      <c r="GFM365" s="132"/>
      <c r="GFN365" s="132"/>
      <c r="GFO365" s="132"/>
      <c r="GFP365" s="132"/>
      <c r="GFQ365" s="132"/>
      <c r="GFR365" s="132"/>
      <c r="GFS365" s="132"/>
      <c r="GFT365" s="132"/>
      <c r="GFU365" s="132"/>
      <c r="GFV365" s="132"/>
      <c r="GFW365" s="132"/>
      <c r="GFX365" s="132"/>
      <c r="GFY365" s="132"/>
      <c r="GFZ365" s="132"/>
      <c r="GGA365" s="132"/>
      <c r="GGB365" s="132"/>
      <c r="GGC365" s="132"/>
      <c r="GGD365" s="132"/>
      <c r="GGE365" s="132"/>
      <c r="GGF365" s="132"/>
      <c r="GGG365" s="132"/>
      <c r="GGH365" s="132"/>
      <c r="GGI365" s="132"/>
      <c r="GGJ365" s="132"/>
      <c r="GGK365" s="132"/>
      <c r="GGL365" s="132"/>
      <c r="GGM365" s="132"/>
      <c r="GGN365" s="132"/>
      <c r="GGO365" s="132"/>
      <c r="GGP365" s="132"/>
      <c r="GGQ365" s="132"/>
      <c r="GGR365" s="132"/>
      <c r="GGS365" s="132"/>
      <c r="GGT365" s="132"/>
      <c r="GGU365" s="132"/>
      <c r="GGV365" s="132"/>
      <c r="GGW365" s="132"/>
      <c r="GGX365" s="132"/>
      <c r="GGY365" s="132"/>
      <c r="GGZ365" s="132"/>
      <c r="GHA365" s="132"/>
      <c r="GHB365" s="132"/>
      <c r="GHC365" s="132"/>
      <c r="GHD365" s="132"/>
      <c r="GHE365" s="132"/>
      <c r="GHF365" s="132"/>
      <c r="GHG365" s="132"/>
      <c r="GHH365" s="132"/>
      <c r="GHI365" s="132"/>
      <c r="GHJ365" s="132"/>
      <c r="GHK365" s="132"/>
      <c r="GHL365" s="132"/>
      <c r="GHM365" s="132"/>
      <c r="GHN365" s="132"/>
      <c r="GHO365" s="132"/>
      <c r="GHP365" s="132"/>
      <c r="GHQ365" s="132"/>
      <c r="GHR365" s="132"/>
      <c r="GHS365" s="132"/>
      <c r="GHT365" s="132"/>
      <c r="GHU365" s="132"/>
      <c r="GHV365" s="132"/>
      <c r="GHW365" s="132"/>
      <c r="GHX365" s="132"/>
      <c r="GHY365" s="132"/>
      <c r="GHZ365" s="132"/>
      <c r="GIA365" s="132"/>
      <c r="GIB365" s="132"/>
      <c r="GIC365" s="132"/>
      <c r="GID365" s="132"/>
      <c r="GIE365" s="132"/>
      <c r="GIF365" s="132"/>
      <c r="GIG365" s="132"/>
      <c r="GIH365" s="132"/>
      <c r="GII365" s="132"/>
      <c r="GIJ365" s="132"/>
      <c r="GIK365" s="132"/>
      <c r="GIL365" s="132"/>
      <c r="GIM365" s="132"/>
      <c r="GIN365" s="132"/>
      <c r="GIO365" s="132"/>
      <c r="GIP365" s="132"/>
      <c r="GIQ365" s="132"/>
      <c r="GIR365" s="132"/>
      <c r="GIS365" s="132"/>
      <c r="GIT365" s="132"/>
      <c r="GIU365" s="132"/>
      <c r="GIV365" s="132"/>
      <c r="GIW365" s="132"/>
      <c r="GIX365" s="132"/>
      <c r="GIY365" s="132"/>
      <c r="GIZ365" s="132"/>
      <c r="GJA365" s="132"/>
      <c r="GJB365" s="132"/>
      <c r="GJC365" s="132"/>
      <c r="GJD365" s="132"/>
      <c r="GJE365" s="132"/>
      <c r="GJF365" s="132"/>
      <c r="GJG365" s="132"/>
      <c r="GJH365" s="132"/>
      <c r="GJI365" s="132"/>
      <c r="GJJ365" s="132"/>
      <c r="GJK365" s="132"/>
      <c r="GJL365" s="132"/>
      <c r="GJM365" s="132"/>
      <c r="GJN365" s="132"/>
      <c r="GJO365" s="132"/>
      <c r="GJP365" s="132"/>
      <c r="GJQ365" s="132"/>
      <c r="GJR365" s="132"/>
      <c r="GJS365" s="132"/>
      <c r="GJT365" s="132"/>
      <c r="GJU365" s="132"/>
      <c r="GJV365" s="132"/>
      <c r="GJW365" s="132"/>
      <c r="GJX365" s="132"/>
      <c r="GJY365" s="132"/>
      <c r="GJZ365" s="132"/>
      <c r="GKA365" s="132"/>
      <c r="GKB365" s="132"/>
      <c r="GKC365" s="132"/>
      <c r="GKD365" s="132"/>
      <c r="GKE365" s="132"/>
      <c r="GKF365" s="132"/>
      <c r="GKG365" s="132"/>
      <c r="GKH365" s="132"/>
      <c r="GKI365" s="132"/>
      <c r="GKJ365" s="132"/>
      <c r="GKK365" s="132"/>
      <c r="GKL365" s="132"/>
      <c r="GKM365" s="132"/>
      <c r="GKN365" s="132"/>
      <c r="GKO365" s="132"/>
      <c r="GKP365" s="132"/>
      <c r="GKQ365" s="132"/>
      <c r="GKR365" s="132"/>
      <c r="GKS365" s="132"/>
      <c r="GKT365" s="132"/>
      <c r="GKU365" s="132"/>
      <c r="GKV365" s="132"/>
      <c r="GKW365" s="132"/>
      <c r="GKX365" s="132"/>
      <c r="GKY365" s="132"/>
      <c r="GKZ365" s="132"/>
      <c r="GLA365" s="132"/>
      <c r="GLB365" s="132"/>
      <c r="GLC365" s="132"/>
      <c r="GLD365" s="132"/>
      <c r="GLE365" s="132"/>
      <c r="GLF365" s="132"/>
      <c r="GLG365" s="132"/>
      <c r="GLH365" s="132"/>
      <c r="GLI365" s="132"/>
      <c r="GLJ365" s="132"/>
      <c r="GLK365" s="132"/>
      <c r="GLL365" s="132"/>
      <c r="GLM365" s="132"/>
      <c r="GLN365" s="132"/>
      <c r="GLO365" s="132"/>
      <c r="GLP365" s="132"/>
      <c r="GLQ365" s="132"/>
      <c r="GLR365" s="132"/>
      <c r="GLS365" s="132"/>
      <c r="GLT365" s="132"/>
      <c r="GLU365" s="132"/>
      <c r="GLV365" s="132"/>
      <c r="GLW365" s="132"/>
      <c r="GLX365" s="132"/>
      <c r="GLY365" s="132"/>
      <c r="GLZ365" s="132"/>
      <c r="GMA365" s="132"/>
      <c r="GMB365" s="132"/>
      <c r="GMC365" s="132"/>
      <c r="GMD365" s="132"/>
      <c r="GME365" s="132"/>
      <c r="GMF365" s="132"/>
      <c r="GMG365" s="132"/>
      <c r="GMH365" s="132"/>
      <c r="GMI365" s="132"/>
      <c r="GMJ365" s="132"/>
      <c r="GMK365" s="132"/>
      <c r="GML365" s="132"/>
      <c r="GMM365" s="132"/>
      <c r="GMN365" s="132"/>
      <c r="GMO365" s="132"/>
      <c r="GMP365" s="132"/>
      <c r="GMQ365" s="132"/>
      <c r="GMR365" s="132"/>
      <c r="GMS365" s="132"/>
      <c r="GMT365" s="132"/>
      <c r="GMU365" s="132"/>
      <c r="GMV365" s="132"/>
      <c r="GMW365" s="132"/>
      <c r="GMX365" s="132"/>
      <c r="GMY365" s="132"/>
      <c r="GMZ365" s="132"/>
      <c r="GNA365" s="132"/>
      <c r="GNB365" s="132"/>
      <c r="GNC365" s="132"/>
      <c r="GND365" s="132"/>
      <c r="GNE365" s="132"/>
      <c r="GNF365" s="132"/>
      <c r="GNG365" s="132"/>
      <c r="GNH365" s="132"/>
      <c r="GNI365" s="132"/>
      <c r="GNJ365" s="132"/>
      <c r="GNK365" s="132"/>
      <c r="GNL365" s="132"/>
      <c r="GNM365" s="132"/>
      <c r="GNN365" s="132"/>
      <c r="GNO365" s="132"/>
      <c r="GNP365" s="132"/>
      <c r="GNQ365" s="132"/>
      <c r="GNR365" s="132"/>
      <c r="GNS365" s="132"/>
      <c r="GNT365" s="132"/>
      <c r="GNU365" s="132"/>
      <c r="GNV365" s="132"/>
      <c r="GNW365" s="132"/>
      <c r="GNX365" s="132"/>
      <c r="GNY365" s="132"/>
      <c r="GNZ365" s="132"/>
      <c r="GOA365" s="132"/>
      <c r="GOB365" s="132"/>
      <c r="GOC365" s="132"/>
      <c r="GOD365" s="132"/>
      <c r="GOE365" s="132"/>
      <c r="GOF365" s="132"/>
      <c r="GOG365" s="132"/>
      <c r="GOH365" s="132"/>
      <c r="GOI365" s="132"/>
      <c r="GOJ365" s="132"/>
      <c r="GOK365" s="132"/>
      <c r="GOL365" s="132"/>
      <c r="GOM365" s="132"/>
      <c r="GON365" s="132"/>
      <c r="GOO365" s="132"/>
      <c r="GOP365" s="132"/>
      <c r="GOQ365" s="132"/>
      <c r="GOR365" s="132"/>
      <c r="GOS365" s="132"/>
      <c r="GOT365" s="132"/>
      <c r="GOU365" s="132"/>
      <c r="GOV365" s="132"/>
      <c r="GOW365" s="132"/>
      <c r="GOX365" s="132"/>
      <c r="GOY365" s="132"/>
      <c r="GOZ365" s="132"/>
      <c r="GPA365" s="132"/>
      <c r="GPB365" s="132"/>
      <c r="GPC365" s="132"/>
      <c r="GPD365" s="132"/>
      <c r="GPE365" s="132"/>
      <c r="GPF365" s="132"/>
      <c r="GPG365" s="132"/>
      <c r="GPH365" s="132"/>
      <c r="GPI365" s="132"/>
      <c r="GPJ365" s="132"/>
      <c r="GPK365" s="132"/>
      <c r="GPL365" s="132"/>
      <c r="GPM365" s="132"/>
      <c r="GPN365" s="132"/>
      <c r="GPO365" s="132"/>
      <c r="GPP365" s="132"/>
      <c r="GPQ365" s="132"/>
      <c r="GPR365" s="132"/>
      <c r="GPS365" s="132"/>
      <c r="GPT365" s="132"/>
      <c r="GPU365" s="132"/>
      <c r="GPV365" s="132"/>
      <c r="GPW365" s="132"/>
      <c r="GPX365" s="132"/>
      <c r="GPY365" s="132"/>
      <c r="GPZ365" s="132"/>
      <c r="GQA365" s="132"/>
      <c r="GQB365" s="132"/>
      <c r="GQC365" s="132"/>
      <c r="GQD365" s="132"/>
      <c r="GQE365" s="132"/>
      <c r="GQF365" s="132"/>
      <c r="GQG365" s="132"/>
      <c r="GQH365" s="132"/>
      <c r="GQI365" s="132"/>
      <c r="GQJ365" s="132"/>
      <c r="GQK365" s="132"/>
      <c r="GQL365" s="132"/>
      <c r="GQM365" s="132"/>
      <c r="GQN365" s="132"/>
      <c r="GQO365" s="132"/>
      <c r="GQP365" s="132"/>
      <c r="GQQ365" s="132"/>
      <c r="GQR365" s="132"/>
      <c r="GQS365" s="132"/>
      <c r="GQT365" s="132"/>
      <c r="GQU365" s="132"/>
      <c r="GQV365" s="132"/>
      <c r="GQW365" s="132"/>
      <c r="GQX365" s="132"/>
      <c r="GQY365" s="132"/>
      <c r="GQZ365" s="132"/>
      <c r="GRA365" s="132"/>
      <c r="GRB365" s="132"/>
      <c r="GRC365" s="132"/>
      <c r="GRD365" s="132"/>
      <c r="GRE365" s="132"/>
      <c r="GRF365" s="132"/>
      <c r="GRG365" s="132"/>
      <c r="GRH365" s="132"/>
      <c r="GRI365" s="132"/>
      <c r="GRJ365" s="132"/>
      <c r="GRK365" s="132"/>
      <c r="GRL365" s="132"/>
      <c r="GRM365" s="132"/>
      <c r="GRN365" s="132"/>
      <c r="GRO365" s="132"/>
      <c r="GRP365" s="132"/>
      <c r="GRQ365" s="132"/>
      <c r="GRR365" s="132"/>
      <c r="GRS365" s="132"/>
      <c r="GRT365" s="132"/>
      <c r="GRU365" s="132"/>
      <c r="GRV365" s="132"/>
      <c r="GRW365" s="132"/>
      <c r="GRX365" s="132"/>
      <c r="GRY365" s="132"/>
      <c r="GRZ365" s="132"/>
      <c r="GSA365" s="132"/>
      <c r="GSB365" s="132"/>
      <c r="GSC365" s="132"/>
      <c r="GSD365" s="132"/>
      <c r="GSE365" s="132"/>
      <c r="GSF365" s="132"/>
      <c r="GSG365" s="132"/>
      <c r="GSH365" s="132"/>
      <c r="GSI365" s="132"/>
      <c r="GSJ365" s="132"/>
      <c r="GSK365" s="132"/>
      <c r="GSL365" s="132"/>
      <c r="GSM365" s="132"/>
      <c r="GSN365" s="132"/>
      <c r="GSO365" s="132"/>
      <c r="GSP365" s="132"/>
      <c r="GSQ365" s="132"/>
      <c r="GSR365" s="132"/>
      <c r="GSS365" s="132"/>
      <c r="GST365" s="132"/>
      <c r="GSU365" s="132"/>
      <c r="GSV365" s="132"/>
      <c r="GSW365" s="132"/>
      <c r="GSX365" s="132"/>
      <c r="GSY365" s="132"/>
      <c r="GSZ365" s="132"/>
      <c r="GTA365" s="132"/>
      <c r="GTB365" s="132"/>
      <c r="GTC365" s="132"/>
      <c r="GTD365" s="132"/>
      <c r="GTE365" s="132"/>
      <c r="GTF365" s="132"/>
      <c r="GTG365" s="132"/>
      <c r="GTH365" s="132"/>
      <c r="GTI365" s="132"/>
      <c r="GTJ365" s="132"/>
      <c r="GTK365" s="132"/>
      <c r="GTL365" s="132"/>
      <c r="GTM365" s="132"/>
      <c r="GTN365" s="132"/>
      <c r="GTO365" s="132"/>
      <c r="GTP365" s="132"/>
      <c r="GTQ365" s="132"/>
      <c r="GTR365" s="132"/>
      <c r="GTS365" s="132"/>
      <c r="GTT365" s="132"/>
      <c r="GTU365" s="132"/>
      <c r="GTV365" s="132"/>
      <c r="GTW365" s="132"/>
      <c r="GTX365" s="132"/>
      <c r="GTY365" s="132"/>
      <c r="GTZ365" s="132"/>
      <c r="GUA365" s="132"/>
      <c r="GUB365" s="132"/>
      <c r="GUC365" s="132"/>
      <c r="GUD365" s="132"/>
      <c r="GUE365" s="132"/>
      <c r="GUF365" s="132"/>
      <c r="GUG365" s="132"/>
      <c r="GUH365" s="132"/>
      <c r="GUI365" s="132"/>
      <c r="GUJ365" s="132"/>
      <c r="GUK365" s="132"/>
      <c r="GUL365" s="132"/>
      <c r="GUM365" s="132"/>
      <c r="GUN365" s="132"/>
      <c r="GUO365" s="132"/>
      <c r="GUP365" s="132"/>
      <c r="GUQ365" s="132"/>
      <c r="GUR365" s="132"/>
      <c r="GUS365" s="132"/>
      <c r="GUT365" s="132"/>
      <c r="GUU365" s="132"/>
      <c r="GUV365" s="132"/>
      <c r="GUW365" s="132"/>
      <c r="GUX365" s="132"/>
      <c r="GUY365" s="132"/>
      <c r="GUZ365" s="132"/>
      <c r="GVA365" s="132"/>
      <c r="GVB365" s="132"/>
      <c r="GVC365" s="132"/>
      <c r="GVD365" s="132"/>
      <c r="GVE365" s="132"/>
      <c r="GVF365" s="132"/>
      <c r="GVG365" s="132"/>
      <c r="GVH365" s="132"/>
      <c r="GVI365" s="132"/>
      <c r="GVJ365" s="132"/>
      <c r="GVK365" s="132"/>
      <c r="GVL365" s="132"/>
      <c r="GVM365" s="132"/>
      <c r="GVN365" s="132"/>
      <c r="GVO365" s="132"/>
      <c r="GVP365" s="132"/>
      <c r="GVQ365" s="132"/>
      <c r="GVR365" s="132"/>
      <c r="GVS365" s="132"/>
      <c r="GVT365" s="132"/>
      <c r="GVU365" s="132"/>
      <c r="GVV365" s="132"/>
      <c r="GVW365" s="132"/>
      <c r="GVX365" s="132"/>
      <c r="GVY365" s="132"/>
      <c r="GVZ365" s="132"/>
      <c r="GWA365" s="132"/>
      <c r="GWB365" s="132"/>
      <c r="GWC365" s="132"/>
      <c r="GWD365" s="132"/>
      <c r="GWE365" s="132"/>
      <c r="GWF365" s="132"/>
      <c r="GWG365" s="132"/>
      <c r="GWH365" s="132"/>
      <c r="GWI365" s="132"/>
      <c r="GWJ365" s="132"/>
      <c r="GWK365" s="132"/>
      <c r="GWL365" s="132"/>
      <c r="GWM365" s="132"/>
      <c r="GWN365" s="132"/>
      <c r="GWO365" s="132"/>
      <c r="GWP365" s="132"/>
      <c r="GWQ365" s="132"/>
      <c r="GWR365" s="132"/>
      <c r="GWS365" s="132"/>
      <c r="GWT365" s="132"/>
      <c r="GWU365" s="132"/>
      <c r="GWV365" s="132"/>
      <c r="GWW365" s="132"/>
      <c r="GWX365" s="132"/>
      <c r="GWY365" s="132"/>
      <c r="GWZ365" s="132"/>
      <c r="GXA365" s="132"/>
      <c r="GXB365" s="132"/>
      <c r="GXC365" s="132"/>
      <c r="GXD365" s="132"/>
      <c r="GXE365" s="132"/>
      <c r="GXF365" s="132"/>
      <c r="GXG365" s="132"/>
      <c r="GXH365" s="132"/>
      <c r="GXI365" s="132"/>
      <c r="GXJ365" s="132"/>
      <c r="GXK365" s="132"/>
      <c r="GXL365" s="132"/>
      <c r="GXM365" s="132"/>
      <c r="GXN365" s="132"/>
      <c r="GXO365" s="132"/>
      <c r="GXP365" s="132"/>
      <c r="GXQ365" s="132"/>
      <c r="GXR365" s="132"/>
      <c r="GXS365" s="132"/>
      <c r="GXT365" s="132"/>
      <c r="GXU365" s="132"/>
      <c r="GXV365" s="132"/>
      <c r="GXW365" s="132"/>
      <c r="GXX365" s="132"/>
      <c r="GXY365" s="132"/>
      <c r="GXZ365" s="132"/>
      <c r="GYA365" s="132"/>
      <c r="GYB365" s="132"/>
      <c r="GYC365" s="132"/>
      <c r="GYD365" s="132"/>
      <c r="GYE365" s="132"/>
      <c r="GYF365" s="132"/>
      <c r="GYG365" s="132"/>
      <c r="GYH365" s="132"/>
      <c r="GYI365" s="132"/>
      <c r="GYJ365" s="132"/>
      <c r="GYK365" s="132"/>
      <c r="GYL365" s="132"/>
      <c r="GYM365" s="132"/>
      <c r="GYN365" s="132"/>
      <c r="GYO365" s="132"/>
      <c r="GYP365" s="132"/>
      <c r="GYQ365" s="132"/>
      <c r="GYR365" s="132"/>
      <c r="GYS365" s="132"/>
      <c r="GYT365" s="132"/>
      <c r="GYU365" s="132"/>
      <c r="GYV365" s="132"/>
      <c r="GYW365" s="132"/>
      <c r="GYX365" s="132"/>
      <c r="GYY365" s="132"/>
      <c r="GYZ365" s="132"/>
      <c r="GZA365" s="132"/>
      <c r="GZB365" s="132"/>
      <c r="GZC365" s="132"/>
      <c r="GZD365" s="132"/>
      <c r="GZE365" s="132"/>
      <c r="GZF365" s="132"/>
      <c r="GZG365" s="132"/>
      <c r="GZH365" s="132"/>
      <c r="GZI365" s="132"/>
      <c r="GZJ365" s="132"/>
      <c r="GZK365" s="132"/>
      <c r="GZL365" s="132"/>
      <c r="GZM365" s="132"/>
      <c r="GZN365" s="132"/>
      <c r="GZO365" s="132"/>
      <c r="GZP365" s="132"/>
      <c r="GZQ365" s="132"/>
      <c r="GZR365" s="132"/>
      <c r="GZS365" s="132"/>
      <c r="GZT365" s="132"/>
      <c r="GZU365" s="132"/>
      <c r="GZV365" s="132"/>
      <c r="GZW365" s="132"/>
      <c r="GZX365" s="132"/>
      <c r="GZY365" s="132"/>
      <c r="GZZ365" s="132"/>
      <c r="HAA365" s="132"/>
      <c r="HAB365" s="132"/>
      <c r="HAC365" s="132"/>
      <c r="HAD365" s="132"/>
      <c r="HAE365" s="132"/>
      <c r="HAF365" s="132"/>
      <c r="HAG365" s="132"/>
      <c r="HAH365" s="132"/>
      <c r="HAI365" s="132"/>
      <c r="HAJ365" s="132"/>
      <c r="HAK365" s="132"/>
      <c r="HAL365" s="132"/>
      <c r="HAM365" s="132"/>
      <c r="HAN365" s="132"/>
      <c r="HAO365" s="132"/>
      <c r="HAP365" s="132"/>
      <c r="HAQ365" s="132"/>
      <c r="HAR365" s="132"/>
      <c r="HAS365" s="132"/>
      <c r="HAT365" s="132"/>
      <c r="HAU365" s="132"/>
      <c r="HAV365" s="132"/>
      <c r="HAW365" s="132"/>
      <c r="HAX365" s="132"/>
      <c r="HAY365" s="132"/>
      <c r="HAZ365" s="132"/>
      <c r="HBA365" s="132"/>
      <c r="HBB365" s="132"/>
      <c r="HBC365" s="132"/>
      <c r="HBD365" s="132"/>
      <c r="HBE365" s="132"/>
      <c r="HBF365" s="132"/>
      <c r="HBG365" s="132"/>
      <c r="HBH365" s="132"/>
      <c r="HBI365" s="132"/>
      <c r="HBJ365" s="132"/>
      <c r="HBK365" s="132"/>
      <c r="HBL365" s="132"/>
      <c r="HBM365" s="132"/>
      <c r="HBN365" s="132"/>
      <c r="HBO365" s="132"/>
      <c r="HBP365" s="132"/>
      <c r="HBQ365" s="132"/>
      <c r="HBR365" s="132"/>
      <c r="HBS365" s="132"/>
      <c r="HBT365" s="132"/>
      <c r="HBU365" s="132"/>
      <c r="HBV365" s="132"/>
      <c r="HBW365" s="132"/>
      <c r="HBX365" s="132"/>
      <c r="HBY365" s="132"/>
      <c r="HBZ365" s="132"/>
      <c r="HCA365" s="132"/>
      <c r="HCB365" s="132"/>
      <c r="HCC365" s="132"/>
      <c r="HCD365" s="132"/>
      <c r="HCE365" s="132"/>
      <c r="HCF365" s="132"/>
      <c r="HCG365" s="132"/>
      <c r="HCH365" s="132"/>
      <c r="HCI365" s="132"/>
      <c r="HCJ365" s="132"/>
      <c r="HCK365" s="132"/>
      <c r="HCL365" s="132"/>
      <c r="HCM365" s="132"/>
      <c r="HCN365" s="132"/>
      <c r="HCO365" s="132"/>
      <c r="HCP365" s="132"/>
      <c r="HCQ365" s="132"/>
      <c r="HCR365" s="132"/>
      <c r="HCS365" s="132"/>
      <c r="HCT365" s="132"/>
      <c r="HCU365" s="132"/>
      <c r="HCV365" s="132"/>
      <c r="HCW365" s="132"/>
      <c r="HCX365" s="132"/>
      <c r="HCY365" s="132"/>
      <c r="HCZ365" s="132"/>
      <c r="HDA365" s="132"/>
      <c r="HDB365" s="132"/>
      <c r="HDC365" s="132"/>
      <c r="HDD365" s="132"/>
      <c r="HDE365" s="132"/>
      <c r="HDF365" s="132"/>
      <c r="HDG365" s="132"/>
      <c r="HDH365" s="132"/>
      <c r="HDI365" s="132"/>
      <c r="HDJ365" s="132"/>
      <c r="HDK365" s="132"/>
      <c r="HDL365" s="132"/>
      <c r="HDM365" s="132"/>
      <c r="HDN365" s="132"/>
      <c r="HDO365" s="132"/>
      <c r="HDP365" s="132"/>
      <c r="HDQ365" s="132"/>
      <c r="HDR365" s="132"/>
      <c r="HDS365" s="132"/>
      <c r="HDT365" s="132"/>
      <c r="HDU365" s="132"/>
      <c r="HDV365" s="132"/>
      <c r="HDW365" s="132"/>
      <c r="HDX365" s="132"/>
      <c r="HDY365" s="132"/>
      <c r="HDZ365" s="132"/>
      <c r="HEA365" s="132"/>
      <c r="HEB365" s="132"/>
      <c r="HEC365" s="132"/>
      <c r="HED365" s="132"/>
      <c r="HEE365" s="132"/>
      <c r="HEF365" s="132"/>
      <c r="HEG365" s="132"/>
      <c r="HEH365" s="132"/>
      <c r="HEI365" s="132"/>
      <c r="HEJ365" s="132"/>
      <c r="HEK365" s="132"/>
      <c r="HEL365" s="132"/>
      <c r="HEM365" s="132"/>
      <c r="HEN365" s="132"/>
      <c r="HEO365" s="132"/>
      <c r="HEP365" s="132"/>
      <c r="HEQ365" s="132"/>
      <c r="HER365" s="132"/>
      <c r="HES365" s="132"/>
      <c r="HET365" s="132"/>
      <c r="HEU365" s="132"/>
      <c r="HEV365" s="132"/>
      <c r="HEW365" s="132"/>
      <c r="HEX365" s="132"/>
      <c r="HEY365" s="132"/>
      <c r="HEZ365" s="132"/>
      <c r="HFA365" s="132"/>
      <c r="HFB365" s="132"/>
      <c r="HFC365" s="132"/>
      <c r="HFD365" s="132"/>
      <c r="HFE365" s="132"/>
      <c r="HFF365" s="132"/>
      <c r="HFG365" s="132"/>
      <c r="HFH365" s="132"/>
      <c r="HFI365" s="132"/>
      <c r="HFJ365" s="132"/>
      <c r="HFK365" s="132"/>
      <c r="HFL365" s="132"/>
      <c r="HFM365" s="132"/>
      <c r="HFN365" s="132"/>
      <c r="HFO365" s="132"/>
      <c r="HFP365" s="132"/>
      <c r="HFQ365" s="132"/>
      <c r="HFR365" s="132"/>
      <c r="HFS365" s="132"/>
      <c r="HFT365" s="132"/>
      <c r="HFU365" s="132"/>
      <c r="HFV365" s="132"/>
      <c r="HFW365" s="132"/>
      <c r="HFX365" s="132"/>
      <c r="HFY365" s="132"/>
      <c r="HFZ365" s="132"/>
      <c r="HGA365" s="132"/>
      <c r="HGB365" s="132"/>
      <c r="HGC365" s="132"/>
      <c r="HGD365" s="132"/>
      <c r="HGE365" s="132"/>
      <c r="HGF365" s="132"/>
      <c r="HGG365" s="132"/>
      <c r="HGH365" s="132"/>
      <c r="HGI365" s="132"/>
      <c r="HGJ365" s="132"/>
      <c r="HGK365" s="132"/>
      <c r="HGL365" s="132"/>
      <c r="HGM365" s="132"/>
      <c r="HGN365" s="132"/>
      <c r="HGO365" s="132"/>
      <c r="HGP365" s="132"/>
      <c r="HGQ365" s="132"/>
      <c r="HGR365" s="132"/>
      <c r="HGS365" s="132"/>
      <c r="HGT365" s="132"/>
      <c r="HGU365" s="132"/>
      <c r="HGV365" s="132"/>
      <c r="HGW365" s="132"/>
      <c r="HGX365" s="132"/>
      <c r="HGY365" s="132"/>
      <c r="HGZ365" s="132"/>
      <c r="HHA365" s="132"/>
      <c r="HHB365" s="132"/>
      <c r="HHC365" s="132"/>
      <c r="HHD365" s="132"/>
      <c r="HHE365" s="132"/>
      <c r="HHF365" s="132"/>
      <c r="HHG365" s="132"/>
      <c r="HHH365" s="132"/>
      <c r="HHI365" s="132"/>
      <c r="HHJ365" s="132"/>
      <c r="HHK365" s="132"/>
      <c r="HHL365" s="132"/>
      <c r="HHM365" s="132"/>
      <c r="HHN365" s="132"/>
      <c r="HHO365" s="132"/>
      <c r="HHP365" s="132"/>
      <c r="HHQ365" s="132"/>
      <c r="HHR365" s="132"/>
      <c r="HHS365" s="132"/>
      <c r="HHT365" s="132"/>
      <c r="HHU365" s="132"/>
      <c r="HHV365" s="132"/>
      <c r="HHW365" s="132"/>
      <c r="HHX365" s="132"/>
      <c r="HHY365" s="132"/>
      <c r="HHZ365" s="132"/>
      <c r="HIA365" s="132"/>
      <c r="HIB365" s="132"/>
      <c r="HIC365" s="132"/>
      <c r="HID365" s="132"/>
      <c r="HIE365" s="132"/>
      <c r="HIF365" s="132"/>
      <c r="HIG365" s="132"/>
      <c r="HIH365" s="132"/>
      <c r="HII365" s="132"/>
      <c r="HIJ365" s="132"/>
      <c r="HIK365" s="132"/>
      <c r="HIL365" s="132"/>
      <c r="HIM365" s="132"/>
      <c r="HIN365" s="132"/>
      <c r="HIO365" s="132"/>
      <c r="HIP365" s="132"/>
      <c r="HIQ365" s="132"/>
      <c r="HIR365" s="132"/>
      <c r="HIS365" s="132"/>
      <c r="HIT365" s="132"/>
      <c r="HIU365" s="132"/>
      <c r="HIV365" s="132"/>
      <c r="HIW365" s="132"/>
      <c r="HIX365" s="132"/>
      <c r="HIY365" s="132"/>
      <c r="HIZ365" s="132"/>
      <c r="HJA365" s="132"/>
      <c r="HJB365" s="132"/>
      <c r="HJC365" s="132"/>
      <c r="HJD365" s="132"/>
      <c r="HJE365" s="132"/>
      <c r="HJF365" s="132"/>
      <c r="HJG365" s="132"/>
      <c r="HJH365" s="132"/>
      <c r="HJI365" s="132"/>
      <c r="HJJ365" s="132"/>
      <c r="HJK365" s="132"/>
      <c r="HJL365" s="132"/>
      <c r="HJM365" s="132"/>
      <c r="HJN365" s="132"/>
      <c r="HJO365" s="132"/>
      <c r="HJP365" s="132"/>
      <c r="HJQ365" s="132"/>
      <c r="HJR365" s="132"/>
      <c r="HJS365" s="132"/>
      <c r="HJT365" s="132"/>
      <c r="HJU365" s="132"/>
      <c r="HJV365" s="132"/>
      <c r="HJW365" s="132"/>
      <c r="HJX365" s="132"/>
      <c r="HJY365" s="132"/>
      <c r="HJZ365" s="132"/>
      <c r="HKA365" s="132"/>
      <c r="HKB365" s="132"/>
      <c r="HKC365" s="132"/>
      <c r="HKD365" s="132"/>
      <c r="HKE365" s="132"/>
      <c r="HKF365" s="132"/>
      <c r="HKG365" s="132"/>
      <c r="HKH365" s="132"/>
      <c r="HKI365" s="132"/>
      <c r="HKJ365" s="132"/>
      <c r="HKK365" s="132"/>
      <c r="HKL365" s="132"/>
      <c r="HKM365" s="132"/>
      <c r="HKN365" s="132"/>
      <c r="HKO365" s="132"/>
      <c r="HKP365" s="132"/>
      <c r="HKQ365" s="132"/>
      <c r="HKR365" s="132"/>
      <c r="HKS365" s="132"/>
      <c r="HKT365" s="132"/>
      <c r="HKU365" s="132"/>
      <c r="HKV365" s="132"/>
      <c r="HKW365" s="132"/>
      <c r="HKX365" s="132"/>
      <c r="HKY365" s="132"/>
      <c r="HKZ365" s="132"/>
      <c r="HLA365" s="132"/>
      <c r="HLB365" s="132"/>
      <c r="HLC365" s="132"/>
      <c r="HLD365" s="132"/>
      <c r="HLE365" s="132"/>
      <c r="HLF365" s="132"/>
      <c r="HLG365" s="132"/>
      <c r="HLH365" s="132"/>
      <c r="HLI365" s="132"/>
      <c r="HLJ365" s="132"/>
      <c r="HLK365" s="132"/>
      <c r="HLL365" s="132"/>
      <c r="HLM365" s="132"/>
      <c r="HLN365" s="132"/>
      <c r="HLO365" s="132"/>
      <c r="HLP365" s="132"/>
      <c r="HLQ365" s="132"/>
      <c r="HLR365" s="132"/>
      <c r="HLS365" s="132"/>
      <c r="HLT365" s="132"/>
      <c r="HLU365" s="132"/>
      <c r="HLV365" s="132"/>
      <c r="HLW365" s="132"/>
      <c r="HLX365" s="132"/>
      <c r="HLY365" s="132"/>
      <c r="HLZ365" s="132"/>
      <c r="HMA365" s="132"/>
      <c r="HMB365" s="132"/>
      <c r="HMC365" s="132"/>
      <c r="HMD365" s="132"/>
      <c r="HME365" s="132"/>
      <c r="HMF365" s="132"/>
      <c r="HMG365" s="132"/>
      <c r="HMH365" s="132"/>
      <c r="HMI365" s="132"/>
      <c r="HMJ365" s="132"/>
      <c r="HMK365" s="132"/>
      <c r="HML365" s="132"/>
      <c r="HMM365" s="132"/>
      <c r="HMN365" s="132"/>
      <c r="HMO365" s="132"/>
      <c r="HMP365" s="132"/>
      <c r="HMQ365" s="132"/>
      <c r="HMR365" s="132"/>
      <c r="HMS365" s="132"/>
      <c r="HMT365" s="132"/>
      <c r="HMU365" s="132"/>
      <c r="HMV365" s="132"/>
      <c r="HMW365" s="132"/>
      <c r="HMX365" s="132"/>
      <c r="HMY365" s="132"/>
      <c r="HMZ365" s="132"/>
      <c r="HNA365" s="132"/>
      <c r="HNB365" s="132"/>
      <c r="HNC365" s="132"/>
      <c r="HND365" s="132"/>
      <c r="HNE365" s="132"/>
      <c r="HNF365" s="132"/>
      <c r="HNG365" s="132"/>
      <c r="HNH365" s="132"/>
      <c r="HNI365" s="132"/>
      <c r="HNJ365" s="132"/>
      <c r="HNK365" s="132"/>
      <c r="HNL365" s="132"/>
      <c r="HNM365" s="132"/>
      <c r="HNN365" s="132"/>
      <c r="HNO365" s="132"/>
      <c r="HNP365" s="132"/>
      <c r="HNQ365" s="132"/>
      <c r="HNR365" s="132"/>
      <c r="HNS365" s="132"/>
      <c r="HNT365" s="132"/>
      <c r="HNU365" s="132"/>
      <c r="HNV365" s="132"/>
      <c r="HNW365" s="132"/>
      <c r="HNX365" s="132"/>
      <c r="HNY365" s="132"/>
      <c r="HNZ365" s="132"/>
      <c r="HOA365" s="132"/>
      <c r="HOB365" s="132"/>
      <c r="HOC365" s="132"/>
      <c r="HOD365" s="132"/>
      <c r="HOE365" s="132"/>
      <c r="HOF365" s="132"/>
      <c r="HOG365" s="132"/>
      <c r="HOH365" s="132"/>
      <c r="HOI365" s="132"/>
      <c r="HOJ365" s="132"/>
      <c r="HOK365" s="132"/>
      <c r="HOL365" s="132"/>
      <c r="HOM365" s="132"/>
      <c r="HON365" s="132"/>
      <c r="HOO365" s="132"/>
      <c r="HOP365" s="132"/>
      <c r="HOQ365" s="132"/>
      <c r="HOR365" s="132"/>
      <c r="HOS365" s="132"/>
      <c r="HOT365" s="132"/>
      <c r="HOU365" s="132"/>
      <c r="HOV365" s="132"/>
      <c r="HOW365" s="132"/>
      <c r="HOX365" s="132"/>
      <c r="HOY365" s="132"/>
      <c r="HOZ365" s="132"/>
      <c r="HPA365" s="132"/>
      <c r="HPB365" s="132"/>
      <c r="HPC365" s="132"/>
      <c r="HPD365" s="132"/>
      <c r="HPE365" s="132"/>
      <c r="HPF365" s="132"/>
      <c r="HPG365" s="132"/>
      <c r="HPH365" s="132"/>
      <c r="HPI365" s="132"/>
      <c r="HPJ365" s="132"/>
      <c r="HPK365" s="132"/>
      <c r="HPL365" s="132"/>
      <c r="HPM365" s="132"/>
      <c r="HPN365" s="132"/>
      <c r="HPO365" s="132"/>
      <c r="HPP365" s="132"/>
      <c r="HPQ365" s="132"/>
      <c r="HPR365" s="132"/>
      <c r="HPS365" s="132"/>
      <c r="HPT365" s="132"/>
      <c r="HPU365" s="132"/>
      <c r="HPV365" s="132"/>
      <c r="HPW365" s="132"/>
      <c r="HPX365" s="132"/>
      <c r="HPY365" s="132"/>
      <c r="HPZ365" s="132"/>
      <c r="HQA365" s="132"/>
      <c r="HQB365" s="132"/>
      <c r="HQC365" s="132"/>
      <c r="HQD365" s="132"/>
      <c r="HQE365" s="132"/>
      <c r="HQF365" s="132"/>
      <c r="HQG365" s="132"/>
      <c r="HQH365" s="132"/>
      <c r="HQI365" s="132"/>
      <c r="HQJ365" s="132"/>
      <c r="HQK365" s="132"/>
      <c r="HQL365" s="132"/>
      <c r="HQM365" s="132"/>
      <c r="HQN365" s="132"/>
      <c r="HQO365" s="132"/>
      <c r="HQP365" s="132"/>
      <c r="HQQ365" s="132"/>
      <c r="HQR365" s="132"/>
      <c r="HQS365" s="132"/>
      <c r="HQT365" s="132"/>
      <c r="HQU365" s="132"/>
      <c r="HQV365" s="132"/>
      <c r="HQW365" s="132"/>
      <c r="HQX365" s="132"/>
      <c r="HQY365" s="132"/>
      <c r="HQZ365" s="132"/>
      <c r="HRA365" s="132"/>
      <c r="HRB365" s="132"/>
      <c r="HRC365" s="132"/>
      <c r="HRD365" s="132"/>
      <c r="HRE365" s="132"/>
      <c r="HRF365" s="132"/>
      <c r="HRG365" s="132"/>
      <c r="HRH365" s="132"/>
      <c r="HRI365" s="132"/>
      <c r="HRJ365" s="132"/>
      <c r="HRK365" s="132"/>
      <c r="HRL365" s="132"/>
      <c r="HRM365" s="132"/>
      <c r="HRN365" s="132"/>
      <c r="HRO365" s="132"/>
      <c r="HRP365" s="132"/>
      <c r="HRQ365" s="132"/>
      <c r="HRR365" s="132"/>
      <c r="HRS365" s="132"/>
      <c r="HRT365" s="132"/>
      <c r="HRU365" s="132"/>
      <c r="HRV365" s="132"/>
      <c r="HRW365" s="132"/>
      <c r="HRX365" s="132"/>
      <c r="HRY365" s="132"/>
      <c r="HRZ365" s="132"/>
      <c r="HSA365" s="132"/>
      <c r="HSB365" s="132"/>
      <c r="HSC365" s="132"/>
      <c r="HSD365" s="132"/>
      <c r="HSE365" s="132"/>
      <c r="HSF365" s="132"/>
      <c r="HSG365" s="132"/>
      <c r="HSH365" s="132"/>
      <c r="HSI365" s="132"/>
      <c r="HSJ365" s="132"/>
      <c r="HSK365" s="132"/>
      <c r="HSL365" s="132"/>
      <c r="HSM365" s="132"/>
      <c r="HSN365" s="132"/>
      <c r="HSO365" s="132"/>
      <c r="HSP365" s="132"/>
      <c r="HSQ365" s="132"/>
      <c r="HSR365" s="132"/>
      <c r="HSS365" s="132"/>
      <c r="HST365" s="132"/>
      <c r="HSU365" s="132"/>
      <c r="HSV365" s="132"/>
      <c r="HSW365" s="132"/>
      <c r="HSX365" s="132"/>
      <c r="HSY365" s="132"/>
      <c r="HSZ365" s="132"/>
      <c r="HTA365" s="132"/>
      <c r="HTB365" s="132"/>
      <c r="HTC365" s="132"/>
      <c r="HTD365" s="132"/>
      <c r="HTE365" s="132"/>
      <c r="HTF365" s="132"/>
      <c r="HTG365" s="132"/>
      <c r="HTH365" s="132"/>
      <c r="HTI365" s="132"/>
      <c r="HTJ365" s="132"/>
      <c r="HTK365" s="132"/>
      <c r="HTL365" s="132"/>
      <c r="HTM365" s="132"/>
      <c r="HTN365" s="132"/>
      <c r="HTO365" s="132"/>
      <c r="HTP365" s="132"/>
      <c r="HTQ365" s="132"/>
      <c r="HTR365" s="132"/>
      <c r="HTS365" s="132"/>
      <c r="HTT365" s="132"/>
      <c r="HTU365" s="132"/>
      <c r="HTV365" s="132"/>
      <c r="HTW365" s="132"/>
      <c r="HTX365" s="132"/>
      <c r="HTY365" s="132"/>
      <c r="HTZ365" s="132"/>
      <c r="HUA365" s="132"/>
      <c r="HUB365" s="132"/>
      <c r="HUC365" s="132"/>
      <c r="HUD365" s="132"/>
      <c r="HUE365" s="132"/>
      <c r="HUF365" s="132"/>
      <c r="HUG365" s="132"/>
      <c r="HUH365" s="132"/>
      <c r="HUI365" s="132"/>
      <c r="HUJ365" s="132"/>
      <c r="HUK365" s="132"/>
      <c r="HUL365" s="132"/>
      <c r="HUM365" s="132"/>
      <c r="HUN365" s="132"/>
      <c r="HUO365" s="132"/>
      <c r="HUP365" s="132"/>
      <c r="HUQ365" s="132"/>
      <c r="HUR365" s="132"/>
      <c r="HUS365" s="132"/>
      <c r="HUT365" s="132"/>
      <c r="HUU365" s="132"/>
      <c r="HUV365" s="132"/>
      <c r="HUW365" s="132"/>
      <c r="HUX365" s="132"/>
      <c r="HUY365" s="132"/>
      <c r="HUZ365" s="132"/>
      <c r="HVA365" s="132"/>
      <c r="HVB365" s="132"/>
      <c r="HVC365" s="132"/>
      <c r="HVD365" s="132"/>
      <c r="HVE365" s="132"/>
      <c r="HVF365" s="132"/>
      <c r="HVG365" s="132"/>
      <c r="HVH365" s="132"/>
      <c r="HVI365" s="132"/>
      <c r="HVJ365" s="132"/>
      <c r="HVK365" s="132"/>
      <c r="HVL365" s="132"/>
      <c r="HVM365" s="132"/>
      <c r="HVN365" s="132"/>
      <c r="HVO365" s="132"/>
      <c r="HVP365" s="132"/>
      <c r="HVQ365" s="132"/>
      <c r="HVR365" s="132"/>
      <c r="HVS365" s="132"/>
      <c r="HVT365" s="132"/>
      <c r="HVU365" s="132"/>
      <c r="HVV365" s="132"/>
      <c r="HVW365" s="132"/>
      <c r="HVX365" s="132"/>
      <c r="HVY365" s="132"/>
      <c r="HVZ365" s="132"/>
      <c r="HWA365" s="132"/>
      <c r="HWB365" s="132"/>
      <c r="HWC365" s="132"/>
      <c r="HWD365" s="132"/>
      <c r="HWE365" s="132"/>
      <c r="HWF365" s="132"/>
      <c r="HWG365" s="132"/>
      <c r="HWH365" s="132"/>
      <c r="HWI365" s="132"/>
      <c r="HWJ365" s="132"/>
      <c r="HWK365" s="132"/>
      <c r="HWL365" s="132"/>
      <c r="HWM365" s="132"/>
      <c r="HWN365" s="132"/>
      <c r="HWO365" s="132"/>
      <c r="HWP365" s="132"/>
      <c r="HWQ365" s="132"/>
      <c r="HWR365" s="132"/>
      <c r="HWS365" s="132"/>
      <c r="HWT365" s="132"/>
      <c r="HWU365" s="132"/>
      <c r="HWV365" s="132"/>
      <c r="HWW365" s="132"/>
      <c r="HWX365" s="132"/>
      <c r="HWY365" s="132"/>
      <c r="HWZ365" s="132"/>
      <c r="HXA365" s="132"/>
      <c r="HXB365" s="132"/>
      <c r="HXC365" s="132"/>
      <c r="HXD365" s="132"/>
      <c r="HXE365" s="132"/>
      <c r="HXF365" s="132"/>
      <c r="HXG365" s="132"/>
      <c r="HXH365" s="132"/>
      <c r="HXI365" s="132"/>
      <c r="HXJ365" s="132"/>
      <c r="HXK365" s="132"/>
      <c r="HXL365" s="132"/>
      <c r="HXM365" s="132"/>
      <c r="HXN365" s="132"/>
      <c r="HXO365" s="132"/>
      <c r="HXP365" s="132"/>
      <c r="HXQ365" s="132"/>
      <c r="HXR365" s="132"/>
      <c r="HXS365" s="132"/>
      <c r="HXT365" s="132"/>
      <c r="HXU365" s="132"/>
      <c r="HXV365" s="132"/>
      <c r="HXW365" s="132"/>
      <c r="HXX365" s="132"/>
      <c r="HXY365" s="132"/>
      <c r="HXZ365" s="132"/>
      <c r="HYA365" s="132"/>
      <c r="HYB365" s="132"/>
      <c r="HYC365" s="132"/>
      <c r="HYD365" s="132"/>
      <c r="HYE365" s="132"/>
      <c r="HYF365" s="132"/>
      <c r="HYG365" s="132"/>
      <c r="HYH365" s="132"/>
      <c r="HYI365" s="132"/>
      <c r="HYJ365" s="132"/>
      <c r="HYK365" s="132"/>
      <c r="HYL365" s="132"/>
      <c r="HYM365" s="132"/>
      <c r="HYN365" s="132"/>
      <c r="HYO365" s="132"/>
      <c r="HYP365" s="132"/>
      <c r="HYQ365" s="132"/>
      <c r="HYR365" s="132"/>
      <c r="HYS365" s="132"/>
      <c r="HYT365" s="132"/>
      <c r="HYU365" s="132"/>
      <c r="HYV365" s="132"/>
      <c r="HYW365" s="132"/>
      <c r="HYX365" s="132"/>
      <c r="HYY365" s="132"/>
      <c r="HYZ365" s="132"/>
      <c r="HZA365" s="132"/>
      <c r="HZB365" s="132"/>
      <c r="HZC365" s="132"/>
      <c r="HZD365" s="132"/>
      <c r="HZE365" s="132"/>
      <c r="HZF365" s="132"/>
      <c r="HZG365" s="132"/>
      <c r="HZH365" s="132"/>
      <c r="HZI365" s="132"/>
      <c r="HZJ365" s="132"/>
      <c r="HZK365" s="132"/>
      <c r="HZL365" s="132"/>
      <c r="HZM365" s="132"/>
      <c r="HZN365" s="132"/>
      <c r="HZO365" s="132"/>
      <c r="HZP365" s="132"/>
      <c r="HZQ365" s="132"/>
      <c r="HZR365" s="132"/>
      <c r="HZS365" s="132"/>
      <c r="HZT365" s="132"/>
      <c r="HZU365" s="132"/>
      <c r="HZV365" s="132"/>
      <c r="HZW365" s="132"/>
      <c r="HZX365" s="132"/>
      <c r="HZY365" s="132"/>
      <c r="HZZ365" s="132"/>
      <c r="IAA365" s="132"/>
      <c r="IAB365" s="132"/>
      <c r="IAC365" s="132"/>
      <c r="IAD365" s="132"/>
      <c r="IAE365" s="132"/>
      <c r="IAF365" s="132"/>
      <c r="IAG365" s="132"/>
      <c r="IAH365" s="132"/>
      <c r="IAI365" s="132"/>
      <c r="IAJ365" s="132"/>
      <c r="IAK365" s="132"/>
      <c r="IAL365" s="132"/>
      <c r="IAM365" s="132"/>
      <c r="IAN365" s="132"/>
      <c r="IAO365" s="132"/>
      <c r="IAP365" s="132"/>
      <c r="IAQ365" s="132"/>
      <c r="IAR365" s="132"/>
      <c r="IAS365" s="132"/>
      <c r="IAT365" s="132"/>
      <c r="IAU365" s="132"/>
      <c r="IAV365" s="132"/>
      <c r="IAW365" s="132"/>
      <c r="IAX365" s="132"/>
      <c r="IAY365" s="132"/>
      <c r="IAZ365" s="132"/>
      <c r="IBA365" s="132"/>
      <c r="IBB365" s="132"/>
      <c r="IBC365" s="132"/>
      <c r="IBD365" s="132"/>
      <c r="IBE365" s="132"/>
      <c r="IBF365" s="132"/>
      <c r="IBG365" s="132"/>
      <c r="IBH365" s="132"/>
      <c r="IBI365" s="132"/>
      <c r="IBJ365" s="132"/>
      <c r="IBK365" s="132"/>
      <c r="IBL365" s="132"/>
      <c r="IBM365" s="132"/>
      <c r="IBN365" s="132"/>
      <c r="IBO365" s="132"/>
      <c r="IBP365" s="132"/>
      <c r="IBQ365" s="132"/>
      <c r="IBR365" s="132"/>
      <c r="IBS365" s="132"/>
      <c r="IBT365" s="132"/>
      <c r="IBU365" s="132"/>
      <c r="IBV365" s="132"/>
      <c r="IBW365" s="132"/>
      <c r="IBX365" s="132"/>
      <c r="IBY365" s="132"/>
      <c r="IBZ365" s="132"/>
      <c r="ICA365" s="132"/>
      <c r="ICB365" s="132"/>
      <c r="ICC365" s="132"/>
      <c r="ICD365" s="132"/>
      <c r="ICE365" s="132"/>
      <c r="ICF365" s="132"/>
      <c r="ICG365" s="132"/>
      <c r="ICH365" s="132"/>
      <c r="ICI365" s="132"/>
      <c r="ICJ365" s="132"/>
      <c r="ICK365" s="132"/>
      <c r="ICL365" s="132"/>
      <c r="ICM365" s="132"/>
      <c r="ICN365" s="132"/>
      <c r="ICO365" s="132"/>
      <c r="ICP365" s="132"/>
      <c r="ICQ365" s="132"/>
      <c r="ICR365" s="132"/>
      <c r="ICS365" s="132"/>
      <c r="ICT365" s="132"/>
      <c r="ICU365" s="132"/>
      <c r="ICV365" s="132"/>
      <c r="ICW365" s="132"/>
      <c r="ICX365" s="132"/>
      <c r="ICY365" s="132"/>
      <c r="ICZ365" s="132"/>
      <c r="IDA365" s="132"/>
      <c r="IDB365" s="132"/>
      <c r="IDC365" s="132"/>
      <c r="IDD365" s="132"/>
      <c r="IDE365" s="132"/>
      <c r="IDF365" s="132"/>
      <c r="IDG365" s="132"/>
      <c r="IDH365" s="132"/>
      <c r="IDI365" s="132"/>
      <c r="IDJ365" s="132"/>
      <c r="IDK365" s="132"/>
      <c r="IDL365" s="132"/>
      <c r="IDM365" s="132"/>
      <c r="IDN365" s="132"/>
      <c r="IDO365" s="132"/>
      <c r="IDP365" s="132"/>
      <c r="IDQ365" s="132"/>
      <c r="IDR365" s="132"/>
      <c r="IDS365" s="132"/>
      <c r="IDT365" s="132"/>
      <c r="IDU365" s="132"/>
      <c r="IDV365" s="132"/>
      <c r="IDW365" s="132"/>
      <c r="IDX365" s="132"/>
      <c r="IDY365" s="132"/>
      <c r="IDZ365" s="132"/>
      <c r="IEA365" s="132"/>
      <c r="IEB365" s="132"/>
      <c r="IEC365" s="132"/>
      <c r="IED365" s="132"/>
      <c r="IEE365" s="132"/>
      <c r="IEF365" s="132"/>
      <c r="IEG365" s="132"/>
      <c r="IEH365" s="132"/>
      <c r="IEI365" s="132"/>
      <c r="IEJ365" s="132"/>
      <c r="IEK365" s="132"/>
      <c r="IEL365" s="132"/>
      <c r="IEM365" s="132"/>
      <c r="IEN365" s="132"/>
      <c r="IEO365" s="132"/>
      <c r="IEP365" s="132"/>
      <c r="IEQ365" s="132"/>
      <c r="IER365" s="132"/>
      <c r="IES365" s="132"/>
      <c r="IET365" s="132"/>
      <c r="IEU365" s="132"/>
      <c r="IEV365" s="132"/>
      <c r="IEW365" s="132"/>
      <c r="IEX365" s="132"/>
      <c r="IEY365" s="132"/>
      <c r="IEZ365" s="132"/>
      <c r="IFA365" s="132"/>
      <c r="IFB365" s="132"/>
      <c r="IFC365" s="132"/>
      <c r="IFD365" s="132"/>
      <c r="IFE365" s="132"/>
      <c r="IFF365" s="132"/>
      <c r="IFG365" s="132"/>
      <c r="IFH365" s="132"/>
      <c r="IFI365" s="132"/>
      <c r="IFJ365" s="132"/>
      <c r="IFK365" s="132"/>
      <c r="IFL365" s="132"/>
      <c r="IFM365" s="132"/>
      <c r="IFN365" s="132"/>
      <c r="IFO365" s="132"/>
      <c r="IFP365" s="132"/>
      <c r="IFQ365" s="132"/>
      <c r="IFR365" s="132"/>
      <c r="IFS365" s="132"/>
      <c r="IFT365" s="132"/>
      <c r="IFU365" s="132"/>
      <c r="IFV365" s="132"/>
      <c r="IFW365" s="132"/>
      <c r="IFX365" s="132"/>
      <c r="IFY365" s="132"/>
      <c r="IFZ365" s="132"/>
      <c r="IGA365" s="132"/>
      <c r="IGB365" s="132"/>
      <c r="IGC365" s="132"/>
      <c r="IGD365" s="132"/>
      <c r="IGE365" s="132"/>
      <c r="IGF365" s="132"/>
      <c r="IGG365" s="132"/>
      <c r="IGH365" s="132"/>
      <c r="IGI365" s="132"/>
      <c r="IGJ365" s="132"/>
      <c r="IGK365" s="132"/>
      <c r="IGL365" s="132"/>
      <c r="IGM365" s="132"/>
      <c r="IGN365" s="132"/>
      <c r="IGO365" s="132"/>
      <c r="IGP365" s="132"/>
      <c r="IGQ365" s="132"/>
      <c r="IGR365" s="132"/>
      <c r="IGS365" s="132"/>
      <c r="IGT365" s="132"/>
      <c r="IGU365" s="132"/>
      <c r="IGV365" s="132"/>
      <c r="IGW365" s="132"/>
      <c r="IGX365" s="132"/>
      <c r="IGY365" s="132"/>
      <c r="IGZ365" s="132"/>
      <c r="IHA365" s="132"/>
      <c r="IHB365" s="132"/>
      <c r="IHC365" s="132"/>
      <c r="IHD365" s="132"/>
      <c r="IHE365" s="132"/>
      <c r="IHF365" s="132"/>
      <c r="IHG365" s="132"/>
      <c r="IHH365" s="132"/>
      <c r="IHI365" s="132"/>
      <c r="IHJ365" s="132"/>
      <c r="IHK365" s="132"/>
      <c r="IHL365" s="132"/>
      <c r="IHM365" s="132"/>
      <c r="IHN365" s="132"/>
      <c r="IHO365" s="132"/>
      <c r="IHP365" s="132"/>
      <c r="IHQ365" s="132"/>
      <c r="IHR365" s="132"/>
      <c r="IHS365" s="132"/>
      <c r="IHT365" s="132"/>
      <c r="IHU365" s="132"/>
      <c r="IHV365" s="132"/>
      <c r="IHW365" s="132"/>
      <c r="IHX365" s="132"/>
      <c r="IHY365" s="132"/>
      <c r="IHZ365" s="132"/>
      <c r="IIA365" s="132"/>
      <c r="IIB365" s="132"/>
      <c r="IIC365" s="132"/>
      <c r="IID365" s="132"/>
      <c r="IIE365" s="132"/>
      <c r="IIF365" s="132"/>
      <c r="IIG365" s="132"/>
      <c r="IIH365" s="132"/>
      <c r="III365" s="132"/>
      <c r="IIJ365" s="132"/>
      <c r="IIK365" s="132"/>
      <c r="IIL365" s="132"/>
      <c r="IIM365" s="132"/>
      <c r="IIN365" s="132"/>
      <c r="IIO365" s="132"/>
      <c r="IIP365" s="132"/>
      <c r="IIQ365" s="132"/>
      <c r="IIR365" s="132"/>
      <c r="IIS365" s="132"/>
      <c r="IIT365" s="132"/>
      <c r="IIU365" s="132"/>
      <c r="IIV365" s="132"/>
      <c r="IIW365" s="132"/>
      <c r="IIX365" s="132"/>
      <c r="IIY365" s="132"/>
      <c r="IIZ365" s="132"/>
      <c r="IJA365" s="132"/>
      <c r="IJB365" s="132"/>
      <c r="IJC365" s="132"/>
      <c r="IJD365" s="132"/>
      <c r="IJE365" s="132"/>
      <c r="IJF365" s="132"/>
      <c r="IJG365" s="132"/>
      <c r="IJH365" s="132"/>
      <c r="IJI365" s="132"/>
      <c r="IJJ365" s="132"/>
      <c r="IJK365" s="132"/>
      <c r="IJL365" s="132"/>
      <c r="IJM365" s="132"/>
      <c r="IJN365" s="132"/>
      <c r="IJO365" s="132"/>
      <c r="IJP365" s="132"/>
      <c r="IJQ365" s="132"/>
      <c r="IJR365" s="132"/>
      <c r="IJS365" s="132"/>
      <c r="IJT365" s="132"/>
      <c r="IJU365" s="132"/>
      <c r="IJV365" s="132"/>
      <c r="IJW365" s="132"/>
      <c r="IJX365" s="132"/>
      <c r="IJY365" s="132"/>
      <c r="IJZ365" s="132"/>
      <c r="IKA365" s="132"/>
      <c r="IKB365" s="132"/>
      <c r="IKC365" s="132"/>
      <c r="IKD365" s="132"/>
      <c r="IKE365" s="132"/>
      <c r="IKF365" s="132"/>
      <c r="IKG365" s="132"/>
      <c r="IKH365" s="132"/>
      <c r="IKI365" s="132"/>
      <c r="IKJ365" s="132"/>
      <c r="IKK365" s="132"/>
      <c r="IKL365" s="132"/>
      <c r="IKM365" s="132"/>
      <c r="IKN365" s="132"/>
      <c r="IKO365" s="132"/>
      <c r="IKP365" s="132"/>
      <c r="IKQ365" s="132"/>
      <c r="IKR365" s="132"/>
      <c r="IKS365" s="132"/>
      <c r="IKT365" s="132"/>
      <c r="IKU365" s="132"/>
      <c r="IKV365" s="132"/>
      <c r="IKW365" s="132"/>
      <c r="IKX365" s="132"/>
      <c r="IKY365" s="132"/>
      <c r="IKZ365" s="132"/>
      <c r="ILA365" s="132"/>
      <c r="ILB365" s="132"/>
      <c r="ILC365" s="132"/>
      <c r="ILD365" s="132"/>
      <c r="ILE365" s="132"/>
      <c r="ILF365" s="132"/>
      <c r="ILG365" s="132"/>
      <c r="ILH365" s="132"/>
      <c r="ILI365" s="132"/>
      <c r="ILJ365" s="132"/>
      <c r="ILK365" s="132"/>
      <c r="ILL365" s="132"/>
      <c r="ILM365" s="132"/>
      <c r="ILN365" s="132"/>
      <c r="ILO365" s="132"/>
      <c r="ILP365" s="132"/>
      <c r="ILQ365" s="132"/>
      <c r="ILR365" s="132"/>
      <c r="ILS365" s="132"/>
      <c r="ILT365" s="132"/>
      <c r="ILU365" s="132"/>
      <c r="ILV365" s="132"/>
      <c r="ILW365" s="132"/>
      <c r="ILX365" s="132"/>
      <c r="ILY365" s="132"/>
      <c r="ILZ365" s="132"/>
      <c r="IMA365" s="132"/>
      <c r="IMB365" s="132"/>
      <c r="IMC365" s="132"/>
      <c r="IMD365" s="132"/>
      <c r="IME365" s="132"/>
      <c r="IMF365" s="132"/>
      <c r="IMG365" s="132"/>
      <c r="IMH365" s="132"/>
      <c r="IMI365" s="132"/>
      <c r="IMJ365" s="132"/>
      <c r="IMK365" s="132"/>
      <c r="IML365" s="132"/>
      <c r="IMM365" s="132"/>
      <c r="IMN365" s="132"/>
      <c r="IMO365" s="132"/>
      <c r="IMP365" s="132"/>
      <c r="IMQ365" s="132"/>
      <c r="IMR365" s="132"/>
      <c r="IMS365" s="132"/>
      <c r="IMT365" s="132"/>
      <c r="IMU365" s="132"/>
      <c r="IMV365" s="132"/>
      <c r="IMW365" s="132"/>
      <c r="IMX365" s="132"/>
      <c r="IMY365" s="132"/>
      <c r="IMZ365" s="132"/>
      <c r="INA365" s="132"/>
      <c r="INB365" s="132"/>
      <c r="INC365" s="132"/>
      <c r="IND365" s="132"/>
      <c r="INE365" s="132"/>
      <c r="INF365" s="132"/>
      <c r="ING365" s="132"/>
      <c r="INH365" s="132"/>
      <c r="INI365" s="132"/>
      <c r="INJ365" s="132"/>
      <c r="INK365" s="132"/>
      <c r="INL365" s="132"/>
      <c r="INM365" s="132"/>
      <c r="INN365" s="132"/>
      <c r="INO365" s="132"/>
      <c r="INP365" s="132"/>
      <c r="INQ365" s="132"/>
      <c r="INR365" s="132"/>
      <c r="INS365" s="132"/>
      <c r="INT365" s="132"/>
      <c r="INU365" s="132"/>
      <c r="INV365" s="132"/>
      <c r="INW365" s="132"/>
      <c r="INX365" s="132"/>
      <c r="INY365" s="132"/>
      <c r="INZ365" s="132"/>
      <c r="IOA365" s="132"/>
      <c r="IOB365" s="132"/>
      <c r="IOC365" s="132"/>
      <c r="IOD365" s="132"/>
      <c r="IOE365" s="132"/>
      <c r="IOF365" s="132"/>
      <c r="IOG365" s="132"/>
      <c r="IOH365" s="132"/>
      <c r="IOI365" s="132"/>
      <c r="IOJ365" s="132"/>
      <c r="IOK365" s="132"/>
      <c r="IOL365" s="132"/>
      <c r="IOM365" s="132"/>
      <c r="ION365" s="132"/>
      <c r="IOO365" s="132"/>
      <c r="IOP365" s="132"/>
      <c r="IOQ365" s="132"/>
      <c r="IOR365" s="132"/>
      <c r="IOS365" s="132"/>
      <c r="IOT365" s="132"/>
      <c r="IOU365" s="132"/>
      <c r="IOV365" s="132"/>
      <c r="IOW365" s="132"/>
      <c r="IOX365" s="132"/>
      <c r="IOY365" s="132"/>
      <c r="IOZ365" s="132"/>
      <c r="IPA365" s="132"/>
      <c r="IPB365" s="132"/>
      <c r="IPC365" s="132"/>
      <c r="IPD365" s="132"/>
      <c r="IPE365" s="132"/>
      <c r="IPF365" s="132"/>
      <c r="IPG365" s="132"/>
      <c r="IPH365" s="132"/>
      <c r="IPI365" s="132"/>
      <c r="IPJ365" s="132"/>
      <c r="IPK365" s="132"/>
      <c r="IPL365" s="132"/>
      <c r="IPM365" s="132"/>
      <c r="IPN365" s="132"/>
      <c r="IPO365" s="132"/>
      <c r="IPP365" s="132"/>
      <c r="IPQ365" s="132"/>
      <c r="IPR365" s="132"/>
      <c r="IPS365" s="132"/>
      <c r="IPT365" s="132"/>
      <c r="IPU365" s="132"/>
      <c r="IPV365" s="132"/>
      <c r="IPW365" s="132"/>
      <c r="IPX365" s="132"/>
      <c r="IPY365" s="132"/>
      <c r="IPZ365" s="132"/>
      <c r="IQA365" s="132"/>
      <c r="IQB365" s="132"/>
      <c r="IQC365" s="132"/>
      <c r="IQD365" s="132"/>
      <c r="IQE365" s="132"/>
      <c r="IQF365" s="132"/>
      <c r="IQG365" s="132"/>
      <c r="IQH365" s="132"/>
      <c r="IQI365" s="132"/>
      <c r="IQJ365" s="132"/>
      <c r="IQK365" s="132"/>
      <c r="IQL365" s="132"/>
      <c r="IQM365" s="132"/>
      <c r="IQN365" s="132"/>
      <c r="IQO365" s="132"/>
      <c r="IQP365" s="132"/>
      <c r="IQQ365" s="132"/>
      <c r="IQR365" s="132"/>
      <c r="IQS365" s="132"/>
      <c r="IQT365" s="132"/>
      <c r="IQU365" s="132"/>
      <c r="IQV365" s="132"/>
      <c r="IQW365" s="132"/>
      <c r="IQX365" s="132"/>
      <c r="IQY365" s="132"/>
      <c r="IQZ365" s="132"/>
      <c r="IRA365" s="132"/>
      <c r="IRB365" s="132"/>
      <c r="IRC365" s="132"/>
      <c r="IRD365" s="132"/>
      <c r="IRE365" s="132"/>
      <c r="IRF365" s="132"/>
      <c r="IRG365" s="132"/>
      <c r="IRH365" s="132"/>
      <c r="IRI365" s="132"/>
      <c r="IRJ365" s="132"/>
      <c r="IRK365" s="132"/>
      <c r="IRL365" s="132"/>
      <c r="IRM365" s="132"/>
      <c r="IRN365" s="132"/>
      <c r="IRO365" s="132"/>
      <c r="IRP365" s="132"/>
      <c r="IRQ365" s="132"/>
      <c r="IRR365" s="132"/>
      <c r="IRS365" s="132"/>
      <c r="IRT365" s="132"/>
      <c r="IRU365" s="132"/>
      <c r="IRV365" s="132"/>
      <c r="IRW365" s="132"/>
      <c r="IRX365" s="132"/>
      <c r="IRY365" s="132"/>
      <c r="IRZ365" s="132"/>
      <c r="ISA365" s="132"/>
      <c r="ISB365" s="132"/>
      <c r="ISC365" s="132"/>
      <c r="ISD365" s="132"/>
      <c r="ISE365" s="132"/>
      <c r="ISF365" s="132"/>
      <c r="ISG365" s="132"/>
      <c r="ISH365" s="132"/>
      <c r="ISI365" s="132"/>
      <c r="ISJ365" s="132"/>
      <c r="ISK365" s="132"/>
      <c r="ISL365" s="132"/>
      <c r="ISM365" s="132"/>
      <c r="ISN365" s="132"/>
      <c r="ISO365" s="132"/>
      <c r="ISP365" s="132"/>
      <c r="ISQ365" s="132"/>
      <c r="ISR365" s="132"/>
      <c r="ISS365" s="132"/>
      <c r="IST365" s="132"/>
      <c r="ISU365" s="132"/>
      <c r="ISV365" s="132"/>
      <c r="ISW365" s="132"/>
      <c r="ISX365" s="132"/>
      <c r="ISY365" s="132"/>
      <c r="ISZ365" s="132"/>
      <c r="ITA365" s="132"/>
      <c r="ITB365" s="132"/>
      <c r="ITC365" s="132"/>
      <c r="ITD365" s="132"/>
      <c r="ITE365" s="132"/>
      <c r="ITF365" s="132"/>
      <c r="ITG365" s="132"/>
      <c r="ITH365" s="132"/>
      <c r="ITI365" s="132"/>
      <c r="ITJ365" s="132"/>
      <c r="ITK365" s="132"/>
      <c r="ITL365" s="132"/>
      <c r="ITM365" s="132"/>
      <c r="ITN365" s="132"/>
      <c r="ITO365" s="132"/>
      <c r="ITP365" s="132"/>
      <c r="ITQ365" s="132"/>
      <c r="ITR365" s="132"/>
      <c r="ITS365" s="132"/>
      <c r="ITT365" s="132"/>
      <c r="ITU365" s="132"/>
      <c r="ITV365" s="132"/>
      <c r="ITW365" s="132"/>
      <c r="ITX365" s="132"/>
      <c r="ITY365" s="132"/>
      <c r="ITZ365" s="132"/>
      <c r="IUA365" s="132"/>
      <c r="IUB365" s="132"/>
      <c r="IUC365" s="132"/>
      <c r="IUD365" s="132"/>
      <c r="IUE365" s="132"/>
      <c r="IUF365" s="132"/>
      <c r="IUG365" s="132"/>
      <c r="IUH365" s="132"/>
      <c r="IUI365" s="132"/>
      <c r="IUJ365" s="132"/>
      <c r="IUK365" s="132"/>
      <c r="IUL365" s="132"/>
      <c r="IUM365" s="132"/>
      <c r="IUN365" s="132"/>
      <c r="IUO365" s="132"/>
      <c r="IUP365" s="132"/>
      <c r="IUQ365" s="132"/>
      <c r="IUR365" s="132"/>
      <c r="IUS365" s="132"/>
      <c r="IUT365" s="132"/>
      <c r="IUU365" s="132"/>
      <c r="IUV365" s="132"/>
      <c r="IUW365" s="132"/>
      <c r="IUX365" s="132"/>
      <c r="IUY365" s="132"/>
      <c r="IUZ365" s="132"/>
      <c r="IVA365" s="132"/>
      <c r="IVB365" s="132"/>
      <c r="IVC365" s="132"/>
      <c r="IVD365" s="132"/>
      <c r="IVE365" s="132"/>
      <c r="IVF365" s="132"/>
      <c r="IVG365" s="132"/>
      <c r="IVH365" s="132"/>
      <c r="IVI365" s="132"/>
      <c r="IVJ365" s="132"/>
      <c r="IVK365" s="132"/>
      <c r="IVL365" s="132"/>
      <c r="IVM365" s="132"/>
      <c r="IVN365" s="132"/>
      <c r="IVO365" s="132"/>
      <c r="IVP365" s="132"/>
      <c r="IVQ365" s="132"/>
      <c r="IVR365" s="132"/>
      <c r="IVS365" s="132"/>
      <c r="IVT365" s="132"/>
      <c r="IVU365" s="132"/>
      <c r="IVV365" s="132"/>
      <c r="IVW365" s="132"/>
      <c r="IVX365" s="132"/>
      <c r="IVY365" s="132"/>
      <c r="IVZ365" s="132"/>
      <c r="IWA365" s="132"/>
      <c r="IWB365" s="132"/>
      <c r="IWC365" s="132"/>
      <c r="IWD365" s="132"/>
      <c r="IWE365" s="132"/>
      <c r="IWF365" s="132"/>
      <c r="IWG365" s="132"/>
      <c r="IWH365" s="132"/>
      <c r="IWI365" s="132"/>
      <c r="IWJ365" s="132"/>
      <c r="IWK365" s="132"/>
      <c r="IWL365" s="132"/>
      <c r="IWM365" s="132"/>
      <c r="IWN365" s="132"/>
      <c r="IWO365" s="132"/>
      <c r="IWP365" s="132"/>
      <c r="IWQ365" s="132"/>
      <c r="IWR365" s="132"/>
      <c r="IWS365" s="132"/>
      <c r="IWT365" s="132"/>
      <c r="IWU365" s="132"/>
      <c r="IWV365" s="132"/>
      <c r="IWW365" s="132"/>
      <c r="IWX365" s="132"/>
      <c r="IWY365" s="132"/>
      <c r="IWZ365" s="132"/>
      <c r="IXA365" s="132"/>
      <c r="IXB365" s="132"/>
      <c r="IXC365" s="132"/>
      <c r="IXD365" s="132"/>
      <c r="IXE365" s="132"/>
      <c r="IXF365" s="132"/>
      <c r="IXG365" s="132"/>
      <c r="IXH365" s="132"/>
      <c r="IXI365" s="132"/>
      <c r="IXJ365" s="132"/>
      <c r="IXK365" s="132"/>
      <c r="IXL365" s="132"/>
      <c r="IXM365" s="132"/>
      <c r="IXN365" s="132"/>
      <c r="IXO365" s="132"/>
      <c r="IXP365" s="132"/>
      <c r="IXQ365" s="132"/>
      <c r="IXR365" s="132"/>
      <c r="IXS365" s="132"/>
      <c r="IXT365" s="132"/>
      <c r="IXU365" s="132"/>
      <c r="IXV365" s="132"/>
      <c r="IXW365" s="132"/>
      <c r="IXX365" s="132"/>
      <c r="IXY365" s="132"/>
      <c r="IXZ365" s="132"/>
      <c r="IYA365" s="132"/>
      <c r="IYB365" s="132"/>
      <c r="IYC365" s="132"/>
      <c r="IYD365" s="132"/>
      <c r="IYE365" s="132"/>
      <c r="IYF365" s="132"/>
      <c r="IYG365" s="132"/>
      <c r="IYH365" s="132"/>
      <c r="IYI365" s="132"/>
      <c r="IYJ365" s="132"/>
      <c r="IYK365" s="132"/>
      <c r="IYL365" s="132"/>
      <c r="IYM365" s="132"/>
      <c r="IYN365" s="132"/>
      <c r="IYO365" s="132"/>
      <c r="IYP365" s="132"/>
      <c r="IYQ365" s="132"/>
      <c r="IYR365" s="132"/>
      <c r="IYS365" s="132"/>
      <c r="IYT365" s="132"/>
      <c r="IYU365" s="132"/>
      <c r="IYV365" s="132"/>
      <c r="IYW365" s="132"/>
      <c r="IYX365" s="132"/>
      <c r="IYY365" s="132"/>
      <c r="IYZ365" s="132"/>
      <c r="IZA365" s="132"/>
      <c r="IZB365" s="132"/>
      <c r="IZC365" s="132"/>
      <c r="IZD365" s="132"/>
      <c r="IZE365" s="132"/>
      <c r="IZF365" s="132"/>
      <c r="IZG365" s="132"/>
      <c r="IZH365" s="132"/>
      <c r="IZI365" s="132"/>
      <c r="IZJ365" s="132"/>
      <c r="IZK365" s="132"/>
      <c r="IZL365" s="132"/>
      <c r="IZM365" s="132"/>
      <c r="IZN365" s="132"/>
      <c r="IZO365" s="132"/>
      <c r="IZP365" s="132"/>
      <c r="IZQ365" s="132"/>
      <c r="IZR365" s="132"/>
      <c r="IZS365" s="132"/>
      <c r="IZT365" s="132"/>
      <c r="IZU365" s="132"/>
      <c r="IZV365" s="132"/>
      <c r="IZW365" s="132"/>
      <c r="IZX365" s="132"/>
      <c r="IZY365" s="132"/>
      <c r="IZZ365" s="132"/>
      <c r="JAA365" s="132"/>
      <c r="JAB365" s="132"/>
      <c r="JAC365" s="132"/>
      <c r="JAD365" s="132"/>
      <c r="JAE365" s="132"/>
      <c r="JAF365" s="132"/>
      <c r="JAG365" s="132"/>
      <c r="JAH365" s="132"/>
      <c r="JAI365" s="132"/>
      <c r="JAJ365" s="132"/>
      <c r="JAK365" s="132"/>
      <c r="JAL365" s="132"/>
      <c r="JAM365" s="132"/>
      <c r="JAN365" s="132"/>
      <c r="JAO365" s="132"/>
      <c r="JAP365" s="132"/>
      <c r="JAQ365" s="132"/>
      <c r="JAR365" s="132"/>
      <c r="JAS365" s="132"/>
      <c r="JAT365" s="132"/>
      <c r="JAU365" s="132"/>
      <c r="JAV365" s="132"/>
      <c r="JAW365" s="132"/>
      <c r="JAX365" s="132"/>
      <c r="JAY365" s="132"/>
      <c r="JAZ365" s="132"/>
      <c r="JBA365" s="132"/>
      <c r="JBB365" s="132"/>
      <c r="JBC365" s="132"/>
      <c r="JBD365" s="132"/>
      <c r="JBE365" s="132"/>
      <c r="JBF365" s="132"/>
      <c r="JBG365" s="132"/>
      <c r="JBH365" s="132"/>
      <c r="JBI365" s="132"/>
      <c r="JBJ365" s="132"/>
      <c r="JBK365" s="132"/>
      <c r="JBL365" s="132"/>
      <c r="JBM365" s="132"/>
      <c r="JBN365" s="132"/>
      <c r="JBO365" s="132"/>
      <c r="JBP365" s="132"/>
      <c r="JBQ365" s="132"/>
      <c r="JBR365" s="132"/>
      <c r="JBS365" s="132"/>
      <c r="JBT365" s="132"/>
      <c r="JBU365" s="132"/>
      <c r="JBV365" s="132"/>
      <c r="JBW365" s="132"/>
      <c r="JBX365" s="132"/>
      <c r="JBY365" s="132"/>
      <c r="JBZ365" s="132"/>
      <c r="JCA365" s="132"/>
      <c r="JCB365" s="132"/>
      <c r="JCC365" s="132"/>
      <c r="JCD365" s="132"/>
      <c r="JCE365" s="132"/>
      <c r="JCF365" s="132"/>
      <c r="JCG365" s="132"/>
      <c r="JCH365" s="132"/>
      <c r="JCI365" s="132"/>
      <c r="JCJ365" s="132"/>
      <c r="JCK365" s="132"/>
      <c r="JCL365" s="132"/>
      <c r="JCM365" s="132"/>
      <c r="JCN365" s="132"/>
      <c r="JCO365" s="132"/>
      <c r="JCP365" s="132"/>
      <c r="JCQ365" s="132"/>
      <c r="JCR365" s="132"/>
      <c r="JCS365" s="132"/>
      <c r="JCT365" s="132"/>
      <c r="JCU365" s="132"/>
      <c r="JCV365" s="132"/>
      <c r="JCW365" s="132"/>
      <c r="JCX365" s="132"/>
      <c r="JCY365" s="132"/>
      <c r="JCZ365" s="132"/>
      <c r="JDA365" s="132"/>
      <c r="JDB365" s="132"/>
      <c r="JDC365" s="132"/>
      <c r="JDD365" s="132"/>
      <c r="JDE365" s="132"/>
      <c r="JDF365" s="132"/>
      <c r="JDG365" s="132"/>
      <c r="JDH365" s="132"/>
      <c r="JDI365" s="132"/>
      <c r="JDJ365" s="132"/>
      <c r="JDK365" s="132"/>
      <c r="JDL365" s="132"/>
      <c r="JDM365" s="132"/>
      <c r="JDN365" s="132"/>
      <c r="JDO365" s="132"/>
      <c r="JDP365" s="132"/>
      <c r="JDQ365" s="132"/>
      <c r="JDR365" s="132"/>
      <c r="JDS365" s="132"/>
      <c r="JDT365" s="132"/>
      <c r="JDU365" s="132"/>
      <c r="JDV365" s="132"/>
      <c r="JDW365" s="132"/>
      <c r="JDX365" s="132"/>
      <c r="JDY365" s="132"/>
      <c r="JDZ365" s="132"/>
      <c r="JEA365" s="132"/>
      <c r="JEB365" s="132"/>
      <c r="JEC365" s="132"/>
      <c r="JED365" s="132"/>
      <c r="JEE365" s="132"/>
      <c r="JEF365" s="132"/>
      <c r="JEG365" s="132"/>
      <c r="JEH365" s="132"/>
      <c r="JEI365" s="132"/>
      <c r="JEJ365" s="132"/>
      <c r="JEK365" s="132"/>
      <c r="JEL365" s="132"/>
      <c r="JEM365" s="132"/>
      <c r="JEN365" s="132"/>
      <c r="JEO365" s="132"/>
      <c r="JEP365" s="132"/>
      <c r="JEQ365" s="132"/>
      <c r="JER365" s="132"/>
      <c r="JES365" s="132"/>
      <c r="JET365" s="132"/>
      <c r="JEU365" s="132"/>
      <c r="JEV365" s="132"/>
      <c r="JEW365" s="132"/>
      <c r="JEX365" s="132"/>
      <c r="JEY365" s="132"/>
      <c r="JEZ365" s="132"/>
      <c r="JFA365" s="132"/>
      <c r="JFB365" s="132"/>
      <c r="JFC365" s="132"/>
      <c r="JFD365" s="132"/>
      <c r="JFE365" s="132"/>
      <c r="JFF365" s="132"/>
      <c r="JFG365" s="132"/>
      <c r="JFH365" s="132"/>
      <c r="JFI365" s="132"/>
      <c r="JFJ365" s="132"/>
      <c r="JFK365" s="132"/>
      <c r="JFL365" s="132"/>
      <c r="JFM365" s="132"/>
      <c r="JFN365" s="132"/>
      <c r="JFO365" s="132"/>
      <c r="JFP365" s="132"/>
      <c r="JFQ365" s="132"/>
      <c r="JFR365" s="132"/>
      <c r="JFS365" s="132"/>
      <c r="JFT365" s="132"/>
      <c r="JFU365" s="132"/>
      <c r="JFV365" s="132"/>
      <c r="JFW365" s="132"/>
      <c r="JFX365" s="132"/>
      <c r="JFY365" s="132"/>
      <c r="JFZ365" s="132"/>
      <c r="JGA365" s="132"/>
      <c r="JGB365" s="132"/>
      <c r="JGC365" s="132"/>
      <c r="JGD365" s="132"/>
      <c r="JGE365" s="132"/>
      <c r="JGF365" s="132"/>
      <c r="JGG365" s="132"/>
      <c r="JGH365" s="132"/>
      <c r="JGI365" s="132"/>
      <c r="JGJ365" s="132"/>
      <c r="JGK365" s="132"/>
      <c r="JGL365" s="132"/>
      <c r="JGM365" s="132"/>
      <c r="JGN365" s="132"/>
      <c r="JGO365" s="132"/>
      <c r="JGP365" s="132"/>
      <c r="JGQ365" s="132"/>
      <c r="JGR365" s="132"/>
      <c r="JGS365" s="132"/>
      <c r="JGT365" s="132"/>
      <c r="JGU365" s="132"/>
      <c r="JGV365" s="132"/>
      <c r="JGW365" s="132"/>
      <c r="JGX365" s="132"/>
      <c r="JGY365" s="132"/>
      <c r="JGZ365" s="132"/>
      <c r="JHA365" s="132"/>
      <c r="JHB365" s="132"/>
      <c r="JHC365" s="132"/>
      <c r="JHD365" s="132"/>
      <c r="JHE365" s="132"/>
      <c r="JHF365" s="132"/>
      <c r="JHG365" s="132"/>
      <c r="JHH365" s="132"/>
      <c r="JHI365" s="132"/>
      <c r="JHJ365" s="132"/>
      <c r="JHK365" s="132"/>
      <c r="JHL365" s="132"/>
      <c r="JHM365" s="132"/>
      <c r="JHN365" s="132"/>
      <c r="JHO365" s="132"/>
      <c r="JHP365" s="132"/>
      <c r="JHQ365" s="132"/>
      <c r="JHR365" s="132"/>
      <c r="JHS365" s="132"/>
      <c r="JHT365" s="132"/>
      <c r="JHU365" s="132"/>
      <c r="JHV365" s="132"/>
      <c r="JHW365" s="132"/>
      <c r="JHX365" s="132"/>
      <c r="JHY365" s="132"/>
      <c r="JHZ365" s="132"/>
      <c r="JIA365" s="132"/>
      <c r="JIB365" s="132"/>
      <c r="JIC365" s="132"/>
      <c r="JID365" s="132"/>
      <c r="JIE365" s="132"/>
      <c r="JIF365" s="132"/>
      <c r="JIG365" s="132"/>
      <c r="JIH365" s="132"/>
      <c r="JII365" s="132"/>
      <c r="JIJ365" s="132"/>
      <c r="JIK365" s="132"/>
      <c r="JIL365" s="132"/>
      <c r="JIM365" s="132"/>
      <c r="JIN365" s="132"/>
      <c r="JIO365" s="132"/>
      <c r="JIP365" s="132"/>
      <c r="JIQ365" s="132"/>
      <c r="JIR365" s="132"/>
      <c r="JIS365" s="132"/>
      <c r="JIT365" s="132"/>
      <c r="JIU365" s="132"/>
      <c r="JIV365" s="132"/>
      <c r="JIW365" s="132"/>
      <c r="JIX365" s="132"/>
      <c r="JIY365" s="132"/>
      <c r="JIZ365" s="132"/>
      <c r="JJA365" s="132"/>
      <c r="JJB365" s="132"/>
      <c r="JJC365" s="132"/>
      <c r="JJD365" s="132"/>
      <c r="JJE365" s="132"/>
      <c r="JJF365" s="132"/>
      <c r="JJG365" s="132"/>
      <c r="JJH365" s="132"/>
      <c r="JJI365" s="132"/>
      <c r="JJJ365" s="132"/>
      <c r="JJK365" s="132"/>
      <c r="JJL365" s="132"/>
      <c r="JJM365" s="132"/>
      <c r="JJN365" s="132"/>
      <c r="JJO365" s="132"/>
      <c r="JJP365" s="132"/>
      <c r="JJQ365" s="132"/>
      <c r="JJR365" s="132"/>
      <c r="JJS365" s="132"/>
      <c r="JJT365" s="132"/>
      <c r="JJU365" s="132"/>
      <c r="JJV365" s="132"/>
      <c r="JJW365" s="132"/>
      <c r="JJX365" s="132"/>
      <c r="JJY365" s="132"/>
      <c r="JJZ365" s="132"/>
      <c r="JKA365" s="132"/>
      <c r="JKB365" s="132"/>
      <c r="JKC365" s="132"/>
      <c r="JKD365" s="132"/>
      <c r="JKE365" s="132"/>
      <c r="JKF365" s="132"/>
      <c r="JKG365" s="132"/>
      <c r="JKH365" s="132"/>
      <c r="JKI365" s="132"/>
      <c r="JKJ365" s="132"/>
      <c r="JKK365" s="132"/>
      <c r="JKL365" s="132"/>
      <c r="JKM365" s="132"/>
      <c r="JKN365" s="132"/>
      <c r="JKO365" s="132"/>
      <c r="JKP365" s="132"/>
      <c r="JKQ365" s="132"/>
      <c r="JKR365" s="132"/>
      <c r="JKS365" s="132"/>
      <c r="JKT365" s="132"/>
      <c r="JKU365" s="132"/>
      <c r="JKV365" s="132"/>
      <c r="JKW365" s="132"/>
      <c r="JKX365" s="132"/>
      <c r="JKY365" s="132"/>
      <c r="JKZ365" s="132"/>
      <c r="JLA365" s="132"/>
      <c r="JLB365" s="132"/>
      <c r="JLC365" s="132"/>
      <c r="JLD365" s="132"/>
      <c r="JLE365" s="132"/>
      <c r="JLF365" s="132"/>
      <c r="JLG365" s="132"/>
      <c r="JLH365" s="132"/>
      <c r="JLI365" s="132"/>
      <c r="JLJ365" s="132"/>
      <c r="JLK365" s="132"/>
      <c r="JLL365" s="132"/>
      <c r="JLM365" s="132"/>
      <c r="JLN365" s="132"/>
      <c r="JLO365" s="132"/>
      <c r="JLP365" s="132"/>
      <c r="JLQ365" s="132"/>
      <c r="JLR365" s="132"/>
      <c r="JLS365" s="132"/>
      <c r="JLT365" s="132"/>
      <c r="JLU365" s="132"/>
      <c r="JLV365" s="132"/>
      <c r="JLW365" s="132"/>
      <c r="JLX365" s="132"/>
      <c r="JLY365" s="132"/>
      <c r="JLZ365" s="132"/>
      <c r="JMA365" s="132"/>
      <c r="JMB365" s="132"/>
      <c r="JMC365" s="132"/>
      <c r="JMD365" s="132"/>
      <c r="JME365" s="132"/>
      <c r="JMF365" s="132"/>
      <c r="JMG365" s="132"/>
      <c r="JMH365" s="132"/>
      <c r="JMI365" s="132"/>
      <c r="JMJ365" s="132"/>
      <c r="JMK365" s="132"/>
      <c r="JML365" s="132"/>
      <c r="JMM365" s="132"/>
      <c r="JMN365" s="132"/>
      <c r="JMO365" s="132"/>
      <c r="JMP365" s="132"/>
      <c r="JMQ365" s="132"/>
      <c r="JMR365" s="132"/>
      <c r="JMS365" s="132"/>
      <c r="JMT365" s="132"/>
      <c r="JMU365" s="132"/>
      <c r="JMV365" s="132"/>
      <c r="JMW365" s="132"/>
      <c r="JMX365" s="132"/>
      <c r="JMY365" s="132"/>
      <c r="JMZ365" s="132"/>
      <c r="JNA365" s="132"/>
      <c r="JNB365" s="132"/>
      <c r="JNC365" s="132"/>
      <c r="JND365" s="132"/>
      <c r="JNE365" s="132"/>
      <c r="JNF365" s="132"/>
      <c r="JNG365" s="132"/>
      <c r="JNH365" s="132"/>
      <c r="JNI365" s="132"/>
      <c r="JNJ365" s="132"/>
      <c r="JNK365" s="132"/>
      <c r="JNL365" s="132"/>
      <c r="JNM365" s="132"/>
      <c r="JNN365" s="132"/>
      <c r="JNO365" s="132"/>
      <c r="JNP365" s="132"/>
      <c r="JNQ365" s="132"/>
      <c r="JNR365" s="132"/>
      <c r="JNS365" s="132"/>
      <c r="JNT365" s="132"/>
      <c r="JNU365" s="132"/>
      <c r="JNV365" s="132"/>
      <c r="JNW365" s="132"/>
      <c r="JNX365" s="132"/>
      <c r="JNY365" s="132"/>
      <c r="JNZ365" s="132"/>
      <c r="JOA365" s="132"/>
      <c r="JOB365" s="132"/>
      <c r="JOC365" s="132"/>
      <c r="JOD365" s="132"/>
      <c r="JOE365" s="132"/>
      <c r="JOF365" s="132"/>
      <c r="JOG365" s="132"/>
      <c r="JOH365" s="132"/>
      <c r="JOI365" s="132"/>
      <c r="JOJ365" s="132"/>
      <c r="JOK365" s="132"/>
      <c r="JOL365" s="132"/>
      <c r="JOM365" s="132"/>
      <c r="JON365" s="132"/>
      <c r="JOO365" s="132"/>
      <c r="JOP365" s="132"/>
      <c r="JOQ365" s="132"/>
      <c r="JOR365" s="132"/>
      <c r="JOS365" s="132"/>
      <c r="JOT365" s="132"/>
      <c r="JOU365" s="132"/>
      <c r="JOV365" s="132"/>
      <c r="JOW365" s="132"/>
      <c r="JOX365" s="132"/>
      <c r="JOY365" s="132"/>
      <c r="JOZ365" s="132"/>
      <c r="JPA365" s="132"/>
      <c r="JPB365" s="132"/>
      <c r="JPC365" s="132"/>
      <c r="JPD365" s="132"/>
      <c r="JPE365" s="132"/>
      <c r="JPF365" s="132"/>
      <c r="JPG365" s="132"/>
      <c r="JPH365" s="132"/>
      <c r="JPI365" s="132"/>
      <c r="JPJ365" s="132"/>
      <c r="JPK365" s="132"/>
      <c r="JPL365" s="132"/>
      <c r="JPM365" s="132"/>
      <c r="JPN365" s="132"/>
      <c r="JPO365" s="132"/>
      <c r="JPP365" s="132"/>
      <c r="JPQ365" s="132"/>
      <c r="JPR365" s="132"/>
      <c r="JPS365" s="132"/>
      <c r="JPT365" s="132"/>
      <c r="JPU365" s="132"/>
      <c r="JPV365" s="132"/>
      <c r="JPW365" s="132"/>
      <c r="JPX365" s="132"/>
      <c r="JPY365" s="132"/>
      <c r="JPZ365" s="132"/>
      <c r="JQA365" s="132"/>
      <c r="JQB365" s="132"/>
      <c r="JQC365" s="132"/>
      <c r="JQD365" s="132"/>
      <c r="JQE365" s="132"/>
      <c r="JQF365" s="132"/>
      <c r="JQG365" s="132"/>
      <c r="JQH365" s="132"/>
      <c r="JQI365" s="132"/>
      <c r="JQJ365" s="132"/>
      <c r="JQK365" s="132"/>
      <c r="JQL365" s="132"/>
      <c r="JQM365" s="132"/>
      <c r="JQN365" s="132"/>
      <c r="JQO365" s="132"/>
      <c r="JQP365" s="132"/>
      <c r="JQQ365" s="132"/>
      <c r="JQR365" s="132"/>
      <c r="JQS365" s="132"/>
      <c r="JQT365" s="132"/>
      <c r="JQU365" s="132"/>
      <c r="JQV365" s="132"/>
      <c r="JQW365" s="132"/>
      <c r="JQX365" s="132"/>
      <c r="JQY365" s="132"/>
      <c r="JQZ365" s="132"/>
      <c r="JRA365" s="132"/>
      <c r="JRB365" s="132"/>
      <c r="JRC365" s="132"/>
      <c r="JRD365" s="132"/>
      <c r="JRE365" s="132"/>
      <c r="JRF365" s="132"/>
      <c r="JRG365" s="132"/>
      <c r="JRH365" s="132"/>
      <c r="JRI365" s="132"/>
      <c r="JRJ365" s="132"/>
      <c r="JRK365" s="132"/>
      <c r="JRL365" s="132"/>
      <c r="JRM365" s="132"/>
      <c r="JRN365" s="132"/>
      <c r="JRO365" s="132"/>
      <c r="JRP365" s="132"/>
      <c r="JRQ365" s="132"/>
      <c r="JRR365" s="132"/>
      <c r="JRS365" s="132"/>
      <c r="JRT365" s="132"/>
      <c r="JRU365" s="132"/>
      <c r="JRV365" s="132"/>
      <c r="JRW365" s="132"/>
      <c r="JRX365" s="132"/>
      <c r="JRY365" s="132"/>
      <c r="JRZ365" s="132"/>
      <c r="JSA365" s="132"/>
      <c r="JSB365" s="132"/>
      <c r="JSC365" s="132"/>
      <c r="JSD365" s="132"/>
      <c r="JSE365" s="132"/>
      <c r="JSF365" s="132"/>
      <c r="JSG365" s="132"/>
      <c r="JSH365" s="132"/>
      <c r="JSI365" s="132"/>
      <c r="JSJ365" s="132"/>
      <c r="JSK365" s="132"/>
      <c r="JSL365" s="132"/>
      <c r="JSM365" s="132"/>
      <c r="JSN365" s="132"/>
      <c r="JSO365" s="132"/>
      <c r="JSP365" s="132"/>
      <c r="JSQ365" s="132"/>
      <c r="JSR365" s="132"/>
      <c r="JSS365" s="132"/>
      <c r="JST365" s="132"/>
      <c r="JSU365" s="132"/>
      <c r="JSV365" s="132"/>
      <c r="JSW365" s="132"/>
      <c r="JSX365" s="132"/>
      <c r="JSY365" s="132"/>
      <c r="JSZ365" s="132"/>
      <c r="JTA365" s="132"/>
      <c r="JTB365" s="132"/>
      <c r="JTC365" s="132"/>
      <c r="JTD365" s="132"/>
      <c r="JTE365" s="132"/>
      <c r="JTF365" s="132"/>
      <c r="JTG365" s="132"/>
      <c r="JTH365" s="132"/>
      <c r="JTI365" s="132"/>
      <c r="JTJ365" s="132"/>
      <c r="JTK365" s="132"/>
      <c r="JTL365" s="132"/>
      <c r="JTM365" s="132"/>
      <c r="JTN365" s="132"/>
      <c r="JTO365" s="132"/>
      <c r="JTP365" s="132"/>
      <c r="JTQ365" s="132"/>
      <c r="JTR365" s="132"/>
      <c r="JTS365" s="132"/>
      <c r="JTT365" s="132"/>
      <c r="JTU365" s="132"/>
      <c r="JTV365" s="132"/>
      <c r="JTW365" s="132"/>
      <c r="JTX365" s="132"/>
      <c r="JTY365" s="132"/>
      <c r="JTZ365" s="132"/>
      <c r="JUA365" s="132"/>
      <c r="JUB365" s="132"/>
      <c r="JUC365" s="132"/>
      <c r="JUD365" s="132"/>
      <c r="JUE365" s="132"/>
      <c r="JUF365" s="132"/>
      <c r="JUG365" s="132"/>
      <c r="JUH365" s="132"/>
      <c r="JUI365" s="132"/>
      <c r="JUJ365" s="132"/>
      <c r="JUK365" s="132"/>
      <c r="JUL365" s="132"/>
      <c r="JUM365" s="132"/>
      <c r="JUN365" s="132"/>
      <c r="JUO365" s="132"/>
      <c r="JUP365" s="132"/>
      <c r="JUQ365" s="132"/>
      <c r="JUR365" s="132"/>
      <c r="JUS365" s="132"/>
      <c r="JUT365" s="132"/>
      <c r="JUU365" s="132"/>
      <c r="JUV365" s="132"/>
      <c r="JUW365" s="132"/>
      <c r="JUX365" s="132"/>
      <c r="JUY365" s="132"/>
      <c r="JUZ365" s="132"/>
      <c r="JVA365" s="132"/>
      <c r="JVB365" s="132"/>
      <c r="JVC365" s="132"/>
      <c r="JVD365" s="132"/>
      <c r="JVE365" s="132"/>
      <c r="JVF365" s="132"/>
      <c r="JVG365" s="132"/>
      <c r="JVH365" s="132"/>
      <c r="JVI365" s="132"/>
      <c r="JVJ365" s="132"/>
      <c r="JVK365" s="132"/>
      <c r="JVL365" s="132"/>
      <c r="JVM365" s="132"/>
      <c r="JVN365" s="132"/>
      <c r="JVO365" s="132"/>
      <c r="JVP365" s="132"/>
      <c r="JVQ365" s="132"/>
      <c r="JVR365" s="132"/>
      <c r="JVS365" s="132"/>
      <c r="JVT365" s="132"/>
      <c r="JVU365" s="132"/>
      <c r="JVV365" s="132"/>
      <c r="JVW365" s="132"/>
      <c r="JVX365" s="132"/>
      <c r="JVY365" s="132"/>
      <c r="JVZ365" s="132"/>
      <c r="JWA365" s="132"/>
      <c r="JWB365" s="132"/>
      <c r="JWC365" s="132"/>
      <c r="JWD365" s="132"/>
      <c r="JWE365" s="132"/>
      <c r="JWF365" s="132"/>
      <c r="JWG365" s="132"/>
      <c r="JWH365" s="132"/>
      <c r="JWI365" s="132"/>
      <c r="JWJ365" s="132"/>
      <c r="JWK365" s="132"/>
      <c r="JWL365" s="132"/>
      <c r="JWM365" s="132"/>
      <c r="JWN365" s="132"/>
      <c r="JWO365" s="132"/>
      <c r="JWP365" s="132"/>
      <c r="JWQ365" s="132"/>
      <c r="JWR365" s="132"/>
      <c r="JWS365" s="132"/>
      <c r="JWT365" s="132"/>
      <c r="JWU365" s="132"/>
      <c r="JWV365" s="132"/>
      <c r="JWW365" s="132"/>
      <c r="JWX365" s="132"/>
      <c r="JWY365" s="132"/>
      <c r="JWZ365" s="132"/>
      <c r="JXA365" s="132"/>
      <c r="JXB365" s="132"/>
      <c r="JXC365" s="132"/>
      <c r="JXD365" s="132"/>
      <c r="JXE365" s="132"/>
      <c r="JXF365" s="132"/>
      <c r="JXG365" s="132"/>
      <c r="JXH365" s="132"/>
      <c r="JXI365" s="132"/>
      <c r="JXJ365" s="132"/>
      <c r="JXK365" s="132"/>
      <c r="JXL365" s="132"/>
      <c r="JXM365" s="132"/>
      <c r="JXN365" s="132"/>
      <c r="JXO365" s="132"/>
      <c r="JXP365" s="132"/>
      <c r="JXQ365" s="132"/>
      <c r="JXR365" s="132"/>
      <c r="JXS365" s="132"/>
      <c r="JXT365" s="132"/>
      <c r="JXU365" s="132"/>
      <c r="JXV365" s="132"/>
      <c r="JXW365" s="132"/>
      <c r="JXX365" s="132"/>
      <c r="JXY365" s="132"/>
      <c r="JXZ365" s="132"/>
      <c r="JYA365" s="132"/>
      <c r="JYB365" s="132"/>
      <c r="JYC365" s="132"/>
      <c r="JYD365" s="132"/>
      <c r="JYE365" s="132"/>
      <c r="JYF365" s="132"/>
      <c r="JYG365" s="132"/>
      <c r="JYH365" s="132"/>
      <c r="JYI365" s="132"/>
      <c r="JYJ365" s="132"/>
      <c r="JYK365" s="132"/>
      <c r="JYL365" s="132"/>
      <c r="JYM365" s="132"/>
      <c r="JYN365" s="132"/>
      <c r="JYO365" s="132"/>
      <c r="JYP365" s="132"/>
      <c r="JYQ365" s="132"/>
      <c r="JYR365" s="132"/>
      <c r="JYS365" s="132"/>
      <c r="JYT365" s="132"/>
      <c r="JYU365" s="132"/>
      <c r="JYV365" s="132"/>
      <c r="JYW365" s="132"/>
      <c r="JYX365" s="132"/>
      <c r="JYY365" s="132"/>
      <c r="JYZ365" s="132"/>
      <c r="JZA365" s="132"/>
      <c r="JZB365" s="132"/>
      <c r="JZC365" s="132"/>
      <c r="JZD365" s="132"/>
      <c r="JZE365" s="132"/>
      <c r="JZF365" s="132"/>
      <c r="JZG365" s="132"/>
      <c r="JZH365" s="132"/>
      <c r="JZI365" s="132"/>
      <c r="JZJ365" s="132"/>
      <c r="JZK365" s="132"/>
      <c r="JZL365" s="132"/>
      <c r="JZM365" s="132"/>
      <c r="JZN365" s="132"/>
      <c r="JZO365" s="132"/>
      <c r="JZP365" s="132"/>
      <c r="JZQ365" s="132"/>
      <c r="JZR365" s="132"/>
      <c r="JZS365" s="132"/>
      <c r="JZT365" s="132"/>
      <c r="JZU365" s="132"/>
      <c r="JZV365" s="132"/>
      <c r="JZW365" s="132"/>
      <c r="JZX365" s="132"/>
      <c r="JZY365" s="132"/>
      <c r="JZZ365" s="132"/>
      <c r="KAA365" s="132"/>
      <c r="KAB365" s="132"/>
      <c r="KAC365" s="132"/>
      <c r="KAD365" s="132"/>
      <c r="KAE365" s="132"/>
      <c r="KAF365" s="132"/>
      <c r="KAG365" s="132"/>
      <c r="KAH365" s="132"/>
      <c r="KAI365" s="132"/>
      <c r="KAJ365" s="132"/>
      <c r="KAK365" s="132"/>
      <c r="KAL365" s="132"/>
      <c r="KAM365" s="132"/>
      <c r="KAN365" s="132"/>
      <c r="KAO365" s="132"/>
      <c r="KAP365" s="132"/>
      <c r="KAQ365" s="132"/>
      <c r="KAR365" s="132"/>
      <c r="KAS365" s="132"/>
      <c r="KAT365" s="132"/>
      <c r="KAU365" s="132"/>
      <c r="KAV365" s="132"/>
      <c r="KAW365" s="132"/>
      <c r="KAX365" s="132"/>
      <c r="KAY365" s="132"/>
      <c r="KAZ365" s="132"/>
      <c r="KBA365" s="132"/>
      <c r="KBB365" s="132"/>
      <c r="KBC365" s="132"/>
      <c r="KBD365" s="132"/>
      <c r="KBE365" s="132"/>
      <c r="KBF365" s="132"/>
      <c r="KBG365" s="132"/>
      <c r="KBH365" s="132"/>
      <c r="KBI365" s="132"/>
      <c r="KBJ365" s="132"/>
      <c r="KBK365" s="132"/>
      <c r="KBL365" s="132"/>
      <c r="KBM365" s="132"/>
      <c r="KBN365" s="132"/>
      <c r="KBO365" s="132"/>
      <c r="KBP365" s="132"/>
      <c r="KBQ365" s="132"/>
      <c r="KBR365" s="132"/>
      <c r="KBS365" s="132"/>
      <c r="KBT365" s="132"/>
      <c r="KBU365" s="132"/>
      <c r="KBV365" s="132"/>
      <c r="KBW365" s="132"/>
      <c r="KBX365" s="132"/>
      <c r="KBY365" s="132"/>
      <c r="KBZ365" s="132"/>
      <c r="KCA365" s="132"/>
      <c r="KCB365" s="132"/>
      <c r="KCC365" s="132"/>
      <c r="KCD365" s="132"/>
      <c r="KCE365" s="132"/>
      <c r="KCF365" s="132"/>
      <c r="KCG365" s="132"/>
      <c r="KCH365" s="132"/>
      <c r="KCI365" s="132"/>
      <c r="KCJ365" s="132"/>
      <c r="KCK365" s="132"/>
      <c r="KCL365" s="132"/>
      <c r="KCM365" s="132"/>
      <c r="KCN365" s="132"/>
      <c r="KCO365" s="132"/>
      <c r="KCP365" s="132"/>
      <c r="KCQ365" s="132"/>
      <c r="KCR365" s="132"/>
      <c r="KCS365" s="132"/>
      <c r="KCT365" s="132"/>
      <c r="KCU365" s="132"/>
      <c r="KCV365" s="132"/>
      <c r="KCW365" s="132"/>
      <c r="KCX365" s="132"/>
      <c r="KCY365" s="132"/>
      <c r="KCZ365" s="132"/>
      <c r="KDA365" s="132"/>
      <c r="KDB365" s="132"/>
      <c r="KDC365" s="132"/>
      <c r="KDD365" s="132"/>
      <c r="KDE365" s="132"/>
      <c r="KDF365" s="132"/>
      <c r="KDG365" s="132"/>
      <c r="KDH365" s="132"/>
      <c r="KDI365" s="132"/>
      <c r="KDJ365" s="132"/>
      <c r="KDK365" s="132"/>
      <c r="KDL365" s="132"/>
      <c r="KDM365" s="132"/>
      <c r="KDN365" s="132"/>
      <c r="KDO365" s="132"/>
      <c r="KDP365" s="132"/>
      <c r="KDQ365" s="132"/>
      <c r="KDR365" s="132"/>
      <c r="KDS365" s="132"/>
      <c r="KDT365" s="132"/>
      <c r="KDU365" s="132"/>
      <c r="KDV365" s="132"/>
      <c r="KDW365" s="132"/>
      <c r="KDX365" s="132"/>
      <c r="KDY365" s="132"/>
      <c r="KDZ365" s="132"/>
      <c r="KEA365" s="132"/>
      <c r="KEB365" s="132"/>
      <c r="KEC365" s="132"/>
      <c r="KED365" s="132"/>
      <c r="KEE365" s="132"/>
      <c r="KEF365" s="132"/>
      <c r="KEG365" s="132"/>
      <c r="KEH365" s="132"/>
      <c r="KEI365" s="132"/>
      <c r="KEJ365" s="132"/>
      <c r="KEK365" s="132"/>
      <c r="KEL365" s="132"/>
      <c r="KEM365" s="132"/>
      <c r="KEN365" s="132"/>
      <c r="KEO365" s="132"/>
      <c r="KEP365" s="132"/>
      <c r="KEQ365" s="132"/>
      <c r="KER365" s="132"/>
      <c r="KES365" s="132"/>
      <c r="KET365" s="132"/>
      <c r="KEU365" s="132"/>
      <c r="KEV365" s="132"/>
      <c r="KEW365" s="132"/>
      <c r="KEX365" s="132"/>
      <c r="KEY365" s="132"/>
      <c r="KEZ365" s="132"/>
      <c r="KFA365" s="132"/>
      <c r="KFB365" s="132"/>
      <c r="KFC365" s="132"/>
      <c r="KFD365" s="132"/>
      <c r="KFE365" s="132"/>
      <c r="KFF365" s="132"/>
      <c r="KFG365" s="132"/>
      <c r="KFH365" s="132"/>
      <c r="KFI365" s="132"/>
      <c r="KFJ365" s="132"/>
      <c r="KFK365" s="132"/>
      <c r="KFL365" s="132"/>
      <c r="KFM365" s="132"/>
      <c r="KFN365" s="132"/>
      <c r="KFO365" s="132"/>
      <c r="KFP365" s="132"/>
      <c r="KFQ365" s="132"/>
      <c r="KFR365" s="132"/>
      <c r="KFS365" s="132"/>
      <c r="KFT365" s="132"/>
      <c r="KFU365" s="132"/>
      <c r="KFV365" s="132"/>
      <c r="KFW365" s="132"/>
      <c r="KFX365" s="132"/>
      <c r="KFY365" s="132"/>
      <c r="KFZ365" s="132"/>
      <c r="KGA365" s="132"/>
      <c r="KGB365" s="132"/>
      <c r="KGC365" s="132"/>
      <c r="KGD365" s="132"/>
      <c r="KGE365" s="132"/>
      <c r="KGF365" s="132"/>
      <c r="KGG365" s="132"/>
      <c r="KGH365" s="132"/>
      <c r="KGI365" s="132"/>
      <c r="KGJ365" s="132"/>
      <c r="KGK365" s="132"/>
      <c r="KGL365" s="132"/>
      <c r="KGM365" s="132"/>
      <c r="KGN365" s="132"/>
      <c r="KGO365" s="132"/>
      <c r="KGP365" s="132"/>
      <c r="KGQ365" s="132"/>
      <c r="KGR365" s="132"/>
      <c r="KGS365" s="132"/>
      <c r="KGT365" s="132"/>
      <c r="KGU365" s="132"/>
      <c r="KGV365" s="132"/>
      <c r="KGW365" s="132"/>
      <c r="KGX365" s="132"/>
      <c r="KGY365" s="132"/>
      <c r="KGZ365" s="132"/>
      <c r="KHA365" s="132"/>
      <c r="KHB365" s="132"/>
      <c r="KHC365" s="132"/>
      <c r="KHD365" s="132"/>
      <c r="KHE365" s="132"/>
      <c r="KHF365" s="132"/>
      <c r="KHG365" s="132"/>
      <c r="KHH365" s="132"/>
      <c r="KHI365" s="132"/>
      <c r="KHJ365" s="132"/>
      <c r="KHK365" s="132"/>
      <c r="KHL365" s="132"/>
      <c r="KHM365" s="132"/>
      <c r="KHN365" s="132"/>
      <c r="KHO365" s="132"/>
      <c r="KHP365" s="132"/>
      <c r="KHQ365" s="132"/>
      <c r="KHR365" s="132"/>
      <c r="KHS365" s="132"/>
      <c r="KHT365" s="132"/>
      <c r="KHU365" s="132"/>
      <c r="KHV365" s="132"/>
      <c r="KHW365" s="132"/>
      <c r="KHX365" s="132"/>
      <c r="KHY365" s="132"/>
      <c r="KHZ365" s="132"/>
      <c r="KIA365" s="132"/>
      <c r="KIB365" s="132"/>
      <c r="KIC365" s="132"/>
      <c r="KID365" s="132"/>
      <c r="KIE365" s="132"/>
      <c r="KIF365" s="132"/>
      <c r="KIG365" s="132"/>
      <c r="KIH365" s="132"/>
      <c r="KII365" s="132"/>
      <c r="KIJ365" s="132"/>
      <c r="KIK365" s="132"/>
      <c r="KIL365" s="132"/>
      <c r="KIM365" s="132"/>
      <c r="KIN365" s="132"/>
      <c r="KIO365" s="132"/>
      <c r="KIP365" s="132"/>
      <c r="KIQ365" s="132"/>
      <c r="KIR365" s="132"/>
      <c r="KIS365" s="132"/>
      <c r="KIT365" s="132"/>
      <c r="KIU365" s="132"/>
      <c r="KIV365" s="132"/>
      <c r="KIW365" s="132"/>
      <c r="KIX365" s="132"/>
      <c r="KIY365" s="132"/>
      <c r="KIZ365" s="132"/>
      <c r="KJA365" s="132"/>
      <c r="KJB365" s="132"/>
      <c r="KJC365" s="132"/>
      <c r="KJD365" s="132"/>
      <c r="KJE365" s="132"/>
      <c r="KJF365" s="132"/>
      <c r="KJG365" s="132"/>
      <c r="KJH365" s="132"/>
      <c r="KJI365" s="132"/>
      <c r="KJJ365" s="132"/>
      <c r="KJK365" s="132"/>
      <c r="KJL365" s="132"/>
      <c r="KJM365" s="132"/>
      <c r="KJN365" s="132"/>
      <c r="KJO365" s="132"/>
      <c r="KJP365" s="132"/>
      <c r="KJQ365" s="132"/>
      <c r="KJR365" s="132"/>
      <c r="KJS365" s="132"/>
      <c r="KJT365" s="132"/>
      <c r="KJU365" s="132"/>
      <c r="KJV365" s="132"/>
      <c r="KJW365" s="132"/>
      <c r="KJX365" s="132"/>
      <c r="KJY365" s="132"/>
      <c r="KJZ365" s="132"/>
      <c r="KKA365" s="132"/>
      <c r="KKB365" s="132"/>
      <c r="KKC365" s="132"/>
      <c r="KKD365" s="132"/>
      <c r="KKE365" s="132"/>
      <c r="KKF365" s="132"/>
      <c r="KKG365" s="132"/>
      <c r="KKH365" s="132"/>
      <c r="KKI365" s="132"/>
      <c r="KKJ365" s="132"/>
      <c r="KKK365" s="132"/>
      <c r="KKL365" s="132"/>
      <c r="KKM365" s="132"/>
      <c r="KKN365" s="132"/>
      <c r="KKO365" s="132"/>
      <c r="KKP365" s="132"/>
      <c r="KKQ365" s="132"/>
      <c r="KKR365" s="132"/>
      <c r="KKS365" s="132"/>
      <c r="KKT365" s="132"/>
      <c r="KKU365" s="132"/>
      <c r="KKV365" s="132"/>
      <c r="KKW365" s="132"/>
      <c r="KKX365" s="132"/>
      <c r="KKY365" s="132"/>
      <c r="KKZ365" s="132"/>
      <c r="KLA365" s="132"/>
      <c r="KLB365" s="132"/>
      <c r="KLC365" s="132"/>
      <c r="KLD365" s="132"/>
      <c r="KLE365" s="132"/>
      <c r="KLF365" s="132"/>
      <c r="KLG365" s="132"/>
      <c r="KLH365" s="132"/>
      <c r="KLI365" s="132"/>
      <c r="KLJ365" s="132"/>
      <c r="KLK365" s="132"/>
      <c r="KLL365" s="132"/>
      <c r="KLM365" s="132"/>
      <c r="KLN365" s="132"/>
      <c r="KLO365" s="132"/>
      <c r="KLP365" s="132"/>
      <c r="KLQ365" s="132"/>
      <c r="KLR365" s="132"/>
      <c r="KLS365" s="132"/>
      <c r="KLT365" s="132"/>
      <c r="KLU365" s="132"/>
      <c r="KLV365" s="132"/>
      <c r="KLW365" s="132"/>
      <c r="KLX365" s="132"/>
      <c r="KLY365" s="132"/>
      <c r="KLZ365" s="132"/>
      <c r="KMA365" s="132"/>
      <c r="KMB365" s="132"/>
      <c r="KMC365" s="132"/>
      <c r="KMD365" s="132"/>
      <c r="KME365" s="132"/>
      <c r="KMF365" s="132"/>
      <c r="KMG365" s="132"/>
      <c r="KMH365" s="132"/>
      <c r="KMI365" s="132"/>
      <c r="KMJ365" s="132"/>
      <c r="KMK365" s="132"/>
      <c r="KML365" s="132"/>
      <c r="KMM365" s="132"/>
      <c r="KMN365" s="132"/>
      <c r="KMO365" s="132"/>
      <c r="KMP365" s="132"/>
      <c r="KMQ365" s="132"/>
      <c r="KMR365" s="132"/>
      <c r="KMS365" s="132"/>
      <c r="KMT365" s="132"/>
      <c r="KMU365" s="132"/>
      <c r="KMV365" s="132"/>
      <c r="KMW365" s="132"/>
      <c r="KMX365" s="132"/>
      <c r="KMY365" s="132"/>
      <c r="KMZ365" s="132"/>
      <c r="KNA365" s="132"/>
      <c r="KNB365" s="132"/>
      <c r="KNC365" s="132"/>
      <c r="KND365" s="132"/>
      <c r="KNE365" s="132"/>
      <c r="KNF365" s="132"/>
      <c r="KNG365" s="132"/>
      <c r="KNH365" s="132"/>
      <c r="KNI365" s="132"/>
      <c r="KNJ365" s="132"/>
      <c r="KNK365" s="132"/>
      <c r="KNL365" s="132"/>
      <c r="KNM365" s="132"/>
      <c r="KNN365" s="132"/>
      <c r="KNO365" s="132"/>
      <c r="KNP365" s="132"/>
      <c r="KNQ365" s="132"/>
      <c r="KNR365" s="132"/>
      <c r="KNS365" s="132"/>
      <c r="KNT365" s="132"/>
      <c r="KNU365" s="132"/>
      <c r="KNV365" s="132"/>
      <c r="KNW365" s="132"/>
      <c r="KNX365" s="132"/>
      <c r="KNY365" s="132"/>
      <c r="KNZ365" s="132"/>
      <c r="KOA365" s="132"/>
      <c r="KOB365" s="132"/>
      <c r="KOC365" s="132"/>
      <c r="KOD365" s="132"/>
      <c r="KOE365" s="132"/>
      <c r="KOF365" s="132"/>
      <c r="KOG365" s="132"/>
      <c r="KOH365" s="132"/>
      <c r="KOI365" s="132"/>
      <c r="KOJ365" s="132"/>
      <c r="KOK365" s="132"/>
      <c r="KOL365" s="132"/>
      <c r="KOM365" s="132"/>
      <c r="KON365" s="132"/>
      <c r="KOO365" s="132"/>
      <c r="KOP365" s="132"/>
      <c r="KOQ365" s="132"/>
      <c r="KOR365" s="132"/>
      <c r="KOS365" s="132"/>
      <c r="KOT365" s="132"/>
      <c r="KOU365" s="132"/>
      <c r="KOV365" s="132"/>
      <c r="KOW365" s="132"/>
      <c r="KOX365" s="132"/>
      <c r="KOY365" s="132"/>
      <c r="KOZ365" s="132"/>
      <c r="KPA365" s="132"/>
      <c r="KPB365" s="132"/>
      <c r="KPC365" s="132"/>
      <c r="KPD365" s="132"/>
      <c r="KPE365" s="132"/>
      <c r="KPF365" s="132"/>
      <c r="KPG365" s="132"/>
      <c r="KPH365" s="132"/>
      <c r="KPI365" s="132"/>
      <c r="KPJ365" s="132"/>
      <c r="KPK365" s="132"/>
      <c r="KPL365" s="132"/>
      <c r="KPM365" s="132"/>
      <c r="KPN365" s="132"/>
      <c r="KPO365" s="132"/>
      <c r="KPP365" s="132"/>
      <c r="KPQ365" s="132"/>
      <c r="KPR365" s="132"/>
      <c r="KPS365" s="132"/>
      <c r="KPT365" s="132"/>
      <c r="KPU365" s="132"/>
      <c r="KPV365" s="132"/>
      <c r="KPW365" s="132"/>
      <c r="KPX365" s="132"/>
      <c r="KPY365" s="132"/>
      <c r="KPZ365" s="132"/>
      <c r="KQA365" s="132"/>
      <c r="KQB365" s="132"/>
      <c r="KQC365" s="132"/>
      <c r="KQD365" s="132"/>
      <c r="KQE365" s="132"/>
      <c r="KQF365" s="132"/>
      <c r="KQG365" s="132"/>
      <c r="KQH365" s="132"/>
      <c r="KQI365" s="132"/>
      <c r="KQJ365" s="132"/>
      <c r="KQK365" s="132"/>
      <c r="KQL365" s="132"/>
      <c r="KQM365" s="132"/>
      <c r="KQN365" s="132"/>
      <c r="KQO365" s="132"/>
      <c r="KQP365" s="132"/>
      <c r="KQQ365" s="132"/>
      <c r="KQR365" s="132"/>
      <c r="KQS365" s="132"/>
      <c r="KQT365" s="132"/>
      <c r="KQU365" s="132"/>
      <c r="KQV365" s="132"/>
      <c r="KQW365" s="132"/>
      <c r="KQX365" s="132"/>
      <c r="KQY365" s="132"/>
      <c r="KQZ365" s="132"/>
      <c r="KRA365" s="132"/>
      <c r="KRB365" s="132"/>
      <c r="KRC365" s="132"/>
      <c r="KRD365" s="132"/>
      <c r="KRE365" s="132"/>
      <c r="KRF365" s="132"/>
      <c r="KRG365" s="132"/>
      <c r="KRH365" s="132"/>
      <c r="KRI365" s="132"/>
      <c r="KRJ365" s="132"/>
      <c r="KRK365" s="132"/>
      <c r="KRL365" s="132"/>
      <c r="KRM365" s="132"/>
      <c r="KRN365" s="132"/>
      <c r="KRO365" s="132"/>
      <c r="KRP365" s="132"/>
      <c r="KRQ365" s="132"/>
      <c r="KRR365" s="132"/>
      <c r="KRS365" s="132"/>
      <c r="KRT365" s="132"/>
      <c r="KRU365" s="132"/>
      <c r="KRV365" s="132"/>
      <c r="KRW365" s="132"/>
      <c r="KRX365" s="132"/>
      <c r="KRY365" s="132"/>
      <c r="KRZ365" s="132"/>
      <c r="KSA365" s="132"/>
      <c r="KSB365" s="132"/>
      <c r="KSC365" s="132"/>
      <c r="KSD365" s="132"/>
      <c r="KSE365" s="132"/>
      <c r="KSF365" s="132"/>
      <c r="KSG365" s="132"/>
      <c r="KSH365" s="132"/>
      <c r="KSI365" s="132"/>
      <c r="KSJ365" s="132"/>
      <c r="KSK365" s="132"/>
      <c r="KSL365" s="132"/>
      <c r="KSM365" s="132"/>
      <c r="KSN365" s="132"/>
      <c r="KSO365" s="132"/>
      <c r="KSP365" s="132"/>
      <c r="KSQ365" s="132"/>
      <c r="KSR365" s="132"/>
      <c r="KSS365" s="132"/>
      <c r="KST365" s="132"/>
      <c r="KSU365" s="132"/>
      <c r="KSV365" s="132"/>
      <c r="KSW365" s="132"/>
      <c r="KSX365" s="132"/>
      <c r="KSY365" s="132"/>
      <c r="KSZ365" s="132"/>
      <c r="KTA365" s="132"/>
      <c r="KTB365" s="132"/>
      <c r="KTC365" s="132"/>
      <c r="KTD365" s="132"/>
      <c r="KTE365" s="132"/>
      <c r="KTF365" s="132"/>
      <c r="KTG365" s="132"/>
      <c r="KTH365" s="132"/>
      <c r="KTI365" s="132"/>
      <c r="KTJ365" s="132"/>
      <c r="KTK365" s="132"/>
      <c r="KTL365" s="132"/>
      <c r="KTM365" s="132"/>
      <c r="KTN365" s="132"/>
      <c r="KTO365" s="132"/>
      <c r="KTP365" s="132"/>
      <c r="KTQ365" s="132"/>
      <c r="KTR365" s="132"/>
      <c r="KTS365" s="132"/>
      <c r="KTT365" s="132"/>
      <c r="KTU365" s="132"/>
      <c r="KTV365" s="132"/>
      <c r="KTW365" s="132"/>
      <c r="KTX365" s="132"/>
      <c r="KTY365" s="132"/>
      <c r="KTZ365" s="132"/>
      <c r="KUA365" s="132"/>
      <c r="KUB365" s="132"/>
      <c r="KUC365" s="132"/>
      <c r="KUD365" s="132"/>
      <c r="KUE365" s="132"/>
      <c r="KUF365" s="132"/>
      <c r="KUG365" s="132"/>
      <c r="KUH365" s="132"/>
      <c r="KUI365" s="132"/>
      <c r="KUJ365" s="132"/>
      <c r="KUK365" s="132"/>
      <c r="KUL365" s="132"/>
      <c r="KUM365" s="132"/>
      <c r="KUN365" s="132"/>
      <c r="KUO365" s="132"/>
      <c r="KUP365" s="132"/>
      <c r="KUQ365" s="132"/>
      <c r="KUR365" s="132"/>
      <c r="KUS365" s="132"/>
      <c r="KUT365" s="132"/>
      <c r="KUU365" s="132"/>
      <c r="KUV365" s="132"/>
      <c r="KUW365" s="132"/>
      <c r="KUX365" s="132"/>
      <c r="KUY365" s="132"/>
      <c r="KUZ365" s="132"/>
      <c r="KVA365" s="132"/>
      <c r="KVB365" s="132"/>
      <c r="KVC365" s="132"/>
      <c r="KVD365" s="132"/>
      <c r="KVE365" s="132"/>
      <c r="KVF365" s="132"/>
      <c r="KVG365" s="132"/>
      <c r="KVH365" s="132"/>
      <c r="KVI365" s="132"/>
      <c r="KVJ365" s="132"/>
      <c r="KVK365" s="132"/>
      <c r="KVL365" s="132"/>
      <c r="KVM365" s="132"/>
      <c r="KVN365" s="132"/>
      <c r="KVO365" s="132"/>
      <c r="KVP365" s="132"/>
      <c r="KVQ365" s="132"/>
      <c r="KVR365" s="132"/>
      <c r="KVS365" s="132"/>
      <c r="KVT365" s="132"/>
      <c r="KVU365" s="132"/>
      <c r="KVV365" s="132"/>
      <c r="KVW365" s="132"/>
      <c r="KVX365" s="132"/>
      <c r="KVY365" s="132"/>
      <c r="KVZ365" s="132"/>
      <c r="KWA365" s="132"/>
      <c r="KWB365" s="132"/>
      <c r="KWC365" s="132"/>
      <c r="KWD365" s="132"/>
      <c r="KWE365" s="132"/>
      <c r="KWF365" s="132"/>
      <c r="KWG365" s="132"/>
      <c r="KWH365" s="132"/>
      <c r="KWI365" s="132"/>
      <c r="KWJ365" s="132"/>
      <c r="KWK365" s="132"/>
      <c r="KWL365" s="132"/>
      <c r="KWM365" s="132"/>
      <c r="KWN365" s="132"/>
      <c r="KWO365" s="132"/>
      <c r="KWP365" s="132"/>
      <c r="KWQ365" s="132"/>
      <c r="KWR365" s="132"/>
      <c r="KWS365" s="132"/>
      <c r="KWT365" s="132"/>
      <c r="KWU365" s="132"/>
      <c r="KWV365" s="132"/>
      <c r="KWW365" s="132"/>
      <c r="KWX365" s="132"/>
      <c r="KWY365" s="132"/>
      <c r="KWZ365" s="132"/>
      <c r="KXA365" s="132"/>
      <c r="KXB365" s="132"/>
      <c r="KXC365" s="132"/>
      <c r="KXD365" s="132"/>
      <c r="KXE365" s="132"/>
      <c r="KXF365" s="132"/>
      <c r="KXG365" s="132"/>
      <c r="KXH365" s="132"/>
      <c r="KXI365" s="132"/>
      <c r="KXJ365" s="132"/>
      <c r="KXK365" s="132"/>
      <c r="KXL365" s="132"/>
      <c r="KXM365" s="132"/>
      <c r="KXN365" s="132"/>
      <c r="KXO365" s="132"/>
      <c r="KXP365" s="132"/>
      <c r="KXQ365" s="132"/>
      <c r="KXR365" s="132"/>
      <c r="KXS365" s="132"/>
      <c r="KXT365" s="132"/>
      <c r="KXU365" s="132"/>
      <c r="KXV365" s="132"/>
      <c r="KXW365" s="132"/>
      <c r="KXX365" s="132"/>
      <c r="KXY365" s="132"/>
      <c r="KXZ365" s="132"/>
      <c r="KYA365" s="132"/>
      <c r="KYB365" s="132"/>
      <c r="KYC365" s="132"/>
      <c r="KYD365" s="132"/>
      <c r="KYE365" s="132"/>
      <c r="KYF365" s="132"/>
      <c r="KYG365" s="132"/>
      <c r="KYH365" s="132"/>
      <c r="KYI365" s="132"/>
      <c r="KYJ365" s="132"/>
      <c r="KYK365" s="132"/>
      <c r="KYL365" s="132"/>
      <c r="KYM365" s="132"/>
      <c r="KYN365" s="132"/>
      <c r="KYO365" s="132"/>
      <c r="KYP365" s="132"/>
      <c r="KYQ365" s="132"/>
      <c r="KYR365" s="132"/>
      <c r="KYS365" s="132"/>
      <c r="KYT365" s="132"/>
      <c r="KYU365" s="132"/>
      <c r="KYV365" s="132"/>
      <c r="KYW365" s="132"/>
      <c r="KYX365" s="132"/>
      <c r="KYY365" s="132"/>
      <c r="KYZ365" s="132"/>
      <c r="KZA365" s="132"/>
      <c r="KZB365" s="132"/>
      <c r="KZC365" s="132"/>
      <c r="KZD365" s="132"/>
      <c r="KZE365" s="132"/>
      <c r="KZF365" s="132"/>
      <c r="KZG365" s="132"/>
      <c r="KZH365" s="132"/>
      <c r="KZI365" s="132"/>
      <c r="KZJ365" s="132"/>
      <c r="KZK365" s="132"/>
      <c r="KZL365" s="132"/>
      <c r="KZM365" s="132"/>
      <c r="KZN365" s="132"/>
      <c r="KZO365" s="132"/>
      <c r="KZP365" s="132"/>
      <c r="KZQ365" s="132"/>
      <c r="KZR365" s="132"/>
      <c r="KZS365" s="132"/>
      <c r="KZT365" s="132"/>
      <c r="KZU365" s="132"/>
      <c r="KZV365" s="132"/>
      <c r="KZW365" s="132"/>
      <c r="KZX365" s="132"/>
      <c r="KZY365" s="132"/>
      <c r="KZZ365" s="132"/>
      <c r="LAA365" s="132"/>
      <c r="LAB365" s="132"/>
      <c r="LAC365" s="132"/>
      <c r="LAD365" s="132"/>
      <c r="LAE365" s="132"/>
      <c r="LAF365" s="132"/>
      <c r="LAG365" s="132"/>
      <c r="LAH365" s="132"/>
      <c r="LAI365" s="132"/>
      <c r="LAJ365" s="132"/>
      <c r="LAK365" s="132"/>
      <c r="LAL365" s="132"/>
      <c r="LAM365" s="132"/>
      <c r="LAN365" s="132"/>
      <c r="LAO365" s="132"/>
      <c r="LAP365" s="132"/>
      <c r="LAQ365" s="132"/>
      <c r="LAR365" s="132"/>
      <c r="LAS365" s="132"/>
      <c r="LAT365" s="132"/>
      <c r="LAU365" s="132"/>
      <c r="LAV365" s="132"/>
      <c r="LAW365" s="132"/>
      <c r="LAX365" s="132"/>
      <c r="LAY365" s="132"/>
      <c r="LAZ365" s="132"/>
      <c r="LBA365" s="132"/>
      <c r="LBB365" s="132"/>
      <c r="LBC365" s="132"/>
      <c r="LBD365" s="132"/>
      <c r="LBE365" s="132"/>
      <c r="LBF365" s="132"/>
      <c r="LBG365" s="132"/>
      <c r="LBH365" s="132"/>
      <c r="LBI365" s="132"/>
      <c r="LBJ365" s="132"/>
      <c r="LBK365" s="132"/>
      <c r="LBL365" s="132"/>
      <c r="LBM365" s="132"/>
      <c r="LBN365" s="132"/>
      <c r="LBO365" s="132"/>
      <c r="LBP365" s="132"/>
      <c r="LBQ365" s="132"/>
      <c r="LBR365" s="132"/>
      <c r="LBS365" s="132"/>
      <c r="LBT365" s="132"/>
      <c r="LBU365" s="132"/>
      <c r="LBV365" s="132"/>
      <c r="LBW365" s="132"/>
      <c r="LBX365" s="132"/>
      <c r="LBY365" s="132"/>
      <c r="LBZ365" s="132"/>
      <c r="LCA365" s="132"/>
      <c r="LCB365" s="132"/>
      <c r="LCC365" s="132"/>
      <c r="LCD365" s="132"/>
      <c r="LCE365" s="132"/>
      <c r="LCF365" s="132"/>
      <c r="LCG365" s="132"/>
      <c r="LCH365" s="132"/>
      <c r="LCI365" s="132"/>
      <c r="LCJ365" s="132"/>
      <c r="LCK365" s="132"/>
      <c r="LCL365" s="132"/>
      <c r="LCM365" s="132"/>
      <c r="LCN365" s="132"/>
      <c r="LCO365" s="132"/>
      <c r="LCP365" s="132"/>
      <c r="LCQ365" s="132"/>
      <c r="LCR365" s="132"/>
      <c r="LCS365" s="132"/>
      <c r="LCT365" s="132"/>
      <c r="LCU365" s="132"/>
      <c r="LCV365" s="132"/>
      <c r="LCW365" s="132"/>
      <c r="LCX365" s="132"/>
      <c r="LCY365" s="132"/>
      <c r="LCZ365" s="132"/>
      <c r="LDA365" s="132"/>
      <c r="LDB365" s="132"/>
      <c r="LDC365" s="132"/>
      <c r="LDD365" s="132"/>
      <c r="LDE365" s="132"/>
      <c r="LDF365" s="132"/>
      <c r="LDG365" s="132"/>
      <c r="LDH365" s="132"/>
      <c r="LDI365" s="132"/>
      <c r="LDJ365" s="132"/>
      <c r="LDK365" s="132"/>
      <c r="LDL365" s="132"/>
      <c r="LDM365" s="132"/>
      <c r="LDN365" s="132"/>
      <c r="LDO365" s="132"/>
      <c r="LDP365" s="132"/>
      <c r="LDQ365" s="132"/>
      <c r="LDR365" s="132"/>
      <c r="LDS365" s="132"/>
      <c r="LDT365" s="132"/>
      <c r="LDU365" s="132"/>
      <c r="LDV365" s="132"/>
      <c r="LDW365" s="132"/>
      <c r="LDX365" s="132"/>
      <c r="LDY365" s="132"/>
      <c r="LDZ365" s="132"/>
      <c r="LEA365" s="132"/>
      <c r="LEB365" s="132"/>
      <c r="LEC365" s="132"/>
      <c r="LED365" s="132"/>
      <c r="LEE365" s="132"/>
      <c r="LEF365" s="132"/>
      <c r="LEG365" s="132"/>
      <c r="LEH365" s="132"/>
      <c r="LEI365" s="132"/>
      <c r="LEJ365" s="132"/>
      <c r="LEK365" s="132"/>
      <c r="LEL365" s="132"/>
      <c r="LEM365" s="132"/>
      <c r="LEN365" s="132"/>
      <c r="LEO365" s="132"/>
      <c r="LEP365" s="132"/>
      <c r="LEQ365" s="132"/>
      <c r="LER365" s="132"/>
      <c r="LES365" s="132"/>
      <c r="LET365" s="132"/>
      <c r="LEU365" s="132"/>
      <c r="LEV365" s="132"/>
      <c r="LEW365" s="132"/>
      <c r="LEX365" s="132"/>
      <c r="LEY365" s="132"/>
      <c r="LEZ365" s="132"/>
      <c r="LFA365" s="132"/>
      <c r="LFB365" s="132"/>
      <c r="LFC365" s="132"/>
      <c r="LFD365" s="132"/>
      <c r="LFE365" s="132"/>
      <c r="LFF365" s="132"/>
      <c r="LFG365" s="132"/>
      <c r="LFH365" s="132"/>
      <c r="LFI365" s="132"/>
      <c r="LFJ365" s="132"/>
      <c r="LFK365" s="132"/>
      <c r="LFL365" s="132"/>
      <c r="LFM365" s="132"/>
      <c r="LFN365" s="132"/>
      <c r="LFO365" s="132"/>
      <c r="LFP365" s="132"/>
      <c r="LFQ365" s="132"/>
      <c r="LFR365" s="132"/>
      <c r="LFS365" s="132"/>
      <c r="LFT365" s="132"/>
      <c r="LFU365" s="132"/>
      <c r="LFV365" s="132"/>
      <c r="LFW365" s="132"/>
      <c r="LFX365" s="132"/>
      <c r="LFY365" s="132"/>
      <c r="LFZ365" s="132"/>
      <c r="LGA365" s="132"/>
      <c r="LGB365" s="132"/>
      <c r="LGC365" s="132"/>
      <c r="LGD365" s="132"/>
      <c r="LGE365" s="132"/>
      <c r="LGF365" s="132"/>
      <c r="LGG365" s="132"/>
      <c r="LGH365" s="132"/>
      <c r="LGI365" s="132"/>
      <c r="LGJ365" s="132"/>
      <c r="LGK365" s="132"/>
      <c r="LGL365" s="132"/>
      <c r="LGM365" s="132"/>
      <c r="LGN365" s="132"/>
      <c r="LGO365" s="132"/>
      <c r="LGP365" s="132"/>
      <c r="LGQ365" s="132"/>
      <c r="LGR365" s="132"/>
      <c r="LGS365" s="132"/>
      <c r="LGT365" s="132"/>
      <c r="LGU365" s="132"/>
      <c r="LGV365" s="132"/>
      <c r="LGW365" s="132"/>
      <c r="LGX365" s="132"/>
      <c r="LGY365" s="132"/>
      <c r="LGZ365" s="132"/>
      <c r="LHA365" s="132"/>
      <c r="LHB365" s="132"/>
      <c r="LHC365" s="132"/>
      <c r="LHD365" s="132"/>
      <c r="LHE365" s="132"/>
      <c r="LHF365" s="132"/>
      <c r="LHG365" s="132"/>
      <c r="LHH365" s="132"/>
      <c r="LHI365" s="132"/>
      <c r="LHJ365" s="132"/>
      <c r="LHK365" s="132"/>
      <c r="LHL365" s="132"/>
      <c r="LHM365" s="132"/>
      <c r="LHN365" s="132"/>
      <c r="LHO365" s="132"/>
      <c r="LHP365" s="132"/>
      <c r="LHQ365" s="132"/>
      <c r="LHR365" s="132"/>
      <c r="LHS365" s="132"/>
      <c r="LHT365" s="132"/>
      <c r="LHU365" s="132"/>
      <c r="LHV365" s="132"/>
      <c r="LHW365" s="132"/>
      <c r="LHX365" s="132"/>
      <c r="LHY365" s="132"/>
      <c r="LHZ365" s="132"/>
      <c r="LIA365" s="132"/>
      <c r="LIB365" s="132"/>
      <c r="LIC365" s="132"/>
      <c r="LID365" s="132"/>
      <c r="LIE365" s="132"/>
      <c r="LIF365" s="132"/>
      <c r="LIG365" s="132"/>
      <c r="LIH365" s="132"/>
      <c r="LII365" s="132"/>
      <c r="LIJ365" s="132"/>
      <c r="LIK365" s="132"/>
      <c r="LIL365" s="132"/>
      <c r="LIM365" s="132"/>
      <c r="LIN365" s="132"/>
      <c r="LIO365" s="132"/>
      <c r="LIP365" s="132"/>
      <c r="LIQ365" s="132"/>
      <c r="LIR365" s="132"/>
      <c r="LIS365" s="132"/>
      <c r="LIT365" s="132"/>
      <c r="LIU365" s="132"/>
      <c r="LIV365" s="132"/>
      <c r="LIW365" s="132"/>
      <c r="LIX365" s="132"/>
      <c r="LIY365" s="132"/>
      <c r="LIZ365" s="132"/>
      <c r="LJA365" s="132"/>
      <c r="LJB365" s="132"/>
      <c r="LJC365" s="132"/>
      <c r="LJD365" s="132"/>
      <c r="LJE365" s="132"/>
      <c r="LJF365" s="132"/>
      <c r="LJG365" s="132"/>
      <c r="LJH365" s="132"/>
      <c r="LJI365" s="132"/>
      <c r="LJJ365" s="132"/>
      <c r="LJK365" s="132"/>
      <c r="LJL365" s="132"/>
      <c r="LJM365" s="132"/>
      <c r="LJN365" s="132"/>
      <c r="LJO365" s="132"/>
      <c r="LJP365" s="132"/>
      <c r="LJQ365" s="132"/>
      <c r="LJR365" s="132"/>
      <c r="LJS365" s="132"/>
      <c r="LJT365" s="132"/>
      <c r="LJU365" s="132"/>
      <c r="LJV365" s="132"/>
      <c r="LJW365" s="132"/>
      <c r="LJX365" s="132"/>
      <c r="LJY365" s="132"/>
      <c r="LJZ365" s="132"/>
      <c r="LKA365" s="132"/>
      <c r="LKB365" s="132"/>
      <c r="LKC365" s="132"/>
      <c r="LKD365" s="132"/>
      <c r="LKE365" s="132"/>
      <c r="LKF365" s="132"/>
      <c r="LKG365" s="132"/>
      <c r="LKH365" s="132"/>
      <c r="LKI365" s="132"/>
      <c r="LKJ365" s="132"/>
      <c r="LKK365" s="132"/>
      <c r="LKL365" s="132"/>
      <c r="LKM365" s="132"/>
      <c r="LKN365" s="132"/>
      <c r="LKO365" s="132"/>
      <c r="LKP365" s="132"/>
      <c r="LKQ365" s="132"/>
      <c r="LKR365" s="132"/>
      <c r="LKS365" s="132"/>
      <c r="LKT365" s="132"/>
      <c r="LKU365" s="132"/>
      <c r="LKV365" s="132"/>
      <c r="LKW365" s="132"/>
      <c r="LKX365" s="132"/>
      <c r="LKY365" s="132"/>
      <c r="LKZ365" s="132"/>
      <c r="LLA365" s="132"/>
      <c r="LLB365" s="132"/>
      <c r="LLC365" s="132"/>
      <c r="LLD365" s="132"/>
      <c r="LLE365" s="132"/>
      <c r="LLF365" s="132"/>
      <c r="LLG365" s="132"/>
      <c r="LLH365" s="132"/>
      <c r="LLI365" s="132"/>
      <c r="LLJ365" s="132"/>
      <c r="LLK365" s="132"/>
      <c r="LLL365" s="132"/>
      <c r="LLM365" s="132"/>
      <c r="LLN365" s="132"/>
      <c r="LLO365" s="132"/>
      <c r="LLP365" s="132"/>
      <c r="LLQ365" s="132"/>
      <c r="LLR365" s="132"/>
      <c r="LLS365" s="132"/>
      <c r="LLT365" s="132"/>
      <c r="LLU365" s="132"/>
      <c r="LLV365" s="132"/>
      <c r="LLW365" s="132"/>
      <c r="LLX365" s="132"/>
      <c r="LLY365" s="132"/>
      <c r="LLZ365" s="132"/>
      <c r="LMA365" s="132"/>
      <c r="LMB365" s="132"/>
      <c r="LMC365" s="132"/>
      <c r="LMD365" s="132"/>
      <c r="LME365" s="132"/>
      <c r="LMF365" s="132"/>
      <c r="LMG365" s="132"/>
      <c r="LMH365" s="132"/>
      <c r="LMI365" s="132"/>
      <c r="LMJ365" s="132"/>
      <c r="LMK365" s="132"/>
      <c r="LML365" s="132"/>
      <c r="LMM365" s="132"/>
      <c r="LMN365" s="132"/>
      <c r="LMO365" s="132"/>
      <c r="LMP365" s="132"/>
      <c r="LMQ365" s="132"/>
      <c r="LMR365" s="132"/>
      <c r="LMS365" s="132"/>
      <c r="LMT365" s="132"/>
      <c r="LMU365" s="132"/>
      <c r="LMV365" s="132"/>
      <c r="LMW365" s="132"/>
      <c r="LMX365" s="132"/>
      <c r="LMY365" s="132"/>
      <c r="LMZ365" s="132"/>
      <c r="LNA365" s="132"/>
      <c r="LNB365" s="132"/>
      <c r="LNC365" s="132"/>
      <c r="LND365" s="132"/>
      <c r="LNE365" s="132"/>
      <c r="LNF365" s="132"/>
      <c r="LNG365" s="132"/>
      <c r="LNH365" s="132"/>
      <c r="LNI365" s="132"/>
      <c r="LNJ365" s="132"/>
      <c r="LNK365" s="132"/>
      <c r="LNL365" s="132"/>
      <c r="LNM365" s="132"/>
      <c r="LNN365" s="132"/>
      <c r="LNO365" s="132"/>
      <c r="LNP365" s="132"/>
      <c r="LNQ365" s="132"/>
      <c r="LNR365" s="132"/>
      <c r="LNS365" s="132"/>
      <c r="LNT365" s="132"/>
      <c r="LNU365" s="132"/>
      <c r="LNV365" s="132"/>
      <c r="LNW365" s="132"/>
      <c r="LNX365" s="132"/>
      <c r="LNY365" s="132"/>
      <c r="LNZ365" s="132"/>
      <c r="LOA365" s="132"/>
      <c r="LOB365" s="132"/>
      <c r="LOC365" s="132"/>
      <c r="LOD365" s="132"/>
      <c r="LOE365" s="132"/>
      <c r="LOF365" s="132"/>
      <c r="LOG365" s="132"/>
      <c r="LOH365" s="132"/>
      <c r="LOI365" s="132"/>
      <c r="LOJ365" s="132"/>
      <c r="LOK365" s="132"/>
      <c r="LOL365" s="132"/>
      <c r="LOM365" s="132"/>
      <c r="LON365" s="132"/>
      <c r="LOO365" s="132"/>
      <c r="LOP365" s="132"/>
      <c r="LOQ365" s="132"/>
      <c r="LOR365" s="132"/>
      <c r="LOS365" s="132"/>
      <c r="LOT365" s="132"/>
      <c r="LOU365" s="132"/>
      <c r="LOV365" s="132"/>
      <c r="LOW365" s="132"/>
      <c r="LOX365" s="132"/>
      <c r="LOY365" s="132"/>
      <c r="LOZ365" s="132"/>
      <c r="LPA365" s="132"/>
      <c r="LPB365" s="132"/>
      <c r="LPC365" s="132"/>
      <c r="LPD365" s="132"/>
      <c r="LPE365" s="132"/>
      <c r="LPF365" s="132"/>
      <c r="LPG365" s="132"/>
      <c r="LPH365" s="132"/>
      <c r="LPI365" s="132"/>
      <c r="LPJ365" s="132"/>
      <c r="LPK365" s="132"/>
      <c r="LPL365" s="132"/>
      <c r="LPM365" s="132"/>
      <c r="LPN365" s="132"/>
      <c r="LPO365" s="132"/>
      <c r="LPP365" s="132"/>
      <c r="LPQ365" s="132"/>
      <c r="LPR365" s="132"/>
      <c r="LPS365" s="132"/>
      <c r="LPT365" s="132"/>
      <c r="LPU365" s="132"/>
      <c r="LPV365" s="132"/>
      <c r="LPW365" s="132"/>
      <c r="LPX365" s="132"/>
      <c r="LPY365" s="132"/>
      <c r="LPZ365" s="132"/>
      <c r="LQA365" s="132"/>
      <c r="LQB365" s="132"/>
      <c r="LQC365" s="132"/>
      <c r="LQD365" s="132"/>
      <c r="LQE365" s="132"/>
      <c r="LQF365" s="132"/>
      <c r="LQG365" s="132"/>
      <c r="LQH365" s="132"/>
      <c r="LQI365" s="132"/>
      <c r="LQJ365" s="132"/>
      <c r="LQK365" s="132"/>
      <c r="LQL365" s="132"/>
      <c r="LQM365" s="132"/>
      <c r="LQN365" s="132"/>
      <c r="LQO365" s="132"/>
      <c r="LQP365" s="132"/>
      <c r="LQQ365" s="132"/>
      <c r="LQR365" s="132"/>
      <c r="LQS365" s="132"/>
      <c r="LQT365" s="132"/>
      <c r="LQU365" s="132"/>
      <c r="LQV365" s="132"/>
      <c r="LQW365" s="132"/>
      <c r="LQX365" s="132"/>
      <c r="LQY365" s="132"/>
      <c r="LQZ365" s="132"/>
      <c r="LRA365" s="132"/>
      <c r="LRB365" s="132"/>
      <c r="LRC365" s="132"/>
      <c r="LRD365" s="132"/>
      <c r="LRE365" s="132"/>
      <c r="LRF365" s="132"/>
      <c r="LRG365" s="132"/>
      <c r="LRH365" s="132"/>
      <c r="LRI365" s="132"/>
      <c r="LRJ365" s="132"/>
      <c r="LRK365" s="132"/>
      <c r="LRL365" s="132"/>
      <c r="LRM365" s="132"/>
      <c r="LRN365" s="132"/>
      <c r="LRO365" s="132"/>
      <c r="LRP365" s="132"/>
      <c r="LRQ365" s="132"/>
      <c r="LRR365" s="132"/>
      <c r="LRS365" s="132"/>
      <c r="LRT365" s="132"/>
      <c r="LRU365" s="132"/>
      <c r="LRV365" s="132"/>
      <c r="LRW365" s="132"/>
      <c r="LRX365" s="132"/>
      <c r="LRY365" s="132"/>
      <c r="LRZ365" s="132"/>
      <c r="LSA365" s="132"/>
      <c r="LSB365" s="132"/>
      <c r="LSC365" s="132"/>
      <c r="LSD365" s="132"/>
      <c r="LSE365" s="132"/>
      <c r="LSF365" s="132"/>
      <c r="LSG365" s="132"/>
      <c r="LSH365" s="132"/>
      <c r="LSI365" s="132"/>
      <c r="LSJ365" s="132"/>
      <c r="LSK365" s="132"/>
      <c r="LSL365" s="132"/>
      <c r="LSM365" s="132"/>
      <c r="LSN365" s="132"/>
      <c r="LSO365" s="132"/>
      <c r="LSP365" s="132"/>
      <c r="LSQ365" s="132"/>
      <c r="LSR365" s="132"/>
      <c r="LSS365" s="132"/>
      <c r="LST365" s="132"/>
      <c r="LSU365" s="132"/>
      <c r="LSV365" s="132"/>
      <c r="LSW365" s="132"/>
      <c r="LSX365" s="132"/>
      <c r="LSY365" s="132"/>
      <c r="LSZ365" s="132"/>
      <c r="LTA365" s="132"/>
      <c r="LTB365" s="132"/>
      <c r="LTC365" s="132"/>
      <c r="LTD365" s="132"/>
      <c r="LTE365" s="132"/>
      <c r="LTF365" s="132"/>
      <c r="LTG365" s="132"/>
      <c r="LTH365" s="132"/>
      <c r="LTI365" s="132"/>
      <c r="LTJ365" s="132"/>
      <c r="LTK365" s="132"/>
      <c r="LTL365" s="132"/>
      <c r="LTM365" s="132"/>
      <c r="LTN365" s="132"/>
      <c r="LTO365" s="132"/>
      <c r="LTP365" s="132"/>
      <c r="LTQ365" s="132"/>
      <c r="LTR365" s="132"/>
      <c r="LTS365" s="132"/>
      <c r="LTT365" s="132"/>
      <c r="LTU365" s="132"/>
      <c r="LTV365" s="132"/>
      <c r="LTW365" s="132"/>
      <c r="LTX365" s="132"/>
      <c r="LTY365" s="132"/>
      <c r="LTZ365" s="132"/>
      <c r="LUA365" s="132"/>
      <c r="LUB365" s="132"/>
      <c r="LUC365" s="132"/>
      <c r="LUD365" s="132"/>
      <c r="LUE365" s="132"/>
      <c r="LUF365" s="132"/>
      <c r="LUG365" s="132"/>
      <c r="LUH365" s="132"/>
      <c r="LUI365" s="132"/>
      <c r="LUJ365" s="132"/>
      <c r="LUK365" s="132"/>
      <c r="LUL365" s="132"/>
      <c r="LUM365" s="132"/>
      <c r="LUN365" s="132"/>
      <c r="LUO365" s="132"/>
      <c r="LUP365" s="132"/>
      <c r="LUQ365" s="132"/>
      <c r="LUR365" s="132"/>
      <c r="LUS365" s="132"/>
      <c r="LUT365" s="132"/>
      <c r="LUU365" s="132"/>
      <c r="LUV365" s="132"/>
      <c r="LUW365" s="132"/>
      <c r="LUX365" s="132"/>
      <c r="LUY365" s="132"/>
      <c r="LUZ365" s="132"/>
      <c r="LVA365" s="132"/>
      <c r="LVB365" s="132"/>
      <c r="LVC365" s="132"/>
      <c r="LVD365" s="132"/>
      <c r="LVE365" s="132"/>
      <c r="LVF365" s="132"/>
      <c r="LVG365" s="132"/>
      <c r="LVH365" s="132"/>
      <c r="LVI365" s="132"/>
      <c r="LVJ365" s="132"/>
      <c r="LVK365" s="132"/>
      <c r="LVL365" s="132"/>
      <c r="LVM365" s="132"/>
      <c r="LVN365" s="132"/>
      <c r="LVO365" s="132"/>
      <c r="LVP365" s="132"/>
      <c r="LVQ365" s="132"/>
      <c r="LVR365" s="132"/>
      <c r="LVS365" s="132"/>
      <c r="LVT365" s="132"/>
      <c r="LVU365" s="132"/>
      <c r="LVV365" s="132"/>
      <c r="LVW365" s="132"/>
      <c r="LVX365" s="132"/>
      <c r="LVY365" s="132"/>
      <c r="LVZ365" s="132"/>
      <c r="LWA365" s="132"/>
      <c r="LWB365" s="132"/>
      <c r="LWC365" s="132"/>
      <c r="LWD365" s="132"/>
      <c r="LWE365" s="132"/>
      <c r="LWF365" s="132"/>
      <c r="LWG365" s="132"/>
      <c r="LWH365" s="132"/>
      <c r="LWI365" s="132"/>
      <c r="LWJ365" s="132"/>
      <c r="LWK365" s="132"/>
      <c r="LWL365" s="132"/>
      <c r="LWM365" s="132"/>
      <c r="LWN365" s="132"/>
      <c r="LWO365" s="132"/>
      <c r="LWP365" s="132"/>
      <c r="LWQ365" s="132"/>
      <c r="LWR365" s="132"/>
      <c r="LWS365" s="132"/>
      <c r="LWT365" s="132"/>
      <c r="LWU365" s="132"/>
      <c r="LWV365" s="132"/>
      <c r="LWW365" s="132"/>
      <c r="LWX365" s="132"/>
      <c r="LWY365" s="132"/>
      <c r="LWZ365" s="132"/>
      <c r="LXA365" s="132"/>
      <c r="LXB365" s="132"/>
      <c r="LXC365" s="132"/>
      <c r="LXD365" s="132"/>
      <c r="LXE365" s="132"/>
      <c r="LXF365" s="132"/>
      <c r="LXG365" s="132"/>
      <c r="LXH365" s="132"/>
      <c r="LXI365" s="132"/>
      <c r="LXJ365" s="132"/>
      <c r="LXK365" s="132"/>
      <c r="LXL365" s="132"/>
      <c r="LXM365" s="132"/>
      <c r="LXN365" s="132"/>
      <c r="LXO365" s="132"/>
      <c r="LXP365" s="132"/>
      <c r="LXQ365" s="132"/>
      <c r="LXR365" s="132"/>
      <c r="LXS365" s="132"/>
      <c r="LXT365" s="132"/>
      <c r="LXU365" s="132"/>
      <c r="LXV365" s="132"/>
      <c r="LXW365" s="132"/>
      <c r="LXX365" s="132"/>
      <c r="LXY365" s="132"/>
      <c r="LXZ365" s="132"/>
      <c r="LYA365" s="132"/>
      <c r="LYB365" s="132"/>
      <c r="LYC365" s="132"/>
      <c r="LYD365" s="132"/>
      <c r="LYE365" s="132"/>
      <c r="LYF365" s="132"/>
      <c r="LYG365" s="132"/>
      <c r="LYH365" s="132"/>
      <c r="LYI365" s="132"/>
      <c r="LYJ365" s="132"/>
      <c r="LYK365" s="132"/>
      <c r="LYL365" s="132"/>
      <c r="LYM365" s="132"/>
      <c r="LYN365" s="132"/>
      <c r="LYO365" s="132"/>
      <c r="LYP365" s="132"/>
      <c r="LYQ365" s="132"/>
      <c r="LYR365" s="132"/>
      <c r="LYS365" s="132"/>
      <c r="LYT365" s="132"/>
      <c r="LYU365" s="132"/>
      <c r="LYV365" s="132"/>
      <c r="LYW365" s="132"/>
      <c r="LYX365" s="132"/>
      <c r="LYY365" s="132"/>
      <c r="LYZ365" s="132"/>
      <c r="LZA365" s="132"/>
      <c r="LZB365" s="132"/>
      <c r="LZC365" s="132"/>
      <c r="LZD365" s="132"/>
      <c r="LZE365" s="132"/>
      <c r="LZF365" s="132"/>
      <c r="LZG365" s="132"/>
      <c r="LZH365" s="132"/>
      <c r="LZI365" s="132"/>
      <c r="LZJ365" s="132"/>
      <c r="LZK365" s="132"/>
      <c r="LZL365" s="132"/>
      <c r="LZM365" s="132"/>
      <c r="LZN365" s="132"/>
      <c r="LZO365" s="132"/>
      <c r="LZP365" s="132"/>
      <c r="LZQ365" s="132"/>
      <c r="LZR365" s="132"/>
      <c r="LZS365" s="132"/>
      <c r="LZT365" s="132"/>
      <c r="LZU365" s="132"/>
      <c r="LZV365" s="132"/>
      <c r="LZW365" s="132"/>
      <c r="LZX365" s="132"/>
      <c r="LZY365" s="132"/>
      <c r="LZZ365" s="132"/>
      <c r="MAA365" s="132"/>
      <c r="MAB365" s="132"/>
      <c r="MAC365" s="132"/>
      <c r="MAD365" s="132"/>
      <c r="MAE365" s="132"/>
      <c r="MAF365" s="132"/>
      <c r="MAG365" s="132"/>
      <c r="MAH365" s="132"/>
      <c r="MAI365" s="132"/>
      <c r="MAJ365" s="132"/>
      <c r="MAK365" s="132"/>
      <c r="MAL365" s="132"/>
      <c r="MAM365" s="132"/>
      <c r="MAN365" s="132"/>
      <c r="MAO365" s="132"/>
      <c r="MAP365" s="132"/>
      <c r="MAQ365" s="132"/>
      <c r="MAR365" s="132"/>
      <c r="MAS365" s="132"/>
      <c r="MAT365" s="132"/>
      <c r="MAU365" s="132"/>
      <c r="MAV365" s="132"/>
      <c r="MAW365" s="132"/>
      <c r="MAX365" s="132"/>
      <c r="MAY365" s="132"/>
      <c r="MAZ365" s="132"/>
      <c r="MBA365" s="132"/>
      <c r="MBB365" s="132"/>
      <c r="MBC365" s="132"/>
      <c r="MBD365" s="132"/>
      <c r="MBE365" s="132"/>
      <c r="MBF365" s="132"/>
      <c r="MBG365" s="132"/>
      <c r="MBH365" s="132"/>
      <c r="MBI365" s="132"/>
      <c r="MBJ365" s="132"/>
      <c r="MBK365" s="132"/>
      <c r="MBL365" s="132"/>
      <c r="MBM365" s="132"/>
      <c r="MBN365" s="132"/>
      <c r="MBO365" s="132"/>
      <c r="MBP365" s="132"/>
      <c r="MBQ365" s="132"/>
      <c r="MBR365" s="132"/>
      <c r="MBS365" s="132"/>
      <c r="MBT365" s="132"/>
      <c r="MBU365" s="132"/>
      <c r="MBV365" s="132"/>
      <c r="MBW365" s="132"/>
      <c r="MBX365" s="132"/>
      <c r="MBY365" s="132"/>
      <c r="MBZ365" s="132"/>
      <c r="MCA365" s="132"/>
      <c r="MCB365" s="132"/>
      <c r="MCC365" s="132"/>
      <c r="MCD365" s="132"/>
      <c r="MCE365" s="132"/>
      <c r="MCF365" s="132"/>
      <c r="MCG365" s="132"/>
      <c r="MCH365" s="132"/>
      <c r="MCI365" s="132"/>
      <c r="MCJ365" s="132"/>
      <c r="MCK365" s="132"/>
      <c r="MCL365" s="132"/>
      <c r="MCM365" s="132"/>
      <c r="MCN365" s="132"/>
      <c r="MCO365" s="132"/>
      <c r="MCP365" s="132"/>
      <c r="MCQ365" s="132"/>
      <c r="MCR365" s="132"/>
      <c r="MCS365" s="132"/>
      <c r="MCT365" s="132"/>
      <c r="MCU365" s="132"/>
      <c r="MCV365" s="132"/>
      <c r="MCW365" s="132"/>
      <c r="MCX365" s="132"/>
      <c r="MCY365" s="132"/>
      <c r="MCZ365" s="132"/>
      <c r="MDA365" s="132"/>
      <c r="MDB365" s="132"/>
      <c r="MDC365" s="132"/>
      <c r="MDD365" s="132"/>
      <c r="MDE365" s="132"/>
      <c r="MDF365" s="132"/>
      <c r="MDG365" s="132"/>
      <c r="MDH365" s="132"/>
      <c r="MDI365" s="132"/>
      <c r="MDJ365" s="132"/>
      <c r="MDK365" s="132"/>
      <c r="MDL365" s="132"/>
      <c r="MDM365" s="132"/>
      <c r="MDN365" s="132"/>
      <c r="MDO365" s="132"/>
      <c r="MDP365" s="132"/>
      <c r="MDQ365" s="132"/>
      <c r="MDR365" s="132"/>
      <c r="MDS365" s="132"/>
      <c r="MDT365" s="132"/>
      <c r="MDU365" s="132"/>
      <c r="MDV365" s="132"/>
      <c r="MDW365" s="132"/>
      <c r="MDX365" s="132"/>
      <c r="MDY365" s="132"/>
      <c r="MDZ365" s="132"/>
      <c r="MEA365" s="132"/>
      <c r="MEB365" s="132"/>
      <c r="MEC365" s="132"/>
      <c r="MED365" s="132"/>
      <c r="MEE365" s="132"/>
      <c r="MEF365" s="132"/>
      <c r="MEG365" s="132"/>
      <c r="MEH365" s="132"/>
      <c r="MEI365" s="132"/>
      <c r="MEJ365" s="132"/>
      <c r="MEK365" s="132"/>
      <c r="MEL365" s="132"/>
      <c r="MEM365" s="132"/>
      <c r="MEN365" s="132"/>
      <c r="MEO365" s="132"/>
      <c r="MEP365" s="132"/>
      <c r="MEQ365" s="132"/>
      <c r="MER365" s="132"/>
      <c r="MES365" s="132"/>
      <c r="MET365" s="132"/>
      <c r="MEU365" s="132"/>
      <c r="MEV365" s="132"/>
      <c r="MEW365" s="132"/>
      <c r="MEX365" s="132"/>
      <c r="MEY365" s="132"/>
      <c r="MEZ365" s="132"/>
      <c r="MFA365" s="132"/>
      <c r="MFB365" s="132"/>
      <c r="MFC365" s="132"/>
      <c r="MFD365" s="132"/>
      <c r="MFE365" s="132"/>
      <c r="MFF365" s="132"/>
      <c r="MFG365" s="132"/>
      <c r="MFH365" s="132"/>
      <c r="MFI365" s="132"/>
      <c r="MFJ365" s="132"/>
      <c r="MFK365" s="132"/>
      <c r="MFL365" s="132"/>
      <c r="MFM365" s="132"/>
      <c r="MFN365" s="132"/>
      <c r="MFO365" s="132"/>
      <c r="MFP365" s="132"/>
      <c r="MFQ365" s="132"/>
      <c r="MFR365" s="132"/>
      <c r="MFS365" s="132"/>
      <c r="MFT365" s="132"/>
      <c r="MFU365" s="132"/>
      <c r="MFV365" s="132"/>
      <c r="MFW365" s="132"/>
      <c r="MFX365" s="132"/>
      <c r="MFY365" s="132"/>
      <c r="MFZ365" s="132"/>
      <c r="MGA365" s="132"/>
      <c r="MGB365" s="132"/>
      <c r="MGC365" s="132"/>
      <c r="MGD365" s="132"/>
      <c r="MGE365" s="132"/>
      <c r="MGF365" s="132"/>
      <c r="MGG365" s="132"/>
      <c r="MGH365" s="132"/>
      <c r="MGI365" s="132"/>
      <c r="MGJ365" s="132"/>
      <c r="MGK365" s="132"/>
      <c r="MGL365" s="132"/>
      <c r="MGM365" s="132"/>
      <c r="MGN365" s="132"/>
      <c r="MGO365" s="132"/>
      <c r="MGP365" s="132"/>
      <c r="MGQ365" s="132"/>
      <c r="MGR365" s="132"/>
      <c r="MGS365" s="132"/>
      <c r="MGT365" s="132"/>
      <c r="MGU365" s="132"/>
      <c r="MGV365" s="132"/>
      <c r="MGW365" s="132"/>
      <c r="MGX365" s="132"/>
      <c r="MGY365" s="132"/>
      <c r="MGZ365" s="132"/>
      <c r="MHA365" s="132"/>
      <c r="MHB365" s="132"/>
      <c r="MHC365" s="132"/>
      <c r="MHD365" s="132"/>
      <c r="MHE365" s="132"/>
      <c r="MHF365" s="132"/>
      <c r="MHG365" s="132"/>
      <c r="MHH365" s="132"/>
      <c r="MHI365" s="132"/>
      <c r="MHJ365" s="132"/>
      <c r="MHK365" s="132"/>
      <c r="MHL365" s="132"/>
      <c r="MHM365" s="132"/>
      <c r="MHN365" s="132"/>
      <c r="MHO365" s="132"/>
      <c r="MHP365" s="132"/>
      <c r="MHQ365" s="132"/>
      <c r="MHR365" s="132"/>
      <c r="MHS365" s="132"/>
      <c r="MHT365" s="132"/>
      <c r="MHU365" s="132"/>
      <c r="MHV365" s="132"/>
      <c r="MHW365" s="132"/>
      <c r="MHX365" s="132"/>
      <c r="MHY365" s="132"/>
      <c r="MHZ365" s="132"/>
      <c r="MIA365" s="132"/>
      <c r="MIB365" s="132"/>
      <c r="MIC365" s="132"/>
      <c r="MID365" s="132"/>
      <c r="MIE365" s="132"/>
      <c r="MIF365" s="132"/>
      <c r="MIG365" s="132"/>
      <c r="MIH365" s="132"/>
      <c r="MII365" s="132"/>
      <c r="MIJ365" s="132"/>
      <c r="MIK365" s="132"/>
      <c r="MIL365" s="132"/>
      <c r="MIM365" s="132"/>
      <c r="MIN365" s="132"/>
      <c r="MIO365" s="132"/>
      <c r="MIP365" s="132"/>
      <c r="MIQ365" s="132"/>
      <c r="MIR365" s="132"/>
      <c r="MIS365" s="132"/>
      <c r="MIT365" s="132"/>
      <c r="MIU365" s="132"/>
      <c r="MIV365" s="132"/>
      <c r="MIW365" s="132"/>
      <c r="MIX365" s="132"/>
      <c r="MIY365" s="132"/>
      <c r="MIZ365" s="132"/>
      <c r="MJA365" s="132"/>
      <c r="MJB365" s="132"/>
      <c r="MJC365" s="132"/>
      <c r="MJD365" s="132"/>
      <c r="MJE365" s="132"/>
      <c r="MJF365" s="132"/>
      <c r="MJG365" s="132"/>
      <c r="MJH365" s="132"/>
      <c r="MJI365" s="132"/>
      <c r="MJJ365" s="132"/>
      <c r="MJK365" s="132"/>
      <c r="MJL365" s="132"/>
      <c r="MJM365" s="132"/>
      <c r="MJN365" s="132"/>
      <c r="MJO365" s="132"/>
      <c r="MJP365" s="132"/>
      <c r="MJQ365" s="132"/>
      <c r="MJR365" s="132"/>
      <c r="MJS365" s="132"/>
      <c r="MJT365" s="132"/>
      <c r="MJU365" s="132"/>
      <c r="MJV365" s="132"/>
      <c r="MJW365" s="132"/>
      <c r="MJX365" s="132"/>
      <c r="MJY365" s="132"/>
      <c r="MJZ365" s="132"/>
      <c r="MKA365" s="132"/>
      <c r="MKB365" s="132"/>
      <c r="MKC365" s="132"/>
      <c r="MKD365" s="132"/>
      <c r="MKE365" s="132"/>
      <c r="MKF365" s="132"/>
      <c r="MKG365" s="132"/>
      <c r="MKH365" s="132"/>
      <c r="MKI365" s="132"/>
      <c r="MKJ365" s="132"/>
      <c r="MKK365" s="132"/>
      <c r="MKL365" s="132"/>
      <c r="MKM365" s="132"/>
      <c r="MKN365" s="132"/>
      <c r="MKO365" s="132"/>
      <c r="MKP365" s="132"/>
      <c r="MKQ365" s="132"/>
      <c r="MKR365" s="132"/>
      <c r="MKS365" s="132"/>
      <c r="MKT365" s="132"/>
      <c r="MKU365" s="132"/>
      <c r="MKV365" s="132"/>
      <c r="MKW365" s="132"/>
      <c r="MKX365" s="132"/>
      <c r="MKY365" s="132"/>
      <c r="MKZ365" s="132"/>
      <c r="MLA365" s="132"/>
      <c r="MLB365" s="132"/>
      <c r="MLC365" s="132"/>
      <c r="MLD365" s="132"/>
      <c r="MLE365" s="132"/>
      <c r="MLF365" s="132"/>
      <c r="MLG365" s="132"/>
      <c r="MLH365" s="132"/>
      <c r="MLI365" s="132"/>
      <c r="MLJ365" s="132"/>
      <c r="MLK365" s="132"/>
      <c r="MLL365" s="132"/>
      <c r="MLM365" s="132"/>
      <c r="MLN365" s="132"/>
      <c r="MLO365" s="132"/>
      <c r="MLP365" s="132"/>
      <c r="MLQ365" s="132"/>
      <c r="MLR365" s="132"/>
      <c r="MLS365" s="132"/>
      <c r="MLT365" s="132"/>
      <c r="MLU365" s="132"/>
      <c r="MLV365" s="132"/>
      <c r="MLW365" s="132"/>
      <c r="MLX365" s="132"/>
      <c r="MLY365" s="132"/>
      <c r="MLZ365" s="132"/>
      <c r="MMA365" s="132"/>
      <c r="MMB365" s="132"/>
      <c r="MMC365" s="132"/>
      <c r="MMD365" s="132"/>
      <c r="MME365" s="132"/>
      <c r="MMF365" s="132"/>
      <c r="MMG365" s="132"/>
      <c r="MMH365" s="132"/>
      <c r="MMI365" s="132"/>
      <c r="MMJ365" s="132"/>
      <c r="MMK365" s="132"/>
      <c r="MML365" s="132"/>
      <c r="MMM365" s="132"/>
      <c r="MMN365" s="132"/>
      <c r="MMO365" s="132"/>
      <c r="MMP365" s="132"/>
      <c r="MMQ365" s="132"/>
      <c r="MMR365" s="132"/>
      <c r="MMS365" s="132"/>
      <c r="MMT365" s="132"/>
      <c r="MMU365" s="132"/>
      <c r="MMV365" s="132"/>
      <c r="MMW365" s="132"/>
      <c r="MMX365" s="132"/>
      <c r="MMY365" s="132"/>
      <c r="MMZ365" s="132"/>
      <c r="MNA365" s="132"/>
      <c r="MNB365" s="132"/>
      <c r="MNC365" s="132"/>
      <c r="MND365" s="132"/>
      <c r="MNE365" s="132"/>
      <c r="MNF365" s="132"/>
      <c r="MNG365" s="132"/>
      <c r="MNH365" s="132"/>
      <c r="MNI365" s="132"/>
      <c r="MNJ365" s="132"/>
      <c r="MNK365" s="132"/>
      <c r="MNL365" s="132"/>
      <c r="MNM365" s="132"/>
      <c r="MNN365" s="132"/>
      <c r="MNO365" s="132"/>
      <c r="MNP365" s="132"/>
      <c r="MNQ365" s="132"/>
      <c r="MNR365" s="132"/>
      <c r="MNS365" s="132"/>
      <c r="MNT365" s="132"/>
      <c r="MNU365" s="132"/>
      <c r="MNV365" s="132"/>
      <c r="MNW365" s="132"/>
      <c r="MNX365" s="132"/>
      <c r="MNY365" s="132"/>
      <c r="MNZ365" s="132"/>
      <c r="MOA365" s="132"/>
      <c r="MOB365" s="132"/>
      <c r="MOC365" s="132"/>
      <c r="MOD365" s="132"/>
      <c r="MOE365" s="132"/>
      <c r="MOF365" s="132"/>
      <c r="MOG365" s="132"/>
      <c r="MOH365" s="132"/>
      <c r="MOI365" s="132"/>
      <c r="MOJ365" s="132"/>
      <c r="MOK365" s="132"/>
      <c r="MOL365" s="132"/>
      <c r="MOM365" s="132"/>
      <c r="MON365" s="132"/>
      <c r="MOO365" s="132"/>
      <c r="MOP365" s="132"/>
      <c r="MOQ365" s="132"/>
      <c r="MOR365" s="132"/>
      <c r="MOS365" s="132"/>
      <c r="MOT365" s="132"/>
      <c r="MOU365" s="132"/>
      <c r="MOV365" s="132"/>
      <c r="MOW365" s="132"/>
      <c r="MOX365" s="132"/>
      <c r="MOY365" s="132"/>
      <c r="MOZ365" s="132"/>
      <c r="MPA365" s="132"/>
      <c r="MPB365" s="132"/>
      <c r="MPC365" s="132"/>
      <c r="MPD365" s="132"/>
      <c r="MPE365" s="132"/>
      <c r="MPF365" s="132"/>
      <c r="MPG365" s="132"/>
      <c r="MPH365" s="132"/>
      <c r="MPI365" s="132"/>
      <c r="MPJ365" s="132"/>
      <c r="MPK365" s="132"/>
      <c r="MPL365" s="132"/>
      <c r="MPM365" s="132"/>
      <c r="MPN365" s="132"/>
      <c r="MPO365" s="132"/>
      <c r="MPP365" s="132"/>
      <c r="MPQ365" s="132"/>
      <c r="MPR365" s="132"/>
      <c r="MPS365" s="132"/>
      <c r="MPT365" s="132"/>
      <c r="MPU365" s="132"/>
      <c r="MPV365" s="132"/>
      <c r="MPW365" s="132"/>
      <c r="MPX365" s="132"/>
      <c r="MPY365" s="132"/>
      <c r="MPZ365" s="132"/>
      <c r="MQA365" s="132"/>
      <c r="MQB365" s="132"/>
      <c r="MQC365" s="132"/>
      <c r="MQD365" s="132"/>
      <c r="MQE365" s="132"/>
      <c r="MQF365" s="132"/>
      <c r="MQG365" s="132"/>
      <c r="MQH365" s="132"/>
      <c r="MQI365" s="132"/>
      <c r="MQJ365" s="132"/>
      <c r="MQK365" s="132"/>
      <c r="MQL365" s="132"/>
      <c r="MQM365" s="132"/>
      <c r="MQN365" s="132"/>
      <c r="MQO365" s="132"/>
      <c r="MQP365" s="132"/>
      <c r="MQQ365" s="132"/>
      <c r="MQR365" s="132"/>
      <c r="MQS365" s="132"/>
      <c r="MQT365" s="132"/>
      <c r="MQU365" s="132"/>
      <c r="MQV365" s="132"/>
      <c r="MQW365" s="132"/>
      <c r="MQX365" s="132"/>
      <c r="MQY365" s="132"/>
      <c r="MQZ365" s="132"/>
      <c r="MRA365" s="132"/>
      <c r="MRB365" s="132"/>
      <c r="MRC365" s="132"/>
      <c r="MRD365" s="132"/>
      <c r="MRE365" s="132"/>
      <c r="MRF365" s="132"/>
      <c r="MRG365" s="132"/>
      <c r="MRH365" s="132"/>
      <c r="MRI365" s="132"/>
      <c r="MRJ365" s="132"/>
      <c r="MRK365" s="132"/>
      <c r="MRL365" s="132"/>
      <c r="MRM365" s="132"/>
      <c r="MRN365" s="132"/>
      <c r="MRO365" s="132"/>
      <c r="MRP365" s="132"/>
      <c r="MRQ365" s="132"/>
      <c r="MRR365" s="132"/>
      <c r="MRS365" s="132"/>
      <c r="MRT365" s="132"/>
      <c r="MRU365" s="132"/>
      <c r="MRV365" s="132"/>
      <c r="MRW365" s="132"/>
      <c r="MRX365" s="132"/>
      <c r="MRY365" s="132"/>
      <c r="MRZ365" s="132"/>
      <c r="MSA365" s="132"/>
      <c r="MSB365" s="132"/>
      <c r="MSC365" s="132"/>
      <c r="MSD365" s="132"/>
      <c r="MSE365" s="132"/>
      <c r="MSF365" s="132"/>
      <c r="MSG365" s="132"/>
      <c r="MSH365" s="132"/>
      <c r="MSI365" s="132"/>
      <c r="MSJ365" s="132"/>
      <c r="MSK365" s="132"/>
      <c r="MSL365" s="132"/>
      <c r="MSM365" s="132"/>
      <c r="MSN365" s="132"/>
      <c r="MSO365" s="132"/>
      <c r="MSP365" s="132"/>
      <c r="MSQ365" s="132"/>
      <c r="MSR365" s="132"/>
      <c r="MSS365" s="132"/>
      <c r="MST365" s="132"/>
      <c r="MSU365" s="132"/>
      <c r="MSV365" s="132"/>
      <c r="MSW365" s="132"/>
      <c r="MSX365" s="132"/>
      <c r="MSY365" s="132"/>
      <c r="MSZ365" s="132"/>
      <c r="MTA365" s="132"/>
      <c r="MTB365" s="132"/>
      <c r="MTC365" s="132"/>
      <c r="MTD365" s="132"/>
      <c r="MTE365" s="132"/>
      <c r="MTF365" s="132"/>
      <c r="MTG365" s="132"/>
      <c r="MTH365" s="132"/>
      <c r="MTI365" s="132"/>
      <c r="MTJ365" s="132"/>
      <c r="MTK365" s="132"/>
      <c r="MTL365" s="132"/>
      <c r="MTM365" s="132"/>
      <c r="MTN365" s="132"/>
      <c r="MTO365" s="132"/>
      <c r="MTP365" s="132"/>
      <c r="MTQ365" s="132"/>
      <c r="MTR365" s="132"/>
      <c r="MTS365" s="132"/>
      <c r="MTT365" s="132"/>
      <c r="MTU365" s="132"/>
      <c r="MTV365" s="132"/>
      <c r="MTW365" s="132"/>
      <c r="MTX365" s="132"/>
      <c r="MTY365" s="132"/>
      <c r="MTZ365" s="132"/>
      <c r="MUA365" s="132"/>
      <c r="MUB365" s="132"/>
      <c r="MUC365" s="132"/>
      <c r="MUD365" s="132"/>
      <c r="MUE365" s="132"/>
      <c r="MUF365" s="132"/>
      <c r="MUG365" s="132"/>
      <c r="MUH365" s="132"/>
      <c r="MUI365" s="132"/>
      <c r="MUJ365" s="132"/>
      <c r="MUK365" s="132"/>
      <c r="MUL365" s="132"/>
      <c r="MUM365" s="132"/>
      <c r="MUN365" s="132"/>
      <c r="MUO365" s="132"/>
      <c r="MUP365" s="132"/>
      <c r="MUQ365" s="132"/>
      <c r="MUR365" s="132"/>
      <c r="MUS365" s="132"/>
      <c r="MUT365" s="132"/>
      <c r="MUU365" s="132"/>
      <c r="MUV365" s="132"/>
      <c r="MUW365" s="132"/>
      <c r="MUX365" s="132"/>
      <c r="MUY365" s="132"/>
      <c r="MUZ365" s="132"/>
      <c r="MVA365" s="132"/>
      <c r="MVB365" s="132"/>
      <c r="MVC365" s="132"/>
      <c r="MVD365" s="132"/>
      <c r="MVE365" s="132"/>
      <c r="MVF365" s="132"/>
      <c r="MVG365" s="132"/>
      <c r="MVH365" s="132"/>
      <c r="MVI365" s="132"/>
      <c r="MVJ365" s="132"/>
      <c r="MVK365" s="132"/>
      <c r="MVL365" s="132"/>
      <c r="MVM365" s="132"/>
      <c r="MVN365" s="132"/>
      <c r="MVO365" s="132"/>
      <c r="MVP365" s="132"/>
      <c r="MVQ365" s="132"/>
      <c r="MVR365" s="132"/>
      <c r="MVS365" s="132"/>
      <c r="MVT365" s="132"/>
      <c r="MVU365" s="132"/>
      <c r="MVV365" s="132"/>
      <c r="MVW365" s="132"/>
      <c r="MVX365" s="132"/>
      <c r="MVY365" s="132"/>
      <c r="MVZ365" s="132"/>
      <c r="MWA365" s="132"/>
      <c r="MWB365" s="132"/>
      <c r="MWC365" s="132"/>
      <c r="MWD365" s="132"/>
      <c r="MWE365" s="132"/>
      <c r="MWF365" s="132"/>
      <c r="MWG365" s="132"/>
      <c r="MWH365" s="132"/>
      <c r="MWI365" s="132"/>
      <c r="MWJ365" s="132"/>
      <c r="MWK365" s="132"/>
      <c r="MWL365" s="132"/>
      <c r="MWM365" s="132"/>
      <c r="MWN365" s="132"/>
      <c r="MWO365" s="132"/>
      <c r="MWP365" s="132"/>
      <c r="MWQ365" s="132"/>
      <c r="MWR365" s="132"/>
      <c r="MWS365" s="132"/>
      <c r="MWT365" s="132"/>
      <c r="MWU365" s="132"/>
      <c r="MWV365" s="132"/>
      <c r="MWW365" s="132"/>
      <c r="MWX365" s="132"/>
      <c r="MWY365" s="132"/>
      <c r="MWZ365" s="132"/>
      <c r="MXA365" s="132"/>
      <c r="MXB365" s="132"/>
      <c r="MXC365" s="132"/>
      <c r="MXD365" s="132"/>
      <c r="MXE365" s="132"/>
      <c r="MXF365" s="132"/>
      <c r="MXG365" s="132"/>
      <c r="MXH365" s="132"/>
      <c r="MXI365" s="132"/>
      <c r="MXJ365" s="132"/>
      <c r="MXK365" s="132"/>
      <c r="MXL365" s="132"/>
      <c r="MXM365" s="132"/>
      <c r="MXN365" s="132"/>
      <c r="MXO365" s="132"/>
      <c r="MXP365" s="132"/>
      <c r="MXQ365" s="132"/>
      <c r="MXR365" s="132"/>
      <c r="MXS365" s="132"/>
      <c r="MXT365" s="132"/>
      <c r="MXU365" s="132"/>
      <c r="MXV365" s="132"/>
      <c r="MXW365" s="132"/>
      <c r="MXX365" s="132"/>
      <c r="MXY365" s="132"/>
      <c r="MXZ365" s="132"/>
      <c r="MYA365" s="132"/>
      <c r="MYB365" s="132"/>
      <c r="MYC365" s="132"/>
      <c r="MYD365" s="132"/>
      <c r="MYE365" s="132"/>
      <c r="MYF365" s="132"/>
      <c r="MYG365" s="132"/>
      <c r="MYH365" s="132"/>
      <c r="MYI365" s="132"/>
      <c r="MYJ365" s="132"/>
      <c r="MYK365" s="132"/>
      <c r="MYL365" s="132"/>
      <c r="MYM365" s="132"/>
      <c r="MYN365" s="132"/>
      <c r="MYO365" s="132"/>
      <c r="MYP365" s="132"/>
      <c r="MYQ365" s="132"/>
      <c r="MYR365" s="132"/>
      <c r="MYS365" s="132"/>
      <c r="MYT365" s="132"/>
      <c r="MYU365" s="132"/>
      <c r="MYV365" s="132"/>
      <c r="MYW365" s="132"/>
      <c r="MYX365" s="132"/>
      <c r="MYY365" s="132"/>
      <c r="MYZ365" s="132"/>
      <c r="MZA365" s="132"/>
      <c r="MZB365" s="132"/>
      <c r="MZC365" s="132"/>
      <c r="MZD365" s="132"/>
      <c r="MZE365" s="132"/>
      <c r="MZF365" s="132"/>
      <c r="MZG365" s="132"/>
      <c r="MZH365" s="132"/>
      <c r="MZI365" s="132"/>
      <c r="MZJ365" s="132"/>
      <c r="MZK365" s="132"/>
      <c r="MZL365" s="132"/>
      <c r="MZM365" s="132"/>
      <c r="MZN365" s="132"/>
      <c r="MZO365" s="132"/>
      <c r="MZP365" s="132"/>
      <c r="MZQ365" s="132"/>
      <c r="MZR365" s="132"/>
      <c r="MZS365" s="132"/>
      <c r="MZT365" s="132"/>
      <c r="MZU365" s="132"/>
      <c r="MZV365" s="132"/>
      <c r="MZW365" s="132"/>
      <c r="MZX365" s="132"/>
      <c r="MZY365" s="132"/>
      <c r="MZZ365" s="132"/>
      <c r="NAA365" s="132"/>
      <c r="NAB365" s="132"/>
      <c r="NAC365" s="132"/>
      <c r="NAD365" s="132"/>
      <c r="NAE365" s="132"/>
      <c r="NAF365" s="132"/>
      <c r="NAG365" s="132"/>
      <c r="NAH365" s="132"/>
      <c r="NAI365" s="132"/>
      <c r="NAJ365" s="132"/>
      <c r="NAK365" s="132"/>
      <c r="NAL365" s="132"/>
      <c r="NAM365" s="132"/>
      <c r="NAN365" s="132"/>
      <c r="NAO365" s="132"/>
      <c r="NAP365" s="132"/>
      <c r="NAQ365" s="132"/>
      <c r="NAR365" s="132"/>
      <c r="NAS365" s="132"/>
      <c r="NAT365" s="132"/>
      <c r="NAU365" s="132"/>
      <c r="NAV365" s="132"/>
      <c r="NAW365" s="132"/>
      <c r="NAX365" s="132"/>
      <c r="NAY365" s="132"/>
      <c r="NAZ365" s="132"/>
      <c r="NBA365" s="132"/>
      <c r="NBB365" s="132"/>
      <c r="NBC365" s="132"/>
      <c r="NBD365" s="132"/>
      <c r="NBE365" s="132"/>
      <c r="NBF365" s="132"/>
      <c r="NBG365" s="132"/>
      <c r="NBH365" s="132"/>
      <c r="NBI365" s="132"/>
      <c r="NBJ365" s="132"/>
      <c r="NBK365" s="132"/>
      <c r="NBL365" s="132"/>
      <c r="NBM365" s="132"/>
      <c r="NBN365" s="132"/>
      <c r="NBO365" s="132"/>
      <c r="NBP365" s="132"/>
      <c r="NBQ365" s="132"/>
      <c r="NBR365" s="132"/>
      <c r="NBS365" s="132"/>
      <c r="NBT365" s="132"/>
      <c r="NBU365" s="132"/>
      <c r="NBV365" s="132"/>
      <c r="NBW365" s="132"/>
      <c r="NBX365" s="132"/>
      <c r="NBY365" s="132"/>
      <c r="NBZ365" s="132"/>
      <c r="NCA365" s="132"/>
      <c r="NCB365" s="132"/>
      <c r="NCC365" s="132"/>
      <c r="NCD365" s="132"/>
      <c r="NCE365" s="132"/>
      <c r="NCF365" s="132"/>
      <c r="NCG365" s="132"/>
      <c r="NCH365" s="132"/>
      <c r="NCI365" s="132"/>
      <c r="NCJ365" s="132"/>
      <c r="NCK365" s="132"/>
      <c r="NCL365" s="132"/>
      <c r="NCM365" s="132"/>
      <c r="NCN365" s="132"/>
      <c r="NCO365" s="132"/>
      <c r="NCP365" s="132"/>
      <c r="NCQ365" s="132"/>
      <c r="NCR365" s="132"/>
      <c r="NCS365" s="132"/>
      <c r="NCT365" s="132"/>
      <c r="NCU365" s="132"/>
      <c r="NCV365" s="132"/>
      <c r="NCW365" s="132"/>
      <c r="NCX365" s="132"/>
      <c r="NCY365" s="132"/>
      <c r="NCZ365" s="132"/>
      <c r="NDA365" s="132"/>
      <c r="NDB365" s="132"/>
      <c r="NDC365" s="132"/>
      <c r="NDD365" s="132"/>
      <c r="NDE365" s="132"/>
      <c r="NDF365" s="132"/>
      <c r="NDG365" s="132"/>
      <c r="NDH365" s="132"/>
      <c r="NDI365" s="132"/>
      <c r="NDJ365" s="132"/>
      <c r="NDK365" s="132"/>
      <c r="NDL365" s="132"/>
      <c r="NDM365" s="132"/>
      <c r="NDN365" s="132"/>
      <c r="NDO365" s="132"/>
      <c r="NDP365" s="132"/>
      <c r="NDQ365" s="132"/>
      <c r="NDR365" s="132"/>
      <c r="NDS365" s="132"/>
      <c r="NDT365" s="132"/>
      <c r="NDU365" s="132"/>
      <c r="NDV365" s="132"/>
      <c r="NDW365" s="132"/>
      <c r="NDX365" s="132"/>
      <c r="NDY365" s="132"/>
      <c r="NDZ365" s="132"/>
      <c r="NEA365" s="132"/>
      <c r="NEB365" s="132"/>
      <c r="NEC365" s="132"/>
      <c r="NED365" s="132"/>
      <c r="NEE365" s="132"/>
      <c r="NEF365" s="132"/>
      <c r="NEG365" s="132"/>
      <c r="NEH365" s="132"/>
      <c r="NEI365" s="132"/>
      <c r="NEJ365" s="132"/>
      <c r="NEK365" s="132"/>
      <c r="NEL365" s="132"/>
      <c r="NEM365" s="132"/>
      <c r="NEN365" s="132"/>
      <c r="NEO365" s="132"/>
      <c r="NEP365" s="132"/>
      <c r="NEQ365" s="132"/>
      <c r="NER365" s="132"/>
      <c r="NES365" s="132"/>
      <c r="NET365" s="132"/>
      <c r="NEU365" s="132"/>
      <c r="NEV365" s="132"/>
      <c r="NEW365" s="132"/>
      <c r="NEX365" s="132"/>
      <c r="NEY365" s="132"/>
      <c r="NEZ365" s="132"/>
      <c r="NFA365" s="132"/>
      <c r="NFB365" s="132"/>
      <c r="NFC365" s="132"/>
      <c r="NFD365" s="132"/>
      <c r="NFE365" s="132"/>
      <c r="NFF365" s="132"/>
      <c r="NFG365" s="132"/>
      <c r="NFH365" s="132"/>
      <c r="NFI365" s="132"/>
      <c r="NFJ365" s="132"/>
      <c r="NFK365" s="132"/>
      <c r="NFL365" s="132"/>
      <c r="NFM365" s="132"/>
      <c r="NFN365" s="132"/>
      <c r="NFO365" s="132"/>
      <c r="NFP365" s="132"/>
      <c r="NFQ365" s="132"/>
      <c r="NFR365" s="132"/>
      <c r="NFS365" s="132"/>
      <c r="NFT365" s="132"/>
      <c r="NFU365" s="132"/>
      <c r="NFV365" s="132"/>
      <c r="NFW365" s="132"/>
      <c r="NFX365" s="132"/>
      <c r="NFY365" s="132"/>
      <c r="NFZ365" s="132"/>
      <c r="NGA365" s="132"/>
      <c r="NGB365" s="132"/>
      <c r="NGC365" s="132"/>
      <c r="NGD365" s="132"/>
      <c r="NGE365" s="132"/>
      <c r="NGF365" s="132"/>
      <c r="NGG365" s="132"/>
      <c r="NGH365" s="132"/>
      <c r="NGI365" s="132"/>
      <c r="NGJ365" s="132"/>
      <c r="NGK365" s="132"/>
      <c r="NGL365" s="132"/>
      <c r="NGM365" s="132"/>
      <c r="NGN365" s="132"/>
      <c r="NGO365" s="132"/>
      <c r="NGP365" s="132"/>
      <c r="NGQ365" s="132"/>
      <c r="NGR365" s="132"/>
      <c r="NGS365" s="132"/>
      <c r="NGT365" s="132"/>
      <c r="NGU365" s="132"/>
      <c r="NGV365" s="132"/>
      <c r="NGW365" s="132"/>
      <c r="NGX365" s="132"/>
      <c r="NGY365" s="132"/>
      <c r="NGZ365" s="132"/>
      <c r="NHA365" s="132"/>
      <c r="NHB365" s="132"/>
      <c r="NHC365" s="132"/>
      <c r="NHD365" s="132"/>
      <c r="NHE365" s="132"/>
      <c r="NHF365" s="132"/>
      <c r="NHG365" s="132"/>
      <c r="NHH365" s="132"/>
      <c r="NHI365" s="132"/>
      <c r="NHJ365" s="132"/>
      <c r="NHK365" s="132"/>
      <c r="NHL365" s="132"/>
      <c r="NHM365" s="132"/>
      <c r="NHN365" s="132"/>
      <c r="NHO365" s="132"/>
      <c r="NHP365" s="132"/>
      <c r="NHQ365" s="132"/>
      <c r="NHR365" s="132"/>
      <c r="NHS365" s="132"/>
      <c r="NHT365" s="132"/>
      <c r="NHU365" s="132"/>
      <c r="NHV365" s="132"/>
      <c r="NHW365" s="132"/>
      <c r="NHX365" s="132"/>
      <c r="NHY365" s="132"/>
      <c r="NHZ365" s="132"/>
      <c r="NIA365" s="132"/>
      <c r="NIB365" s="132"/>
      <c r="NIC365" s="132"/>
      <c r="NID365" s="132"/>
      <c r="NIE365" s="132"/>
      <c r="NIF365" s="132"/>
      <c r="NIG365" s="132"/>
      <c r="NIH365" s="132"/>
      <c r="NII365" s="132"/>
      <c r="NIJ365" s="132"/>
      <c r="NIK365" s="132"/>
      <c r="NIL365" s="132"/>
      <c r="NIM365" s="132"/>
      <c r="NIN365" s="132"/>
      <c r="NIO365" s="132"/>
      <c r="NIP365" s="132"/>
      <c r="NIQ365" s="132"/>
      <c r="NIR365" s="132"/>
      <c r="NIS365" s="132"/>
      <c r="NIT365" s="132"/>
      <c r="NIU365" s="132"/>
      <c r="NIV365" s="132"/>
      <c r="NIW365" s="132"/>
      <c r="NIX365" s="132"/>
      <c r="NIY365" s="132"/>
      <c r="NIZ365" s="132"/>
      <c r="NJA365" s="132"/>
      <c r="NJB365" s="132"/>
      <c r="NJC365" s="132"/>
      <c r="NJD365" s="132"/>
      <c r="NJE365" s="132"/>
      <c r="NJF365" s="132"/>
      <c r="NJG365" s="132"/>
      <c r="NJH365" s="132"/>
      <c r="NJI365" s="132"/>
      <c r="NJJ365" s="132"/>
      <c r="NJK365" s="132"/>
      <c r="NJL365" s="132"/>
      <c r="NJM365" s="132"/>
      <c r="NJN365" s="132"/>
      <c r="NJO365" s="132"/>
      <c r="NJP365" s="132"/>
      <c r="NJQ365" s="132"/>
      <c r="NJR365" s="132"/>
      <c r="NJS365" s="132"/>
      <c r="NJT365" s="132"/>
      <c r="NJU365" s="132"/>
      <c r="NJV365" s="132"/>
      <c r="NJW365" s="132"/>
      <c r="NJX365" s="132"/>
      <c r="NJY365" s="132"/>
      <c r="NJZ365" s="132"/>
      <c r="NKA365" s="132"/>
      <c r="NKB365" s="132"/>
      <c r="NKC365" s="132"/>
      <c r="NKD365" s="132"/>
      <c r="NKE365" s="132"/>
      <c r="NKF365" s="132"/>
      <c r="NKG365" s="132"/>
      <c r="NKH365" s="132"/>
      <c r="NKI365" s="132"/>
      <c r="NKJ365" s="132"/>
      <c r="NKK365" s="132"/>
      <c r="NKL365" s="132"/>
      <c r="NKM365" s="132"/>
      <c r="NKN365" s="132"/>
      <c r="NKO365" s="132"/>
      <c r="NKP365" s="132"/>
      <c r="NKQ365" s="132"/>
      <c r="NKR365" s="132"/>
      <c r="NKS365" s="132"/>
      <c r="NKT365" s="132"/>
      <c r="NKU365" s="132"/>
      <c r="NKV365" s="132"/>
      <c r="NKW365" s="132"/>
      <c r="NKX365" s="132"/>
      <c r="NKY365" s="132"/>
      <c r="NKZ365" s="132"/>
      <c r="NLA365" s="132"/>
      <c r="NLB365" s="132"/>
      <c r="NLC365" s="132"/>
      <c r="NLD365" s="132"/>
      <c r="NLE365" s="132"/>
      <c r="NLF365" s="132"/>
      <c r="NLG365" s="132"/>
      <c r="NLH365" s="132"/>
      <c r="NLI365" s="132"/>
      <c r="NLJ365" s="132"/>
      <c r="NLK365" s="132"/>
      <c r="NLL365" s="132"/>
      <c r="NLM365" s="132"/>
      <c r="NLN365" s="132"/>
      <c r="NLO365" s="132"/>
      <c r="NLP365" s="132"/>
      <c r="NLQ365" s="132"/>
      <c r="NLR365" s="132"/>
      <c r="NLS365" s="132"/>
      <c r="NLT365" s="132"/>
      <c r="NLU365" s="132"/>
      <c r="NLV365" s="132"/>
      <c r="NLW365" s="132"/>
      <c r="NLX365" s="132"/>
      <c r="NLY365" s="132"/>
      <c r="NLZ365" s="132"/>
      <c r="NMA365" s="132"/>
      <c r="NMB365" s="132"/>
      <c r="NMC365" s="132"/>
      <c r="NMD365" s="132"/>
      <c r="NME365" s="132"/>
      <c r="NMF365" s="132"/>
      <c r="NMG365" s="132"/>
      <c r="NMH365" s="132"/>
      <c r="NMI365" s="132"/>
      <c r="NMJ365" s="132"/>
      <c r="NMK365" s="132"/>
      <c r="NML365" s="132"/>
      <c r="NMM365" s="132"/>
      <c r="NMN365" s="132"/>
      <c r="NMO365" s="132"/>
      <c r="NMP365" s="132"/>
      <c r="NMQ365" s="132"/>
      <c r="NMR365" s="132"/>
      <c r="NMS365" s="132"/>
      <c r="NMT365" s="132"/>
      <c r="NMU365" s="132"/>
      <c r="NMV365" s="132"/>
      <c r="NMW365" s="132"/>
      <c r="NMX365" s="132"/>
      <c r="NMY365" s="132"/>
      <c r="NMZ365" s="132"/>
      <c r="NNA365" s="132"/>
      <c r="NNB365" s="132"/>
      <c r="NNC365" s="132"/>
      <c r="NND365" s="132"/>
      <c r="NNE365" s="132"/>
      <c r="NNF365" s="132"/>
      <c r="NNG365" s="132"/>
      <c r="NNH365" s="132"/>
      <c r="NNI365" s="132"/>
      <c r="NNJ365" s="132"/>
      <c r="NNK365" s="132"/>
      <c r="NNL365" s="132"/>
      <c r="NNM365" s="132"/>
      <c r="NNN365" s="132"/>
      <c r="NNO365" s="132"/>
      <c r="NNP365" s="132"/>
      <c r="NNQ365" s="132"/>
      <c r="NNR365" s="132"/>
      <c r="NNS365" s="132"/>
      <c r="NNT365" s="132"/>
      <c r="NNU365" s="132"/>
      <c r="NNV365" s="132"/>
      <c r="NNW365" s="132"/>
      <c r="NNX365" s="132"/>
      <c r="NNY365" s="132"/>
      <c r="NNZ365" s="132"/>
      <c r="NOA365" s="132"/>
      <c r="NOB365" s="132"/>
      <c r="NOC365" s="132"/>
      <c r="NOD365" s="132"/>
      <c r="NOE365" s="132"/>
      <c r="NOF365" s="132"/>
      <c r="NOG365" s="132"/>
      <c r="NOH365" s="132"/>
      <c r="NOI365" s="132"/>
      <c r="NOJ365" s="132"/>
      <c r="NOK365" s="132"/>
      <c r="NOL365" s="132"/>
      <c r="NOM365" s="132"/>
      <c r="NON365" s="132"/>
      <c r="NOO365" s="132"/>
      <c r="NOP365" s="132"/>
      <c r="NOQ365" s="132"/>
      <c r="NOR365" s="132"/>
      <c r="NOS365" s="132"/>
      <c r="NOT365" s="132"/>
      <c r="NOU365" s="132"/>
      <c r="NOV365" s="132"/>
      <c r="NOW365" s="132"/>
      <c r="NOX365" s="132"/>
      <c r="NOY365" s="132"/>
      <c r="NOZ365" s="132"/>
      <c r="NPA365" s="132"/>
      <c r="NPB365" s="132"/>
      <c r="NPC365" s="132"/>
      <c r="NPD365" s="132"/>
      <c r="NPE365" s="132"/>
      <c r="NPF365" s="132"/>
      <c r="NPG365" s="132"/>
      <c r="NPH365" s="132"/>
      <c r="NPI365" s="132"/>
      <c r="NPJ365" s="132"/>
      <c r="NPK365" s="132"/>
      <c r="NPL365" s="132"/>
      <c r="NPM365" s="132"/>
      <c r="NPN365" s="132"/>
      <c r="NPO365" s="132"/>
      <c r="NPP365" s="132"/>
      <c r="NPQ365" s="132"/>
      <c r="NPR365" s="132"/>
      <c r="NPS365" s="132"/>
      <c r="NPT365" s="132"/>
      <c r="NPU365" s="132"/>
      <c r="NPV365" s="132"/>
      <c r="NPW365" s="132"/>
      <c r="NPX365" s="132"/>
      <c r="NPY365" s="132"/>
      <c r="NPZ365" s="132"/>
      <c r="NQA365" s="132"/>
      <c r="NQB365" s="132"/>
      <c r="NQC365" s="132"/>
      <c r="NQD365" s="132"/>
      <c r="NQE365" s="132"/>
      <c r="NQF365" s="132"/>
      <c r="NQG365" s="132"/>
      <c r="NQH365" s="132"/>
      <c r="NQI365" s="132"/>
      <c r="NQJ365" s="132"/>
      <c r="NQK365" s="132"/>
      <c r="NQL365" s="132"/>
      <c r="NQM365" s="132"/>
      <c r="NQN365" s="132"/>
      <c r="NQO365" s="132"/>
      <c r="NQP365" s="132"/>
      <c r="NQQ365" s="132"/>
      <c r="NQR365" s="132"/>
      <c r="NQS365" s="132"/>
      <c r="NQT365" s="132"/>
      <c r="NQU365" s="132"/>
      <c r="NQV365" s="132"/>
      <c r="NQW365" s="132"/>
      <c r="NQX365" s="132"/>
      <c r="NQY365" s="132"/>
      <c r="NQZ365" s="132"/>
      <c r="NRA365" s="132"/>
      <c r="NRB365" s="132"/>
      <c r="NRC365" s="132"/>
      <c r="NRD365" s="132"/>
      <c r="NRE365" s="132"/>
      <c r="NRF365" s="132"/>
      <c r="NRG365" s="132"/>
      <c r="NRH365" s="132"/>
      <c r="NRI365" s="132"/>
      <c r="NRJ365" s="132"/>
      <c r="NRK365" s="132"/>
      <c r="NRL365" s="132"/>
      <c r="NRM365" s="132"/>
      <c r="NRN365" s="132"/>
      <c r="NRO365" s="132"/>
      <c r="NRP365" s="132"/>
      <c r="NRQ365" s="132"/>
      <c r="NRR365" s="132"/>
      <c r="NRS365" s="132"/>
      <c r="NRT365" s="132"/>
      <c r="NRU365" s="132"/>
      <c r="NRV365" s="132"/>
      <c r="NRW365" s="132"/>
      <c r="NRX365" s="132"/>
      <c r="NRY365" s="132"/>
      <c r="NRZ365" s="132"/>
      <c r="NSA365" s="132"/>
      <c r="NSB365" s="132"/>
      <c r="NSC365" s="132"/>
      <c r="NSD365" s="132"/>
      <c r="NSE365" s="132"/>
      <c r="NSF365" s="132"/>
      <c r="NSG365" s="132"/>
      <c r="NSH365" s="132"/>
      <c r="NSI365" s="132"/>
      <c r="NSJ365" s="132"/>
      <c r="NSK365" s="132"/>
      <c r="NSL365" s="132"/>
      <c r="NSM365" s="132"/>
      <c r="NSN365" s="132"/>
      <c r="NSO365" s="132"/>
      <c r="NSP365" s="132"/>
      <c r="NSQ365" s="132"/>
      <c r="NSR365" s="132"/>
      <c r="NSS365" s="132"/>
      <c r="NST365" s="132"/>
      <c r="NSU365" s="132"/>
      <c r="NSV365" s="132"/>
      <c r="NSW365" s="132"/>
      <c r="NSX365" s="132"/>
      <c r="NSY365" s="132"/>
      <c r="NSZ365" s="132"/>
      <c r="NTA365" s="132"/>
      <c r="NTB365" s="132"/>
      <c r="NTC365" s="132"/>
      <c r="NTD365" s="132"/>
      <c r="NTE365" s="132"/>
      <c r="NTF365" s="132"/>
      <c r="NTG365" s="132"/>
      <c r="NTH365" s="132"/>
      <c r="NTI365" s="132"/>
      <c r="NTJ365" s="132"/>
      <c r="NTK365" s="132"/>
      <c r="NTL365" s="132"/>
      <c r="NTM365" s="132"/>
      <c r="NTN365" s="132"/>
      <c r="NTO365" s="132"/>
      <c r="NTP365" s="132"/>
      <c r="NTQ365" s="132"/>
      <c r="NTR365" s="132"/>
      <c r="NTS365" s="132"/>
      <c r="NTT365" s="132"/>
      <c r="NTU365" s="132"/>
      <c r="NTV365" s="132"/>
      <c r="NTW365" s="132"/>
      <c r="NTX365" s="132"/>
      <c r="NTY365" s="132"/>
      <c r="NTZ365" s="132"/>
      <c r="NUA365" s="132"/>
      <c r="NUB365" s="132"/>
      <c r="NUC365" s="132"/>
      <c r="NUD365" s="132"/>
      <c r="NUE365" s="132"/>
      <c r="NUF365" s="132"/>
      <c r="NUG365" s="132"/>
      <c r="NUH365" s="132"/>
      <c r="NUI365" s="132"/>
      <c r="NUJ365" s="132"/>
      <c r="NUK365" s="132"/>
      <c r="NUL365" s="132"/>
      <c r="NUM365" s="132"/>
      <c r="NUN365" s="132"/>
      <c r="NUO365" s="132"/>
      <c r="NUP365" s="132"/>
      <c r="NUQ365" s="132"/>
      <c r="NUR365" s="132"/>
      <c r="NUS365" s="132"/>
      <c r="NUT365" s="132"/>
      <c r="NUU365" s="132"/>
      <c r="NUV365" s="132"/>
      <c r="NUW365" s="132"/>
      <c r="NUX365" s="132"/>
      <c r="NUY365" s="132"/>
      <c r="NUZ365" s="132"/>
      <c r="NVA365" s="132"/>
      <c r="NVB365" s="132"/>
      <c r="NVC365" s="132"/>
      <c r="NVD365" s="132"/>
      <c r="NVE365" s="132"/>
      <c r="NVF365" s="132"/>
      <c r="NVG365" s="132"/>
      <c r="NVH365" s="132"/>
      <c r="NVI365" s="132"/>
      <c r="NVJ365" s="132"/>
      <c r="NVK365" s="132"/>
      <c r="NVL365" s="132"/>
      <c r="NVM365" s="132"/>
      <c r="NVN365" s="132"/>
      <c r="NVO365" s="132"/>
      <c r="NVP365" s="132"/>
      <c r="NVQ365" s="132"/>
      <c r="NVR365" s="132"/>
      <c r="NVS365" s="132"/>
      <c r="NVT365" s="132"/>
      <c r="NVU365" s="132"/>
      <c r="NVV365" s="132"/>
      <c r="NVW365" s="132"/>
      <c r="NVX365" s="132"/>
      <c r="NVY365" s="132"/>
      <c r="NVZ365" s="132"/>
      <c r="NWA365" s="132"/>
      <c r="NWB365" s="132"/>
      <c r="NWC365" s="132"/>
      <c r="NWD365" s="132"/>
      <c r="NWE365" s="132"/>
      <c r="NWF365" s="132"/>
      <c r="NWG365" s="132"/>
      <c r="NWH365" s="132"/>
      <c r="NWI365" s="132"/>
      <c r="NWJ365" s="132"/>
      <c r="NWK365" s="132"/>
      <c r="NWL365" s="132"/>
      <c r="NWM365" s="132"/>
      <c r="NWN365" s="132"/>
      <c r="NWO365" s="132"/>
      <c r="NWP365" s="132"/>
      <c r="NWQ365" s="132"/>
      <c r="NWR365" s="132"/>
      <c r="NWS365" s="132"/>
      <c r="NWT365" s="132"/>
      <c r="NWU365" s="132"/>
      <c r="NWV365" s="132"/>
      <c r="NWW365" s="132"/>
      <c r="NWX365" s="132"/>
      <c r="NWY365" s="132"/>
      <c r="NWZ365" s="132"/>
      <c r="NXA365" s="132"/>
      <c r="NXB365" s="132"/>
      <c r="NXC365" s="132"/>
      <c r="NXD365" s="132"/>
      <c r="NXE365" s="132"/>
      <c r="NXF365" s="132"/>
      <c r="NXG365" s="132"/>
      <c r="NXH365" s="132"/>
      <c r="NXI365" s="132"/>
      <c r="NXJ365" s="132"/>
      <c r="NXK365" s="132"/>
      <c r="NXL365" s="132"/>
      <c r="NXM365" s="132"/>
      <c r="NXN365" s="132"/>
      <c r="NXO365" s="132"/>
      <c r="NXP365" s="132"/>
      <c r="NXQ365" s="132"/>
      <c r="NXR365" s="132"/>
      <c r="NXS365" s="132"/>
      <c r="NXT365" s="132"/>
      <c r="NXU365" s="132"/>
      <c r="NXV365" s="132"/>
      <c r="NXW365" s="132"/>
      <c r="NXX365" s="132"/>
      <c r="NXY365" s="132"/>
      <c r="NXZ365" s="132"/>
      <c r="NYA365" s="132"/>
      <c r="NYB365" s="132"/>
      <c r="NYC365" s="132"/>
      <c r="NYD365" s="132"/>
      <c r="NYE365" s="132"/>
      <c r="NYF365" s="132"/>
      <c r="NYG365" s="132"/>
      <c r="NYH365" s="132"/>
      <c r="NYI365" s="132"/>
      <c r="NYJ365" s="132"/>
      <c r="NYK365" s="132"/>
      <c r="NYL365" s="132"/>
      <c r="NYM365" s="132"/>
      <c r="NYN365" s="132"/>
      <c r="NYO365" s="132"/>
      <c r="NYP365" s="132"/>
      <c r="NYQ365" s="132"/>
      <c r="NYR365" s="132"/>
      <c r="NYS365" s="132"/>
      <c r="NYT365" s="132"/>
      <c r="NYU365" s="132"/>
      <c r="NYV365" s="132"/>
      <c r="NYW365" s="132"/>
      <c r="NYX365" s="132"/>
      <c r="NYY365" s="132"/>
      <c r="NYZ365" s="132"/>
      <c r="NZA365" s="132"/>
      <c r="NZB365" s="132"/>
      <c r="NZC365" s="132"/>
      <c r="NZD365" s="132"/>
      <c r="NZE365" s="132"/>
      <c r="NZF365" s="132"/>
      <c r="NZG365" s="132"/>
      <c r="NZH365" s="132"/>
      <c r="NZI365" s="132"/>
      <c r="NZJ365" s="132"/>
      <c r="NZK365" s="132"/>
      <c r="NZL365" s="132"/>
      <c r="NZM365" s="132"/>
      <c r="NZN365" s="132"/>
      <c r="NZO365" s="132"/>
      <c r="NZP365" s="132"/>
      <c r="NZQ365" s="132"/>
      <c r="NZR365" s="132"/>
      <c r="NZS365" s="132"/>
      <c r="NZT365" s="132"/>
      <c r="NZU365" s="132"/>
      <c r="NZV365" s="132"/>
      <c r="NZW365" s="132"/>
      <c r="NZX365" s="132"/>
      <c r="NZY365" s="132"/>
      <c r="NZZ365" s="132"/>
      <c r="OAA365" s="132"/>
      <c r="OAB365" s="132"/>
      <c r="OAC365" s="132"/>
      <c r="OAD365" s="132"/>
      <c r="OAE365" s="132"/>
      <c r="OAF365" s="132"/>
      <c r="OAG365" s="132"/>
      <c r="OAH365" s="132"/>
      <c r="OAI365" s="132"/>
      <c r="OAJ365" s="132"/>
      <c r="OAK365" s="132"/>
      <c r="OAL365" s="132"/>
      <c r="OAM365" s="132"/>
      <c r="OAN365" s="132"/>
      <c r="OAO365" s="132"/>
      <c r="OAP365" s="132"/>
      <c r="OAQ365" s="132"/>
      <c r="OAR365" s="132"/>
      <c r="OAS365" s="132"/>
      <c r="OAT365" s="132"/>
      <c r="OAU365" s="132"/>
      <c r="OAV365" s="132"/>
      <c r="OAW365" s="132"/>
      <c r="OAX365" s="132"/>
      <c r="OAY365" s="132"/>
      <c r="OAZ365" s="132"/>
      <c r="OBA365" s="132"/>
      <c r="OBB365" s="132"/>
      <c r="OBC365" s="132"/>
      <c r="OBD365" s="132"/>
      <c r="OBE365" s="132"/>
      <c r="OBF365" s="132"/>
      <c r="OBG365" s="132"/>
      <c r="OBH365" s="132"/>
      <c r="OBI365" s="132"/>
      <c r="OBJ365" s="132"/>
      <c r="OBK365" s="132"/>
      <c r="OBL365" s="132"/>
      <c r="OBM365" s="132"/>
      <c r="OBN365" s="132"/>
      <c r="OBO365" s="132"/>
      <c r="OBP365" s="132"/>
      <c r="OBQ365" s="132"/>
      <c r="OBR365" s="132"/>
      <c r="OBS365" s="132"/>
      <c r="OBT365" s="132"/>
      <c r="OBU365" s="132"/>
      <c r="OBV365" s="132"/>
      <c r="OBW365" s="132"/>
      <c r="OBX365" s="132"/>
      <c r="OBY365" s="132"/>
      <c r="OBZ365" s="132"/>
      <c r="OCA365" s="132"/>
      <c r="OCB365" s="132"/>
      <c r="OCC365" s="132"/>
      <c r="OCD365" s="132"/>
      <c r="OCE365" s="132"/>
      <c r="OCF365" s="132"/>
      <c r="OCG365" s="132"/>
      <c r="OCH365" s="132"/>
      <c r="OCI365" s="132"/>
      <c r="OCJ365" s="132"/>
      <c r="OCK365" s="132"/>
      <c r="OCL365" s="132"/>
      <c r="OCM365" s="132"/>
      <c r="OCN365" s="132"/>
      <c r="OCO365" s="132"/>
      <c r="OCP365" s="132"/>
      <c r="OCQ365" s="132"/>
      <c r="OCR365" s="132"/>
      <c r="OCS365" s="132"/>
      <c r="OCT365" s="132"/>
      <c r="OCU365" s="132"/>
      <c r="OCV365" s="132"/>
      <c r="OCW365" s="132"/>
      <c r="OCX365" s="132"/>
      <c r="OCY365" s="132"/>
      <c r="OCZ365" s="132"/>
      <c r="ODA365" s="132"/>
      <c r="ODB365" s="132"/>
      <c r="ODC365" s="132"/>
      <c r="ODD365" s="132"/>
      <c r="ODE365" s="132"/>
      <c r="ODF365" s="132"/>
      <c r="ODG365" s="132"/>
      <c r="ODH365" s="132"/>
      <c r="ODI365" s="132"/>
      <c r="ODJ365" s="132"/>
      <c r="ODK365" s="132"/>
      <c r="ODL365" s="132"/>
      <c r="ODM365" s="132"/>
      <c r="ODN365" s="132"/>
      <c r="ODO365" s="132"/>
      <c r="ODP365" s="132"/>
      <c r="ODQ365" s="132"/>
      <c r="ODR365" s="132"/>
      <c r="ODS365" s="132"/>
      <c r="ODT365" s="132"/>
      <c r="ODU365" s="132"/>
      <c r="ODV365" s="132"/>
      <c r="ODW365" s="132"/>
      <c r="ODX365" s="132"/>
      <c r="ODY365" s="132"/>
      <c r="ODZ365" s="132"/>
      <c r="OEA365" s="132"/>
      <c r="OEB365" s="132"/>
      <c r="OEC365" s="132"/>
      <c r="OED365" s="132"/>
      <c r="OEE365" s="132"/>
      <c r="OEF365" s="132"/>
      <c r="OEG365" s="132"/>
      <c r="OEH365" s="132"/>
      <c r="OEI365" s="132"/>
      <c r="OEJ365" s="132"/>
      <c r="OEK365" s="132"/>
      <c r="OEL365" s="132"/>
      <c r="OEM365" s="132"/>
      <c r="OEN365" s="132"/>
      <c r="OEO365" s="132"/>
      <c r="OEP365" s="132"/>
      <c r="OEQ365" s="132"/>
      <c r="OER365" s="132"/>
      <c r="OES365" s="132"/>
      <c r="OET365" s="132"/>
      <c r="OEU365" s="132"/>
      <c r="OEV365" s="132"/>
      <c r="OEW365" s="132"/>
      <c r="OEX365" s="132"/>
      <c r="OEY365" s="132"/>
      <c r="OEZ365" s="132"/>
      <c r="OFA365" s="132"/>
      <c r="OFB365" s="132"/>
      <c r="OFC365" s="132"/>
      <c r="OFD365" s="132"/>
      <c r="OFE365" s="132"/>
      <c r="OFF365" s="132"/>
      <c r="OFG365" s="132"/>
      <c r="OFH365" s="132"/>
      <c r="OFI365" s="132"/>
      <c r="OFJ365" s="132"/>
      <c r="OFK365" s="132"/>
      <c r="OFL365" s="132"/>
      <c r="OFM365" s="132"/>
      <c r="OFN365" s="132"/>
      <c r="OFO365" s="132"/>
      <c r="OFP365" s="132"/>
      <c r="OFQ365" s="132"/>
      <c r="OFR365" s="132"/>
      <c r="OFS365" s="132"/>
      <c r="OFT365" s="132"/>
      <c r="OFU365" s="132"/>
      <c r="OFV365" s="132"/>
      <c r="OFW365" s="132"/>
      <c r="OFX365" s="132"/>
      <c r="OFY365" s="132"/>
      <c r="OFZ365" s="132"/>
      <c r="OGA365" s="132"/>
      <c r="OGB365" s="132"/>
      <c r="OGC365" s="132"/>
      <c r="OGD365" s="132"/>
      <c r="OGE365" s="132"/>
      <c r="OGF365" s="132"/>
      <c r="OGG365" s="132"/>
      <c r="OGH365" s="132"/>
      <c r="OGI365" s="132"/>
      <c r="OGJ365" s="132"/>
      <c r="OGK365" s="132"/>
      <c r="OGL365" s="132"/>
      <c r="OGM365" s="132"/>
      <c r="OGN365" s="132"/>
      <c r="OGO365" s="132"/>
      <c r="OGP365" s="132"/>
      <c r="OGQ365" s="132"/>
      <c r="OGR365" s="132"/>
      <c r="OGS365" s="132"/>
      <c r="OGT365" s="132"/>
      <c r="OGU365" s="132"/>
      <c r="OGV365" s="132"/>
      <c r="OGW365" s="132"/>
      <c r="OGX365" s="132"/>
      <c r="OGY365" s="132"/>
      <c r="OGZ365" s="132"/>
      <c r="OHA365" s="132"/>
      <c r="OHB365" s="132"/>
      <c r="OHC365" s="132"/>
      <c r="OHD365" s="132"/>
      <c r="OHE365" s="132"/>
      <c r="OHF365" s="132"/>
      <c r="OHG365" s="132"/>
      <c r="OHH365" s="132"/>
      <c r="OHI365" s="132"/>
      <c r="OHJ365" s="132"/>
      <c r="OHK365" s="132"/>
      <c r="OHL365" s="132"/>
      <c r="OHM365" s="132"/>
      <c r="OHN365" s="132"/>
      <c r="OHO365" s="132"/>
      <c r="OHP365" s="132"/>
      <c r="OHQ365" s="132"/>
      <c r="OHR365" s="132"/>
      <c r="OHS365" s="132"/>
      <c r="OHT365" s="132"/>
      <c r="OHU365" s="132"/>
      <c r="OHV365" s="132"/>
      <c r="OHW365" s="132"/>
      <c r="OHX365" s="132"/>
      <c r="OHY365" s="132"/>
      <c r="OHZ365" s="132"/>
      <c r="OIA365" s="132"/>
      <c r="OIB365" s="132"/>
      <c r="OIC365" s="132"/>
      <c r="OID365" s="132"/>
      <c r="OIE365" s="132"/>
      <c r="OIF365" s="132"/>
      <c r="OIG365" s="132"/>
      <c r="OIH365" s="132"/>
      <c r="OII365" s="132"/>
      <c r="OIJ365" s="132"/>
      <c r="OIK365" s="132"/>
      <c r="OIL365" s="132"/>
      <c r="OIM365" s="132"/>
      <c r="OIN365" s="132"/>
      <c r="OIO365" s="132"/>
      <c r="OIP365" s="132"/>
      <c r="OIQ365" s="132"/>
      <c r="OIR365" s="132"/>
      <c r="OIS365" s="132"/>
      <c r="OIT365" s="132"/>
      <c r="OIU365" s="132"/>
      <c r="OIV365" s="132"/>
      <c r="OIW365" s="132"/>
      <c r="OIX365" s="132"/>
      <c r="OIY365" s="132"/>
      <c r="OIZ365" s="132"/>
      <c r="OJA365" s="132"/>
      <c r="OJB365" s="132"/>
      <c r="OJC365" s="132"/>
      <c r="OJD365" s="132"/>
      <c r="OJE365" s="132"/>
      <c r="OJF365" s="132"/>
      <c r="OJG365" s="132"/>
      <c r="OJH365" s="132"/>
      <c r="OJI365" s="132"/>
      <c r="OJJ365" s="132"/>
      <c r="OJK365" s="132"/>
      <c r="OJL365" s="132"/>
      <c r="OJM365" s="132"/>
      <c r="OJN365" s="132"/>
      <c r="OJO365" s="132"/>
      <c r="OJP365" s="132"/>
      <c r="OJQ365" s="132"/>
      <c r="OJR365" s="132"/>
      <c r="OJS365" s="132"/>
      <c r="OJT365" s="132"/>
      <c r="OJU365" s="132"/>
      <c r="OJV365" s="132"/>
      <c r="OJW365" s="132"/>
      <c r="OJX365" s="132"/>
      <c r="OJY365" s="132"/>
      <c r="OJZ365" s="132"/>
      <c r="OKA365" s="132"/>
      <c r="OKB365" s="132"/>
      <c r="OKC365" s="132"/>
      <c r="OKD365" s="132"/>
      <c r="OKE365" s="132"/>
      <c r="OKF365" s="132"/>
      <c r="OKG365" s="132"/>
      <c r="OKH365" s="132"/>
      <c r="OKI365" s="132"/>
      <c r="OKJ365" s="132"/>
      <c r="OKK365" s="132"/>
      <c r="OKL365" s="132"/>
      <c r="OKM365" s="132"/>
      <c r="OKN365" s="132"/>
      <c r="OKO365" s="132"/>
      <c r="OKP365" s="132"/>
      <c r="OKQ365" s="132"/>
      <c r="OKR365" s="132"/>
      <c r="OKS365" s="132"/>
      <c r="OKT365" s="132"/>
      <c r="OKU365" s="132"/>
      <c r="OKV365" s="132"/>
      <c r="OKW365" s="132"/>
      <c r="OKX365" s="132"/>
      <c r="OKY365" s="132"/>
      <c r="OKZ365" s="132"/>
      <c r="OLA365" s="132"/>
      <c r="OLB365" s="132"/>
      <c r="OLC365" s="132"/>
      <c r="OLD365" s="132"/>
      <c r="OLE365" s="132"/>
      <c r="OLF365" s="132"/>
      <c r="OLG365" s="132"/>
      <c r="OLH365" s="132"/>
      <c r="OLI365" s="132"/>
      <c r="OLJ365" s="132"/>
      <c r="OLK365" s="132"/>
      <c r="OLL365" s="132"/>
      <c r="OLM365" s="132"/>
      <c r="OLN365" s="132"/>
      <c r="OLO365" s="132"/>
      <c r="OLP365" s="132"/>
      <c r="OLQ365" s="132"/>
      <c r="OLR365" s="132"/>
      <c r="OLS365" s="132"/>
      <c r="OLT365" s="132"/>
      <c r="OLU365" s="132"/>
      <c r="OLV365" s="132"/>
      <c r="OLW365" s="132"/>
      <c r="OLX365" s="132"/>
      <c r="OLY365" s="132"/>
      <c r="OLZ365" s="132"/>
      <c r="OMA365" s="132"/>
      <c r="OMB365" s="132"/>
      <c r="OMC365" s="132"/>
      <c r="OMD365" s="132"/>
      <c r="OME365" s="132"/>
      <c r="OMF365" s="132"/>
      <c r="OMG365" s="132"/>
      <c r="OMH365" s="132"/>
      <c r="OMI365" s="132"/>
      <c r="OMJ365" s="132"/>
      <c r="OMK365" s="132"/>
      <c r="OML365" s="132"/>
      <c r="OMM365" s="132"/>
      <c r="OMN365" s="132"/>
      <c r="OMO365" s="132"/>
      <c r="OMP365" s="132"/>
      <c r="OMQ365" s="132"/>
      <c r="OMR365" s="132"/>
      <c r="OMS365" s="132"/>
      <c r="OMT365" s="132"/>
      <c r="OMU365" s="132"/>
      <c r="OMV365" s="132"/>
      <c r="OMW365" s="132"/>
      <c r="OMX365" s="132"/>
      <c r="OMY365" s="132"/>
      <c r="OMZ365" s="132"/>
      <c r="ONA365" s="132"/>
      <c r="ONB365" s="132"/>
      <c r="ONC365" s="132"/>
      <c r="OND365" s="132"/>
      <c r="ONE365" s="132"/>
      <c r="ONF365" s="132"/>
      <c r="ONG365" s="132"/>
      <c r="ONH365" s="132"/>
      <c r="ONI365" s="132"/>
      <c r="ONJ365" s="132"/>
      <c r="ONK365" s="132"/>
      <c r="ONL365" s="132"/>
      <c r="ONM365" s="132"/>
      <c r="ONN365" s="132"/>
      <c r="ONO365" s="132"/>
      <c r="ONP365" s="132"/>
      <c r="ONQ365" s="132"/>
      <c r="ONR365" s="132"/>
      <c r="ONS365" s="132"/>
      <c r="ONT365" s="132"/>
      <c r="ONU365" s="132"/>
      <c r="ONV365" s="132"/>
      <c r="ONW365" s="132"/>
      <c r="ONX365" s="132"/>
      <c r="ONY365" s="132"/>
      <c r="ONZ365" s="132"/>
      <c r="OOA365" s="132"/>
      <c r="OOB365" s="132"/>
      <c r="OOC365" s="132"/>
      <c r="OOD365" s="132"/>
      <c r="OOE365" s="132"/>
      <c r="OOF365" s="132"/>
      <c r="OOG365" s="132"/>
      <c r="OOH365" s="132"/>
      <c r="OOI365" s="132"/>
      <c r="OOJ365" s="132"/>
      <c r="OOK365" s="132"/>
      <c r="OOL365" s="132"/>
      <c r="OOM365" s="132"/>
      <c r="OON365" s="132"/>
      <c r="OOO365" s="132"/>
      <c r="OOP365" s="132"/>
      <c r="OOQ365" s="132"/>
      <c r="OOR365" s="132"/>
      <c r="OOS365" s="132"/>
      <c r="OOT365" s="132"/>
      <c r="OOU365" s="132"/>
      <c r="OOV365" s="132"/>
      <c r="OOW365" s="132"/>
      <c r="OOX365" s="132"/>
      <c r="OOY365" s="132"/>
      <c r="OOZ365" s="132"/>
      <c r="OPA365" s="132"/>
      <c r="OPB365" s="132"/>
      <c r="OPC365" s="132"/>
      <c r="OPD365" s="132"/>
      <c r="OPE365" s="132"/>
      <c r="OPF365" s="132"/>
      <c r="OPG365" s="132"/>
      <c r="OPH365" s="132"/>
      <c r="OPI365" s="132"/>
      <c r="OPJ365" s="132"/>
      <c r="OPK365" s="132"/>
      <c r="OPL365" s="132"/>
      <c r="OPM365" s="132"/>
      <c r="OPN365" s="132"/>
      <c r="OPO365" s="132"/>
      <c r="OPP365" s="132"/>
      <c r="OPQ365" s="132"/>
      <c r="OPR365" s="132"/>
      <c r="OPS365" s="132"/>
      <c r="OPT365" s="132"/>
      <c r="OPU365" s="132"/>
      <c r="OPV365" s="132"/>
      <c r="OPW365" s="132"/>
      <c r="OPX365" s="132"/>
      <c r="OPY365" s="132"/>
      <c r="OPZ365" s="132"/>
      <c r="OQA365" s="132"/>
      <c r="OQB365" s="132"/>
      <c r="OQC365" s="132"/>
      <c r="OQD365" s="132"/>
      <c r="OQE365" s="132"/>
      <c r="OQF365" s="132"/>
      <c r="OQG365" s="132"/>
      <c r="OQH365" s="132"/>
      <c r="OQI365" s="132"/>
      <c r="OQJ365" s="132"/>
      <c r="OQK365" s="132"/>
      <c r="OQL365" s="132"/>
      <c r="OQM365" s="132"/>
      <c r="OQN365" s="132"/>
      <c r="OQO365" s="132"/>
      <c r="OQP365" s="132"/>
      <c r="OQQ365" s="132"/>
      <c r="OQR365" s="132"/>
      <c r="OQS365" s="132"/>
      <c r="OQT365" s="132"/>
      <c r="OQU365" s="132"/>
      <c r="OQV365" s="132"/>
      <c r="OQW365" s="132"/>
      <c r="OQX365" s="132"/>
      <c r="OQY365" s="132"/>
      <c r="OQZ365" s="132"/>
      <c r="ORA365" s="132"/>
      <c r="ORB365" s="132"/>
      <c r="ORC365" s="132"/>
      <c r="ORD365" s="132"/>
      <c r="ORE365" s="132"/>
      <c r="ORF365" s="132"/>
      <c r="ORG365" s="132"/>
      <c r="ORH365" s="132"/>
      <c r="ORI365" s="132"/>
      <c r="ORJ365" s="132"/>
      <c r="ORK365" s="132"/>
      <c r="ORL365" s="132"/>
      <c r="ORM365" s="132"/>
      <c r="ORN365" s="132"/>
      <c r="ORO365" s="132"/>
      <c r="ORP365" s="132"/>
      <c r="ORQ365" s="132"/>
      <c r="ORR365" s="132"/>
      <c r="ORS365" s="132"/>
      <c r="ORT365" s="132"/>
      <c r="ORU365" s="132"/>
      <c r="ORV365" s="132"/>
      <c r="ORW365" s="132"/>
      <c r="ORX365" s="132"/>
      <c r="ORY365" s="132"/>
      <c r="ORZ365" s="132"/>
      <c r="OSA365" s="132"/>
      <c r="OSB365" s="132"/>
      <c r="OSC365" s="132"/>
      <c r="OSD365" s="132"/>
      <c r="OSE365" s="132"/>
      <c r="OSF365" s="132"/>
      <c r="OSG365" s="132"/>
      <c r="OSH365" s="132"/>
      <c r="OSI365" s="132"/>
      <c r="OSJ365" s="132"/>
      <c r="OSK365" s="132"/>
      <c r="OSL365" s="132"/>
      <c r="OSM365" s="132"/>
      <c r="OSN365" s="132"/>
      <c r="OSO365" s="132"/>
      <c r="OSP365" s="132"/>
      <c r="OSQ365" s="132"/>
      <c r="OSR365" s="132"/>
      <c r="OSS365" s="132"/>
      <c r="OST365" s="132"/>
      <c r="OSU365" s="132"/>
      <c r="OSV365" s="132"/>
      <c r="OSW365" s="132"/>
      <c r="OSX365" s="132"/>
      <c r="OSY365" s="132"/>
      <c r="OSZ365" s="132"/>
      <c r="OTA365" s="132"/>
      <c r="OTB365" s="132"/>
      <c r="OTC365" s="132"/>
      <c r="OTD365" s="132"/>
      <c r="OTE365" s="132"/>
      <c r="OTF365" s="132"/>
      <c r="OTG365" s="132"/>
      <c r="OTH365" s="132"/>
      <c r="OTI365" s="132"/>
      <c r="OTJ365" s="132"/>
      <c r="OTK365" s="132"/>
      <c r="OTL365" s="132"/>
      <c r="OTM365" s="132"/>
      <c r="OTN365" s="132"/>
      <c r="OTO365" s="132"/>
      <c r="OTP365" s="132"/>
      <c r="OTQ365" s="132"/>
      <c r="OTR365" s="132"/>
      <c r="OTS365" s="132"/>
      <c r="OTT365" s="132"/>
      <c r="OTU365" s="132"/>
      <c r="OTV365" s="132"/>
      <c r="OTW365" s="132"/>
      <c r="OTX365" s="132"/>
      <c r="OTY365" s="132"/>
      <c r="OTZ365" s="132"/>
      <c r="OUA365" s="132"/>
      <c r="OUB365" s="132"/>
      <c r="OUC365" s="132"/>
      <c r="OUD365" s="132"/>
      <c r="OUE365" s="132"/>
      <c r="OUF365" s="132"/>
      <c r="OUG365" s="132"/>
      <c r="OUH365" s="132"/>
      <c r="OUI365" s="132"/>
      <c r="OUJ365" s="132"/>
      <c r="OUK365" s="132"/>
      <c r="OUL365" s="132"/>
      <c r="OUM365" s="132"/>
      <c r="OUN365" s="132"/>
      <c r="OUO365" s="132"/>
      <c r="OUP365" s="132"/>
      <c r="OUQ365" s="132"/>
      <c r="OUR365" s="132"/>
      <c r="OUS365" s="132"/>
      <c r="OUT365" s="132"/>
      <c r="OUU365" s="132"/>
      <c r="OUV365" s="132"/>
      <c r="OUW365" s="132"/>
      <c r="OUX365" s="132"/>
      <c r="OUY365" s="132"/>
      <c r="OUZ365" s="132"/>
      <c r="OVA365" s="132"/>
      <c r="OVB365" s="132"/>
      <c r="OVC365" s="132"/>
      <c r="OVD365" s="132"/>
      <c r="OVE365" s="132"/>
      <c r="OVF365" s="132"/>
      <c r="OVG365" s="132"/>
      <c r="OVH365" s="132"/>
      <c r="OVI365" s="132"/>
      <c r="OVJ365" s="132"/>
      <c r="OVK365" s="132"/>
      <c r="OVL365" s="132"/>
      <c r="OVM365" s="132"/>
      <c r="OVN365" s="132"/>
      <c r="OVO365" s="132"/>
      <c r="OVP365" s="132"/>
      <c r="OVQ365" s="132"/>
      <c r="OVR365" s="132"/>
      <c r="OVS365" s="132"/>
      <c r="OVT365" s="132"/>
      <c r="OVU365" s="132"/>
      <c r="OVV365" s="132"/>
      <c r="OVW365" s="132"/>
      <c r="OVX365" s="132"/>
      <c r="OVY365" s="132"/>
      <c r="OVZ365" s="132"/>
      <c r="OWA365" s="132"/>
      <c r="OWB365" s="132"/>
      <c r="OWC365" s="132"/>
      <c r="OWD365" s="132"/>
      <c r="OWE365" s="132"/>
      <c r="OWF365" s="132"/>
      <c r="OWG365" s="132"/>
      <c r="OWH365" s="132"/>
      <c r="OWI365" s="132"/>
      <c r="OWJ365" s="132"/>
      <c r="OWK365" s="132"/>
      <c r="OWL365" s="132"/>
      <c r="OWM365" s="132"/>
      <c r="OWN365" s="132"/>
      <c r="OWO365" s="132"/>
      <c r="OWP365" s="132"/>
      <c r="OWQ365" s="132"/>
      <c r="OWR365" s="132"/>
      <c r="OWS365" s="132"/>
      <c r="OWT365" s="132"/>
      <c r="OWU365" s="132"/>
      <c r="OWV365" s="132"/>
      <c r="OWW365" s="132"/>
      <c r="OWX365" s="132"/>
      <c r="OWY365" s="132"/>
      <c r="OWZ365" s="132"/>
      <c r="OXA365" s="132"/>
      <c r="OXB365" s="132"/>
      <c r="OXC365" s="132"/>
      <c r="OXD365" s="132"/>
      <c r="OXE365" s="132"/>
      <c r="OXF365" s="132"/>
      <c r="OXG365" s="132"/>
      <c r="OXH365" s="132"/>
      <c r="OXI365" s="132"/>
      <c r="OXJ365" s="132"/>
      <c r="OXK365" s="132"/>
      <c r="OXL365" s="132"/>
      <c r="OXM365" s="132"/>
      <c r="OXN365" s="132"/>
      <c r="OXO365" s="132"/>
      <c r="OXP365" s="132"/>
      <c r="OXQ365" s="132"/>
      <c r="OXR365" s="132"/>
      <c r="OXS365" s="132"/>
      <c r="OXT365" s="132"/>
      <c r="OXU365" s="132"/>
      <c r="OXV365" s="132"/>
      <c r="OXW365" s="132"/>
      <c r="OXX365" s="132"/>
      <c r="OXY365" s="132"/>
      <c r="OXZ365" s="132"/>
      <c r="OYA365" s="132"/>
      <c r="OYB365" s="132"/>
      <c r="OYC365" s="132"/>
      <c r="OYD365" s="132"/>
      <c r="OYE365" s="132"/>
      <c r="OYF365" s="132"/>
      <c r="OYG365" s="132"/>
      <c r="OYH365" s="132"/>
      <c r="OYI365" s="132"/>
      <c r="OYJ365" s="132"/>
      <c r="OYK365" s="132"/>
      <c r="OYL365" s="132"/>
      <c r="OYM365" s="132"/>
      <c r="OYN365" s="132"/>
      <c r="OYO365" s="132"/>
      <c r="OYP365" s="132"/>
      <c r="OYQ365" s="132"/>
      <c r="OYR365" s="132"/>
      <c r="OYS365" s="132"/>
      <c r="OYT365" s="132"/>
      <c r="OYU365" s="132"/>
      <c r="OYV365" s="132"/>
      <c r="OYW365" s="132"/>
      <c r="OYX365" s="132"/>
      <c r="OYY365" s="132"/>
      <c r="OYZ365" s="132"/>
      <c r="OZA365" s="132"/>
      <c r="OZB365" s="132"/>
      <c r="OZC365" s="132"/>
      <c r="OZD365" s="132"/>
      <c r="OZE365" s="132"/>
      <c r="OZF365" s="132"/>
      <c r="OZG365" s="132"/>
      <c r="OZH365" s="132"/>
      <c r="OZI365" s="132"/>
      <c r="OZJ365" s="132"/>
      <c r="OZK365" s="132"/>
      <c r="OZL365" s="132"/>
      <c r="OZM365" s="132"/>
      <c r="OZN365" s="132"/>
      <c r="OZO365" s="132"/>
      <c r="OZP365" s="132"/>
      <c r="OZQ365" s="132"/>
      <c r="OZR365" s="132"/>
      <c r="OZS365" s="132"/>
      <c r="OZT365" s="132"/>
      <c r="OZU365" s="132"/>
      <c r="OZV365" s="132"/>
      <c r="OZW365" s="132"/>
      <c r="OZX365" s="132"/>
      <c r="OZY365" s="132"/>
      <c r="OZZ365" s="132"/>
      <c r="PAA365" s="132"/>
      <c r="PAB365" s="132"/>
      <c r="PAC365" s="132"/>
      <c r="PAD365" s="132"/>
      <c r="PAE365" s="132"/>
      <c r="PAF365" s="132"/>
      <c r="PAG365" s="132"/>
      <c r="PAH365" s="132"/>
      <c r="PAI365" s="132"/>
      <c r="PAJ365" s="132"/>
      <c r="PAK365" s="132"/>
      <c r="PAL365" s="132"/>
      <c r="PAM365" s="132"/>
      <c r="PAN365" s="132"/>
      <c r="PAO365" s="132"/>
      <c r="PAP365" s="132"/>
      <c r="PAQ365" s="132"/>
      <c r="PAR365" s="132"/>
      <c r="PAS365" s="132"/>
      <c r="PAT365" s="132"/>
      <c r="PAU365" s="132"/>
      <c r="PAV365" s="132"/>
      <c r="PAW365" s="132"/>
      <c r="PAX365" s="132"/>
      <c r="PAY365" s="132"/>
      <c r="PAZ365" s="132"/>
      <c r="PBA365" s="132"/>
      <c r="PBB365" s="132"/>
      <c r="PBC365" s="132"/>
      <c r="PBD365" s="132"/>
      <c r="PBE365" s="132"/>
      <c r="PBF365" s="132"/>
      <c r="PBG365" s="132"/>
      <c r="PBH365" s="132"/>
      <c r="PBI365" s="132"/>
      <c r="PBJ365" s="132"/>
      <c r="PBK365" s="132"/>
      <c r="PBL365" s="132"/>
      <c r="PBM365" s="132"/>
      <c r="PBN365" s="132"/>
      <c r="PBO365" s="132"/>
      <c r="PBP365" s="132"/>
      <c r="PBQ365" s="132"/>
      <c r="PBR365" s="132"/>
      <c r="PBS365" s="132"/>
      <c r="PBT365" s="132"/>
      <c r="PBU365" s="132"/>
      <c r="PBV365" s="132"/>
      <c r="PBW365" s="132"/>
      <c r="PBX365" s="132"/>
      <c r="PBY365" s="132"/>
      <c r="PBZ365" s="132"/>
      <c r="PCA365" s="132"/>
      <c r="PCB365" s="132"/>
      <c r="PCC365" s="132"/>
      <c r="PCD365" s="132"/>
      <c r="PCE365" s="132"/>
      <c r="PCF365" s="132"/>
      <c r="PCG365" s="132"/>
      <c r="PCH365" s="132"/>
      <c r="PCI365" s="132"/>
      <c r="PCJ365" s="132"/>
      <c r="PCK365" s="132"/>
      <c r="PCL365" s="132"/>
      <c r="PCM365" s="132"/>
      <c r="PCN365" s="132"/>
      <c r="PCO365" s="132"/>
      <c r="PCP365" s="132"/>
      <c r="PCQ365" s="132"/>
      <c r="PCR365" s="132"/>
      <c r="PCS365" s="132"/>
      <c r="PCT365" s="132"/>
      <c r="PCU365" s="132"/>
      <c r="PCV365" s="132"/>
      <c r="PCW365" s="132"/>
      <c r="PCX365" s="132"/>
      <c r="PCY365" s="132"/>
      <c r="PCZ365" s="132"/>
      <c r="PDA365" s="132"/>
      <c r="PDB365" s="132"/>
      <c r="PDC365" s="132"/>
      <c r="PDD365" s="132"/>
      <c r="PDE365" s="132"/>
      <c r="PDF365" s="132"/>
      <c r="PDG365" s="132"/>
      <c r="PDH365" s="132"/>
      <c r="PDI365" s="132"/>
      <c r="PDJ365" s="132"/>
      <c r="PDK365" s="132"/>
      <c r="PDL365" s="132"/>
      <c r="PDM365" s="132"/>
      <c r="PDN365" s="132"/>
      <c r="PDO365" s="132"/>
      <c r="PDP365" s="132"/>
      <c r="PDQ365" s="132"/>
      <c r="PDR365" s="132"/>
      <c r="PDS365" s="132"/>
      <c r="PDT365" s="132"/>
      <c r="PDU365" s="132"/>
      <c r="PDV365" s="132"/>
      <c r="PDW365" s="132"/>
      <c r="PDX365" s="132"/>
      <c r="PDY365" s="132"/>
      <c r="PDZ365" s="132"/>
      <c r="PEA365" s="132"/>
      <c r="PEB365" s="132"/>
      <c r="PEC365" s="132"/>
      <c r="PED365" s="132"/>
      <c r="PEE365" s="132"/>
      <c r="PEF365" s="132"/>
      <c r="PEG365" s="132"/>
      <c r="PEH365" s="132"/>
      <c r="PEI365" s="132"/>
      <c r="PEJ365" s="132"/>
      <c r="PEK365" s="132"/>
      <c r="PEL365" s="132"/>
      <c r="PEM365" s="132"/>
      <c r="PEN365" s="132"/>
      <c r="PEO365" s="132"/>
      <c r="PEP365" s="132"/>
      <c r="PEQ365" s="132"/>
      <c r="PER365" s="132"/>
      <c r="PES365" s="132"/>
      <c r="PET365" s="132"/>
      <c r="PEU365" s="132"/>
      <c r="PEV365" s="132"/>
      <c r="PEW365" s="132"/>
      <c r="PEX365" s="132"/>
      <c r="PEY365" s="132"/>
      <c r="PEZ365" s="132"/>
      <c r="PFA365" s="132"/>
      <c r="PFB365" s="132"/>
      <c r="PFC365" s="132"/>
      <c r="PFD365" s="132"/>
      <c r="PFE365" s="132"/>
      <c r="PFF365" s="132"/>
      <c r="PFG365" s="132"/>
      <c r="PFH365" s="132"/>
      <c r="PFI365" s="132"/>
      <c r="PFJ365" s="132"/>
      <c r="PFK365" s="132"/>
      <c r="PFL365" s="132"/>
      <c r="PFM365" s="132"/>
      <c r="PFN365" s="132"/>
      <c r="PFO365" s="132"/>
      <c r="PFP365" s="132"/>
      <c r="PFQ365" s="132"/>
      <c r="PFR365" s="132"/>
      <c r="PFS365" s="132"/>
      <c r="PFT365" s="132"/>
      <c r="PFU365" s="132"/>
      <c r="PFV365" s="132"/>
      <c r="PFW365" s="132"/>
      <c r="PFX365" s="132"/>
      <c r="PFY365" s="132"/>
      <c r="PFZ365" s="132"/>
      <c r="PGA365" s="132"/>
      <c r="PGB365" s="132"/>
      <c r="PGC365" s="132"/>
      <c r="PGD365" s="132"/>
      <c r="PGE365" s="132"/>
      <c r="PGF365" s="132"/>
      <c r="PGG365" s="132"/>
      <c r="PGH365" s="132"/>
      <c r="PGI365" s="132"/>
      <c r="PGJ365" s="132"/>
      <c r="PGK365" s="132"/>
      <c r="PGL365" s="132"/>
      <c r="PGM365" s="132"/>
      <c r="PGN365" s="132"/>
      <c r="PGO365" s="132"/>
      <c r="PGP365" s="132"/>
      <c r="PGQ365" s="132"/>
      <c r="PGR365" s="132"/>
      <c r="PGS365" s="132"/>
      <c r="PGT365" s="132"/>
      <c r="PGU365" s="132"/>
      <c r="PGV365" s="132"/>
      <c r="PGW365" s="132"/>
      <c r="PGX365" s="132"/>
      <c r="PGY365" s="132"/>
      <c r="PGZ365" s="132"/>
      <c r="PHA365" s="132"/>
      <c r="PHB365" s="132"/>
      <c r="PHC365" s="132"/>
      <c r="PHD365" s="132"/>
      <c r="PHE365" s="132"/>
      <c r="PHF365" s="132"/>
      <c r="PHG365" s="132"/>
      <c r="PHH365" s="132"/>
      <c r="PHI365" s="132"/>
      <c r="PHJ365" s="132"/>
      <c r="PHK365" s="132"/>
      <c r="PHL365" s="132"/>
      <c r="PHM365" s="132"/>
      <c r="PHN365" s="132"/>
      <c r="PHO365" s="132"/>
      <c r="PHP365" s="132"/>
      <c r="PHQ365" s="132"/>
      <c r="PHR365" s="132"/>
      <c r="PHS365" s="132"/>
      <c r="PHT365" s="132"/>
      <c r="PHU365" s="132"/>
      <c r="PHV365" s="132"/>
      <c r="PHW365" s="132"/>
      <c r="PHX365" s="132"/>
      <c r="PHY365" s="132"/>
      <c r="PHZ365" s="132"/>
      <c r="PIA365" s="132"/>
      <c r="PIB365" s="132"/>
      <c r="PIC365" s="132"/>
      <c r="PID365" s="132"/>
      <c r="PIE365" s="132"/>
      <c r="PIF365" s="132"/>
      <c r="PIG365" s="132"/>
      <c r="PIH365" s="132"/>
      <c r="PII365" s="132"/>
      <c r="PIJ365" s="132"/>
      <c r="PIK365" s="132"/>
      <c r="PIL365" s="132"/>
      <c r="PIM365" s="132"/>
      <c r="PIN365" s="132"/>
      <c r="PIO365" s="132"/>
      <c r="PIP365" s="132"/>
      <c r="PIQ365" s="132"/>
      <c r="PIR365" s="132"/>
      <c r="PIS365" s="132"/>
      <c r="PIT365" s="132"/>
      <c r="PIU365" s="132"/>
      <c r="PIV365" s="132"/>
      <c r="PIW365" s="132"/>
      <c r="PIX365" s="132"/>
      <c r="PIY365" s="132"/>
      <c r="PIZ365" s="132"/>
      <c r="PJA365" s="132"/>
      <c r="PJB365" s="132"/>
      <c r="PJC365" s="132"/>
      <c r="PJD365" s="132"/>
      <c r="PJE365" s="132"/>
      <c r="PJF365" s="132"/>
      <c r="PJG365" s="132"/>
      <c r="PJH365" s="132"/>
      <c r="PJI365" s="132"/>
      <c r="PJJ365" s="132"/>
      <c r="PJK365" s="132"/>
      <c r="PJL365" s="132"/>
      <c r="PJM365" s="132"/>
      <c r="PJN365" s="132"/>
      <c r="PJO365" s="132"/>
      <c r="PJP365" s="132"/>
      <c r="PJQ365" s="132"/>
      <c r="PJR365" s="132"/>
      <c r="PJS365" s="132"/>
      <c r="PJT365" s="132"/>
      <c r="PJU365" s="132"/>
      <c r="PJV365" s="132"/>
      <c r="PJW365" s="132"/>
      <c r="PJX365" s="132"/>
      <c r="PJY365" s="132"/>
      <c r="PJZ365" s="132"/>
      <c r="PKA365" s="132"/>
      <c r="PKB365" s="132"/>
      <c r="PKC365" s="132"/>
      <c r="PKD365" s="132"/>
      <c r="PKE365" s="132"/>
      <c r="PKF365" s="132"/>
      <c r="PKG365" s="132"/>
      <c r="PKH365" s="132"/>
      <c r="PKI365" s="132"/>
      <c r="PKJ365" s="132"/>
      <c r="PKK365" s="132"/>
      <c r="PKL365" s="132"/>
      <c r="PKM365" s="132"/>
      <c r="PKN365" s="132"/>
      <c r="PKO365" s="132"/>
      <c r="PKP365" s="132"/>
      <c r="PKQ365" s="132"/>
      <c r="PKR365" s="132"/>
      <c r="PKS365" s="132"/>
      <c r="PKT365" s="132"/>
      <c r="PKU365" s="132"/>
      <c r="PKV365" s="132"/>
      <c r="PKW365" s="132"/>
      <c r="PKX365" s="132"/>
      <c r="PKY365" s="132"/>
      <c r="PKZ365" s="132"/>
      <c r="PLA365" s="132"/>
      <c r="PLB365" s="132"/>
      <c r="PLC365" s="132"/>
      <c r="PLD365" s="132"/>
      <c r="PLE365" s="132"/>
      <c r="PLF365" s="132"/>
      <c r="PLG365" s="132"/>
      <c r="PLH365" s="132"/>
      <c r="PLI365" s="132"/>
      <c r="PLJ365" s="132"/>
      <c r="PLK365" s="132"/>
      <c r="PLL365" s="132"/>
      <c r="PLM365" s="132"/>
      <c r="PLN365" s="132"/>
      <c r="PLO365" s="132"/>
      <c r="PLP365" s="132"/>
      <c r="PLQ365" s="132"/>
      <c r="PLR365" s="132"/>
      <c r="PLS365" s="132"/>
      <c r="PLT365" s="132"/>
      <c r="PLU365" s="132"/>
      <c r="PLV365" s="132"/>
      <c r="PLW365" s="132"/>
      <c r="PLX365" s="132"/>
      <c r="PLY365" s="132"/>
      <c r="PLZ365" s="132"/>
      <c r="PMA365" s="132"/>
      <c r="PMB365" s="132"/>
      <c r="PMC365" s="132"/>
      <c r="PMD365" s="132"/>
      <c r="PME365" s="132"/>
      <c r="PMF365" s="132"/>
      <c r="PMG365" s="132"/>
      <c r="PMH365" s="132"/>
      <c r="PMI365" s="132"/>
      <c r="PMJ365" s="132"/>
      <c r="PMK365" s="132"/>
      <c r="PML365" s="132"/>
      <c r="PMM365" s="132"/>
      <c r="PMN365" s="132"/>
      <c r="PMO365" s="132"/>
      <c r="PMP365" s="132"/>
      <c r="PMQ365" s="132"/>
      <c r="PMR365" s="132"/>
      <c r="PMS365" s="132"/>
      <c r="PMT365" s="132"/>
      <c r="PMU365" s="132"/>
      <c r="PMV365" s="132"/>
      <c r="PMW365" s="132"/>
      <c r="PMX365" s="132"/>
      <c r="PMY365" s="132"/>
      <c r="PMZ365" s="132"/>
      <c r="PNA365" s="132"/>
      <c r="PNB365" s="132"/>
      <c r="PNC365" s="132"/>
      <c r="PND365" s="132"/>
      <c r="PNE365" s="132"/>
      <c r="PNF365" s="132"/>
      <c r="PNG365" s="132"/>
      <c r="PNH365" s="132"/>
      <c r="PNI365" s="132"/>
      <c r="PNJ365" s="132"/>
      <c r="PNK365" s="132"/>
      <c r="PNL365" s="132"/>
      <c r="PNM365" s="132"/>
      <c r="PNN365" s="132"/>
      <c r="PNO365" s="132"/>
      <c r="PNP365" s="132"/>
      <c r="PNQ365" s="132"/>
      <c r="PNR365" s="132"/>
      <c r="PNS365" s="132"/>
      <c r="PNT365" s="132"/>
      <c r="PNU365" s="132"/>
      <c r="PNV365" s="132"/>
      <c r="PNW365" s="132"/>
      <c r="PNX365" s="132"/>
      <c r="PNY365" s="132"/>
      <c r="PNZ365" s="132"/>
      <c r="POA365" s="132"/>
      <c r="POB365" s="132"/>
      <c r="POC365" s="132"/>
      <c r="POD365" s="132"/>
      <c r="POE365" s="132"/>
      <c r="POF365" s="132"/>
      <c r="POG365" s="132"/>
      <c r="POH365" s="132"/>
      <c r="POI365" s="132"/>
      <c r="POJ365" s="132"/>
      <c r="POK365" s="132"/>
      <c r="POL365" s="132"/>
      <c r="POM365" s="132"/>
      <c r="PON365" s="132"/>
      <c r="POO365" s="132"/>
      <c r="POP365" s="132"/>
      <c r="POQ365" s="132"/>
      <c r="POR365" s="132"/>
      <c r="POS365" s="132"/>
      <c r="POT365" s="132"/>
      <c r="POU365" s="132"/>
      <c r="POV365" s="132"/>
      <c r="POW365" s="132"/>
      <c r="POX365" s="132"/>
      <c r="POY365" s="132"/>
      <c r="POZ365" s="132"/>
      <c r="PPA365" s="132"/>
      <c r="PPB365" s="132"/>
      <c r="PPC365" s="132"/>
      <c r="PPD365" s="132"/>
      <c r="PPE365" s="132"/>
      <c r="PPF365" s="132"/>
      <c r="PPG365" s="132"/>
      <c r="PPH365" s="132"/>
      <c r="PPI365" s="132"/>
      <c r="PPJ365" s="132"/>
      <c r="PPK365" s="132"/>
      <c r="PPL365" s="132"/>
      <c r="PPM365" s="132"/>
      <c r="PPN365" s="132"/>
      <c r="PPO365" s="132"/>
      <c r="PPP365" s="132"/>
      <c r="PPQ365" s="132"/>
      <c r="PPR365" s="132"/>
      <c r="PPS365" s="132"/>
      <c r="PPT365" s="132"/>
      <c r="PPU365" s="132"/>
      <c r="PPV365" s="132"/>
      <c r="PPW365" s="132"/>
      <c r="PPX365" s="132"/>
      <c r="PPY365" s="132"/>
      <c r="PPZ365" s="132"/>
      <c r="PQA365" s="132"/>
      <c r="PQB365" s="132"/>
      <c r="PQC365" s="132"/>
      <c r="PQD365" s="132"/>
      <c r="PQE365" s="132"/>
      <c r="PQF365" s="132"/>
      <c r="PQG365" s="132"/>
      <c r="PQH365" s="132"/>
      <c r="PQI365" s="132"/>
      <c r="PQJ365" s="132"/>
      <c r="PQK365" s="132"/>
      <c r="PQL365" s="132"/>
      <c r="PQM365" s="132"/>
      <c r="PQN365" s="132"/>
      <c r="PQO365" s="132"/>
      <c r="PQP365" s="132"/>
      <c r="PQQ365" s="132"/>
      <c r="PQR365" s="132"/>
      <c r="PQS365" s="132"/>
      <c r="PQT365" s="132"/>
      <c r="PQU365" s="132"/>
      <c r="PQV365" s="132"/>
      <c r="PQW365" s="132"/>
      <c r="PQX365" s="132"/>
      <c r="PQY365" s="132"/>
      <c r="PQZ365" s="132"/>
      <c r="PRA365" s="132"/>
      <c r="PRB365" s="132"/>
      <c r="PRC365" s="132"/>
      <c r="PRD365" s="132"/>
      <c r="PRE365" s="132"/>
      <c r="PRF365" s="132"/>
      <c r="PRG365" s="132"/>
      <c r="PRH365" s="132"/>
      <c r="PRI365" s="132"/>
      <c r="PRJ365" s="132"/>
      <c r="PRK365" s="132"/>
      <c r="PRL365" s="132"/>
      <c r="PRM365" s="132"/>
      <c r="PRN365" s="132"/>
      <c r="PRO365" s="132"/>
      <c r="PRP365" s="132"/>
      <c r="PRQ365" s="132"/>
      <c r="PRR365" s="132"/>
      <c r="PRS365" s="132"/>
      <c r="PRT365" s="132"/>
      <c r="PRU365" s="132"/>
      <c r="PRV365" s="132"/>
      <c r="PRW365" s="132"/>
      <c r="PRX365" s="132"/>
      <c r="PRY365" s="132"/>
      <c r="PRZ365" s="132"/>
      <c r="PSA365" s="132"/>
      <c r="PSB365" s="132"/>
      <c r="PSC365" s="132"/>
      <c r="PSD365" s="132"/>
      <c r="PSE365" s="132"/>
      <c r="PSF365" s="132"/>
      <c r="PSG365" s="132"/>
      <c r="PSH365" s="132"/>
      <c r="PSI365" s="132"/>
      <c r="PSJ365" s="132"/>
      <c r="PSK365" s="132"/>
      <c r="PSL365" s="132"/>
      <c r="PSM365" s="132"/>
      <c r="PSN365" s="132"/>
      <c r="PSO365" s="132"/>
      <c r="PSP365" s="132"/>
      <c r="PSQ365" s="132"/>
      <c r="PSR365" s="132"/>
      <c r="PSS365" s="132"/>
      <c r="PST365" s="132"/>
      <c r="PSU365" s="132"/>
      <c r="PSV365" s="132"/>
      <c r="PSW365" s="132"/>
      <c r="PSX365" s="132"/>
      <c r="PSY365" s="132"/>
      <c r="PSZ365" s="132"/>
      <c r="PTA365" s="132"/>
      <c r="PTB365" s="132"/>
      <c r="PTC365" s="132"/>
      <c r="PTD365" s="132"/>
      <c r="PTE365" s="132"/>
      <c r="PTF365" s="132"/>
      <c r="PTG365" s="132"/>
      <c r="PTH365" s="132"/>
      <c r="PTI365" s="132"/>
      <c r="PTJ365" s="132"/>
      <c r="PTK365" s="132"/>
      <c r="PTL365" s="132"/>
      <c r="PTM365" s="132"/>
      <c r="PTN365" s="132"/>
      <c r="PTO365" s="132"/>
      <c r="PTP365" s="132"/>
      <c r="PTQ365" s="132"/>
      <c r="PTR365" s="132"/>
      <c r="PTS365" s="132"/>
      <c r="PTT365" s="132"/>
      <c r="PTU365" s="132"/>
      <c r="PTV365" s="132"/>
      <c r="PTW365" s="132"/>
      <c r="PTX365" s="132"/>
      <c r="PTY365" s="132"/>
      <c r="PTZ365" s="132"/>
      <c r="PUA365" s="132"/>
      <c r="PUB365" s="132"/>
      <c r="PUC365" s="132"/>
      <c r="PUD365" s="132"/>
      <c r="PUE365" s="132"/>
      <c r="PUF365" s="132"/>
      <c r="PUG365" s="132"/>
      <c r="PUH365" s="132"/>
      <c r="PUI365" s="132"/>
      <c r="PUJ365" s="132"/>
      <c r="PUK365" s="132"/>
      <c r="PUL365" s="132"/>
      <c r="PUM365" s="132"/>
      <c r="PUN365" s="132"/>
      <c r="PUO365" s="132"/>
      <c r="PUP365" s="132"/>
      <c r="PUQ365" s="132"/>
      <c r="PUR365" s="132"/>
      <c r="PUS365" s="132"/>
      <c r="PUT365" s="132"/>
      <c r="PUU365" s="132"/>
      <c r="PUV365" s="132"/>
      <c r="PUW365" s="132"/>
      <c r="PUX365" s="132"/>
      <c r="PUY365" s="132"/>
      <c r="PUZ365" s="132"/>
      <c r="PVA365" s="132"/>
      <c r="PVB365" s="132"/>
      <c r="PVC365" s="132"/>
      <c r="PVD365" s="132"/>
      <c r="PVE365" s="132"/>
      <c r="PVF365" s="132"/>
      <c r="PVG365" s="132"/>
      <c r="PVH365" s="132"/>
      <c r="PVI365" s="132"/>
      <c r="PVJ365" s="132"/>
      <c r="PVK365" s="132"/>
      <c r="PVL365" s="132"/>
      <c r="PVM365" s="132"/>
      <c r="PVN365" s="132"/>
      <c r="PVO365" s="132"/>
      <c r="PVP365" s="132"/>
      <c r="PVQ365" s="132"/>
      <c r="PVR365" s="132"/>
      <c r="PVS365" s="132"/>
      <c r="PVT365" s="132"/>
      <c r="PVU365" s="132"/>
      <c r="PVV365" s="132"/>
      <c r="PVW365" s="132"/>
      <c r="PVX365" s="132"/>
      <c r="PVY365" s="132"/>
      <c r="PVZ365" s="132"/>
      <c r="PWA365" s="132"/>
      <c r="PWB365" s="132"/>
      <c r="PWC365" s="132"/>
      <c r="PWD365" s="132"/>
      <c r="PWE365" s="132"/>
      <c r="PWF365" s="132"/>
      <c r="PWG365" s="132"/>
      <c r="PWH365" s="132"/>
      <c r="PWI365" s="132"/>
      <c r="PWJ365" s="132"/>
      <c r="PWK365" s="132"/>
      <c r="PWL365" s="132"/>
      <c r="PWM365" s="132"/>
      <c r="PWN365" s="132"/>
      <c r="PWO365" s="132"/>
      <c r="PWP365" s="132"/>
      <c r="PWQ365" s="132"/>
      <c r="PWR365" s="132"/>
      <c r="PWS365" s="132"/>
      <c r="PWT365" s="132"/>
      <c r="PWU365" s="132"/>
      <c r="PWV365" s="132"/>
      <c r="PWW365" s="132"/>
      <c r="PWX365" s="132"/>
      <c r="PWY365" s="132"/>
      <c r="PWZ365" s="132"/>
      <c r="PXA365" s="132"/>
      <c r="PXB365" s="132"/>
      <c r="PXC365" s="132"/>
      <c r="PXD365" s="132"/>
      <c r="PXE365" s="132"/>
      <c r="PXF365" s="132"/>
      <c r="PXG365" s="132"/>
      <c r="PXH365" s="132"/>
      <c r="PXI365" s="132"/>
      <c r="PXJ365" s="132"/>
      <c r="PXK365" s="132"/>
      <c r="PXL365" s="132"/>
      <c r="PXM365" s="132"/>
      <c r="PXN365" s="132"/>
      <c r="PXO365" s="132"/>
      <c r="PXP365" s="132"/>
      <c r="PXQ365" s="132"/>
      <c r="PXR365" s="132"/>
      <c r="PXS365" s="132"/>
      <c r="PXT365" s="132"/>
      <c r="PXU365" s="132"/>
      <c r="PXV365" s="132"/>
      <c r="PXW365" s="132"/>
      <c r="PXX365" s="132"/>
      <c r="PXY365" s="132"/>
      <c r="PXZ365" s="132"/>
      <c r="PYA365" s="132"/>
      <c r="PYB365" s="132"/>
      <c r="PYC365" s="132"/>
      <c r="PYD365" s="132"/>
      <c r="PYE365" s="132"/>
      <c r="PYF365" s="132"/>
      <c r="PYG365" s="132"/>
      <c r="PYH365" s="132"/>
      <c r="PYI365" s="132"/>
      <c r="PYJ365" s="132"/>
      <c r="PYK365" s="132"/>
      <c r="PYL365" s="132"/>
      <c r="PYM365" s="132"/>
      <c r="PYN365" s="132"/>
      <c r="PYO365" s="132"/>
      <c r="PYP365" s="132"/>
      <c r="PYQ365" s="132"/>
      <c r="PYR365" s="132"/>
      <c r="PYS365" s="132"/>
      <c r="PYT365" s="132"/>
      <c r="PYU365" s="132"/>
      <c r="PYV365" s="132"/>
      <c r="PYW365" s="132"/>
      <c r="PYX365" s="132"/>
      <c r="PYY365" s="132"/>
      <c r="PYZ365" s="132"/>
      <c r="PZA365" s="132"/>
      <c r="PZB365" s="132"/>
      <c r="PZC365" s="132"/>
      <c r="PZD365" s="132"/>
      <c r="PZE365" s="132"/>
      <c r="PZF365" s="132"/>
      <c r="PZG365" s="132"/>
      <c r="PZH365" s="132"/>
      <c r="PZI365" s="132"/>
      <c r="PZJ365" s="132"/>
      <c r="PZK365" s="132"/>
      <c r="PZL365" s="132"/>
      <c r="PZM365" s="132"/>
      <c r="PZN365" s="132"/>
      <c r="PZO365" s="132"/>
      <c r="PZP365" s="132"/>
      <c r="PZQ365" s="132"/>
      <c r="PZR365" s="132"/>
      <c r="PZS365" s="132"/>
      <c r="PZT365" s="132"/>
      <c r="PZU365" s="132"/>
      <c r="PZV365" s="132"/>
      <c r="PZW365" s="132"/>
      <c r="PZX365" s="132"/>
      <c r="PZY365" s="132"/>
      <c r="PZZ365" s="132"/>
      <c r="QAA365" s="132"/>
      <c r="QAB365" s="132"/>
      <c r="QAC365" s="132"/>
      <c r="QAD365" s="132"/>
      <c r="QAE365" s="132"/>
      <c r="QAF365" s="132"/>
      <c r="QAG365" s="132"/>
      <c r="QAH365" s="132"/>
      <c r="QAI365" s="132"/>
      <c r="QAJ365" s="132"/>
      <c r="QAK365" s="132"/>
      <c r="QAL365" s="132"/>
      <c r="QAM365" s="132"/>
      <c r="QAN365" s="132"/>
      <c r="QAO365" s="132"/>
      <c r="QAP365" s="132"/>
      <c r="QAQ365" s="132"/>
      <c r="QAR365" s="132"/>
      <c r="QAS365" s="132"/>
      <c r="QAT365" s="132"/>
      <c r="QAU365" s="132"/>
      <c r="QAV365" s="132"/>
      <c r="QAW365" s="132"/>
      <c r="QAX365" s="132"/>
      <c r="QAY365" s="132"/>
      <c r="QAZ365" s="132"/>
      <c r="QBA365" s="132"/>
      <c r="QBB365" s="132"/>
      <c r="QBC365" s="132"/>
      <c r="QBD365" s="132"/>
      <c r="QBE365" s="132"/>
      <c r="QBF365" s="132"/>
      <c r="QBG365" s="132"/>
      <c r="QBH365" s="132"/>
      <c r="QBI365" s="132"/>
      <c r="QBJ365" s="132"/>
      <c r="QBK365" s="132"/>
      <c r="QBL365" s="132"/>
      <c r="QBM365" s="132"/>
      <c r="QBN365" s="132"/>
      <c r="QBO365" s="132"/>
      <c r="QBP365" s="132"/>
      <c r="QBQ365" s="132"/>
      <c r="QBR365" s="132"/>
      <c r="QBS365" s="132"/>
      <c r="QBT365" s="132"/>
      <c r="QBU365" s="132"/>
      <c r="QBV365" s="132"/>
      <c r="QBW365" s="132"/>
      <c r="QBX365" s="132"/>
      <c r="QBY365" s="132"/>
      <c r="QBZ365" s="132"/>
      <c r="QCA365" s="132"/>
      <c r="QCB365" s="132"/>
      <c r="QCC365" s="132"/>
      <c r="QCD365" s="132"/>
      <c r="QCE365" s="132"/>
      <c r="QCF365" s="132"/>
      <c r="QCG365" s="132"/>
      <c r="QCH365" s="132"/>
      <c r="QCI365" s="132"/>
      <c r="QCJ365" s="132"/>
      <c r="QCK365" s="132"/>
      <c r="QCL365" s="132"/>
      <c r="QCM365" s="132"/>
      <c r="QCN365" s="132"/>
      <c r="QCO365" s="132"/>
      <c r="QCP365" s="132"/>
      <c r="QCQ365" s="132"/>
      <c r="QCR365" s="132"/>
      <c r="QCS365" s="132"/>
      <c r="QCT365" s="132"/>
      <c r="QCU365" s="132"/>
      <c r="QCV365" s="132"/>
      <c r="QCW365" s="132"/>
      <c r="QCX365" s="132"/>
      <c r="QCY365" s="132"/>
      <c r="QCZ365" s="132"/>
      <c r="QDA365" s="132"/>
      <c r="QDB365" s="132"/>
      <c r="QDC365" s="132"/>
      <c r="QDD365" s="132"/>
      <c r="QDE365" s="132"/>
      <c r="QDF365" s="132"/>
      <c r="QDG365" s="132"/>
      <c r="QDH365" s="132"/>
      <c r="QDI365" s="132"/>
      <c r="QDJ365" s="132"/>
      <c r="QDK365" s="132"/>
      <c r="QDL365" s="132"/>
      <c r="QDM365" s="132"/>
      <c r="QDN365" s="132"/>
      <c r="QDO365" s="132"/>
      <c r="QDP365" s="132"/>
      <c r="QDQ365" s="132"/>
      <c r="QDR365" s="132"/>
      <c r="QDS365" s="132"/>
      <c r="QDT365" s="132"/>
      <c r="QDU365" s="132"/>
      <c r="QDV365" s="132"/>
      <c r="QDW365" s="132"/>
      <c r="QDX365" s="132"/>
      <c r="QDY365" s="132"/>
      <c r="QDZ365" s="132"/>
      <c r="QEA365" s="132"/>
      <c r="QEB365" s="132"/>
      <c r="QEC365" s="132"/>
      <c r="QED365" s="132"/>
      <c r="QEE365" s="132"/>
      <c r="QEF365" s="132"/>
      <c r="QEG365" s="132"/>
      <c r="QEH365" s="132"/>
      <c r="QEI365" s="132"/>
      <c r="QEJ365" s="132"/>
      <c r="QEK365" s="132"/>
      <c r="QEL365" s="132"/>
      <c r="QEM365" s="132"/>
      <c r="QEN365" s="132"/>
      <c r="QEO365" s="132"/>
      <c r="QEP365" s="132"/>
      <c r="QEQ365" s="132"/>
      <c r="QER365" s="132"/>
      <c r="QES365" s="132"/>
      <c r="QET365" s="132"/>
      <c r="QEU365" s="132"/>
      <c r="QEV365" s="132"/>
      <c r="QEW365" s="132"/>
      <c r="QEX365" s="132"/>
      <c r="QEY365" s="132"/>
      <c r="QEZ365" s="132"/>
      <c r="QFA365" s="132"/>
      <c r="QFB365" s="132"/>
      <c r="QFC365" s="132"/>
      <c r="QFD365" s="132"/>
      <c r="QFE365" s="132"/>
      <c r="QFF365" s="132"/>
      <c r="QFG365" s="132"/>
      <c r="QFH365" s="132"/>
      <c r="QFI365" s="132"/>
      <c r="QFJ365" s="132"/>
      <c r="QFK365" s="132"/>
      <c r="QFL365" s="132"/>
      <c r="QFM365" s="132"/>
      <c r="QFN365" s="132"/>
      <c r="QFO365" s="132"/>
      <c r="QFP365" s="132"/>
      <c r="QFQ365" s="132"/>
      <c r="QFR365" s="132"/>
      <c r="QFS365" s="132"/>
      <c r="QFT365" s="132"/>
      <c r="QFU365" s="132"/>
      <c r="QFV365" s="132"/>
      <c r="QFW365" s="132"/>
      <c r="QFX365" s="132"/>
      <c r="QFY365" s="132"/>
      <c r="QFZ365" s="132"/>
      <c r="QGA365" s="132"/>
      <c r="QGB365" s="132"/>
      <c r="QGC365" s="132"/>
      <c r="QGD365" s="132"/>
      <c r="QGE365" s="132"/>
      <c r="QGF365" s="132"/>
      <c r="QGG365" s="132"/>
      <c r="QGH365" s="132"/>
      <c r="QGI365" s="132"/>
      <c r="QGJ365" s="132"/>
      <c r="QGK365" s="132"/>
      <c r="QGL365" s="132"/>
      <c r="QGM365" s="132"/>
      <c r="QGN365" s="132"/>
      <c r="QGO365" s="132"/>
      <c r="QGP365" s="132"/>
      <c r="QGQ365" s="132"/>
      <c r="QGR365" s="132"/>
      <c r="QGS365" s="132"/>
      <c r="QGT365" s="132"/>
      <c r="QGU365" s="132"/>
      <c r="QGV365" s="132"/>
      <c r="QGW365" s="132"/>
      <c r="QGX365" s="132"/>
      <c r="QGY365" s="132"/>
      <c r="QGZ365" s="132"/>
      <c r="QHA365" s="132"/>
      <c r="QHB365" s="132"/>
      <c r="QHC365" s="132"/>
      <c r="QHD365" s="132"/>
      <c r="QHE365" s="132"/>
      <c r="QHF365" s="132"/>
      <c r="QHG365" s="132"/>
      <c r="QHH365" s="132"/>
      <c r="QHI365" s="132"/>
      <c r="QHJ365" s="132"/>
      <c r="QHK365" s="132"/>
      <c r="QHL365" s="132"/>
      <c r="QHM365" s="132"/>
      <c r="QHN365" s="132"/>
      <c r="QHO365" s="132"/>
      <c r="QHP365" s="132"/>
      <c r="QHQ365" s="132"/>
      <c r="QHR365" s="132"/>
      <c r="QHS365" s="132"/>
      <c r="QHT365" s="132"/>
      <c r="QHU365" s="132"/>
      <c r="QHV365" s="132"/>
      <c r="QHW365" s="132"/>
      <c r="QHX365" s="132"/>
      <c r="QHY365" s="132"/>
      <c r="QHZ365" s="132"/>
      <c r="QIA365" s="132"/>
      <c r="QIB365" s="132"/>
      <c r="QIC365" s="132"/>
      <c r="QID365" s="132"/>
      <c r="QIE365" s="132"/>
      <c r="QIF365" s="132"/>
      <c r="QIG365" s="132"/>
      <c r="QIH365" s="132"/>
      <c r="QII365" s="132"/>
      <c r="QIJ365" s="132"/>
      <c r="QIK365" s="132"/>
      <c r="QIL365" s="132"/>
      <c r="QIM365" s="132"/>
      <c r="QIN365" s="132"/>
      <c r="QIO365" s="132"/>
      <c r="QIP365" s="132"/>
      <c r="QIQ365" s="132"/>
      <c r="QIR365" s="132"/>
      <c r="QIS365" s="132"/>
      <c r="QIT365" s="132"/>
      <c r="QIU365" s="132"/>
      <c r="QIV365" s="132"/>
      <c r="QIW365" s="132"/>
      <c r="QIX365" s="132"/>
      <c r="QIY365" s="132"/>
      <c r="QIZ365" s="132"/>
      <c r="QJA365" s="132"/>
      <c r="QJB365" s="132"/>
      <c r="QJC365" s="132"/>
      <c r="QJD365" s="132"/>
      <c r="QJE365" s="132"/>
      <c r="QJF365" s="132"/>
      <c r="QJG365" s="132"/>
      <c r="QJH365" s="132"/>
      <c r="QJI365" s="132"/>
      <c r="QJJ365" s="132"/>
      <c r="QJK365" s="132"/>
      <c r="QJL365" s="132"/>
      <c r="QJM365" s="132"/>
      <c r="QJN365" s="132"/>
      <c r="QJO365" s="132"/>
      <c r="QJP365" s="132"/>
      <c r="QJQ365" s="132"/>
      <c r="QJR365" s="132"/>
      <c r="QJS365" s="132"/>
      <c r="QJT365" s="132"/>
      <c r="QJU365" s="132"/>
      <c r="QJV365" s="132"/>
      <c r="QJW365" s="132"/>
      <c r="QJX365" s="132"/>
      <c r="QJY365" s="132"/>
      <c r="QJZ365" s="132"/>
      <c r="QKA365" s="132"/>
      <c r="QKB365" s="132"/>
      <c r="QKC365" s="132"/>
      <c r="QKD365" s="132"/>
      <c r="QKE365" s="132"/>
      <c r="QKF365" s="132"/>
      <c r="QKG365" s="132"/>
      <c r="QKH365" s="132"/>
      <c r="QKI365" s="132"/>
      <c r="QKJ365" s="132"/>
      <c r="QKK365" s="132"/>
      <c r="QKL365" s="132"/>
      <c r="QKM365" s="132"/>
      <c r="QKN365" s="132"/>
      <c r="QKO365" s="132"/>
      <c r="QKP365" s="132"/>
      <c r="QKQ365" s="132"/>
      <c r="QKR365" s="132"/>
      <c r="QKS365" s="132"/>
      <c r="QKT365" s="132"/>
      <c r="QKU365" s="132"/>
      <c r="QKV365" s="132"/>
      <c r="QKW365" s="132"/>
      <c r="QKX365" s="132"/>
      <c r="QKY365" s="132"/>
      <c r="QKZ365" s="132"/>
      <c r="QLA365" s="132"/>
      <c r="QLB365" s="132"/>
      <c r="QLC365" s="132"/>
      <c r="QLD365" s="132"/>
      <c r="QLE365" s="132"/>
      <c r="QLF365" s="132"/>
      <c r="QLG365" s="132"/>
      <c r="QLH365" s="132"/>
      <c r="QLI365" s="132"/>
      <c r="QLJ365" s="132"/>
      <c r="QLK365" s="132"/>
      <c r="QLL365" s="132"/>
      <c r="QLM365" s="132"/>
      <c r="QLN365" s="132"/>
      <c r="QLO365" s="132"/>
      <c r="QLP365" s="132"/>
      <c r="QLQ365" s="132"/>
      <c r="QLR365" s="132"/>
      <c r="QLS365" s="132"/>
      <c r="QLT365" s="132"/>
      <c r="QLU365" s="132"/>
      <c r="QLV365" s="132"/>
      <c r="QLW365" s="132"/>
      <c r="QLX365" s="132"/>
      <c r="QLY365" s="132"/>
      <c r="QLZ365" s="132"/>
      <c r="QMA365" s="132"/>
      <c r="QMB365" s="132"/>
      <c r="QMC365" s="132"/>
      <c r="QMD365" s="132"/>
      <c r="QME365" s="132"/>
      <c r="QMF365" s="132"/>
      <c r="QMG365" s="132"/>
      <c r="QMH365" s="132"/>
      <c r="QMI365" s="132"/>
      <c r="QMJ365" s="132"/>
      <c r="QMK365" s="132"/>
      <c r="QML365" s="132"/>
      <c r="QMM365" s="132"/>
      <c r="QMN365" s="132"/>
      <c r="QMO365" s="132"/>
      <c r="QMP365" s="132"/>
      <c r="QMQ365" s="132"/>
      <c r="QMR365" s="132"/>
      <c r="QMS365" s="132"/>
      <c r="QMT365" s="132"/>
      <c r="QMU365" s="132"/>
      <c r="QMV365" s="132"/>
      <c r="QMW365" s="132"/>
      <c r="QMX365" s="132"/>
      <c r="QMY365" s="132"/>
      <c r="QMZ365" s="132"/>
      <c r="QNA365" s="132"/>
      <c r="QNB365" s="132"/>
      <c r="QNC365" s="132"/>
      <c r="QND365" s="132"/>
      <c r="QNE365" s="132"/>
      <c r="QNF365" s="132"/>
      <c r="QNG365" s="132"/>
      <c r="QNH365" s="132"/>
      <c r="QNI365" s="132"/>
      <c r="QNJ365" s="132"/>
      <c r="QNK365" s="132"/>
      <c r="QNL365" s="132"/>
      <c r="QNM365" s="132"/>
      <c r="QNN365" s="132"/>
      <c r="QNO365" s="132"/>
      <c r="QNP365" s="132"/>
      <c r="QNQ365" s="132"/>
      <c r="QNR365" s="132"/>
      <c r="QNS365" s="132"/>
      <c r="QNT365" s="132"/>
      <c r="QNU365" s="132"/>
      <c r="QNV365" s="132"/>
      <c r="QNW365" s="132"/>
      <c r="QNX365" s="132"/>
      <c r="QNY365" s="132"/>
      <c r="QNZ365" s="132"/>
      <c r="QOA365" s="132"/>
      <c r="QOB365" s="132"/>
      <c r="QOC365" s="132"/>
      <c r="QOD365" s="132"/>
      <c r="QOE365" s="132"/>
      <c r="QOF365" s="132"/>
      <c r="QOG365" s="132"/>
      <c r="QOH365" s="132"/>
      <c r="QOI365" s="132"/>
      <c r="QOJ365" s="132"/>
      <c r="QOK365" s="132"/>
      <c r="QOL365" s="132"/>
      <c r="QOM365" s="132"/>
      <c r="QON365" s="132"/>
      <c r="QOO365" s="132"/>
      <c r="QOP365" s="132"/>
      <c r="QOQ365" s="132"/>
      <c r="QOR365" s="132"/>
      <c r="QOS365" s="132"/>
      <c r="QOT365" s="132"/>
      <c r="QOU365" s="132"/>
      <c r="QOV365" s="132"/>
      <c r="QOW365" s="132"/>
      <c r="QOX365" s="132"/>
      <c r="QOY365" s="132"/>
      <c r="QOZ365" s="132"/>
      <c r="QPA365" s="132"/>
      <c r="QPB365" s="132"/>
      <c r="QPC365" s="132"/>
      <c r="QPD365" s="132"/>
      <c r="QPE365" s="132"/>
      <c r="QPF365" s="132"/>
      <c r="QPG365" s="132"/>
      <c r="QPH365" s="132"/>
      <c r="QPI365" s="132"/>
      <c r="QPJ365" s="132"/>
      <c r="QPK365" s="132"/>
      <c r="QPL365" s="132"/>
      <c r="QPM365" s="132"/>
      <c r="QPN365" s="132"/>
      <c r="QPO365" s="132"/>
      <c r="QPP365" s="132"/>
      <c r="QPQ365" s="132"/>
      <c r="QPR365" s="132"/>
      <c r="QPS365" s="132"/>
      <c r="QPT365" s="132"/>
      <c r="QPU365" s="132"/>
      <c r="QPV365" s="132"/>
      <c r="QPW365" s="132"/>
      <c r="QPX365" s="132"/>
      <c r="QPY365" s="132"/>
      <c r="QPZ365" s="132"/>
      <c r="QQA365" s="132"/>
      <c r="QQB365" s="132"/>
      <c r="QQC365" s="132"/>
      <c r="QQD365" s="132"/>
      <c r="QQE365" s="132"/>
      <c r="QQF365" s="132"/>
      <c r="QQG365" s="132"/>
      <c r="QQH365" s="132"/>
      <c r="QQI365" s="132"/>
      <c r="QQJ365" s="132"/>
      <c r="QQK365" s="132"/>
      <c r="QQL365" s="132"/>
      <c r="QQM365" s="132"/>
      <c r="QQN365" s="132"/>
      <c r="QQO365" s="132"/>
      <c r="QQP365" s="132"/>
      <c r="QQQ365" s="132"/>
      <c r="QQR365" s="132"/>
      <c r="QQS365" s="132"/>
      <c r="QQT365" s="132"/>
      <c r="QQU365" s="132"/>
      <c r="QQV365" s="132"/>
      <c r="QQW365" s="132"/>
      <c r="QQX365" s="132"/>
      <c r="QQY365" s="132"/>
      <c r="QQZ365" s="132"/>
      <c r="QRA365" s="132"/>
      <c r="QRB365" s="132"/>
      <c r="QRC365" s="132"/>
      <c r="QRD365" s="132"/>
      <c r="QRE365" s="132"/>
      <c r="QRF365" s="132"/>
      <c r="QRG365" s="132"/>
      <c r="QRH365" s="132"/>
      <c r="QRI365" s="132"/>
      <c r="QRJ365" s="132"/>
      <c r="QRK365" s="132"/>
      <c r="QRL365" s="132"/>
      <c r="QRM365" s="132"/>
      <c r="QRN365" s="132"/>
      <c r="QRO365" s="132"/>
      <c r="QRP365" s="132"/>
      <c r="QRQ365" s="132"/>
      <c r="QRR365" s="132"/>
      <c r="QRS365" s="132"/>
      <c r="QRT365" s="132"/>
      <c r="QRU365" s="132"/>
      <c r="QRV365" s="132"/>
      <c r="QRW365" s="132"/>
      <c r="QRX365" s="132"/>
      <c r="QRY365" s="132"/>
      <c r="QRZ365" s="132"/>
      <c r="QSA365" s="132"/>
      <c r="QSB365" s="132"/>
      <c r="QSC365" s="132"/>
      <c r="QSD365" s="132"/>
      <c r="QSE365" s="132"/>
      <c r="QSF365" s="132"/>
      <c r="QSG365" s="132"/>
      <c r="QSH365" s="132"/>
      <c r="QSI365" s="132"/>
      <c r="QSJ365" s="132"/>
      <c r="QSK365" s="132"/>
      <c r="QSL365" s="132"/>
      <c r="QSM365" s="132"/>
      <c r="QSN365" s="132"/>
      <c r="QSO365" s="132"/>
      <c r="QSP365" s="132"/>
      <c r="QSQ365" s="132"/>
      <c r="QSR365" s="132"/>
      <c r="QSS365" s="132"/>
      <c r="QST365" s="132"/>
      <c r="QSU365" s="132"/>
      <c r="QSV365" s="132"/>
      <c r="QSW365" s="132"/>
      <c r="QSX365" s="132"/>
      <c r="QSY365" s="132"/>
      <c r="QSZ365" s="132"/>
      <c r="QTA365" s="132"/>
      <c r="QTB365" s="132"/>
      <c r="QTC365" s="132"/>
      <c r="QTD365" s="132"/>
      <c r="QTE365" s="132"/>
      <c r="QTF365" s="132"/>
      <c r="QTG365" s="132"/>
      <c r="QTH365" s="132"/>
      <c r="QTI365" s="132"/>
      <c r="QTJ365" s="132"/>
      <c r="QTK365" s="132"/>
      <c r="QTL365" s="132"/>
      <c r="QTM365" s="132"/>
      <c r="QTN365" s="132"/>
      <c r="QTO365" s="132"/>
      <c r="QTP365" s="132"/>
      <c r="QTQ365" s="132"/>
      <c r="QTR365" s="132"/>
      <c r="QTS365" s="132"/>
      <c r="QTT365" s="132"/>
      <c r="QTU365" s="132"/>
      <c r="QTV365" s="132"/>
      <c r="QTW365" s="132"/>
      <c r="QTX365" s="132"/>
      <c r="QTY365" s="132"/>
      <c r="QTZ365" s="132"/>
      <c r="QUA365" s="132"/>
      <c r="QUB365" s="132"/>
      <c r="QUC365" s="132"/>
      <c r="QUD365" s="132"/>
      <c r="QUE365" s="132"/>
      <c r="QUF365" s="132"/>
      <c r="QUG365" s="132"/>
      <c r="QUH365" s="132"/>
      <c r="QUI365" s="132"/>
      <c r="QUJ365" s="132"/>
      <c r="QUK365" s="132"/>
      <c r="QUL365" s="132"/>
      <c r="QUM365" s="132"/>
      <c r="QUN365" s="132"/>
      <c r="QUO365" s="132"/>
      <c r="QUP365" s="132"/>
      <c r="QUQ365" s="132"/>
      <c r="QUR365" s="132"/>
      <c r="QUS365" s="132"/>
      <c r="QUT365" s="132"/>
      <c r="QUU365" s="132"/>
      <c r="QUV365" s="132"/>
      <c r="QUW365" s="132"/>
      <c r="QUX365" s="132"/>
      <c r="QUY365" s="132"/>
      <c r="QUZ365" s="132"/>
      <c r="QVA365" s="132"/>
      <c r="QVB365" s="132"/>
      <c r="QVC365" s="132"/>
      <c r="QVD365" s="132"/>
      <c r="QVE365" s="132"/>
      <c r="QVF365" s="132"/>
      <c r="QVG365" s="132"/>
      <c r="QVH365" s="132"/>
      <c r="QVI365" s="132"/>
      <c r="QVJ365" s="132"/>
      <c r="QVK365" s="132"/>
      <c r="QVL365" s="132"/>
      <c r="QVM365" s="132"/>
      <c r="QVN365" s="132"/>
      <c r="QVO365" s="132"/>
      <c r="QVP365" s="132"/>
      <c r="QVQ365" s="132"/>
      <c r="QVR365" s="132"/>
      <c r="QVS365" s="132"/>
      <c r="QVT365" s="132"/>
      <c r="QVU365" s="132"/>
      <c r="QVV365" s="132"/>
      <c r="QVW365" s="132"/>
      <c r="QVX365" s="132"/>
      <c r="QVY365" s="132"/>
      <c r="QVZ365" s="132"/>
      <c r="QWA365" s="132"/>
      <c r="QWB365" s="132"/>
      <c r="QWC365" s="132"/>
      <c r="QWD365" s="132"/>
      <c r="QWE365" s="132"/>
      <c r="QWF365" s="132"/>
      <c r="QWG365" s="132"/>
      <c r="QWH365" s="132"/>
      <c r="QWI365" s="132"/>
      <c r="QWJ365" s="132"/>
      <c r="QWK365" s="132"/>
      <c r="QWL365" s="132"/>
      <c r="QWM365" s="132"/>
      <c r="QWN365" s="132"/>
      <c r="QWO365" s="132"/>
      <c r="QWP365" s="132"/>
      <c r="QWQ365" s="132"/>
      <c r="QWR365" s="132"/>
      <c r="QWS365" s="132"/>
      <c r="QWT365" s="132"/>
      <c r="QWU365" s="132"/>
      <c r="QWV365" s="132"/>
      <c r="QWW365" s="132"/>
      <c r="QWX365" s="132"/>
      <c r="QWY365" s="132"/>
      <c r="QWZ365" s="132"/>
      <c r="QXA365" s="132"/>
      <c r="QXB365" s="132"/>
      <c r="QXC365" s="132"/>
      <c r="QXD365" s="132"/>
      <c r="QXE365" s="132"/>
      <c r="QXF365" s="132"/>
      <c r="QXG365" s="132"/>
      <c r="QXH365" s="132"/>
      <c r="QXI365" s="132"/>
      <c r="QXJ365" s="132"/>
      <c r="QXK365" s="132"/>
      <c r="QXL365" s="132"/>
      <c r="QXM365" s="132"/>
      <c r="QXN365" s="132"/>
      <c r="QXO365" s="132"/>
      <c r="QXP365" s="132"/>
      <c r="QXQ365" s="132"/>
      <c r="QXR365" s="132"/>
      <c r="QXS365" s="132"/>
      <c r="QXT365" s="132"/>
      <c r="QXU365" s="132"/>
      <c r="QXV365" s="132"/>
      <c r="QXW365" s="132"/>
      <c r="QXX365" s="132"/>
      <c r="QXY365" s="132"/>
      <c r="QXZ365" s="132"/>
      <c r="QYA365" s="132"/>
      <c r="QYB365" s="132"/>
      <c r="QYC365" s="132"/>
      <c r="QYD365" s="132"/>
      <c r="QYE365" s="132"/>
      <c r="QYF365" s="132"/>
      <c r="QYG365" s="132"/>
      <c r="QYH365" s="132"/>
      <c r="QYI365" s="132"/>
      <c r="QYJ365" s="132"/>
      <c r="QYK365" s="132"/>
      <c r="QYL365" s="132"/>
      <c r="QYM365" s="132"/>
      <c r="QYN365" s="132"/>
      <c r="QYO365" s="132"/>
      <c r="QYP365" s="132"/>
      <c r="QYQ365" s="132"/>
      <c r="QYR365" s="132"/>
      <c r="QYS365" s="132"/>
      <c r="QYT365" s="132"/>
      <c r="QYU365" s="132"/>
      <c r="QYV365" s="132"/>
      <c r="QYW365" s="132"/>
      <c r="QYX365" s="132"/>
      <c r="QYY365" s="132"/>
      <c r="QYZ365" s="132"/>
      <c r="QZA365" s="132"/>
      <c r="QZB365" s="132"/>
      <c r="QZC365" s="132"/>
      <c r="QZD365" s="132"/>
      <c r="QZE365" s="132"/>
      <c r="QZF365" s="132"/>
      <c r="QZG365" s="132"/>
      <c r="QZH365" s="132"/>
      <c r="QZI365" s="132"/>
      <c r="QZJ365" s="132"/>
      <c r="QZK365" s="132"/>
      <c r="QZL365" s="132"/>
      <c r="QZM365" s="132"/>
      <c r="QZN365" s="132"/>
      <c r="QZO365" s="132"/>
      <c r="QZP365" s="132"/>
      <c r="QZQ365" s="132"/>
      <c r="QZR365" s="132"/>
      <c r="QZS365" s="132"/>
      <c r="QZT365" s="132"/>
      <c r="QZU365" s="132"/>
      <c r="QZV365" s="132"/>
      <c r="QZW365" s="132"/>
      <c r="QZX365" s="132"/>
      <c r="QZY365" s="132"/>
      <c r="QZZ365" s="132"/>
      <c r="RAA365" s="132"/>
      <c r="RAB365" s="132"/>
      <c r="RAC365" s="132"/>
      <c r="RAD365" s="132"/>
      <c r="RAE365" s="132"/>
      <c r="RAF365" s="132"/>
      <c r="RAG365" s="132"/>
      <c r="RAH365" s="132"/>
      <c r="RAI365" s="132"/>
      <c r="RAJ365" s="132"/>
      <c r="RAK365" s="132"/>
      <c r="RAL365" s="132"/>
      <c r="RAM365" s="132"/>
      <c r="RAN365" s="132"/>
      <c r="RAO365" s="132"/>
      <c r="RAP365" s="132"/>
      <c r="RAQ365" s="132"/>
      <c r="RAR365" s="132"/>
      <c r="RAS365" s="132"/>
      <c r="RAT365" s="132"/>
      <c r="RAU365" s="132"/>
      <c r="RAV365" s="132"/>
      <c r="RAW365" s="132"/>
      <c r="RAX365" s="132"/>
      <c r="RAY365" s="132"/>
      <c r="RAZ365" s="132"/>
      <c r="RBA365" s="132"/>
      <c r="RBB365" s="132"/>
      <c r="RBC365" s="132"/>
      <c r="RBD365" s="132"/>
      <c r="RBE365" s="132"/>
      <c r="RBF365" s="132"/>
      <c r="RBG365" s="132"/>
      <c r="RBH365" s="132"/>
      <c r="RBI365" s="132"/>
      <c r="RBJ365" s="132"/>
      <c r="RBK365" s="132"/>
      <c r="RBL365" s="132"/>
      <c r="RBM365" s="132"/>
      <c r="RBN365" s="132"/>
      <c r="RBO365" s="132"/>
      <c r="RBP365" s="132"/>
      <c r="RBQ365" s="132"/>
      <c r="RBR365" s="132"/>
      <c r="RBS365" s="132"/>
      <c r="RBT365" s="132"/>
      <c r="RBU365" s="132"/>
      <c r="RBV365" s="132"/>
      <c r="RBW365" s="132"/>
      <c r="RBX365" s="132"/>
      <c r="RBY365" s="132"/>
      <c r="RBZ365" s="132"/>
      <c r="RCA365" s="132"/>
      <c r="RCB365" s="132"/>
      <c r="RCC365" s="132"/>
      <c r="RCD365" s="132"/>
      <c r="RCE365" s="132"/>
      <c r="RCF365" s="132"/>
      <c r="RCG365" s="132"/>
      <c r="RCH365" s="132"/>
      <c r="RCI365" s="132"/>
      <c r="RCJ365" s="132"/>
      <c r="RCK365" s="132"/>
      <c r="RCL365" s="132"/>
      <c r="RCM365" s="132"/>
      <c r="RCN365" s="132"/>
      <c r="RCO365" s="132"/>
      <c r="RCP365" s="132"/>
      <c r="RCQ365" s="132"/>
      <c r="RCR365" s="132"/>
      <c r="RCS365" s="132"/>
      <c r="RCT365" s="132"/>
      <c r="RCU365" s="132"/>
      <c r="RCV365" s="132"/>
      <c r="RCW365" s="132"/>
      <c r="RCX365" s="132"/>
      <c r="RCY365" s="132"/>
      <c r="RCZ365" s="132"/>
      <c r="RDA365" s="132"/>
      <c r="RDB365" s="132"/>
      <c r="RDC365" s="132"/>
      <c r="RDD365" s="132"/>
      <c r="RDE365" s="132"/>
      <c r="RDF365" s="132"/>
      <c r="RDG365" s="132"/>
      <c r="RDH365" s="132"/>
      <c r="RDI365" s="132"/>
      <c r="RDJ365" s="132"/>
      <c r="RDK365" s="132"/>
      <c r="RDL365" s="132"/>
      <c r="RDM365" s="132"/>
      <c r="RDN365" s="132"/>
      <c r="RDO365" s="132"/>
      <c r="RDP365" s="132"/>
      <c r="RDQ365" s="132"/>
      <c r="RDR365" s="132"/>
      <c r="RDS365" s="132"/>
      <c r="RDT365" s="132"/>
      <c r="RDU365" s="132"/>
      <c r="RDV365" s="132"/>
      <c r="RDW365" s="132"/>
      <c r="RDX365" s="132"/>
      <c r="RDY365" s="132"/>
      <c r="RDZ365" s="132"/>
      <c r="REA365" s="132"/>
      <c r="REB365" s="132"/>
      <c r="REC365" s="132"/>
      <c r="RED365" s="132"/>
      <c r="REE365" s="132"/>
      <c r="REF365" s="132"/>
      <c r="REG365" s="132"/>
      <c r="REH365" s="132"/>
      <c r="REI365" s="132"/>
      <c r="REJ365" s="132"/>
      <c r="REK365" s="132"/>
      <c r="REL365" s="132"/>
      <c r="REM365" s="132"/>
      <c r="REN365" s="132"/>
      <c r="REO365" s="132"/>
      <c r="REP365" s="132"/>
      <c r="REQ365" s="132"/>
      <c r="RER365" s="132"/>
      <c r="RES365" s="132"/>
      <c r="RET365" s="132"/>
      <c r="REU365" s="132"/>
      <c r="REV365" s="132"/>
      <c r="REW365" s="132"/>
      <c r="REX365" s="132"/>
      <c r="REY365" s="132"/>
      <c r="REZ365" s="132"/>
      <c r="RFA365" s="132"/>
      <c r="RFB365" s="132"/>
      <c r="RFC365" s="132"/>
      <c r="RFD365" s="132"/>
      <c r="RFE365" s="132"/>
      <c r="RFF365" s="132"/>
      <c r="RFG365" s="132"/>
      <c r="RFH365" s="132"/>
      <c r="RFI365" s="132"/>
      <c r="RFJ365" s="132"/>
      <c r="RFK365" s="132"/>
      <c r="RFL365" s="132"/>
      <c r="RFM365" s="132"/>
      <c r="RFN365" s="132"/>
      <c r="RFO365" s="132"/>
      <c r="RFP365" s="132"/>
      <c r="RFQ365" s="132"/>
      <c r="RFR365" s="132"/>
      <c r="RFS365" s="132"/>
      <c r="RFT365" s="132"/>
      <c r="RFU365" s="132"/>
      <c r="RFV365" s="132"/>
      <c r="RFW365" s="132"/>
      <c r="RFX365" s="132"/>
      <c r="RFY365" s="132"/>
      <c r="RFZ365" s="132"/>
      <c r="RGA365" s="132"/>
      <c r="RGB365" s="132"/>
      <c r="RGC365" s="132"/>
      <c r="RGD365" s="132"/>
      <c r="RGE365" s="132"/>
      <c r="RGF365" s="132"/>
      <c r="RGG365" s="132"/>
      <c r="RGH365" s="132"/>
      <c r="RGI365" s="132"/>
      <c r="RGJ365" s="132"/>
      <c r="RGK365" s="132"/>
      <c r="RGL365" s="132"/>
      <c r="RGM365" s="132"/>
      <c r="RGN365" s="132"/>
      <c r="RGO365" s="132"/>
      <c r="RGP365" s="132"/>
      <c r="RGQ365" s="132"/>
      <c r="RGR365" s="132"/>
      <c r="RGS365" s="132"/>
      <c r="RGT365" s="132"/>
      <c r="RGU365" s="132"/>
      <c r="RGV365" s="132"/>
      <c r="RGW365" s="132"/>
      <c r="RGX365" s="132"/>
      <c r="RGY365" s="132"/>
      <c r="RGZ365" s="132"/>
      <c r="RHA365" s="132"/>
      <c r="RHB365" s="132"/>
      <c r="RHC365" s="132"/>
      <c r="RHD365" s="132"/>
      <c r="RHE365" s="132"/>
      <c r="RHF365" s="132"/>
      <c r="RHG365" s="132"/>
      <c r="RHH365" s="132"/>
      <c r="RHI365" s="132"/>
      <c r="RHJ365" s="132"/>
      <c r="RHK365" s="132"/>
      <c r="RHL365" s="132"/>
      <c r="RHM365" s="132"/>
      <c r="RHN365" s="132"/>
      <c r="RHO365" s="132"/>
      <c r="RHP365" s="132"/>
      <c r="RHQ365" s="132"/>
      <c r="RHR365" s="132"/>
      <c r="RHS365" s="132"/>
      <c r="RHT365" s="132"/>
      <c r="RHU365" s="132"/>
      <c r="RHV365" s="132"/>
      <c r="RHW365" s="132"/>
      <c r="RHX365" s="132"/>
      <c r="RHY365" s="132"/>
      <c r="RHZ365" s="132"/>
      <c r="RIA365" s="132"/>
      <c r="RIB365" s="132"/>
      <c r="RIC365" s="132"/>
      <c r="RID365" s="132"/>
      <c r="RIE365" s="132"/>
      <c r="RIF365" s="132"/>
      <c r="RIG365" s="132"/>
      <c r="RIH365" s="132"/>
      <c r="RII365" s="132"/>
      <c r="RIJ365" s="132"/>
      <c r="RIK365" s="132"/>
      <c r="RIL365" s="132"/>
      <c r="RIM365" s="132"/>
      <c r="RIN365" s="132"/>
      <c r="RIO365" s="132"/>
      <c r="RIP365" s="132"/>
      <c r="RIQ365" s="132"/>
      <c r="RIR365" s="132"/>
      <c r="RIS365" s="132"/>
      <c r="RIT365" s="132"/>
      <c r="RIU365" s="132"/>
      <c r="RIV365" s="132"/>
      <c r="RIW365" s="132"/>
      <c r="RIX365" s="132"/>
      <c r="RIY365" s="132"/>
      <c r="RIZ365" s="132"/>
      <c r="RJA365" s="132"/>
      <c r="RJB365" s="132"/>
      <c r="RJC365" s="132"/>
      <c r="RJD365" s="132"/>
      <c r="RJE365" s="132"/>
      <c r="RJF365" s="132"/>
      <c r="RJG365" s="132"/>
      <c r="RJH365" s="132"/>
      <c r="RJI365" s="132"/>
      <c r="RJJ365" s="132"/>
      <c r="RJK365" s="132"/>
      <c r="RJL365" s="132"/>
      <c r="RJM365" s="132"/>
      <c r="RJN365" s="132"/>
      <c r="RJO365" s="132"/>
      <c r="RJP365" s="132"/>
      <c r="RJQ365" s="132"/>
      <c r="RJR365" s="132"/>
      <c r="RJS365" s="132"/>
      <c r="RJT365" s="132"/>
      <c r="RJU365" s="132"/>
      <c r="RJV365" s="132"/>
      <c r="RJW365" s="132"/>
      <c r="RJX365" s="132"/>
      <c r="RJY365" s="132"/>
      <c r="RJZ365" s="132"/>
      <c r="RKA365" s="132"/>
      <c r="RKB365" s="132"/>
      <c r="RKC365" s="132"/>
      <c r="RKD365" s="132"/>
      <c r="RKE365" s="132"/>
      <c r="RKF365" s="132"/>
      <c r="RKG365" s="132"/>
      <c r="RKH365" s="132"/>
      <c r="RKI365" s="132"/>
      <c r="RKJ365" s="132"/>
      <c r="RKK365" s="132"/>
      <c r="RKL365" s="132"/>
      <c r="RKM365" s="132"/>
      <c r="RKN365" s="132"/>
      <c r="RKO365" s="132"/>
      <c r="RKP365" s="132"/>
      <c r="RKQ365" s="132"/>
      <c r="RKR365" s="132"/>
      <c r="RKS365" s="132"/>
      <c r="RKT365" s="132"/>
      <c r="RKU365" s="132"/>
      <c r="RKV365" s="132"/>
      <c r="RKW365" s="132"/>
      <c r="RKX365" s="132"/>
      <c r="RKY365" s="132"/>
      <c r="RKZ365" s="132"/>
      <c r="RLA365" s="132"/>
      <c r="RLB365" s="132"/>
      <c r="RLC365" s="132"/>
      <c r="RLD365" s="132"/>
      <c r="RLE365" s="132"/>
      <c r="RLF365" s="132"/>
      <c r="RLG365" s="132"/>
      <c r="RLH365" s="132"/>
      <c r="RLI365" s="132"/>
      <c r="RLJ365" s="132"/>
      <c r="RLK365" s="132"/>
      <c r="RLL365" s="132"/>
      <c r="RLM365" s="132"/>
      <c r="RLN365" s="132"/>
      <c r="RLO365" s="132"/>
      <c r="RLP365" s="132"/>
      <c r="RLQ365" s="132"/>
      <c r="RLR365" s="132"/>
      <c r="RLS365" s="132"/>
      <c r="RLT365" s="132"/>
      <c r="RLU365" s="132"/>
      <c r="RLV365" s="132"/>
      <c r="RLW365" s="132"/>
      <c r="RLX365" s="132"/>
      <c r="RLY365" s="132"/>
      <c r="RLZ365" s="132"/>
      <c r="RMA365" s="132"/>
      <c r="RMB365" s="132"/>
      <c r="RMC365" s="132"/>
      <c r="RMD365" s="132"/>
      <c r="RME365" s="132"/>
      <c r="RMF365" s="132"/>
      <c r="RMG365" s="132"/>
      <c r="RMH365" s="132"/>
      <c r="RMI365" s="132"/>
      <c r="RMJ365" s="132"/>
      <c r="RMK365" s="132"/>
      <c r="RML365" s="132"/>
      <c r="RMM365" s="132"/>
      <c r="RMN365" s="132"/>
      <c r="RMO365" s="132"/>
      <c r="RMP365" s="132"/>
      <c r="RMQ365" s="132"/>
      <c r="RMR365" s="132"/>
      <c r="RMS365" s="132"/>
      <c r="RMT365" s="132"/>
      <c r="RMU365" s="132"/>
      <c r="RMV365" s="132"/>
      <c r="RMW365" s="132"/>
      <c r="RMX365" s="132"/>
      <c r="RMY365" s="132"/>
      <c r="RMZ365" s="132"/>
      <c r="RNA365" s="132"/>
      <c r="RNB365" s="132"/>
      <c r="RNC365" s="132"/>
      <c r="RND365" s="132"/>
      <c r="RNE365" s="132"/>
      <c r="RNF365" s="132"/>
      <c r="RNG365" s="132"/>
      <c r="RNH365" s="132"/>
      <c r="RNI365" s="132"/>
      <c r="RNJ365" s="132"/>
      <c r="RNK365" s="132"/>
      <c r="RNL365" s="132"/>
      <c r="RNM365" s="132"/>
      <c r="RNN365" s="132"/>
      <c r="RNO365" s="132"/>
      <c r="RNP365" s="132"/>
      <c r="RNQ365" s="132"/>
      <c r="RNR365" s="132"/>
      <c r="RNS365" s="132"/>
      <c r="RNT365" s="132"/>
      <c r="RNU365" s="132"/>
      <c r="RNV365" s="132"/>
      <c r="RNW365" s="132"/>
      <c r="RNX365" s="132"/>
      <c r="RNY365" s="132"/>
      <c r="RNZ365" s="132"/>
      <c r="ROA365" s="132"/>
      <c r="ROB365" s="132"/>
      <c r="ROC365" s="132"/>
      <c r="ROD365" s="132"/>
      <c r="ROE365" s="132"/>
      <c r="ROF365" s="132"/>
      <c r="ROG365" s="132"/>
      <c r="ROH365" s="132"/>
      <c r="ROI365" s="132"/>
      <c r="ROJ365" s="132"/>
      <c r="ROK365" s="132"/>
      <c r="ROL365" s="132"/>
      <c r="ROM365" s="132"/>
      <c r="RON365" s="132"/>
      <c r="ROO365" s="132"/>
      <c r="ROP365" s="132"/>
      <c r="ROQ365" s="132"/>
      <c r="ROR365" s="132"/>
      <c r="ROS365" s="132"/>
      <c r="ROT365" s="132"/>
      <c r="ROU365" s="132"/>
      <c r="ROV365" s="132"/>
      <c r="ROW365" s="132"/>
      <c r="ROX365" s="132"/>
      <c r="ROY365" s="132"/>
      <c r="ROZ365" s="132"/>
      <c r="RPA365" s="132"/>
      <c r="RPB365" s="132"/>
      <c r="RPC365" s="132"/>
      <c r="RPD365" s="132"/>
      <c r="RPE365" s="132"/>
      <c r="RPF365" s="132"/>
      <c r="RPG365" s="132"/>
      <c r="RPH365" s="132"/>
      <c r="RPI365" s="132"/>
      <c r="RPJ365" s="132"/>
      <c r="RPK365" s="132"/>
      <c r="RPL365" s="132"/>
      <c r="RPM365" s="132"/>
      <c r="RPN365" s="132"/>
      <c r="RPO365" s="132"/>
      <c r="RPP365" s="132"/>
      <c r="RPQ365" s="132"/>
      <c r="RPR365" s="132"/>
      <c r="RPS365" s="132"/>
      <c r="RPT365" s="132"/>
      <c r="RPU365" s="132"/>
      <c r="RPV365" s="132"/>
      <c r="RPW365" s="132"/>
      <c r="RPX365" s="132"/>
      <c r="RPY365" s="132"/>
      <c r="RPZ365" s="132"/>
      <c r="RQA365" s="132"/>
      <c r="RQB365" s="132"/>
      <c r="RQC365" s="132"/>
      <c r="RQD365" s="132"/>
      <c r="RQE365" s="132"/>
      <c r="RQF365" s="132"/>
      <c r="RQG365" s="132"/>
      <c r="RQH365" s="132"/>
      <c r="RQI365" s="132"/>
      <c r="RQJ365" s="132"/>
      <c r="RQK365" s="132"/>
      <c r="RQL365" s="132"/>
      <c r="RQM365" s="132"/>
      <c r="RQN365" s="132"/>
      <c r="RQO365" s="132"/>
      <c r="RQP365" s="132"/>
      <c r="RQQ365" s="132"/>
      <c r="RQR365" s="132"/>
      <c r="RQS365" s="132"/>
      <c r="RQT365" s="132"/>
      <c r="RQU365" s="132"/>
      <c r="RQV365" s="132"/>
      <c r="RQW365" s="132"/>
      <c r="RQX365" s="132"/>
      <c r="RQY365" s="132"/>
      <c r="RQZ365" s="132"/>
      <c r="RRA365" s="132"/>
      <c r="RRB365" s="132"/>
      <c r="RRC365" s="132"/>
      <c r="RRD365" s="132"/>
      <c r="RRE365" s="132"/>
      <c r="RRF365" s="132"/>
      <c r="RRG365" s="132"/>
      <c r="RRH365" s="132"/>
      <c r="RRI365" s="132"/>
      <c r="RRJ365" s="132"/>
      <c r="RRK365" s="132"/>
      <c r="RRL365" s="132"/>
      <c r="RRM365" s="132"/>
      <c r="RRN365" s="132"/>
      <c r="RRO365" s="132"/>
      <c r="RRP365" s="132"/>
      <c r="RRQ365" s="132"/>
      <c r="RRR365" s="132"/>
      <c r="RRS365" s="132"/>
      <c r="RRT365" s="132"/>
      <c r="RRU365" s="132"/>
      <c r="RRV365" s="132"/>
      <c r="RRW365" s="132"/>
      <c r="RRX365" s="132"/>
      <c r="RRY365" s="132"/>
      <c r="RRZ365" s="132"/>
      <c r="RSA365" s="132"/>
      <c r="RSB365" s="132"/>
      <c r="RSC365" s="132"/>
      <c r="RSD365" s="132"/>
      <c r="RSE365" s="132"/>
      <c r="RSF365" s="132"/>
      <c r="RSG365" s="132"/>
      <c r="RSH365" s="132"/>
      <c r="RSI365" s="132"/>
      <c r="RSJ365" s="132"/>
      <c r="RSK365" s="132"/>
      <c r="RSL365" s="132"/>
      <c r="RSM365" s="132"/>
      <c r="RSN365" s="132"/>
      <c r="RSO365" s="132"/>
      <c r="RSP365" s="132"/>
      <c r="RSQ365" s="132"/>
      <c r="RSR365" s="132"/>
      <c r="RSS365" s="132"/>
      <c r="RST365" s="132"/>
      <c r="RSU365" s="132"/>
      <c r="RSV365" s="132"/>
      <c r="RSW365" s="132"/>
      <c r="RSX365" s="132"/>
      <c r="RSY365" s="132"/>
      <c r="RSZ365" s="132"/>
      <c r="RTA365" s="132"/>
      <c r="RTB365" s="132"/>
      <c r="RTC365" s="132"/>
      <c r="RTD365" s="132"/>
      <c r="RTE365" s="132"/>
      <c r="RTF365" s="132"/>
      <c r="RTG365" s="132"/>
      <c r="RTH365" s="132"/>
      <c r="RTI365" s="132"/>
      <c r="RTJ365" s="132"/>
      <c r="RTK365" s="132"/>
      <c r="RTL365" s="132"/>
      <c r="RTM365" s="132"/>
      <c r="RTN365" s="132"/>
      <c r="RTO365" s="132"/>
      <c r="RTP365" s="132"/>
      <c r="RTQ365" s="132"/>
      <c r="RTR365" s="132"/>
      <c r="RTS365" s="132"/>
      <c r="RTT365" s="132"/>
      <c r="RTU365" s="132"/>
      <c r="RTV365" s="132"/>
      <c r="RTW365" s="132"/>
      <c r="RTX365" s="132"/>
      <c r="RTY365" s="132"/>
      <c r="RTZ365" s="132"/>
      <c r="RUA365" s="132"/>
      <c r="RUB365" s="132"/>
      <c r="RUC365" s="132"/>
      <c r="RUD365" s="132"/>
      <c r="RUE365" s="132"/>
      <c r="RUF365" s="132"/>
      <c r="RUG365" s="132"/>
      <c r="RUH365" s="132"/>
      <c r="RUI365" s="132"/>
      <c r="RUJ365" s="132"/>
      <c r="RUK365" s="132"/>
      <c r="RUL365" s="132"/>
      <c r="RUM365" s="132"/>
      <c r="RUN365" s="132"/>
      <c r="RUO365" s="132"/>
      <c r="RUP365" s="132"/>
      <c r="RUQ365" s="132"/>
      <c r="RUR365" s="132"/>
      <c r="RUS365" s="132"/>
      <c r="RUT365" s="132"/>
      <c r="RUU365" s="132"/>
      <c r="RUV365" s="132"/>
      <c r="RUW365" s="132"/>
      <c r="RUX365" s="132"/>
      <c r="RUY365" s="132"/>
      <c r="RUZ365" s="132"/>
      <c r="RVA365" s="132"/>
      <c r="RVB365" s="132"/>
      <c r="RVC365" s="132"/>
      <c r="RVD365" s="132"/>
      <c r="RVE365" s="132"/>
      <c r="RVF365" s="132"/>
      <c r="RVG365" s="132"/>
      <c r="RVH365" s="132"/>
      <c r="RVI365" s="132"/>
      <c r="RVJ365" s="132"/>
      <c r="RVK365" s="132"/>
      <c r="RVL365" s="132"/>
      <c r="RVM365" s="132"/>
      <c r="RVN365" s="132"/>
      <c r="RVO365" s="132"/>
      <c r="RVP365" s="132"/>
      <c r="RVQ365" s="132"/>
      <c r="RVR365" s="132"/>
      <c r="RVS365" s="132"/>
      <c r="RVT365" s="132"/>
      <c r="RVU365" s="132"/>
      <c r="RVV365" s="132"/>
      <c r="RVW365" s="132"/>
      <c r="RVX365" s="132"/>
      <c r="RVY365" s="132"/>
      <c r="RVZ365" s="132"/>
      <c r="RWA365" s="132"/>
      <c r="RWB365" s="132"/>
      <c r="RWC365" s="132"/>
      <c r="RWD365" s="132"/>
      <c r="RWE365" s="132"/>
      <c r="RWF365" s="132"/>
      <c r="RWG365" s="132"/>
      <c r="RWH365" s="132"/>
      <c r="RWI365" s="132"/>
      <c r="RWJ365" s="132"/>
      <c r="RWK365" s="132"/>
      <c r="RWL365" s="132"/>
      <c r="RWM365" s="132"/>
      <c r="RWN365" s="132"/>
      <c r="RWO365" s="132"/>
      <c r="RWP365" s="132"/>
      <c r="RWQ365" s="132"/>
      <c r="RWR365" s="132"/>
      <c r="RWS365" s="132"/>
      <c r="RWT365" s="132"/>
      <c r="RWU365" s="132"/>
      <c r="RWV365" s="132"/>
      <c r="RWW365" s="132"/>
      <c r="RWX365" s="132"/>
      <c r="RWY365" s="132"/>
      <c r="RWZ365" s="132"/>
      <c r="RXA365" s="132"/>
      <c r="RXB365" s="132"/>
      <c r="RXC365" s="132"/>
      <c r="RXD365" s="132"/>
      <c r="RXE365" s="132"/>
      <c r="RXF365" s="132"/>
      <c r="RXG365" s="132"/>
      <c r="RXH365" s="132"/>
      <c r="RXI365" s="132"/>
      <c r="RXJ365" s="132"/>
      <c r="RXK365" s="132"/>
      <c r="RXL365" s="132"/>
      <c r="RXM365" s="132"/>
      <c r="RXN365" s="132"/>
      <c r="RXO365" s="132"/>
      <c r="RXP365" s="132"/>
      <c r="RXQ365" s="132"/>
      <c r="RXR365" s="132"/>
      <c r="RXS365" s="132"/>
      <c r="RXT365" s="132"/>
      <c r="RXU365" s="132"/>
      <c r="RXV365" s="132"/>
      <c r="RXW365" s="132"/>
      <c r="RXX365" s="132"/>
      <c r="RXY365" s="132"/>
      <c r="RXZ365" s="132"/>
      <c r="RYA365" s="132"/>
      <c r="RYB365" s="132"/>
      <c r="RYC365" s="132"/>
      <c r="RYD365" s="132"/>
      <c r="RYE365" s="132"/>
      <c r="RYF365" s="132"/>
      <c r="RYG365" s="132"/>
      <c r="RYH365" s="132"/>
      <c r="RYI365" s="132"/>
      <c r="RYJ365" s="132"/>
      <c r="RYK365" s="132"/>
      <c r="RYL365" s="132"/>
      <c r="RYM365" s="132"/>
      <c r="RYN365" s="132"/>
      <c r="RYO365" s="132"/>
      <c r="RYP365" s="132"/>
      <c r="RYQ365" s="132"/>
      <c r="RYR365" s="132"/>
      <c r="RYS365" s="132"/>
      <c r="RYT365" s="132"/>
      <c r="RYU365" s="132"/>
      <c r="RYV365" s="132"/>
      <c r="RYW365" s="132"/>
      <c r="RYX365" s="132"/>
      <c r="RYY365" s="132"/>
      <c r="RYZ365" s="132"/>
      <c r="RZA365" s="132"/>
      <c r="RZB365" s="132"/>
      <c r="RZC365" s="132"/>
      <c r="RZD365" s="132"/>
      <c r="RZE365" s="132"/>
      <c r="RZF365" s="132"/>
      <c r="RZG365" s="132"/>
      <c r="RZH365" s="132"/>
      <c r="RZI365" s="132"/>
      <c r="RZJ365" s="132"/>
      <c r="RZK365" s="132"/>
      <c r="RZL365" s="132"/>
      <c r="RZM365" s="132"/>
      <c r="RZN365" s="132"/>
      <c r="RZO365" s="132"/>
      <c r="RZP365" s="132"/>
      <c r="RZQ365" s="132"/>
      <c r="RZR365" s="132"/>
      <c r="RZS365" s="132"/>
      <c r="RZT365" s="132"/>
      <c r="RZU365" s="132"/>
      <c r="RZV365" s="132"/>
      <c r="RZW365" s="132"/>
      <c r="RZX365" s="132"/>
      <c r="RZY365" s="132"/>
      <c r="RZZ365" s="132"/>
      <c r="SAA365" s="132"/>
      <c r="SAB365" s="132"/>
      <c r="SAC365" s="132"/>
      <c r="SAD365" s="132"/>
      <c r="SAE365" s="132"/>
      <c r="SAF365" s="132"/>
      <c r="SAG365" s="132"/>
      <c r="SAH365" s="132"/>
      <c r="SAI365" s="132"/>
      <c r="SAJ365" s="132"/>
      <c r="SAK365" s="132"/>
      <c r="SAL365" s="132"/>
      <c r="SAM365" s="132"/>
      <c r="SAN365" s="132"/>
      <c r="SAO365" s="132"/>
      <c r="SAP365" s="132"/>
      <c r="SAQ365" s="132"/>
      <c r="SAR365" s="132"/>
      <c r="SAS365" s="132"/>
      <c r="SAT365" s="132"/>
      <c r="SAU365" s="132"/>
      <c r="SAV365" s="132"/>
      <c r="SAW365" s="132"/>
      <c r="SAX365" s="132"/>
      <c r="SAY365" s="132"/>
      <c r="SAZ365" s="132"/>
      <c r="SBA365" s="132"/>
      <c r="SBB365" s="132"/>
      <c r="SBC365" s="132"/>
      <c r="SBD365" s="132"/>
      <c r="SBE365" s="132"/>
      <c r="SBF365" s="132"/>
      <c r="SBG365" s="132"/>
      <c r="SBH365" s="132"/>
      <c r="SBI365" s="132"/>
      <c r="SBJ365" s="132"/>
      <c r="SBK365" s="132"/>
      <c r="SBL365" s="132"/>
      <c r="SBM365" s="132"/>
      <c r="SBN365" s="132"/>
      <c r="SBO365" s="132"/>
      <c r="SBP365" s="132"/>
      <c r="SBQ365" s="132"/>
      <c r="SBR365" s="132"/>
      <c r="SBS365" s="132"/>
      <c r="SBT365" s="132"/>
      <c r="SBU365" s="132"/>
      <c r="SBV365" s="132"/>
      <c r="SBW365" s="132"/>
      <c r="SBX365" s="132"/>
      <c r="SBY365" s="132"/>
      <c r="SBZ365" s="132"/>
      <c r="SCA365" s="132"/>
      <c r="SCB365" s="132"/>
      <c r="SCC365" s="132"/>
      <c r="SCD365" s="132"/>
      <c r="SCE365" s="132"/>
      <c r="SCF365" s="132"/>
      <c r="SCG365" s="132"/>
      <c r="SCH365" s="132"/>
      <c r="SCI365" s="132"/>
      <c r="SCJ365" s="132"/>
      <c r="SCK365" s="132"/>
      <c r="SCL365" s="132"/>
      <c r="SCM365" s="132"/>
      <c r="SCN365" s="132"/>
      <c r="SCO365" s="132"/>
      <c r="SCP365" s="132"/>
      <c r="SCQ365" s="132"/>
      <c r="SCR365" s="132"/>
      <c r="SCS365" s="132"/>
      <c r="SCT365" s="132"/>
      <c r="SCU365" s="132"/>
      <c r="SCV365" s="132"/>
      <c r="SCW365" s="132"/>
      <c r="SCX365" s="132"/>
      <c r="SCY365" s="132"/>
      <c r="SCZ365" s="132"/>
      <c r="SDA365" s="132"/>
      <c r="SDB365" s="132"/>
      <c r="SDC365" s="132"/>
      <c r="SDD365" s="132"/>
      <c r="SDE365" s="132"/>
      <c r="SDF365" s="132"/>
      <c r="SDG365" s="132"/>
      <c r="SDH365" s="132"/>
      <c r="SDI365" s="132"/>
      <c r="SDJ365" s="132"/>
      <c r="SDK365" s="132"/>
      <c r="SDL365" s="132"/>
      <c r="SDM365" s="132"/>
      <c r="SDN365" s="132"/>
      <c r="SDO365" s="132"/>
      <c r="SDP365" s="132"/>
      <c r="SDQ365" s="132"/>
      <c r="SDR365" s="132"/>
      <c r="SDS365" s="132"/>
      <c r="SDT365" s="132"/>
      <c r="SDU365" s="132"/>
      <c r="SDV365" s="132"/>
      <c r="SDW365" s="132"/>
      <c r="SDX365" s="132"/>
      <c r="SDY365" s="132"/>
      <c r="SDZ365" s="132"/>
      <c r="SEA365" s="132"/>
      <c r="SEB365" s="132"/>
      <c r="SEC365" s="132"/>
      <c r="SED365" s="132"/>
      <c r="SEE365" s="132"/>
      <c r="SEF365" s="132"/>
      <c r="SEG365" s="132"/>
      <c r="SEH365" s="132"/>
      <c r="SEI365" s="132"/>
      <c r="SEJ365" s="132"/>
      <c r="SEK365" s="132"/>
      <c r="SEL365" s="132"/>
      <c r="SEM365" s="132"/>
      <c r="SEN365" s="132"/>
      <c r="SEO365" s="132"/>
      <c r="SEP365" s="132"/>
      <c r="SEQ365" s="132"/>
      <c r="SER365" s="132"/>
      <c r="SES365" s="132"/>
      <c r="SET365" s="132"/>
      <c r="SEU365" s="132"/>
      <c r="SEV365" s="132"/>
      <c r="SEW365" s="132"/>
      <c r="SEX365" s="132"/>
      <c r="SEY365" s="132"/>
      <c r="SEZ365" s="132"/>
      <c r="SFA365" s="132"/>
      <c r="SFB365" s="132"/>
      <c r="SFC365" s="132"/>
      <c r="SFD365" s="132"/>
      <c r="SFE365" s="132"/>
      <c r="SFF365" s="132"/>
      <c r="SFG365" s="132"/>
      <c r="SFH365" s="132"/>
      <c r="SFI365" s="132"/>
      <c r="SFJ365" s="132"/>
      <c r="SFK365" s="132"/>
      <c r="SFL365" s="132"/>
      <c r="SFM365" s="132"/>
      <c r="SFN365" s="132"/>
      <c r="SFO365" s="132"/>
      <c r="SFP365" s="132"/>
      <c r="SFQ365" s="132"/>
      <c r="SFR365" s="132"/>
      <c r="SFS365" s="132"/>
      <c r="SFT365" s="132"/>
      <c r="SFU365" s="132"/>
      <c r="SFV365" s="132"/>
      <c r="SFW365" s="132"/>
      <c r="SFX365" s="132"/>
      <c r="SFY365" s="132"/>
      <c r="SFZ365" s="132"/>
      <c r="SGA365" s="132"/>
      <c r="SGB365" s="132"/>
      <c r="SGC365" s="132"/>
      <c r="SGD365" s="132"/>
      <c r="SGE365" s="132"/>
      <c r="SGF365" s="132"/>
      <c r="SGG365" s="132"/>
      <c r="SGH365" s="132"/>
      <c r="SGI365" s="132"/>
      <c r="SGJ365" s="132"/>
      <c r="SGK365" s="132"/>
      <c r="SGL365" s="132"/>
      <c r="SGM365" s="132"/>
      <c r="SGN365" s="132"/>
      <c r="SGO365" s="132"/>
      <c r="SGP365" s="132"/>
      <c r="SGQ365" s="132"/>
      <c r="SGR365" s="132"/>
      <c r="SGS365" s="132"/>
      <c r="SGT365" s="132"/>
      <c r="SGU365" s="132"/>
      <c r="SGV365" s="132"/>
      <c r="SGW365" s="132"/>
      <c r="SGX365" s="132"/>
      <c r="SGY365" s="132"/>
      <c r="SGZ365" s="132"/>
      <c r="SHA365" s="132"/>
      <c r="SHB365" s="132"/>
      <c r="SHC365" s="132"/>
      <c r="SHD365" s="132"/>
      <c r="SHE365" s="132"/>
      <c r="SHF365" s="132"/>
      <c r="SHG365" s="132"/>
      <c r="SHH365" s="132"/>
      <c r="SHI365" s="132"/>
      <c r="SHJ365" s="132"/>
      <c r="SHK365" s="132"/>
      <c r="SHL365" s="132"/>
      <c r="SHM365" s="132"/>
      <c r="SHN365" s="132"/>
      <c r="SHO365" s="132"/>
      <c r="SHP365" s="132"/>
      <c r="SHQ365" s="132"/>
      <c r="SHR365" s="132"/>
      <c r="SHS365" s="132"/>
      <c r="SHT365" s="132"/>
      <c r="SHU365" s="132"/>
      <c r="SHV365" s="132"/>
      <c r="SHW365" s="132"/>
      <c r="SHX365" s="132"/>
      <c r="SHY365" s="132"/>
      <c r="SHZ365" s="132"/>
      <c r="SIA365" s="132"/>
      <c r="SIB365" s="132"/>
      <c r="SIC365" s="132"/>
      <c r="SID365" s="132"/>
      <c r="SIE365" s="132"/>
      <c r="SIF365" s="132"/>
      <c r="SIG365" s="132"/>
      <c r="SIH365" s="132"/>
      <c r="SII365" s="132"/>
      <c r="SIJ365" s="132"/>
      <c r="SIK365" s="132"/>
      <c r="SIL365" s="132"/>
      <c r="SIM365" s="132"/>
      <c r="SIN365" s="132"/>
      <c r="SIO365" s="132"/>
      <c r="SIP365" s="132"/>
      <c r="SIQ365" s="132"/>
      <c r="SIR365" s="132"/>
      <c r="SIS365" s="132"/>
      <c r="SIT365" s="132"/>
      <c r="SIU365" s="132"/>
      <c r="SIV365" s="132"/>
      <c r="SIW365" s="132"/>
      <c r="SIX365" s="132"/>
      <c r="SIY365" s="132"/>
      <c r="SIZ365" s="132"/>
      <c r="SJA365" s="132"/>
      <c r="SJB365" s="132"/>
      <c r="SJC365" s="132"/>
      <c r="SJD365" s="132"/>
      <c r="SJE365" s="132"/>
      <c r="SJF365" s="132"/>
      <c r="SJG365" s="132"/>
      <c r="SJH365" s="132"/>
      <c r="SJI365" s="132"/>
      <c r="SJJ365" s="132"/>
      <c r="SJK365" s="132"/>
      <c r="SJL365" s="132"/>
      <c r="SJM365" s="132"/>
      <c r="SJN365" s="132"/>
      <c r="SJO365" s="132"/>
      <c r="SJP365" s="132"/>
      <c r="SJQ365" s="132"/>
      <c r="SJR365" s="132"/>
      <c r="SJS365" s="132"/>
      <c r="SJT365" s="132"/>
      <c r="SJU365" s="132"/>
      <c r="SJV365" s="132"/>
      <c r="SJW365" s="132"/>
      <c r="SJX365" s="132"/>
      <c r="SJY365" s="132"/>
      <c r="SJZ365" s="132"/>
      <c r="SKA365" s="132"/>
      <c r="SKB365" s="132"/>
      <c r="SKC365" s="132"/>
      <c r="SKD365" s="132"/>
      <c r="SKE365" s="132"/>
      <c r="SKF365" s="132"/>
      <c r="SKG365" s="132"/>
      <c r="SKH365" s="132"/>
      <c r="SKI365" s="132"/>
      <c r="SKJ365" s="132"/>
      <c r="SKK365" s="132"/>
      <c r="SKL365" s="132"/>
      <c r="SKM365" s="132"/>
      <c r="SKN365" s="132"/>
      <c r="SKO365" s="132"/>
      <c r="SKP365" s="132"/>
      <c r="SKQ365" s="132"/>
      <c r="SKR365" s="132"/>
      <c r="SKS365" s="132"/>
      <c r="SKT365" s="132"/>
      <c r="SKU365" s="132"/>
      <c r="SKV365" s="132"/>
      <c r="SKW365" s="132"/>
      <c r="SKX365" s="132"/>
      <c r="SKY365" s="132"/>
      <c r="SKZ365" s="132"/>
      <c r="SLA365" s="132"/>
      <c r="SLB365" s="132"/>
      <c r="SLC365" s="132"/>
      <c r="SLD365" s="132"/>
      <c r="SLE365" s="132"/>
      <c r="SLF365" s="132"/>
      <c r="SLG365" s="132"/>
      <c r="SLH365" s="132"/>
      <c r="SLI365" s="132"/>
      <c r="SLJ365" s="132"/>
      <c r="SLK365" s="132"/>
      <c r="SLL365" s="132"/>
      <c r="SLM365" s="132"/>
      <c r="SLN365" s="132"/>
      <c r="SLO365" s="132"/>
      <c r="SLP365" s="132"/>
      <c r="SLQ365" s="132"/>
      <c r="SLR365" s="132"/>
      <c r="SLS365" s="132"/>
      <c r="SLT365" s="132"/>
      <c r="SLU365" s="132"/>
      <c r="SLV365" s="132"/>
      <c r="SLW365" s="132"/>
      <c r="SLX365" s="132"/>
      <c r="SLY365" s="132"/>
      <c r="SLZ365" s="132"/>
      <c r="SMA365" s="132"/>
      <c r="SMB365" s="132"/>
      <c r="SMC365" s="132"/>
      <c r="SMD365" s="132"/>
      <c r="SME365" s="132"/>
      <c r="SMF365" s="132"/>
      <c r="SMG365" s="132"/>
      <c r="SMH365" s="132"/>
      <c r="SMI365" s="132"/>
      <c r="SMJ365" s="132"/>
      <c r="SMK365" s="132"/>
      <c r="SML365" s="132"/>
      <c r="SMM365" s="132"/>
      <c r="SMN365" s="132"/>
      <c r="SMO365" s="132"/>
      <c r="SMP365" s="132"/>
      <c r="SMQ365" s="132"/>
      <c r="SMR365" s="132"/>
      <c r="SMS365" s="132"/>
      <c r="SMT365" s="132"/>
      <c r="SMU365" s="132"/>
      <c r="SMV365" s="132"/>
      <c r="SMW365" s="132"/>
      <c r="SMX365" s="132"/>
      <c r="SMY365" s="132"/>
      <c r="SMZ365" s="132"/>
      <c r="SNA365" s="132"/>
      <c r="SNB365" s="132"/>
      <c r="SNC365" s="132"/>
      <c r="SND365" s="132"/>
      <c r="SNE365" s="132"/>
      <c r="SNF365" s="132"/>
      <c r="SNG365" s="132"/>
      <c r="SNH365" s="132"/>
      <c r="SNI365" s="132"/>
      <c r="SNJ365" s="132"/>
      <c r="SNK365" s="132"/>
      <c r="SNL365" s="132"/>
      <c r="SNM365" s="132"/>
      <c r="SNN365" s="132"/>
      <c r="SNO365" s="132"/>
      <c r="SNP365" s="132"/>
      <c r="SNQ365" s="132"/>
      <c r="SNR365" s="132"/>
      <c r="SNS365" s="132"/>
      <c r="SNT365" s="132"/>
      <c r="SNU365" s="132"/>
      <c r="SNV365" s="132"/>
      <c r="SNW365" s="132"/>
      <c r="SNX365" s="132"/>
      <c r="SNY365" s="132"/>
      <c r="SNZ365" s="132"/>
      <c r="SOA365" s="132"/>
      <c r="SOB365" s="132"/>
      <c r="SOC365" s="132"/>
      <c r="SOD365" s="132"/>
      <c r="SOE365" s="132"/>
      <c r="SOF365" s="132"/>
      <c r="SOG365" s="132"/>
      <c r="SOH365" s="132"/>
      <c r="SOI365" s="132"/>
      <c r="SOJ365" s="132"/>
      <c r="SOK365" s="132"/>
      <c r="SOL365" s="132"/>
      <c r="SOM365" s="132"/>
      <c r="SON365" s="132"/>
      <c r="SOO365" s="132"/>
      <c r="SOP365" s="132"/>
      <c r="SOQ365" s="132"/>
      <c r="SOR365" s="132"/>
      <c r="SOS365" s="132"/>
      <c r="SOT365" s="132"/>
      <c r="SOU365" s="132"/>
      <c r="SOV365" s="132"/>
      <c r="SOW365" s="132"/>
      <c r="SOX365" s="132"/>
      <c r="SOY365" s="132"/>
      <c r="SOZ365" s="132"/>
      <c r="SPA365" s="132"/>
      <c r="SPB365" s="132"/>
      <c r="SPC365" s="132"/>
      <c r="SPD365" s="132"/>
      <c r="SPE365" s="132"/>
      <c r="SPF365" s="132"/>
      <c r="SPG365" s="132"/>
      <c r="SPH365" s="132"/>
      <c r="SPI365" s="132"/>
      <c r="SPJ365" s="132"/>
      <c r="SPK365" s="132"/>
      <c r="SPL365" s="132"/>
      <c r="SPM365" s="132"/>
      <c r="SPN365" s="132"/>
      <c r="SPO365" s="132"/>
      <c r="SPP365" s="132"/>
      <c r="SPQ365" s="132"/>
      <c r="SPR365" s="132"/>
      <c r="SPS365" s="132"/>
      <c r="SPT365" s="132"/>
      <c r="SPU365" s="132"/>
      <c r="SPV365" s="132"/>
      <c r="SPW365" s="132"/>
      <c r="SPX365" s="132"/>
      <c r="SPY365" s="132"/>
      <c r="SPZ365" s="132"/>
      <c r="SQA365" s="132"/>
      <c r="SQB365" s="132"/>
      <c r="SQC365" s="132"/>
      <c r="SQD365" s="132"/>
      <c r="SQE365" s="132"/>
      <c r="SQF365" s="132"/>
      <c r="SQG365" s="132"/>
      <c r="SQH365" s="132"/>
      <c r="SQI365" s="132"/>
      <c r="SQJ365" s="132"/>
      <c r="SQK365" s="132"/>
      <c r="SQL365" s="132"/>
      <c r="SQM365" s="132"/>
      <c r="SQN365" s="132"/>
      <c r="SQO365" s="132"/>
      <c r="SQP365" s="132"/>
      <c r="SQQ365" s="132"/>
      <c r="SQR365" s="132"/>
      <c r="SQS365" s="132"/>
      <c r="SQT365" s="132"/>
      <c r="SQU365" s="132"/>
      <c r="SQV365" s="132"/>
      <c r="SQW365" s="132"/>
      <c r="SQX365" s="132"/>
      <c r="SQY365" s="132"/>
      <c r="SQZ365" s="132"/>
      <c r="SRA365" s="132"/>
      <c r="SRB365" s="132"/>
      <c r="SRC365" s="132"/>
      <c r="SRD365" s="132"/>
      <c r="SRE365" s="132"/>
      <c r="SRF365" s="132"/>
      <c r="SRG365" s="132"/>
      <c r="SRH365" s="132"/>
      <c r="SRI365" s="132"/>
      <c r="SRJ365" s="132"/>
      <c r="SRK365" s="132"/>
      <c r="SRL365" s="132"/>
      <c r="SRM365" s="132"/>
      <c r="SRN365" s="132"/>
      <c r="SRO365" s="132"/>
      <c r="SRP365" s="132"/>
      <c r="SRQ365" s="132"/>
      <c r="SRR365" s="132"/>
      <c r="SRS365" s="132"/>
      <c r="SRT365" s="132"/>
      <c r="SRU365" s="132"/>
      <c r="SRV365" s="132"/>
      <c r="SRW365" s="132"/>
      <c r="SRX365" s="132"/>
      <c r="SRY365" s="132"/>
      <c r="SRZ365" s="132"/>
      <c r="SSA365" s="132"/>
      <c r="SSB365" s="132"/>
      <c r="SSC365" s="132"/>
      <c r="SSD365" s="132"/>
      <c r="SSE365" s="132"/>
      <c r="SSF365" s="132"/>
      <c r="SSG365" s="132"/>
      <c r="SSH365" s="132"/>
      <c r="SSI365" s="132"/>
      <c r="SSJ365" s="132"/>
      <c r="SSK365" s="132"/>
      <c r="SSL365" s="132"/>
      <c r="SSM365" s="132"/>
      <c r="SSN365" s="132"/>
      <c r="SSO365" s="132"/>
      <c r="SSP365" s="132"/>
      <c r="SSQ365" s="132"/>
      <c r="SSR365" s="132"/>
      <c r="SSS365" s="132"/>
      <c r="SST365" s="132"/>
      <c r="SSU365" s="132"/>
      <c r="SSV365" s="132"/>
      <c r="SSW365" s="132"/>
      <c r="SSX365" s="132"/>
      <c r="SSY365" s="132"/>
      <c r="SSZ365" s="132"/>
      <c r="STA365" s="132"/>
      <c r="STB365" s="132"/>
      <c r="STC365" s="132"/>
      <c r="STD365" s="132"/>
      <c r="STE365" s="132"/>
      <c r="STF365" s="132"/>
      <c r="STG365" s="132"/>
      <c r="STH365" s="132"/>
      <c r="STI365" s="132"/>
      <c r="STJ365" s="132"/>
      <c r="STK365" s="132"/>
      <c r="STL365" s="132"/>
      <c r="STM365" s="132"/>
      <c r="STN365" s="132"/>
      <c r="STO365" s="132"/>
      <c r="STP365" s="132"/>
      <c r="STQ365" s="132"/>
      <c r="STR365" s="132"/>
      <c r="STS365" s="132"/>
      <c r="STT365" s="132"/>
      <c r="STU365" s="132"/>
      <c r="STV365" s="132"/>
      <c r="STW365" s="132"/>
      <c r="STX365" s="132"/>
      <c r="STY365" s="132"/>
      <c r="STZ365" s="132"/>
      <c r="SUA365" s="132"/>
      <c r="SUB365" s="132"/>
      <c r="SUC365" s="132"/>
      <c r="SUD365" s="132"/>
      <c r="SUE365" s="132"/>
      <c r="SUF365" s="132"/>
      <c r="SUG365" s="132"/>
      <c r="SUH365" s="132"/>
      <c r="SUI365" s="132"/>
      <c r="SUJ365" s="132"/>
      <c r="SUK365" s="132"/>
      <c r="SUL365" s="132"/>
      <c r="SUM365" s="132"/>
      <c r="SUN365" s="132"/>
      <c r="SUO365" s="132"/>
      <c r="SUP365" s="132"/>
      <c r="SUQ365" s="132"/>
      <c r="SUR365" s="132"/>
      <c r="SUS365" s="132"/>
      <c r="SUT365" s="132"/>
      <c r="SUU365" s="132"/>
      <c r="SUV365" s="132"/>
      <c r="SUW365" s="132"/>
      <c r="SUX365" s="132"/>
      <c r="SUY365" s="132"/>
      <c r="SUZ365" s="132"/>
      <c r="SVA365" s="132"/>
      <c r="SVB365" s="132"/>
      <c r="SVC365" s="132"/>
      <c r="SVD365" s="132"/>
      <c r="SVE365" s="132"/>
      <c r="SVF365" s="132"/>
      <c r="SVG365" s="132"/>
      <c r="SVH365" s="132"/>
      <c r="SVI365" s="132"/>
      <c r="SVJ365" s="132"/>
      <c r="SVK365" s="132"/>
      <c r="SVL365" s="132"/>
      <c r="SVM365" s="132"/>
      <c r="SVN365" s="132"/>
      <c r="SVO365" s="132"/>
      <c r="SVP365" s="132"/>
      <c r="SVQ365" s="132"/>
      <c r="SVR365" s="132"/>
      <c r="SVS365" s="132"/>
      <c r="SVT365" s="132"/>
      <c r="SVU365" s="132"/>
      <c r="SVV365" s="132"/>
      <c r="SVW365" s="132"/>
      <c r="SVX365" s="132"/>
      <c r="SVY365" s="132"/>
      <c r="SVZ365" s="132"/>
      <c r="SWA365" s="132"/>
      <c r="SWB365" s="132"/>
      <c r="SWC365" s="132"/>
      <c r="SWD365" s="132"/>
      <c r="SWE365" s="132"/>
      <c r="SWF365" s="132"/>
      <c r="SWG365" s="132"/>
      <c r="SWH365" s="132"/>
      <c r="SWI365" s="132"/>
      <c r="SWJ365" s="132"/>
      <c r="SWK365" s="132"/>
      <c r="SWL365" s="132"/>
      <c r="SWM365" s="132"/>
      <c r="SWN365" s="132"/>
      <c r="SWO365" s="132"/>
      <c r="SWP365" s="132"/>
      <c r="SWQ365" s="132"/>
      <c r="SWR365" s="132"/>
      <c r="SWS365" s="132"/>
      <c r="SWT365" s="132"/>
      <c r="SWU365" s="132"/>
      <c r="SWV365" s="132"/>
      <c r="SWW365" s="132"/>
      <c r="SWX365" s="132"/>
      <c r="SWY365" s="132"/>
      <c r="SWZ365" s="132"/>
      <c r="SXA365" s="132"/>
      <c r="SXB365" s="132"/>
      <c r="SXC365" s="132"/>
      <c r="SXD365" s="132"/>
      <c r="SXE365" s="132"/>
      <c r="SXF365" s="132"/>
      <c r="SXG365" s="132"/>
      <c r="SXH365" s="132"/>
      <c r="SXI365" s="132"/>
      <c r="SXJ365" s="132"/>
      <c r="SXK365" s="132"/>
      <c r="SXL365" s="132"/>
      <c r="SXM365" s="132"/>
      <c r="SXN365" s="132"/>
      <c r="SXO365" s="132"/>
      <c r="SXP365" s="132"/>
      <c r="SXQ365" s="132"/>
      <c r="SXR365" s="132"/>
      <c r="SXS365" s="132"/>
      <c r="SXT365" s="132"/>
      <c r="SXU365" s="132"/>
      <c r="SXV365" s="132"/>
      <c r="SXW365" s="132"/>
      <c r="SXX365" s="132"/>
      <c r="SXY365" s="132"/>
      <c r="SXZ365" s="132"/>
      <c r="SYA365" s="132"/>
      <c r="SYB365" s="132"/>
      <c r="SYC365" s="132"/>
      <c r="SYD365" s="132"/>
      <c r="SYE365" s="132"/>
      <c r="SYF365" s="132"/>
      <c r="SYG365" s="132"/>
      <c r="SYH365" s="132"/>
      <c r="SYI365" s="132"/>
      <c r="SYJ365" s="132"/>
      <c r="SYK365" s="132"/>
      <c r="SYL365" s="132"/>
      <c r="SYM365" s="132"/>
      <c r="SYN365" s="132"/>
      <c r="SYO365" s="132"/>
      <c r="SYP365" s="132"/>
      <c r="SYQ365" s="132"/>
      <c r="SYR365" s="132"/>
      <c r="SYS365" s="132"/>
      <c r="SYT365" s="132"/>
      <c r="SYU365" s="132"/>
      <c r="SYV365" s="132"/>
      <c r="SYW365" s="132"/>
      <c r="SYX365" s="132"/>
      <c r="SYY365" s="132"/>
      <c r="SYZ365" s="132"/>
      <c r="SZA365" s="132"/>
      <c r="SZB365" s="132"/>
      <c r="SZC365" s="132"/>
      <c r="SZD365" s="132"/>
      <c r="SZE365" s="132"/>
      <c r="SZF365" s="132"/>
      <c r="SZG365" s="132"/>
      <c r="SZH365" s="132"/>
      <c r="SZI365" s="132"/>
      <c r="SZJ365" s="132"/>
      <c r="SZK365" s="132"/>
      <c r="SZL365" s="132"/>
      <c r="SZM365" s="132"/>
      <c r="SZN365" s="132"/>
      <c r="SZO365" s="132"/>
      <c r="SZP365" s="132"/>
      <c r="SZQ365" s="132"/>
      <c r="SZR365" s="132"/>
      <c r="SZS365" s="132"/>
      <c r="SZT365" s="132"/>
      <c r="SZU365" s="132"/>
      <c r="SZV365" s="132"/>
      <c r="SZW365" s="132"/>
      <c r="SZX365" s="132"/>
      <c r="SZY365" s="132"/>
      <c r="SZZ365" s="132"/>
      <c r="TAA365" s="132"/>
      <c r="TAB365" s="132"/>
      <c r="TAC365" s="132"/>
      <c r="TAD365" s="132"/>
      <c r="TAE365" s="132"/>
      <c r="TAF365" s="132"/>
      <c r="TAG365" s="132"/>
      <c r="TAH365" s="132"/>
      <c r="TAI365" s="132"/>
      <c r="TAJ365" s="132"/>
      <c r="TAK365" s="132"/>
      <c r="TAL365" s="132"/>
      <c r="TAM365" s="132"/>
      <c r="TAN365" s="132"/>
      <c r="TAO365" s="132"/>
      <c r="TAP365" s="132"/>
      <c r="TAQ365" s="132"/>
      <c r="TAR365" s="132"/>
      <c r="TAS365" s="132"/>
      <c r="TAT365" s="132"/>
      <c r="TAU365" s="132"/>
      <c r="TAV365" s="132"/>
      <c r="TAW365" s="132"/>
      <c r="TAX365" s="132"/>
      <c r="TAY365" s="132"/>
      <c r="TAZ365" s="132"/>
      <c r="TBA365" s="132"/>
      <c r="TBB365" s="132"/>
      <c r="TBC365" s="132"/>
      <c r="TBD365" s="132"/>
      <c r="TBE365" s="132"/>
      <c r="TBF365" s="132"/>
      <c r="TBG365" s="132"/>
      <c r="TBH365" s="132"/>
      <c r="TBI365" s="132"/>
      <c r="TBJ365" s="132"/>
      <c r="TBK365" s="132"/>
      <c r="TBL365" s="132"/>
      <c r="TBM365" s="132"/>
      <c r="TBN365" s="132"/>
      <c r="TBO365" s="132"/>
      <c r="TBP365" s="132"/>
      <c r="TBQ365" s="132"/>
      <c r="TBR365" s="132"/>
      <c r="TBS365" s="132"/>
      <c r="TBT365" s="132"/>
      <c r="TBU365" s="132"/>
      <c r="TBV365" s="132"/>
      <c r="TBW365" s="132"/>
      <c r="TBX365" s="132"/>
      <c r="TBY365" s="132"/>
      <c r="TBZ365" s="132"/>
      <c r="TCA365" s="132"/>
      <c r="TCB365" s="132"/>
      <c r="TCC365" s="132"/>
      <c r="TCD365" s="132"/>
      <c r="TCE365" s="132"/>
      <c r="TCF365" s="132"/>
      <c r="TCG365" s="132"/>
      <c r="TCH365" s="132"/>
      <c r="TCI365" s="132"/>
      <c r="TCJ365" s="132"/>
      <c r="TCK365" s="132"/>
      <c r="TCL365" s="132"/>
      <c r="TCM365" s="132"/>
      <c r="TCN365" s="132"/>
      <c r="TCO365" s="132"/>
      <c r="TCP365" s="132"/>
      <c r="TCQ365" s="132"/>
      <c r="TCR365" s="132"/>
      <c r="TCS365" s="132"/>
      <c r="TCT365" s="132"/>
      <c r="TCU365" s="132"/>
      <c r="TCV365" s="132"/>
      <c r="TCW365" s="132"/>
      <c r="TCX365" s="132"/>
      <c r="TCY365" s="132"/>
      <c r="TCZ365" s="132"/>
      <c r="TDA365" s="132"/>
      <c r="TDB365" s="132"/>
      <c r="TDC365" s="132"/>
      <c r="TDD365" s="132"/>
      <c r="TDE365" s="132"/>
      <c r="TDF365" s="132"/>
      <c r="TDG365" s="132"/>
      <c r="TDH365" s="132"/>
      <c r="TDI365" s="132"/>
      <c r="TDJ365" s="132"/>
      <c r="TDK365" s="132"/>
      <c r="TDL365" s="132"/>
      <c r="TDM365" s="132"/>
      <c r="TDN365" s="132"/>
      <c r="TDO365" s="132"/>
      <c r="TDP365" s="132"/>
      <c r="TDQ365" s="132"/>
      <c r="TDR365" s="132"/>
      <c r="TDS365" s="132"/>
      <c r="TDT365" s="132"/>
      <c r="TDU365" s="132"/>
      <c r="TDV365" s="132"/>
      <c r="TDW365" s="132"/>
      <c r="TDX365" s="132"/>
      <c r="TDY365" s="132"/>
      <c r="TDZ365" s="132"/>
      <c r="TEA365" s="132"/>
      <c r="TEB365" s="132"/>
      <c r="TEC365" s="132"/>
      <c r="TED365" s="132"/>
      <c r="TEE365" s="132"/>
      <c r="TEF365" s="132"/>
      <c r="TEG365" s="132"/>
      <c r="TEH365" s="132"/>
      <c r="TEI365" s="132"/>
      <c r="TEJ365" s="132"/>
      <c r="TEK365" s="132"/>
      <c r="TEL365" s="132"/>
      <c r="TEM365" s="132"/>
      <c r="TEN365" s="132"/>
      <c r="TEO365" s="132"/>
      <c r="TEP365" s="132"/>
      <c r="TEQ365" s="132"/>
      <c r="TER365" s="132"/>
      <c r="TES365" s="132"/>
      <c r="TET365" s="132"/>
      <c r="TEU365" s="132"/>
      <c r="TEV365" s="132"/>
      <c r="TEW365" s="132"/>
      <c r="TEX365" s="132"/>
      <c r="TEY365" s="132"/>
      <c r="TEZ365" s="132"/>
      <c r="TFA365" s="132"/>
      <c r="TFB365" s="132"/>
      <c r="TFC365" s="132"/>
      <c r="TFD365" s="132"/>
      <c r="TFE365" s="132"/>
      <c r="TFF365" s="132"/>
      <c r="TFG365" s="132"/>
      <c r="TFH365" s="132"/>
      <c r="TFI365" s="132"/>
      <c r="TFJ365" s="132"/>
      <c r="TFK365" s="132"/>
      <c r="TFL365" s="132"/>
      <c r="TFM365" s="132"/>
      <c r="TFN365" s="132"/>
      <c r="TFO365" s="132"/>
      <c r="TFP365" s="132"/>
      <c r="TFQ365" s="132"/>
      <c r="TFR365" s="132"/>
      <c r="TFS365" s="132"/>
      <c r="TFT365" s="132"/>
      <c r="TFU365" s="132"/>
      <c r="TFV365" s="132"/>
      <c r="TFW365" s="132"/>
      <c r="TFX365" s="132"/>
      <c r="TFY365" s="132"/>
      <c r="TFZ365" s="132"/>
      <c r="TGA365" s="132"/>
      <c r="TGB365" s="132"/>
      <c r="TGC365" s="132"/>
      <c r="TGD365" s="132"/>
      <c r="TGE365" s="132"/>
      <c r="TGF365" s="132"/>
      <c r="TGG365" s="132"/>
      <c r="TGH365" s="132"/>
      <c r="TGI365" s="132"/>
      <c r="TGJ365" s="132"/>
      <c r="TGK365" s="132"/>
      <c r="TGL365" s="132"/>
      <c r="TGM365" s="132"/>
      <c r="TGN365" s="132"/>
      <c r="TGO365" s="132"/>
      <c r="TGP365" s="132"/>
      <c r="TGQ365" s="132"/>
      <c r="TGR365" s="132"/>
      <c r="TGS365" s="132"/>
      <c r="TGT365" s="132"/>
      <c r="TGU365" s="132"/>
      <c r="TGV365" s="132"/>
      <c r="TGW365" s="132"/>
      <c r="TGX365" s="132"/>
      <c r="TGY365" s="132"/>
      <c r="TGZ365" s="132"/>
      <c r="THA365" s="132"/>
      <c r="THB365" s="132"/>
      <c r="THC365" s="132"/>
      <c r="THD365" s="132"/>
      <c r="THE365" s="132"/>
      <c r="THF365" s="132"/>
      <c r="THG365" s="132"/>
      <c r="THH365" s="132"/>
      <c r="THI365" s="132"/>
      <c r="THJ365" s="132"/>
      <c r="THK365" s="132"/>
      <c r="THL365" s="132"/>
      <c r="THM365" s="132"/>
      <c r="THN365" s="132"/>
      <c r="THO365" s="132"/>
      <c r="THP365" s="132"/>
      <c r="THQ365" s="132"/>
      <c r="THR365" s="132"/>
      <c r="THS365" s="132"/>
      <c r="THT365" s="132"/>
      <c r="THU365" s="132"/>
      <c r="THV365" s="132"/>
      <c r="THW365" s="132"/>
      <c r="THX365" s="132"/>
      <c r="THY365" s="132"/>
      <c r="THZ365" s="132"/>
      <c r="TIA365" s="132"/>
      <c r="TIB365" s="132"/>
      <c r="TIC365" s="132"/>
      <c r="TID365" s="132"/>
      <c r="TIE365" s="132"/>
      <c r="TIF365" s="132"/>
      <c r="TIG365" s="132"/>
      <c r="TIH365" s="132"/>
      <c r="TII365" s="132"/>
      <c r="TIJ365" s="132"/>
      <c r="TIK365" s="132"/>
      <c r="TIL365" s="132"/>
      <c r="TIM365" s="132"/>
      <c r="TIN365" s="132"/>
      <c r="TIO365" s="132"/>
      <c r="TIP365" s="132"/>
      <c r="TIQ365" s="132"/>
      <c r="TIR365" s="132"/>
      <c r="TIS365" s="132"/>
      <c r="TIT365" s="132"/>
      <c r="TIU365" s="132"/>
      <c r="TIV365" s="132"/>
      <c r="TIW365" s="132"/>
      <c r="TIX365" s="132"/>
      <c r="TIY365" s="132"/>
      <c r="TIZ365" s="132"/>
      <c r="TJA365" s="132"/>
      <c r="TJB365" s="132"/>
      <c r="TJC365" s="132"/>
      <c r="TJD365" s="132"/>
      <c r="TJE365" s="132"/>
      <c r="TJF365" s="132"/>
      <c r="TJG365" s="132"/>
      <c r="TJH365" s="132"/>
      <c r="TJI365" s="132"/>
      <c r="TJJ365" s="132"/>
      <c r="TJK365" s="132"/>
      <c r="TJL365" s="132"/>
      <c r="TJM365" s="132"/>
      <c r="TJN365" s="132"/>
      <c r="TJO365" s="132"/>
      <c r="TJP365" s="132"/>
      <c r="TJQ365" s="132"/>
      <c r="TJR365" s="132"/>
      <c r="TJS365" s="132"/>
      <c r="TJT365" s="132"/>
      <c r="TJU365" s="132"/>
      <c r="TJV365" s="132"/>
      <c r="TJW365" s="132"/>
      <c r="TJX365" s="132"/>
      <c r="TJY365" s="132"/>
      <c r="TJZ365" s="132"/>
      <c r="TKA365" s="132"/>
      <c r="TKB365" s="132"/>
      <c r="TKC365" s="132"/>
      <c r="TKD365" s="132"/>
      <c r="TKE365" s="132"/>
      <c r="TKF365" s="132"/>
      <c r="TKG365" s="132"/>
      <c r="TKH365" s="132"/>
      <c r="TKI365" s="132"/>
      <c r="TKJ365" s="132"/>
      <c r="TKK365" s="132"/>
      <c r="TKL365" s="132"/>
      <c r="TKM365" s="132"/>
      <c r="TKN365" s="132"/>
      <c r="TKO365" s="132"/>
      <c r="TKP365" s="132"/>
      <c r="TKQ365" s="132"/>
      <c r="TKR365" s="132"/>
      <c r="TKS365" s="132"/>
      <c r="TKT365" s="132"/>
      <c r="TKU365" s="132"/>
      <c r="TKV365" s="132"/>
      <c r="TKW365" s="132"/>
      <c r="TKX365" s="132"/>
      <c r="TKY365" s="132"/>
      <c r="TKZ365" s="132"/>
      <c r="TLA365" s="132"/>
      <c r="TLB365" s="132"/>
      <c r="TLC365" s="132"/>
      <c r="TLD365" s="132"/>
      <c r="TLE365" s="132"/>
      <c r="TLF365" s="132"/>
      <c r="TLG365" s="132"/>
      <c r="TLH365" s="132"/>
      <c r="TLI365" s="132"/>
      <c r="TLJ365" s="132"/>
      <c r="TLK365" s="132"/>
      <c r="TLL365" s="132"/>
      <c r="TLM365" s="132"/>
      <c r="TLN365" s="132"/>
      <c r="TLO365" s="132"/>
      <c r="TLP365" s="132"/>
      <c r="TLQ365" s="132"/>
      <c r="TLR365" s="132"/>
      <c r="TLS365" s="132"/>
      <c r="TLT365" s="132"/>
      <c r="TLU365" s="132"/>
      <c r="TLV365" s="132"/>
      <c r="TLW365" s="132"/>
      <c r="TLX365" s="132"/>
      <c r="TLY365" s="132"/>
      <c r="TLZ365" s="132"/>
      <c r="TMA365" s="132"/>
      <c r="TMB365" s="132"/>
      <c r="TMC365" s="132"/>
      <c r="TMD365" s="132"/>
      <c r="TME365" s="132"/>
      <c r="TMF365" s="132"/>
      <c r="TMG365" s="132"/>
      <c r="TMH365" s="132"/>
      <c r="TMI365" s="132"/>
      <c r="TMJ365" s="132"/>
      <c r="TMK365" s="132"/>
      <c r="TML365" s="132"/>
      <c r="TMM365" s="132"/>
      <c r="TMN365" s="132"/>
      <c r="TMO365" s="132"/>
      <c r="TMP365" s="132"/>
      <c r="TMQ365" s="132"/>
      <c r="TMR365" s="132"/>
      <c r="TMS365" s="132"/>
      <c r="TMT365" s="132"/>
      <c r="TMU365" s="132"/>
      <c r="TMV365" s="132"/>
      <c r="TMW365" s="132"/>
      <c r="TMX365" s="132"/>
      <c r="TMY365" s="132"/>
      <c r="TMZ365" s="132"/>
      <c r="TNA365" s="132"/>
      <c r="TNB365" s="132"/>
      <c r="TNC365" s="132"/>
      <c r="TND365" s="132"/>
      <c r="TNE365" s="132"/>
      <c r="TNF365" s="132"/>
      <c r="TNG365" s="132"/>
      <c r="TNH365" s="132"/>
      <c r="TNI365" s="132"/>
      <c r="TNJ365" s="132"/>
      <c r="TNK365" s="132"/>
      <c r="TNL365" s="132"/>
      <c r="TNM365" s="132"/>
      <c r="TNN365" s="132"/>
      <c r="TNO365" s="132"/>
      <c r="TNP365" s="132"/>
      <c r="TNQ365" s="132"/>
      <c r="TNR365" s="132"/>
      <c r="TNS365" s="132"/>
      <c r="TNT365" s="132"/>
      <c r="TNU365" s="132"/>
      <c r="TNV365" s="132"/>
      <c r="TNW365" s="132"/>
      <c r="TNX365" s="132"/>
      <c r="TNY365" s="132"/>
      <c r="TNZ365" s="132"/>
      <c r="TOA365" s="132"/>
      <c r="TOB365" s="132"/>
      <c r="TOC365" s="132"/>
      <c r="TOD365" s="132"/>
      <c r="TOE365" s="132"/>
      <c r="TOF365" s="132"/>
      <c r="TOG365" s="132"/>
      <c r="TOH365" s="132"/>
      <c r="TOI365" s="132"/>
      <c r="TOJ365" s="132"/>
      <c r="TOK365" s="132"/>
      <c r="TOL365" s="132"/>
      <c r="TOM365" s="132"/>
      <c r="TON365" s="132"/>
      <c r="TOO365" s="132"/>
      <c r="TOP365" s="132"/>
      <c r="TOQ365" s="132"/>
      <c r="TOR365" s="132"/>
      <c r="TOS365" s="132"/>
      <c r="TOT365" s="132"/>
      <c r="TOU365" s="132"/>
      <c r="TOV365" s="132"/>
      <c r="TOW365" s="132"/>
      <c r="TOX365" s="132"/>
      <c r="TOY365" s="132"/>
      <c r="TOZ365" s="132"/>
      <c r="TPA365" s="132"/>
      <c r="TPB365" s="132"/>
      <c r="TPC365" s="132"/>
      <c r="TPD365" s="132"/>
      <c r="TPE365" s="132"/>
      <c r="TPF365" s="132"/>
      <c r="TPG365" s="132"/>
      <c r="TPH365" s="132"/>
      <c r="TPI365" s="132"/>
      <c r="TPJ365" s="132"/>
      <c r="TPK365" s="132"/>
      <c r="TPL365" s="132"/>
      <c r="TPM365" s="132"/>
      <c r="TPN365" s="132"/>
      <c r="TPO365" s="132"/>
      <c r="TPP365" s="132"/>
      <c r="TPQ365" s="132"/>
      <c r="TPR365" s="132"/>
      <c r="TPS365" s="132"/>
      <c r="TPT365" s="132"/>
      <c r="TPU365" s="132"/>
      <c r="TPV365" s="132"/>
      <c r="TPW365" s="132"/>
      <c r="TPX365" s="132"/>
      <c r="TPY365" s="132"/>
      <c r="TPZ365" s="132"/>
      <c r="TQA365" s="132"/>
      <c r="TQB365" s="132"/>
      <c r="TQC365" s="132"/>
      <c r="TQD365" s="132"/>
      <c r="TQE365" s="132"/>
      <c r="TQF365" s="132"/>
      <c r="TQG365" s="132"/>
      <c r="TQH365" s="132"/>
      <c r="TQI365" s="132"/>
      <c r="TQJ365" s="132"/>
      <c r="TQK365" s="132"/>
      <c r="TQL365" s="132"/>
      <c r="TQM365" s="132"/>
      <c r="TQN365" s="132"/>
      <c r="TQO365" s="132"/>
      <c r="TQP365" s="132"/>
      <c r="TQQ365" s="132"/>
      <c r="TQR365" s="132"/>
      <c r="TQS365" s="132"/>
      <c r="TQT365" s="132"/>
      <c r="TQU365" s="132"/>
      <c r="TQV365" s="132"/>
      <c r="TQW365" s="132"/>
      <c r="TQX365" s="132"/>
      <c r="TQY365" s="132"/>
      <c r="TQZ365" s="132"/>
      <c r="TRA365" s="132"/>
      <c r="TRB365" s="132"/>
      <c r="TRC365" s="132"/>
      <c r="TRD365" s="132"/>
      <c r="TRE365" s="132"/>
      <c r="TRF365" s="132"/>
      <c r="TRG365" s="132"/>
      <c r="TRH365" s="132"/>
      <c r="TRI365" s="132"/>
      <c r="TRJ365" s="132"/>
      <c r="TRK365" s="132"/>
      <c r="TRL365" s="132"/>
      <c r="TRM365" s="132"/>
      <c r="TRN365" s="132"/>
      <c r="TRO365" s="132"/>
      <c r="TRP365" s="132"/>
      <c r="TRQ365" s="132"/>
      <c r="TRR365" s="132"/>
      <c r="TRS365" s="132"/>
      <c r="TRT365" s="132"/>
      <c r="TRU365" s="132"/>
      <c r="TRV365" s="132"/>
      <c r="TRW365" s="132"/>
      <c r="TRX365" s="132"/>
      <c r="TRY365" s="132"/>
      <c r="TRZ365" s="132"/>
      <c r="TSA365" s="132"/>
      <c r="TSB365" s="132"/>
      <c r="TSC365" s="132"/>
      <c r="TSD365" s="132"/>
      <c r="TSE365" s="132"/>
      <c r="TSF365" s="132"/>
      <c r="TSG365" s="132"/>
      <c r="TSH365" s="132"/>
      <c r="TSI365" s="132"/>
      <c r="TSJ365" s="132"/>
      <c r="TSK365" s="132"/>
      <c r="TSL365" s="132"/>
      <c r="TSM365" s="132"/>
      <c r="TSN365" s="132"/>
      <c r="TSO365" s="132"/>
      <c r="TSP365" s="132"/>
      <c r="TSQ365" s="132"/>
      <c r="TSR365" s="132"/>
      <c r="TSS365" s="132"/>
      <c r="TST365" s="132"/>
      <c r="TSU365" s="132"/>
      <c r="TSV365" s="132"/>
      <c r="TSW365" s="132"/>
      <c r="TSX365" s="132"/>
      <c r="TSY365" s="132"/>
      <c r="TSZ365" s="132"/>
      <c r="TTA365" s="132"/>
      <c r="TTB365" s="132"/>
      <c r="TTC365" s="132"/>
      <c r="TTD365" s="132"/>
      <c r="TTE365" s="132"/>
      <c r="TTF365" s="132"/>
      <c r="TTG365" s="132"/>
      <c r="TTH365" s="132"/>
      <c r="TTI365" s="132"/>
      <c r="TTJ365" s="132"/>
      <c r="TTK365" s="132"/>
      <c r="TTL365" s="132"/>
      <c r="TTM365" s="132"/>
      <c r="TTN365" s="132"/>
      <c r="TTO365" s="132"/>
      <c r="TTP365" s="132"/>
      <c r="TTQ365" s="132"/>
      <c r="TTR365" s="132"/>
      <c r="TTS365" s="132"/>
      <c r="TTT365" s="132"/>
      <c r="TTU365" s="132"/>
      <c r="TTV365" s="132"/>
      <c r="TTW365" s="132"/>
      <c r="TTX365" s="132"/>
      <c r="TTY365" s="132"/>
      <c r="TTZ365" s="132"/>
      <c r="TUA365" s="132"/>
      <c r="TUB365" s="132"/>
      <c r="TUC365" s="132"/>
      <c r="TUD365" s="132"/>
      <c r="TUE365" s="132"/>
      <c r="TUF365" s="132"/>
      <c r="TUG365" s="132"/>
      <c r="TUH365" s="132"/>
      <c r="TUI365" s="132"/>
      <c r="TUJ365" s="132"/>
      <c r="TUK365" s="132"/>
      <c r="TUL365" s="132"/>
      <c r="TUM365" s="132"/>
      <c r="TUN365" s="132"/>
      <c r="TUO365" s="132"/>
      <c r="TUP365" s="132"/>
      <c r="TUQ365" s="132"/>
      <c r="TUR365" s="132"/>
      <c r="TUS365" s="132"/>
      <c r="TUT365" s="132"/>
      <c r="TUU365" s="132"/>
      <c r="TUV365" s="132"/>
      <c r="TUW365" s="132"/>
      <c r="TUX365" s="132"/>
      <c r="TUY365" s="132"/>
      <c r="TUZ365" s="132"/>
      <c r="TVA365" s="132"/>
      <c r="TVB365" s="132"/>
      <c r="TVC365" s="132"/>
      <c r="TVD365" s="132"/>
      <c r="TVE365" s="132"/>
      <c r="TVF365" s="132"/>
      <c r="TVG365" s="132"/>
      <c r="TVH365" s="132"/>
      <c r="TVI365" s="132"/>
      <c r="TVJ365" s="132"/>
      <c r="TVK365" s="132"/>
      <c r="TVL365" s="132"/>
      <c r="TVM365" s="132"/>
      <c r="TVN365" s="132"/>
      <c r="TVO365" s="132"/>
      <c r="TVP365" s="132"/>
      <c r="TVQ365" s="132"/>
      <c r="TVR365" s="132"/>
      <c r="TVS365" s="132"/>
      <c r="TVT365" s="132"/>
      <c r="TVU365" s="132"/>
      <c r="TVV365" s="132"/>
      <c r="TVW365" s="132"/>
      <c r="TVX365" s="132"/>
      <c r="TVY365" s="132"/>
      <c r="TVZ365" s="132"/>
      <c r="TWA365" s="132"/>
      <c r="TWB365" s="132"/>
      <c r="TWC365" s="132"/>
      <c r="TWD365" s="132"/>
      <c r="TWE365" s="132"/>
      <c r="TWF365" s="132"/>
      <c r="TWG365" s="132"/>
      <c r="TWH365" s="132"/>
      <c r="TWI365" s="132"/>
      <c r="TWJ365" s="132"/>
      <c r="TWK365" s="132"/>
      <c r="TWL365" s="132"/>
      <c r="TWM365" s="132"/>
      <c r="TWN365" s="132"/>
      <c r="TWO365" s="132"/>
      <c r="TWP365" s="132"/>
      <c r="TWQ365" s="132"/>
      <c r="TWR365" s="132"/>
      <c r="TWS365" s="132"/>
      <c r="TWT365" s="132"/>
      <c r="TWU365" s="132"/>
      <c r="TWV365" s="132"/>
      <c r="TWW365" s="132"/>
      <c r="TWX365" s="132"/>
      <c r="TWY365" s="132"/>
      <c r="TWZ365" s="132"/>
      <c r="TXA365" s="132"/>
      <c r="TXB365" s="132"/>
      <c r="TXC365" s="132"/>
      <c r="TXD365" s="132"/>
      <c r="TXE365" s="132"/>
      <c r="TXF365" s="132"/>
      <c r="TXG365" s="132"/>
      <c r="TXH365" s="132"/>
      <c r="TXI365" s="132"/>
      <c r="TXJ365" s="132"/>
      <c r="TXK365" s="132"/>
      <c r="TXL365" s="132"/>
      <c r="TXM365" s="132"/>
      <c r="TXN365" s="132"/>
      <c r="TXO365" s="132"/>
      <c r="TXP365" s="132"/>
      <c r="TXQ365" s="132"/>
      <c r="TXR365" s="132"/>
      <c r="TXS365" s="132"/>
      <c r="TXT365" s="132"/>
      <c r="TXU365" s="132"/>
      <c r="TXV365" s="132"/>
      <c r="TXW365" s="132"/>
      <c r="TXX365" s="132"/>
      <c r="TXY365" s="132"/>
      <c r="TXZ365" s="132"/>
      <c r="TYA365" s="132"/>
      <c r="TYB365" s="132"/>
      <c r="TYC365" s="132"/>
      <c r="TYD365" s="132"/>
      <c r="TYE365" s="132"/>
      <c r="TYF365" s="132"/>
      <c r="TYG365" s="132"/>
      <c r="TYH365" s="132"/>
      <c r="TYI365" s="132"/>
      <c r="TYJ365" s="132"/>
      <c r="TYK365" s="132"/>
      <c r="TYL365" s="132"/>
      <c r="TYM365" s="132"/>
      <c r="TYN365" s="132"/>
      <c r="TYO365" s="132"/>
      <c r="TYP365" s="132"/>
      <c r="TYQ365" s="132"/>
      <c r="TYR365" s="132"/>
      <c r="TYS365" s="132"/>
      <c r="TYT365" s="132"/>
      <c r="TYU365" s="132"/>
      <c r="TYV365" s="132"/>
      <c r="TYW365" s="132"/>
      <c r="TYX365" s="132"/>
      <c r="TYY365" s="132"/>
      <c r="TYZ365" s="132"/>
      <c r="TZA365" s="132"/>
      <c r="TZB365" s="132"/>
      <c r="TZC365" s="132"/>
      <c r="TZD365" s="132"/>
      <c r="TZE365" s="132"/>
      <c r="TZF365" s="132"/>
      <c r="TZG365" s="132"/>
      <c r="TZH365" s="132"/>
      <c r="TZI365" s="132"/>
      <c r="TZJ365" s="132"/>
      <c r="TZK365" s="132"/>
      <c r="TZL365" s="132"/>
      <c r="TZM365" s="132"/>
      <c r="TZN365" s="132"/>
      <c r="TZO365" s="132"/>
      <c r="TZP365" s="132"/>
      <c r="TZQ365" s="132"/>
      <c r="TZR365" s="132"/>
      <c r="TZS365" s="132"/>
      <c r="TZT365" s="132"/>
      <c r="TZU365" s="132"/>
      <c r="TZV365" s="132"/>
      <c r="TZW365" s="132"/>
      <c r="TZX365" s="132"/>
      <c r="TZY365" s="132"/>
      <c r="TZZ365" s="132"/>
      <c r="UAA365" s="132"/>
      <c r="UAB365" s="132"/>
      <c r="UAC365" s="132"/>
      <c r="UAD365" s="132"/>
      <c r="UAE365" s="132"/>
      <c r="UAF365" s="132"/>
      <c r="UAG365" s="132"/>
      <c r="UAH365" s="132"/>
      <c r="UAI365" s="132"/>
      <c r="UAJ365" s="132"/>
      <c r="UAK365" s="132"/>
      <c r="UAL365" s="132"/>
      <c r="UAM365" s="132"/>
      <c r="UAN365" s="132"/>
      <c r="UAO365" s="132"/>
      <c r="UAP365" s="132"/>
      <c r="UAQ365" s="132"/>
      <c r="UAR365" s="132"/>
      <c r="UAS365" s="132"/>
      <c r="UAT365" s="132"/>
      <c r="UAU365" s="132"/>
      <c r="UAV365" s="132"/>
      <c r="UAW365" s="132"/>
      <c r="UAX365" s="132"/>
      <c r="UAY365" s="132"/>
      <c r="UAZ365" s="132"/>
      <c r="UBA365" s="132"/>
      <c r="UBB365" s="132"/>
      <c r="UBC365" s="132"/>
      <c r="UBD365" s="132"/>
      <c r="UBE365" s="132"/>
      <c r="UBF365" s="132"/>
      <c r="UBG365" s="132"/>
      <c r="UBH365" s="132"/>
      <c r="UBI365" s="132"/>
      <c r="UBJ365" s="132"/>
      <c r="UBK365" s="132"/>
      <c r="UBL365" s="132"/>
      <c r="UBM365" s="132"/>
      <c r="UBN365" s="132"/>
      <c r="UBO365" s="132"/>
      <c r="UBP365" s="132"/>
      <c r="UBQ365" s="132"/>
      <c r="UBR365" s="132"/>
      <c r="UBS365" s="132"/>
      <c r="UBT365" s="132"/>
      <c r="UBU365" s="132"/>
      <c r="UBV365" s="132"/>
      <c r="UBW365" s="132"/>
      <c r="UBX365" s="132"/>
      <c r="UBY365" s="132"/>
      <c r="UBZ365" s="132"/>
      <c r="UCA365" s="132"/>
      <c r="UCB365" s="132"/>
      <c r="UCC365" s="132"/>
      <c r="UCD365" s="132"/>
      <c r="UCE365" s="132"/>
      <c r="UCF365" s="132"/>
      <c r="UCG365" s="132"/>
      <c r="UCH365" s="132"/>
      <c r="UCI365" s="132"/>
      <c r="UCJ365" s="132"/>
      <c r="UCK365" s="132"/>
      <c r="UCL365" s="132"/>
      <c r="UCM365" s="132"/>
      <c r="UCN365" s="132"/>
      <c r="UCO365" s="132"/>
      <c r="UCP365" s="132"/>
      <c r="UCQ365" s="132"/>
      <c r="UCR365" s="132"/>
      <c r="UCS365" s="132"/>
      <c r="UCT365" s="132"/>
      <c r="UCU365" s="132"/>
      <c r="UCV365" s="132"/>
      <c r="UCW365" s="132"/>
      <c r="UCX365" s="132"/>
      <c r="UCY365" s="132"/>
      <c r="UCZ365" s="132"/>
      <c r="UDA365" s="132"/>
      <c r="UDB365" s="132"/>
      <c r="UDC365" s="132"/>
      <c r="UDD365" s="132"/>
      <c r="UDE365" s="132"/>
      <c r="UDF365" s="132"/>
      <c r="UDG365" s="132"/>
      <c r="UDH365" s="132"/>
      <c r="UDI365" s="132"/>
      <c r="UDJ365" s="132"/>
      <c r="UDK365" s="132"/>
      <c r="UDL365" s="132"/>
      <c r="UDM365" s="132"/>
      <c r="UDN365" s="132"/>
      <c r="UDO365" s="132"/>
      <c r="UDP365" s="132"/>
      <c r="UDQ365" s="132"/>
      <c r="UDR365" s="132"/>
      <c r="UDS365" s="132"/>
      <c r="UDT365" s="132"/>
      <c r="UDU365" s="132"/>
      <c r="UDV365" s="132"/>
      <c r="UDW365" s="132"/>
      <c r="UDX365" s="132"/>
      <c r="UDY365" s="132"/>
      <c r="UDZ365" s="132"/>
      <c r="UEA365" s="132"/>
      <c r="UEB365" s="132"/>
      <c r="UEC365" s="132"/>
      <c r="UED365" s="132"/>
      <c r="UEE365" s="132"/>
      <c r="UEF365" s="132"/>
      <c r="UEG365" s="132"/>
      <c r="UEH365" s="132"/>
      <c r="UEI365" s="132"/>
      <c r="UEJ365" s="132"/>
      <c r="UEK365" s="132"/>
      <c r="UEL365" s="132"/>
      <c r="UEM365" s="132"/>
      <c r="UEN365" s="132"/>
      <c r="UEO365" s="132"/>
      <c r="UEP365" s="132"/>
      <c r="UEQ365" s="132"/>
      <c r="UER365" s="132"/>
      <c r="UES365" s="132"/>
      <c r="UET365" s="132"/>
      <c r="UEU365" s="132"/>
      <c r="UEV365" s="132"/>
      <c r="UEW365" s="132"/>
      <c r="UEX365" s="132"/>
      <c r="UEY365" s="132"/>
      <c r="UEZ365" s="132"/>
      <c r="UFA365" s="132"/>
      <c r="UFB365" s="132"/>
      <c r="UFC365" s="132"/>
      <c r="UFD365" s="132"/>
      <c r="UFE365" s="132"/>
      <c r="UFF365" s="132"/>
      <c r="UFG365" s="132"/>
      <c r="UFH365" s="132"/>
      <c r="UFI365" s="132"/>
      <c r="UFJ365" s="132"/>
      <c r="UFK365" s="132"/>
      <c r="UFL365" s="132"/>
      <c r="UFM365" s="132"/>
      <c r="UFN365" s="132"/>
      <c r="UFO365" s="132"/>
      <c r="UFP365" s="132"/>
      <c r="UFQ365" s="132"/>
      <c r="UFR365" s="132"/>
      <c r="UFS365" s="132"/>
      <c r="UFT365" s="132"/>
      <c r="UFU365" s="132"/>
      <c r="UFV365" s="132"/>
      <c r="UFW365" s="132"/>
      <c r="UFX365" s="132"/>
      <c r="UFY365" s="132"/>
      <c r="UFZ365" s="132"/>
      <c r="UGA365" s="132"/>
      <c r="UGB365" s="132"/>
      <c r="UGC365" s="132"/>
      <c r="UGD365" s="132"/>
      <c r="UGE365" s="132"/>
      <c r="UGF365" s="132"/>
      <c r="UGG365" s="132"/>
      <c r="UGH365" s="132"/>
      <c r="UGI365" s="132"/>
      <c r="UGJ365" s="132"/>
      <c r="UGK365" s="132"/>
      <c r="UGL365" s="132"/>
      <c r="UGM365" s="132"/>
      <c r="UGN365" s="132"/>
      <c r="UGO365" s="132"/>
      <c r="UGP365" s="132"/>
      <c r="UGQ365" s="132"/>
      <c r="UGR365" s="132"/>
      <c r="UGS365" s="132"/>
      <c r="UGT365" s="132"/>
      <c r="UGU365" s="132"/>
      <c r="UGV365" s="132"/>
      <c r="UGW365" s="132"/>
      <c r="UGX365" s="132"/>
      <c r="UGY365" s="132"/>
      <c r="UGZ365" s="132"/>
      <c r="UHA365" s="132"/>
      <c r="UHB365" s="132"/>
      <c r="UHC365" s="132"/>
      <c r="UHD365" s="132"/>
      <c r="UHE365" s="132"/>
      <c r="UHF365" s="132"/>
      <c r="UHG365" s="132"/>
      <c r="UHH365" s="132"/>
      <c r="UHI365" s="132"/>
      <c r="UHJ365" s="132"/>
      <c r="UHK365" s="132"/>
      <c r="UHL365" s="132"/>
      <c r="UHM365" s="132"/>
      <c r="UHN365" s="132"/>
      <c r="UHO365" s="132"/>
      <c r="UHP365" s="132"/>
      <c r="UHQ365" s="132"/>
      <c r="UHR365" s="132"/>
      <c r="UHS365" s="132"/>
      <c r="UHT365" s="132"/>
      <c r="UHU365" s="132"/>
      <c r="UHV365" s="132"/>
      <c r="UHW365" s="132"/>
      <c r="UHX365" s="132"/>
      <c r="UHY365" s="132"/>
      <c r="UHZ365" s="132"/>
      <c r="UIA365" s="132"/>
      <c r="UIB365" s="132"/>
      <c r="UIC365" s="132"/>
      <c r="UID365" s="132"/>
      <c r="UIE365" s="132"/>
      <c r="UIF365" s="132"/>
      <c r="UIG365" s="132"/>
      <c r="UIH365" s="132"/>
      <c r="UII365" s="132"/>
      <c r="UIJ365" s="132"/>
      <c r="UIK365" s="132"/>
      <c r="UIL365" s="132"/>
      <c r="UIM365" s="132"/>
      <c r="UIN365" s="132"/>
      <c r="UIO365" s="132"/>
      <c r="UIP365" s="132"/>
      <c r="UIQ365" s="132"/>
      <c r="UIR365" s="132"/>
      <c r="UIS365" s="132"/>
      <c r="UIT365" s="132"/>
      <c r="UIU365" s="132"/>
      <c r="UIV365" s="132"/>
      <c r="UIW365" s="132"/>
      <c r="UIX365" s="132"/>
      <c r="UIY365" s="132"/>
      <c r="UIZ365" s="132"/>
      <c r="UJA365" s="132"/>
      <c r="UJB365" s="132"/>
      <c r="UJC365" s="132"/>
      <c r="UJD365" s="132"/>
      <c r="UJE365" s="132"/>
      <c r="UJF365" s="132"/>
      <c r="UJG365" s="132"/>
      <c r="UJH365" s="132"/>
      <c r="UJI365" s="132"/>
      <c r="UJJ365" s="132"/>
      <c r="UJK365" s="132"/>
      <c r="UJL365" s="132"/>
      <c r="UJM365" s="132"/>
      <c r="UJN365" s="132"/>
      <c r="UJO365" s="132"/>
      <c r="UJP365" s="132"/>
      <c r="UJQ365" s="132"/>
      <c r="UJR365" s="132"/>
      <c r="UJS365" s="132"/>
      <c r="UJT365" s="132"/>
      <c r="UJU365" s="132"/>
      <c r="UJV365" s="132"/>
      <c r="UJW365" s="132"/>
      <c r="UJX365" s="132"/>
      <c r="UJY365" s="132"/>
      <c r="UJZ365" s="132"/>
      <c r="UKA365" s="132"/>
      <c r="UKB365" s="132"/>
      <c r="UKC365" s="132"/>
      <c r="UKD365" s="132"/>
      <c r="UKE365" s="132"/>
      <c r="UKF365" s="132"/>
      <c r="UKG365" s="132"/>
      <c r="UKH365" s="132"/>
      <c r="UKI365" s="132"/>
      <c r="UKJ365" s="132"/>
      <c r="UKK365" s="132"/>
      <c r="UKL365" s="132"/>
      <c r="UKM365" s="132"/>
      <c r="UKN365" s="132"/>
      <c r="UKO365" s="132"/>
      <c r="UKP365" s="132"/>
      <c r="UKQ365" s="132"/>
      <c r="UKR365" s="132"/>
      <c r="UKS365" s="132"/>
      <c r="UKT365" s="132"/>
      <c r="UKU365" s="132"/>
      <c r="UKV365" s="132"/>
      <c r="UKW365" s="132"/>
      <c r="UKX365" s="132"/>
      <c r="UKY365" s="132"/>
      <c r="UKZ365" s="132"/>
      <c r="ULA365" s="132"/>
      <c r="ULB365" s="132"/>
      <c r="ULC365" s="132"/>
      <c r="ULD365" s="132"/>
      <c r="ULE365" s="132"/>
      <c r="ULF365" s="132"/>
      <c r="ULG365" s="132"/>
      <c r="ULH365" s="132"/>
      <c r="ULI365" s="132"/>
      <c r="ULJ365" s="132"/>
      <c r="ULK365" s="132"/>
      <c r="ULL365" s="132"/>
      <c r="ULM365" s="132"/>
      <c r="ULN365" s="132"/>
      <c r="ULO365" s="132"/>
      <c r="ULP365" s="132"/>
      <c r="ULQ365" s="132"/>
      <c r="ULR365" s="132"/>
      <c r="ULS365" s="132"/>
      <c r="ULT365" s="132"/>
      <c r="ULU365" s="132"/>
      <c r="ULV365" s="132"/>
      <c r="ULW365" s="132"/>
      <c r="ULX365" s="132"/>
      <c r="ULY365" s="132"/>
      <c r="ULZ365" s="132"/>
      <c r="UMA365" s="132"/>
      <c r="UMB365" s="132"/>
      <c r="UMC365" s="132"/>
      <c r="UMD365" s="132"/>
      <c r="UME365" s="132"/>
      <c r="UMF365" s="132"/>
      <c r="UMG365" s="132"/>
      <c r="UMH365" s="132"/>
      <c r="UMI365" s="132"/>
      <c r="UMJ365" s="132"/>
      <c r="UMK365" s="132"/>
      <c r="UML365" s="132"/>
      <c r="UMM365" s="132"/>
      <c r="UMN365" s="132"/>
      <c r="UMO365" s="132"/>
      <c r="UMP365" s="132"/>
      <c r="UMQ365" s="132"/>
      <c r="UMR365" s="132"/>
      <c r="UMS365" s="132"/>
      <c r="UMT365" s="132"/>
      <c r="UMU365" s="132"/>
      <c r="UMV365" s="132"/>
      <c r="UMW365" s="132"/>
      <c r="UMX365" s="132"/>
      <c r="UMY365" s="132"/>
      <c r="UMZ365" s="132"/>
      <c r="UNA365" s="132"/>
      <c r="UNB365" s="132"/>
      <c r="UNC365" s="132"/>
      <c r="UND365" s="132"/>
      <c r="UNE365" s="132"/>
      <c r="UNF365" s="132"/>
      <c r="UNG365" s="132"/>
      <c r="UNH365" s="132"/>
      <c r="UNI365" s="132"/>
      <c r="UNJ365" s="132"/>
      <c r="UNK365" s="132"/>
      <c r="UNL365" s="132"/>
      <c r="UNM365" s="132"/>
      <c r="UNN365" s="132"/>
      <c r="UNO365" s="132"/>
      <c r="UNP365" s="132"/>
      <c r="UNQ365" s="132"/>
      <c r="UNR365" s="132"/>
      <c r="UNS365" s="132"/>
      <c r="UNT365" s="132"/>
      <c r="UNU365" s="132"/>
      <c r="UNV365" s="132"/>
      <c r="UNW365" s="132"/>
      <c r="UNX365" s="132"/>
      <c r="UNY365" s="132"/>
      <c r="UNZ365" s="132"/>
      <c r="UOA365" s="132"/>
      <c r="UOB365" s="132"/>
      <c r="UOC365" s="132"/>
      <c r="UOD365" s="132"/>
      <c r="UOE365" s="132"/>
      <c r="UOF365" s="132"/>
      <c r="UOG365" s="132"/>
      <c r="UOH365" s="132"/>
      <c r="UOI365" s="132"/>
      <c r="UOJ365" s="132"/>
      <c r="UOK365" s="132"/>
      <c r="UOL365" s="132"/>
      <c r="UOM365" s="132"/>
      <c r="UON365" s="132"/>
      <c r="UOO365" s="132"/>
      <c r="UOP365" s="132"/>
      <c r="UOQ365" s="132"/>
      <c r="UOR365" s="132"/>
      <c r="UOS365" s="132"/>
      <c r="UOT365" s="132"/>
      <c r="UOU365" s="132"/>
      <c r="UOV365" s="132"/>
      <c r="UOW365" s="132"/>
      <c r="UOX365" s="132"/>
      <c r="UOY365" s="132"/>
      <c r="UOZ365" s="132"/>
      <c r="UPA365" s="132"/>
      <c r="UPB365" s="132"/>
      <c r="UPC365" s="132"/>
      <c r="UPD365" s="132"/>
      <c r="UPE365" s="132"/>
      <c r="UPF365" s="132"/>
      <c r="UPG365" s="132"/>
      <c r="UPH365" s="132"/>
      <c r="UPI365" s="132"/>
      <c r="UPJ365" s="132"/>
      <c r="UPK365" s="132"/>
      <c r="UPL365" s="132"/>
      <c r="UPM365" s="132"/>
      <c r="UPN365" s="132"/>
      <c r="UPO365" s="132"/>
      <c r="UPP365" s="132"/>
      <c r="UPQ365" s="132"/>
      <c r="UPR365" s="132"/>
      <c r="UPS365" s="132"/>
      <c r="UPT365" s="132"/>
      <c r="UPU365" s="132"/>
      <c r="UPV365" s="132"/>
      <c r="UPW365" s="132"/>
      <c r="UPX365" s="132"/>
      <c r="UPY365" s="132"/>
      <c r="UPZ365" s="132"/>
      <c r="UQA365" s="132"/>
      <c r="UQB365" s="132"/>
      <c r="UQC365" s="132"/>
      <c r="UQD365" s="132"/>
      <c r="UQE365" s="132"/>
      <c r="UQF365" s="132"/>
      <c r="UQG365" s="132"/>
      <c r="UQH365" s="132"/>
      <c r="UQI365" s="132"/>
      <c r="UQJ365" s="132"/>
      <c r="UQK365" s="132"/>
      <c r="UQL365" s="132"/>
      <c r="UQM365" s="132"/>
      <c r="UQN365" s="132"/>
      <c r="UQO365" s="132"/>
      <c r="UQP365" s="132"/>
      <c r="UQQ365" s="132"/>
      <c r="UQR365" s="132"/>
      <c r="UQS365" s="132"/>
      <c r="UQT365" s="132"/>
      <c r="UQU365" s="132"/>
      <c r="UQV365" s="132"/>
      <c r="UQW365" s="132"/>
      <c r="UQX365" s="132"/>
      <c r="UQY365" s="132"/>
      <c r="UQZ365" s="132"/>
      <c r="URA365" s="132"/>
      <c r="URB365" s="132"/>
      <c r="URC365" s="132"/>
      <c r="URD365" s="132"/>
      <c r="URE365" s="132"/>
      <c r="URF365" s="132"/>
      <c r="URG365" s="132"/>
      <c r="URH365" s="132"/>
      <c r="URI365" s="132"/>
      <c r="URJ365" s="132"/>
      <c r="URK365" s="132"/>
      <c r="URL365" s="132"/>
      <c r="URM365" s="132"/>
      <c r="URN365" s="132"/>
      <c r="URO365" s="132"/>
      <c r="URP365" s="132"/>
      <c r="URQ365" s="132"/>
      <c r="URR365" s="132"/>
      <c r="URS365" s="132"/>
      <c r="URT365" s="132"/>
      <c r="URU365" s="132"/>
      <c r="URV365" s="132"/>
      <c r="URW365" s="132"/>
      <c r="URX365" s="132"/>
      <c r="URY365" s="132"/>
      <c r="URZ365" s="132"/>
      <c r="USA365" s="132"/>
      <c r="USB365" s="132"/>
      <c r="USC365" s="132"/>
      <c r="USD365" s="132"/>
      <c r="USE365" s="132"/>
      <c r="USF365" s="132"/>
      <c r="USG365" s="132"/>
      <c r="USH365" s="132"/>
      <c r="USI365" s="132"/>
      <c r="USJ365" s="132"/>
      <c r="USK365" s="132"/>
      <c r="USL365" s="132"/>
      <c r="USM365" s="132"/>
      <c r="USN365" s="132"/>
      <c r="USO365" s="132"/>
      <c r="USP365" s="132"/>
      <c r="USQ365" s="132"/>
      <c r="USR365" s="132"/>
      <c r="USS365" s="132"/>
      <c r="UST365" s="132"/>
      <c r="USU365" s="132"/>
      <c r="USV365" s="132"/>
      <c r="USW365" s="132"/>
      <c r="USX365" s="132"/>
      <c r="USY365" s="132"/>
      <c r="USZ365" s="132"/>
      <c r="UTA365" s="132"/>
      <c r="UTB365" s="132"/>
      <c r="UTC365" s="132"/>
      <c r="UTD365" s="132"/>
      <c r="UTE365" s="132"/>
      <c r="UTF365" s="132"/>
      <c r="UTG365" s="132"/>
      <c r="UTH365" s="132"/>
      <c r="UTI365" s="132"/>
      <c r="UTJ365" s="132"/>
      <c r="UTK365" s="132"/>
      <c r="UTL365" s="132"/>
      <c r="UTM365" s="132"/>
      <c r="UTN365" s="132"/>
      <c r="UTO365" s="132"/>
      <c r="UTP365" s="132"/>
      <c r="UTQ365" s="132"/>
      <c r="UTR365" s="132"/>
      <c r="UTS365" s="132"/>
      <c r="UTT365" s="132"/>
      <c r="UTU365" s="132"/>
      <c r="UTV365" s="132"/>
      <c r="UTW365" s="132"/>
      <c r="UTX365" s="132"/>
      <c r="UTY365" s="132"/>
      <c r="UTZ365" s="132"/>
      <c r="UUA365" s="132"/>
      <c r="UUB365" s="132"/>
      <c r="UUC365" s="132"/>
      <c r="UUD365" s="132"/>
      <c r="UUE365" s="132"/>
      <c r="UUF365" s="132"/>
      <c r="UUG365" s="132"/>
      <c r="UUH365" s="132"/>
      <c r="UUI365" s="132"/>
      <c r="UUJ365" s="132"/>
      <c r="UUK365" s="132"/>
      <c r="UUL365" s="132"/>
      <c r="UUM365" s="132"/>
      <c r="UUN365" s="132"/>
      <c r="UUO365" s="132"/>
      <c r="UUP365" s="132"/>
      <c r="UUQ365" s="132"/>
      <c r="UUR365" s="132"/>
      <c r="UUS365" s="132"/>
      <c r="UUT365" s="132"/>
      <c r="UUU365" s="132"/>
      <c r="UUV365" s="132"/>
      <c r="UUW365" s="132"/>
      <c r="UUX365" s="132"/>
      <c r="UUY365" s="132"/>
      <c r="UUZ365" s="132"/>
      <c r="UVA365" s="132"/>
      <c r="UVB365" s="132"/>
      <c r="UVC365" s="132"/>
      <c r="UVD365" s="132"/>
      <c r="UVE365" s="132"/>
      <c r="UVF365" s="132"/>
      <c r="UVG365" s="132"/>
      <c r="UVH365" s="132"/>
      <c r="UVI365" s="132"/>
      <c r="UVJ365" s="132"/>
      <c r="UVK365" s="132"/>
      <c r="UVL365" s="132"/>
      <c r="UVM365" s="132"/>
      <c r="UVN365" s="132"/>
      <c r="UVO365" s="132"/>
      <c r="UVP365" s="132"/>
      <c r="UVQ365" s="132"/>
      <c r="UVR365" s="132"/>
      <c r="UVS365" s="132"/>
      <c r="UVT365" s="132"/>
      <c r="UVU365" s="132"/>
      <c r="UVV365" s="132"/>
      <c r="UVW365" s="132"/>
      <c r="UVX365" s="132"/>
      <c r="UVY365" s="132"/>
      <c r="UVZ365" s="132"/>
      <c r="UWA365" s="132"/>
      <c r="UWB365" s="132"/>
      <c r="UWC365" s="132"/>
      <c r="UWD365" s="132"/>
      <c r="UWE365" s="132"/>
      <c r="UWF365" s="132"/>
      <c r="UWG365" s="132"/>
      <c r="UWH365" s="132"/>
      <c r="UWI365" s="132"/>
      <c r="UWJ365" s="132"/>
      <c r="UWK365" s="132"/>
      <c r="UWL365" s="132"/>
      <c r="UWM365" s="132"/>
      <c r="UWN365" s="132"/>
      <c r="UWO365" s="132"/>
      <c r="UWP365" s="132"/>
      <c r="UWQ365" s="132"/>
      <c r="UWR365" s="132"/>
      <c r="UWS365" s="132"/>
      <c r="UWT365" s="132"/>
      <c r="UWU365" s="132"/>
      <c r="UWV365" s="132"/>
      <c r="UWW365" s="132"/>
      <c r="UWX365" s="132"/>
      <c r="UWY365" s="132"/>
      <c r="UWZ365" s="132"/>
      <c r="UXA365" s="132"/>
      <c r="UXB365" s="132"/>
      <c r="UXC365" s="132"/>
      <c r="UXD365" s="132"/>
      <c r="UXE365" s="132"/>
      <c r="UXF365" s="132"/>
      <c r="UXG365" s="132"/>
      <c r="UXH365" s="132"/>
      <c r="UXI365" s="132"/>
      <c r="UXJ365" s="132"/>
      <c r="UXK365" s="132"/>
      <c r="UXL365" s="132"/>
      <c r="UXM365" s="132"/>
      <c r="UXN365" s="132"/>
      <c r="UXO365" s="132"/>
      <c r="UXP365" s="132"/>
      <c r="UXQ365" s="132"/>
      <c r="UXR365" s="132"/>
      <c r="UXS365" s="132"/>
      <c r="UXT365" s="132"/>
      <c r="UXU365" s="132"/>
      <c r="UXV365" s="132"/>
      <c r="UXW365" s="132"/>
      <c r="UXX365" s="132"/>
      <c r="UXY365" s="132"/>
      <c r="UXZ365" s="132"/>
      <c r="UYA365" s="132"/>
      <c r="UYB365" s="132"/>
      <c r="UYC365" s="132"/>
      <c r="UYD365" s="132"/>
      <c r="UYE365" s="132"/>
      <c r="UYF365" s="132"/>
      <c r="UYG365" s="132"/>
      <c r="UYH365" s="132"/>
      <c r="UYI365" s="132"/>
      <c r="UYJ365" s="132"/>
      <c r="UYK365" s="132"/>
      <c r="UYL365" s="132"/>
      <c r="UYM365" s="132"/>
      <c r="UYN365" s="132"/>
      <c r="UYO365" s="132"/>
      <c r="UYP365" s="132"/>
      <c r="UYQ365" s="132"/>
      <c r="UYR365" s="132"/>
      <c r="UYS365" s="132"/>
      <c r="UYT365" s="132"/>
      <c r="UYU365" s="132"/>
      <c r="UYV365" s="132"/>
      <c r="UYW365" s="132"/>
      <c r="UYX365" s="132"/>
      <c r="UYY365" s="132"/>
      <c r="UYZ365" s="132"/>
      <c r="UZA365" s="132"/>
      <c r="UZB365" s="132"/>
      <c r="UZC365" s="132"/>
      <c r="UZD365" s="132"/>
      <c r="UZE365" s="132"/>
      <c r="UZF365" s="132"/>
      <c r="UZG365" s="132"/>
      <c r="UZH365" s="132"/>
      <c r="UZI365" s="132"/>
      <c r="UZJ365" s="132"/>
      <c r="UZK365" s="132"/>
      <c r="UZL365" s="132"/>
      <c r="UZM365" s="132"/>
      <c r="UZN365" s="132"/>
      <c r="UZO365" s="132"/>
      <c r="UZP365" s="132"/>
      <c r="UZQ365" s="132"/>
      <c r="UZR365" s="132"/>
      <c r="UZS365" s="132"/>
      <c r="UZT365" s="132"/>
      <c r="UZU365" s="132"/>
      <c r="UZV365" s="132"/>
      <c r="UZW365" s="132"/>
      <c r="UZX365" s="132"/>
      <c r="UZY365" s="132"/>
      <c r="UZZ365" s="132"/>
      <c r="VAA365" s="132"/>
      <c r="VAB365" s="132"/>
      <c r="VAC365" s="132"/>
      <c r="VAD365" s="132"/>
      <c r="VAE365" s="132"/>
      <c r="VAF365" s="132"/>
      <c r="VAG365" s="132"/>
      <c r="VAH365" s="132"/>
      <c r="VAI365" s="132"/>
      <c r="VAJ365" s="132"/>
      <c r="VAK365" s="132"/>
      <c r="VAL365" s="132"/>
      <c r="VAM365" s="132"/>
      <c r="VAN365" s="132"/>
      <c r="VAO365" s="132"/>
      <c r="VAP365" s="132"/>
      <c r="VAQ365" s="132"/>
      <c r="VAR365" s="132"/>
      <c r="VAS365" s="132"/>
      <c r="VAT365" s="132"/>
      <c r="VAU365" s="132"/>
      <c r="VAV365" s="132"/>
      <c r="VAW365" s="132"/>
      <c r="VAX365" s="132"/>
      <c r="VAY365" s="132"/>
      <c r="VAZ365" s="132"/>
      <c r="VBA365" s="132"/>
      <c r="VBB365" s="132"/>
      <c r="VBC365" s="132"/>
      <c r="VBD365" s="132"/>
      <c r="VBE365" s="132"/>
      <c r="VBF365" s="132"/>
      <c r="VBG365" s="132"/>
      <c r="VBH365" s="132"/>
      <c r="VBI365" s="132"/>
      <c r="VBJ365" s="132"/>
      <c r="VBK365" s="132"/>
      <c r="VBL365" s="132"/>
      <c r="VBM365" s="132"/>
      <c r="VBN365" s="132"/>
      <c r="VBO365" s="132"/>
      <c r="VBP365" s="132"/>
      <c r="VBQ365" s="132"/>
      <c r="VBR365" s="132"/>
      <c r="VBS365" s="132"/>
      <c r="VBT365" s="132"/>
      <c r="VBU365" s="132"/>
      <c r="VBV365" s="132"/>
      <c r="VBW365" s="132"/>
      <c r="VBX365" s="132"/>
      <c r="VBY365" s="132"/>
      <c r="VBZ365" s="132"/>
      <c r="VCA365" s="132"/>
      <c r="VCB365" s="132"/>
      <c r="VCC365" s="132"/>
      <c r="VCD365" s="132"/>
      <c r="VCE365" s="132"/>
      <c r="VCF365" s="132"/>
      <c r="VCG365" s="132"/>
      <c r="VCH365" s="132"/>
      <c r="VCI365" s="132"/>
      <c r="VCJ365" s="132"/>
      <c r="VCK365" s="132"/>
      <c r="VCL365" s="132"/>
      <c r="VCM365" s="132"/>
      <c r="VCN365" s="132"/>
      <c r="VCO365" s="132"/>
      <c r="VCP365" s="132"/>
      <c r="VCQ365" s="132"/>
      <c r="VCR365" s="132"/>
      <c r="VCS365" s="132"/>
      <c r="VCT365" s="132"/>
      <c r="VCU365" s="132"/>
      <c r="VCV365" s="132"/>
      <c r="VCW365" s="132"/>
      <c r="VCX365" s="132"/>
      <c r="VCY365" s="132"/>
      <c r="VCZ365" s="132"/>
      <c r="VDA365" s="132"/>
      <c r="VDB365" s="132"/>
      <c r="VDC365" s="132"/>
      <c r="VDD365" s="132"/>
      <c r="VDE365" s="132"/>
      <c r="VDF365" s="132"/>
      <c r="VDG365" s="132"/>
      <c r="VDH365" s="132"/>
      <c r="VDI365" s="132"/>
      <c r="VDJ365" s="132"/>
      <c r="VDK365" s="132"/>
      <c r="VDL365" s="132"/>
      <c r="VDM365" s="132"/>
      <c r="VDN365" s="132"/>
      <c r="VDO365" s="132"/>
      <c r="VDP365" s="132"/>
      <c r="VDQ365" s="132"/>
      <c r="VDR365" s="132"/>
      <c r="VDS365" s="132"/>
      <c r="VDT365" s="132"/>
      <c r="VDU365" s="132"/>
      <c r="VDV365" s="132"/>
      <c r="VDW365" s="132"/>
      <c r="VDX365" s="132"/>
      <c r="VDY365" s="132"/>
      <c r="VDZ365" s="132"/>
      <c r="VEA365" s="132"/>
      <c r="VEB365" s="132"/>
      <c r="VEC365" s="132"/>
      <c r="VED365" s="132"/>
      <c r="VEE365" s="132"/>
      <c r="VEF365" s="132"/>
      <c r="VEG365" s="132"/>
      <c r="VEH365" s="132"/>
      <c r="VEI365" s="132"/>
      <c r="VEJ365" s="132"/>
      <c r="VEK365" s="132"/>
      <c r="VEL365" s="132"/>
      <c r="VEM365" s="132"/>
      <c r="VEN365" s="132"/>
      <c r="VEO365" s="132"/>
      <c r="VEP365" s="132"/>
      <c r="VEQ365" s="132"/>
      <c r="VER365" s="132"/>
      <c r="VES365" s="132"/>
      <c r="VET365" s="132"/>
      <c r="VEU365" s="132"/>
      <c r="VEV365" s="132"/>
      <c r="VEW365" s="132"/>
      <c r="VEX365" s="132"/>
      <c r="VEY365" s="132"/>
      <c r="VEZ365" s="132"/>
      <c r="VFA365" s="132"/>
      <c r="VFB365" s="132"/>
      <c r="VFC365" s="132"/>
      <c r="VFD365" s="132"/>
      <c r="VFE365" s="132"/>
      <c r="VFF365" s="132"/>
      <c r="VFG365" s="132"/>
      <c r="VFH365" s="132"/>
      <c r="VFI365" s="132"/>
      <c r="VFJ365" s="132"/>
      <c r="VFK365" s="132"/>
      <c r="VFL365" s="132"/>
      <c r="VFM365" s="132"/>
      <c r="VFN365" s="132"/>
      <c r="VFO365" s="132"/>
      <c r="VFP365" s="132"/>
      <c r="VFQ365" s="132"/>
      <c r="VFR365" s="132"/>
      <c r="VFS365" s="132"/>
      <c r="VFT365" s="132"/>
      <c r="VFU365" s="132"/>
      <c r="VFV365" s="132"/>
      <c r="VFW365" s="132"/>
      <c r="VFX365" s="132"/>
      <c r="VFY365" s="132"/>
      <c r="VFZ365" s="132"/>
      <c r="VGA365" s="132"/>
      <c r="VGB365" s="132"/>
      <c r="VGC365" s="132"/>
      <c r="VGD365" s="132"/>
      <c r="VGE365" s="132"/>
      <c r="VGF365" s="132"/>
      <c r="VGG365" s="132"/>
      <c r="VGH365" s="132"/>
      <c r="VGI365" s="132"/>
      <c r="VGJ365" s="132"/>
      <c r="VGK365" s="132"/>
      <c r="VGL365" s="132"/>
      <c r="VGM365" s="132"/>
      <c r="VGN365" s="132"/>
      <c r="VGO365" s="132"/>
      <c r="VGP365" s="132"/>
      <c r="VGQ365" s="132"/>
      <c r="VGR365" s="132"/>
      <c r="VGS365" s="132"/>
      <c r="VGT365" s="132"/>
      <c r="VGU365" s="132"/>
      <c r="VGV365" s="132"/>
      <c r="VGW365" s="132"/>
      <c r="VGX365" s="132"/>
      <c r="VGY365" s="132"/>
      <c r="VGZ365" s="132"/>
      <c r="VHA365" s="132"/>
      <c r="VHB365" s="132"/>
      <c r="VHC365" s="132"/>
      <c r="VHD365" s="132"/>
      <c r="VHE365" s="132"/>
      <c r="VHF365" s="132"/>
      <c r="VHG365" s="132"/>
      <c r="VHH365" s="132"/>
      <c r="VHI365" s="132"/>
      <c r="VHJ365" s="132"/>
      <c r="VHK365" s="132"/>
      <c r="VHL365" s="132"/>
      <c r="VHM365" s="132"/>
      <c r="VHN365" s="132"/>
      <c r="VHO365" s="132"/>
      <c r="VHP365" s="132"/>
      <c r="VHQ365" s="132"/>
      <c r="VHR365" s="132"/>
      <c r="VHS365" s="132"/>
      <c r="VHT365" s="132"/>
      <c r="VHU365" s="132"/>
      <c r="VHV365" s="132"/>
      <c r="VHW365" s="132"/>
      <c r="VHX365" s="132"/>
      <c r="VHY365" s="132"/>
      <c r="VHZ365" s="132"/>
      <c r="VIA365" s="132"/>
      <c r="VIB365" s="132"/>
      <c r="VIC365" s="132"/>
      <c r="VID365" s="132"/>
      <c r="VIE365" s="132"/>
      <c r="VIF365" s="132"/>
      <c r="VIG365" s="132"/>
      <c r="VIH365" s="132"/>
      <c r="VII365" s="132"/>
      <c r="VIJ365" s="132"/>
      <c r="VIK365" s="132"/>
      <c r="VIL365" s="132"/>
      <c r="VIM365" s="132"/>
      <c r="VIN365" s="132"/>
      <c r="VIO365" s="132"/>
      <c r="VIP365" s="132"/>
      <c r="VIQ365" s="132"/>
      <c r="VIR365" s="132"/>
      <c r="VIS365" s="132"/>
      <c r="VIT365" s="132"/>
      <c r="VIU365" s="132"/>
      <c r="VIV365" s="132"/>
      <c r="VIW365" s="132"/>
      <c r="VIX365" s="132"/>
      <c r="VIY365" s="132"/>
      <c r="VIZ365" s="132"/>
      <c r="VJA365" s="132"/>
      <c r="VJB365" s="132"/>
      <c r="VJC365" s="132"/>
      <c r="VJD365" s="132"/>
      <c r="VJE365" s="132"/>
      <c r="VJF365" s="132"/>
      <c r="VJG365" s="132"/>
      <c r="VJH365" s="132"/>
      <c r="VJI365" s="132"/>
      <c r="VJJ365" s="132"/>
      <c r="VJK365" s="132"/>
      <c r="VJL365" s="132"/>
      <c r="VJM365" s="132"/>
      <c r="VJN365" s="132"/>
      <c r="VJO365" s="132"/>
      <c r="VJP365" s="132"/>
      <c r="VJQ365" s="132"/>
      <c r="VJR365" s="132"/>
      <c r="VJS365" s="132"/>
      <c r="VJT365" s="132"/>
      <c r="VJU365" s="132"/>
      <c r="VJV365" s="132"/>
      <c r="VJW365" s="132"/>
      <c r="VJX365" s="132"/>
      <c r="VJY365" s="132"/>
      <c r="VJZ365" s="132"/>
      <c r="VKA365" s="132"/>
      <c r="VKB365" s="132"/>
      <c r="VKC365" s="132"/>
      <c r="VKD365" s="132"/>
      <c r="VKE365" s="132"/>
      <c r="VKF365" s="132"/>
      <c r="VKG365" s="132"/>
      <c r="VKH365" s="132"/>
      <c r="VKI365" s="132"/>
      <c r="VKJ365" s="132"/>
      <c r="VKK365" s="132"/>
      <c r="VKL365" s="132"/>
      <c r="VKM365" s="132"/>
      <c r="VKN365" s="132"/>
      <c r="VKO365" s="132"/>
      <c r="VKP365" s="132"/>
      <c r="VKQ365" s="132"/>
      <c r="VKR365" s="132"/>
      <c r="VKS365" s="132"/>
      <c r="VKT365" s="132"/>
      <c r="VKU365" s="132"/>
      <c r="VKV365" s="132"/>
      <c r="VKW365" s="132"/>
      <c r="VKX365" s="132"/>
      <c r="VKY365" s="132"/>
      <c r="VKZ365" s="132"/>
      <c r="VLA365" s="132"/>
      <c r="VLB365" s="132"/>
      <c r="VLC365" s="132"/>
      <c r="VLD365" s="132"/>
      <c r="VLE365" s="132"/>
      <c r="VLF365" s="132"/>
      <c r="VLG365" s="132"/>
      <c r="VLH365" s="132"/>
      <c r="VLI365" s="132"/>
      <c r="VLJ365" s="132"/>
      <c r="VLK365" s="132"/>
      <c r="VLL365" s="132"/>
      <c r="VLM365" s="132"/>
      <c r="VLN365" s="132"/>
      <c r="VLO365" s="132"/>
      <c r="VLP365" s="132"/>
      <c r="VLQ365" s="132"/>
      <c r="VLR365" s="132"/>
      <c r="VLS365" s="132"/>
      <c r="VLT365" s="132"/>
      <c r="VLU365" s="132"/>
      <c r="VLV365" s="132"/>
      <c r="VLW365" s="132"/>
      <c r="VLX365" s="132"/>
      <c r="VLY365" s="132"/>
      <c r="VLZ365" s="132"/>
      <c r="VMA365" s="132"/>
      <c r="VMB365" s="132"/>
      <c r="VMC365" s="132"/>
      <c r="VMD365" s="132"/>
      <c r="VME365" s="132"/>
      <c r="VMF365" s="132"/>
      <c r="VMG365" s="132"/>
      <c r="VMH365" s="132"/>
      <c r="VMI365" s="132"/>
      <c r="VMJ365" s="132"/>
      <c r="VMK365" s="132"/>
      <c r="VML365" s="132"/>
      <c r="VMM365" s="132"/>
      <c r="VMN365" s="132"/>
      <c r="VMO365" s="132"/>
      <c r="VMP365" s="132"/>
      <c r="VMQ365" s="132"/>
      <c r="VMR365" s="132"/>
      <c r="VMS365" s="132"/>
      <c r="VMT365" s="132"/>
      <c r="VMU365" s="132"/>
      <c r="VMV365" s="132"/>
      <c r="VMW365" s="132"/>
      <c r="VMX365" s="132"/>
      <c r="VMY365" s="132"/>
      <c r="VMZ365" s="132"/>
      <c r="VNA365" s="132"/>
      <c r="VNB365" s="132"/>
      <c r="VNC365" s="132"/>
      <c r="VND365" s="132"/>
      <c r="VNE365" s="132"/>
      <c r="VNF365" s="132"/>
      <c r="VNG365" s="132"/>
      <c r="VNH365" s="132"/>
      <c r="VNI365" s="132"/>
      <c r="VNJ365" s="132"/>
      <c r="VNK365" s="132"/>
      <c r="VNL365" s="132"/>
      <c r="VNM365" s="132"/>
      <c r="VNN365" s="132"/>
      <c r="VNO365" s="132"/>
      <c r="VNP365" s="132"/>
      <c r="VNQ365" s="132"/>
      <c r="VNR365" s="132"/>
      <c r="VNS365" s="132"/>
      <c r="VNT365" s="132"/>
      <c r="VNU365" s="132"/>
      <c r="VNV365" s="132"/>
      <c r="VNW365" s="132"/>
      <c r="VNX365" s="132"/>
      <c r="VNY365" s="132"/>
      <c r="VNZ365" s="132"/>
      <c r="VOA365" s="132"/>
      <c r="VOB365" s="132"/>
      <c r="VOC365" s="132"/>
      <c r="VOD365" s="132"/>
      <c r="VOE365" s="132"/>
      <c r="VOF365" s="132"/>
      <c r="VOG365" s="132"/>
      <c r="VOH365" s="132"/>
      <c r="VOI365" s="132"/>
      <c r="VOJ365" s="132"/>
      <c r="VOK365" s="132"/>
      <c r="VOL365" s="132"/>
      <c r="VOM365" s="132"/>
      <c r="VON365" s="132"/>
      <c r="VOO365" s="132"/>
      <c r="VOP365" s="132"/>
      <c r="VOQ365" s="132"/>
      <c r="VOR365" s="132"/>
      <c r="VOS365" s="132"/>
      <c r="VOT365" s="132"/>
      <c r="VOU365" s="132"/>
      <c r="VOV365" s="132"/>
      <c r="VOW365" s="132"/>
      <c r="VOX365" s="132"/>
      <c r="VOY365" s="132"/>
      <c r="VOZ365" s="132"/>
      <c r="VPA365" s="132"/>
      <c r="VPB365" s="132"/>
      <c r="VPC365" s="132"/>
      <c r="VPD365" s="132"/>
      <c r="VPE365" s="132"/>
      <c r="VPF365" s="132"/>
      <c r="VPG365" s="132"/>
      <c r="VPH365" s="132"/>
      <c r="VPI365" s="132"/>
      <c r="VPJ365" s="132"/>
      <c r="VPK365" s="132"/>
      <c r="VPL365" s="132"/>
      <c r="VPM365" s="132"/>
      <c r="VPN365" s="132"/>
      <c r="VPO365" s="132"/>
      <c r="VPP365" s="132"/>
      <c r="VPQ365" s="132"/>
      <c r="VPR365" s="132"/>
      <c r="VPS365" s="132"/>
      <c r="VPT365" s="132"/>
      <c r="VPU365" s="132"/>
      <c r="VPV365" s="132"/>
      <c r="VPW365" s="132"/>
      <c r="VPX365" s="132"/>
      <c r="VPY365" s="132"/>
      <c r="VPZ365" s="132"/>
      <c r="VQA365" s="132"/>
      <c r="VQB365" s="132"/>
      <c r="VQC365" s="132"/>
      <c r="VQD365" s="132"/>
      <c r="VQE365" s="132"/>
      <c r="VQF365" s="132"/>
      <c r="VQG365" s="132"/>
      <c r="VQH365" s="132"/>
      <c r="VQI365" s="132"/>
      <c r="VQJ365" s="132"/>
      <c r="VQK365" s="132"/>
      <c r="VQL365" s="132"/>
      <c r="VQM365" s="132"/>
      <c r="VQN365" s="132"/>
      <c r="VQO365" s="132"/>
      <c r="VQP365" s="132"/>
      <c r="VQQ365" s="132"/>
      <c r="VQR365" s="132"/>
      <c r="VQS365" s="132"/>
      <c r="VQT365" s="132"/>
      <c r="VQU365" s="132"/>
      <c r="VQV365" s="132"/>
      <c r="VQW365" s="132"/>
      <c r="VQX365" s="132"/>
      <c r="VQY365" s="132"/>
      <c r="VQZ365" s="132"/>
      <c r="VRA365" s="132"/>
      <c r="VRB365" s="132"/>
      <c r="VRC365" s="132"/>
      <c r="VRD365" s="132"/>
      <c r="VRE365" s="132"/>
      <c r="VRF365" s="132"/>
      <c r="VRG365" s="132"/>
      <c r="VRH365" s="132"/>
      <c r="VRI365" s="132"/>
      <c r="VRJ365" s="132"/>
      <c r="VRK365" s="132"/>
      <c r="VRL365" s="132"/>
      <c r="VRM365" s="132"/>
      <c r="VRN365" s="132"/>
      <c r="VRO365" s="132"/>
      <c r="VRP365" s="132"/>
      <c r="VRQ365" s="132"/>
      <c r="VRR365" s="132"/>
      <c r="VRS365" s="132"/>
      <c r="VRT365" s="132"/>
      <c r="VRU365" s="132"/>
      <c r="VRV365" s="132"/>
      <c r="VRW365" s="132"/>
      <c r="VRX365" s="132"/>
      <c r="VRY365" s="132"/>
      <c r="VRZ365" s="132"/>
      <c r="VSA365" s="132"/>
      <c r="VSB365" s="132"/>
      <c r="VSC365" s="132"/>
      <c r="VSD365" s="132"/>
      <c r="VSE365" s="132"/>
      <c r="VSF365" s="132"/>
      <c r="VSG365" s="132"/>
      <c r="VSH365" s="132"/>
      <c r="VSI365" s="132"/>
      <c r="VSJ365" s="132"/>
      <c r="VSK365" s="132"/>
      <c r="VSL365" s="132"/>
      <c r="VSM365" s="132"/>
      <c r="VSN365" s="132"/>
      <c r="VSO365" s="132"/>
      <c r="VSP365" s="132"/>
      <c r="VSQ365" s="132"/>
      <c r="VSR365" s="132"/>
      <c r="VSS365" s="132"/>
      <c r="VST365" s="132"/>
      <c r="VSU365" s="132"/>
      <c r="VSV365" s="132"/>
      <c r="VSW365" s="132"/>
      <c r="VSX365" s="132"/>
      <c r="VSY365" s="132"/>
      <c r="VSZ365" s="132"/>
      <c r="VTA365" s="132"/>
      <c r="VTB365" s="132"/>
      <c r="VTC365" s="132"/>
      <c r="VTD365" s="132"/>
      <c r="VTE365" s="132"/>
      <c r="VTF365" s="132"/>
      <c r="VTG365" s="132"/>
      <c r="VTH365" s="132"/>
      <c r="VTI365" s="132"/>
      <c r="VTJ365" s="132"/>
      <c r="VTK365" s="132"/>
      <c r="VTL365" s="132"/>
      <c r="VTM365" s="132"/>
      <c r="VTN365" s="132"/>
      <c r="VTO365" s="132"/>
      <c r="VTP365" s="132"/>
      <c r="VTQ365" s="132"/>
      <c r="VTR365" s="132"/>
      <c r="VTS365" s="132"/>
      <c r="VTT365" s="132"/>
      <c r="VTU365" s="132"/>
      <c r="VTV365" s="132"/>
      <c r="VTW365" s="132"/>
      <c r="VTX365" s="132"/>
      <c r="VTY365" s="132"/>
      <c r="VTZ365" s="132"/>
      <c r="VUA365" s="132"/>
      <c r="VUB365" s="132"/>
      <c r="VUC365" s="132"/>
      <c r="VUD365" s="132"/>
      <c r="VUE365" s="132"/>
      <c r="VUF365" s="132"/>
      <c r="VUG365" s="132"/>
      <c r="VUH365" s="132"/>
      <c r="VUI365" s="132"/>
      <c r="VUJ365" s="132"/>
      <c r="VUK365" s="132"/>
      <c r="VUL365" s="132"/>
      <c r="VUM365" s="132"/>
      <c r="VUN365" s="132"/>
      <c r="VUO365" s="132"/>
      <c r="VUP365" s="132"/>
      <c r="VUQ365" s="132"/>
      <c r="VUR365" s="132"/>
      <c r="VUS365" s="132"/>
      <c r="VUT365" s="132"/>
      <c r="VUU365" s="132"/>
      <c r="VUV365" s="132"/>
      <c r="VUW365" s="132"/>
      <c r="VUX365" s="132"/>
      <c r="VUY365" s="132"/>
      <c r="VUZ365" s="132"/>
      <c r="VVA365" s="132"/>
      <c r="VVB365" s="132"/>
      <c r="VVC365" s="132"/>
      <c r="VVD365" s="132"/>
      <c r="VVE365" s="132"/>
      <c r="VVF365" s="132"/>
      <c r="VVG365" s="132"/>
      <c r="VVH365" s="132"/>
      <c r="VVI365" s="132"/>
      <c r="VVJ365" s="132"/>
      <c r="VVK365" s="132"/>
      <c r="VVL365" s="132"/>
      <c r="VVM365" s="132"/>
      <c r="VVN365" s="132"/>
      <c r="VVO365" s="132"/>
      <c r="VVP365" s="132"/>
      <c r="VVQ365" s="132"/>
      <c r="VVR365" s="132"/>
      <c r="VVS365" s="132"/>
      <c r="VVT365" s="132"/>
      <c r="VVU365" s="132"/>
      <c r="VVV365" s="132"/>
      <c r="VVW365" s="132"/>
      <c r="VVX365" s="132"/>
      <c r="VVY365" s="132"/>
      <c r="VVZ365" s="132"/>
      <c r="VWA365" s="132"/>
      <c r="VWB365" s="132"/>
      <c r="VWC365" s="132"/>
      <c r="VWD365" s="132"/>
      <c r="VWE365" s="132"/>
      <c r="VWF365" s="132"/>
      <c r="VWG365" s="132"/>
      <c r="VWH365" s="132"/>
      <c r="VWI365" s="132"/>
      <c r="VWJ365" s="132"/>
      <c r="VWK365" s="132"/>
      <c r="VWL365" s="132"/>
      <c r="VWM365" s="132"/>
      <c r="VWN365" s="132"/>
      <c r="VWO365" s="132"/>
      <c r="VWP365" s="132"/>
      <c r="VWQ365" s="132"/>
      <c r="VWR365" s="132"/>
      <c r="VWS365" s="132"/>
      <c r="VWT365" s="132"/>
      <c r="VWU365" s="132"/>
      <c r="VWV365" s="132"/>
      <c r="VWW365" s="132"/>
      <c r="VWX365" s="132"/>
      <c r="VWY365" s="132"/>
      <c r="VWZ365" s="132"/>
      <c r="VXA365" s="132"/>
      <c r="VXB365" s="132"/>
      <c r="VXC365" s="132"/>
      <c r="VXD365" s="132"/>
      <c r="VXE365" s="132"/>
      <c r="VXF365" s="132"/>
      <c r="VXG365" s="132"/>
      <c r="VXH365" s="132"/>
      <c r="VXI365" s="132"/>
      <c r="VXJ365" s="132"/>
      <c r="VXK365" s="132"/>
      <c r="VXL365" s="132"/>
      <c r="VXM365" s="132"/>
      <c r="VXN365" s="132"/>
      <c r="VXO365" s="132"/>
      <c r="VXP365" s="132"/>
      <c r="VXQ365" s="132"/>
      <c r="VXR365" s="132"/>
      <c r="VXS365" s="132"/>
      <c r="VXT365" s="132"/>
      <c r="VXU365" s="132"/>
      <c r="VXV365" s="132"/>
      <c r="VXW365" s="132"/>
      <c r="VXX365" s="132"/>
      <c r="VXY365" s="132"/>
      <c r="VXZ365" s="132"/>
      <c r="VYA365" s="132"/>
      <c r="VYB365" s="132"/>
      <c r="VYC365" s="132"/>
      <c r="VYD365" s="132"/>
      <c r="VYE365" s="132"/>
      <c r="VYF365" s="132"/>
      <c r="VYG365" s="132"/>
      <c r="VYH365" s="132"/>
      <c r="VYI365" s="132"/>
      <c r="VYJ365" s="132"/>
      <c r="VYK365" s="132"/>
      <c r="VYL365" s="132"/>
      <c r="VYM365" s="132"/>
      <c r="VYN365" s="132"/>
      <c r="VYO365" s="132"/>
      <c r="VYP365" s="132"/>
      <c r="VYQ365" s="132"/>
      <c r="VYR365" s="132"/>
      <c r="VYS365" s="132"/>
      <c r="VYT365" s="132"/>
      <c r="VYU365" s="132"/>
      <c r="VYV365" s="132"/>
      <c r="VYW365" s="132"/>
      <c r="VYX365" s="132"/>
      <c r="VYY365" s="132"/>
      <c r="VYZ365" s="132"/>
      <c r="VZA365" s="132"/>
      <c r="VZB365" s="132"/>
      <c r="VZC365" s="132"/>
      <c r="VZD365" s="132"/>
      <c r="VZE365" s="132"/>
      <c r="VZF365" s="132"/>
      <c r="VZG365" s="132"/>
      <c r="VZH365" s="132"/>
      <c r="VZI365" s="132"/>
      <c r="VZJ365" s="132"/>
      <c r="VZK365" s="132"/>
      <c r="VZL365" s="132"/>
      <c r="VZM365" s="132"/>
      <c r="VZN365" s="132"/>
      <c r="VZO365" s="132"/>
      <c r="VZP365" s="132"/>
      <c r="VZQ365" s="132"/>
      <c r="VZR365" s="132"/>
      <c r="VZS365" s="132"/>
      <c r="VZT365" s="132"/>
      <c r="VZU365" s="132"/>
      <c r="VZV365" s="132"/>
      <c r="VZW365" s="132"/>
      <c r="VZX365" s="132"/>
      <c r="VZY365" s="132"/>
      <c r="VZZ365" s="132"/>
      <c r="WAA365" s="132"/>
      <c r="WAB365" s="132"/>
      <c r="WAC365" s="132"/>
      <c r="WAD365" s="132"/>
      <c r="WAE365" s="132"/>
      <c r="WAF365" s="132"/>
      <c r="WAG365" s="132"/>
      <c r="WAH365" s="132"/>
      <c r="WAI365" s="132"/>
      <c r="WAJ365" s="132"/>
      <c r="WAK365" s="132"/>
      <c r="WAL365" s="132"/>
      <c r="WAM365" s="132"/>
      <c r="WAN365" s="132"/>
      <c r="WAO365" s="132"/>
      <c r="WAP365" s="132"/>
      <c r="WAQ365" s="132"/>
      <c r="WAR365" s="132"/>
      <c r="WAS365" s="132"/>
      <c r="WAT365" s="132"/>
      <c r="WAU365" s="132"/>
      <c r="WAV365" s="132"/>
      <c r="WAW365" s="132"/>
      <c r="WAX365" s="132"/>
      <c r="WAY365" s="132"/>
      <c r="WAZ365" s="132"/>
      <c r="WBA365" s="132"/>
      <c r="WBB365" s="132"/>
      <c r="WBC365" s="132"/>
      <c r="WBD365" s="132"/>
      <c r="WBE365" s="132"/>
      <c r="WBF365" s="132"/>
      <c r="WBG365" s="132"/>
      <c r="WBH365" s="132"/>
      <c r="WBI365" s="132"/>
      <c r="WBJ365" s="132"/>
      <c r="WBK365" s="132"/>
      <c r="WBL365" s="132"/>
      <c r="WBM365" s="132"/>
      <c r="WBN365" s="132"/>
      <c r="WBO365" s="132"/>
      <c r="WBP365" s="132"/>
      <c r="WBQ365" s="132"/>
      <c r="WBR365" s="132"/>
      <c r="WBS365" s="132"/>
      <c r="WBT365" s="132"/>
      <c r="WBU365" s="132"/>
      <c r="WBV365" s="132"/>
      <c r="WBW365" s="132"/>
      <c r="WBX365" s="132"/>
      <c r="WBY365" s="132"/>
      <c r="WBZ365" s="132"/>
      <c r="WCA365" s="132"/>
      <c r="WCB365" s="132"/>
      <c r="WCC365" s="132"/>
      <c r="WCD365" s="132"/>
      <c r="WCE365" s="132"/>
      <c r="WCF365" s="132"/>
      <c r="WCG365" s="132"/>
      <c r="WCH365" s="132"/>
      <c r="WCI365" s="132"/>
      <c r="WCJ365" s="132"/>
      <c r="WCK365" s="132"/>
      <c r="WCL365" s="132"/>
      <c r="WCM365" s="132"/>
      <c r="WCN365" s="132"/>
      <c r="WCO365" s="132"/>
      <c r="WCP365" s="132"/>
      <c r="WCQ365" s="132"/>
      <c r="WCR365" s="132"/>
      <c r="WCS365" s="132"/>
      <c r="WCT365" s="132"/>
      <c r="WCU365" s="132"/>
      <c r="WCV365" s="132"/>
      <c r="WCW365" s="132"/>
      <c r="WCX365" s="132"/>
      <c r="WCY365" s="132"/>
      <c r="WCZ365" s="132"/>
      <c r="WDA365" s="132"/>
      <c r="WDB365" s="132"/>
      <c r="WDC365" s="132"/>
      <c r="WDD365" s="132"/>
      <c r="WDE365" s="132"/>
      <c r="WDF365" s="132"/>
      <c r="WDG365" s="132"/>
      <c r="WDH365" s="132"/>
      <c r="WDI365" s="132"/>
      <c r="WDJ365" s="132"/>
      <c r="WDK365" s="132"/>
      <c r="WDL365" s="132"/>
      <c r="WDM365" s="132"/>
      <c r="WDN365" s="132"/>
      <c r="WDO365" s="132"/>
      <c r="WDP365" s="132"/>
      <c r="WDQ365" s="132"/>
      <c r="WDR365" s="132"/>
      <c r="WDS365" s="132"/>
      <c r="WDT365" s="132"/>
      <c r="WDU365" s="132"/>
      <c r="WDV365" s="132"/>
      <c r="WDW365" s="132"/>
      <c r="WDX365" s="132"/>
      <c r="WDY365" s="132"/>
      <c r="WDZ365" s="132"/>
      <c r="WEA365" s="132"/>
      <c r="WEB365" s="132"/>
      <c r="WEC365" s="132"/>
      <c r="WED365" s="132"/>
      <c r="WEE365" s="132"/>
      <c r="WEF365" s="132"/>
      <c r="WEG365" s="132"/>
      <c r="WEH365" s="132"/>
      <c r="WEI365" s="132"/>
      <c r="WEJ365" s="132"/>
      <c r="WEK365" s="132"/>
      <c r="WEL365" s="132"/>
      <c r="WEM365" s="132"/>
      <c r="WEN365" s="132"/>
      <c r="WEO365" s="132"/>
      <c r="WEP365" s="132"/>
      <c r="WEQ365" s="132"/>
      <c r="WER365" s="132"/>
      <c r="WES365" s="132"/>
      <c r="WET365" s="132"/>
      <c r="WEU365" s="132"/>
      <c r="WEV365" s="132"/>
      <c r="WEW365" s="132"/>
      <c r="WEX365" s="132"/>
      <c r="WEY365" s="132"/>
      <c r="WEZ365" s="132"/>
      <c r="WFA365" s="132"/>
      <c r="WFB365" s="132"/>
      <c r="WFC365" s="132"/>
      <c r="WFD365" s="132"/>
      <c r="WFE365" s="132"/>
      <c r="WFF365" s="132"/>
      <c r="WFG365" s="132"/>
      <c r="WFH365" s="132"/>
      <c r="WFI365" s="132"/>
      <c r="WFJ365" s="132"/>
      <c r="WFK365" s="132"/>
      <c r="WFL365" s="132"/>
      <c r="WFM365" s="132"/>
      <c r="WFN365" s="132"/>
      <c r="WFO365" s="132"/>
      <c r="WFP365" s="132"/>
      <c r="WFQ365" s="132"/>
      <c r="WFR365" s="132"/>
      <c r="WFS365" s="132"/>
      <c r="WFT365" s="132"/>
      <c r="WFU365" s="132"/>
      <c r="WFV365" s="132"/>
      <c r="WFW365" s="132"/>
      <c r="WFX365" s="132"/>
      <c r="WFY365" s="132"/>
      <c r="WFZ365" s="132"/>
      <c r="WGA365" s="132"/>
      <c r="WGB365" s="132"/>
      <c r="WGC365" s="132"/>
      <c r="WGD365" s="132"/>
      <c r="WGE365" s="132"/>
      <c r="WGF365" s="132"/>
      <c r="WGG365" s="132"/>
      <c r="WGH365" s="132"/>
      <c r="WGI365" s="132"/>
      <c r="WGJ365" s="132"/>
      <c r="WGK365" s="132"/>
      <c r="WGL365" s="132"/>
      <c r="WGM365" s="132"/>
      <c r="WGN365" s="132"/>
      <c r="WGO365" s="132"/>
      <c r="WGP365" s="132"/>
      <c r="WGQ365" s="132"/>
      <c r="WGR365" s="132"/>
      <c r="WGS365" s="132"/>
      <c r="WGT365" s="132"/>
      <c r="WGU365" s="132"/>
      <c r="WGV365" s="132"/>
      <c r="WGW365" s="132"/>
      <c r="WGX365" s="132"/>
      <c r="WGY365" s="132"/>
      <c r="WGZ365" s="132"/>
      <c r="WHA365" s="132"/>
      <c r="WHB365" s="132"/>
      <c r="WHC365" s="132"/>
      <c r="WHD365" s="132"/>
      <c r="WHE365" s="132"/>
      <c r="WHF365" s="132"/>
      <c r="WHG365" s="132"/>
      <c r="WHH365" s="132"/>
      <c r="WHI365" s="132"/>
      <c r="WHJ365" s="132"/>
      <c r="WHK365" s="132"/>
      <c r="WHL365" s="132"/>
      <c r="WHM365" s="132"/>
      <c r="WHN365" s="132"/>
      <c r="WHO365" s="132"/>
      <c r="WHP365" s="132"/>
      <c r="WHQ365" s="132"/>
      <c r="WHR365" s="132"/>
      <c r="WHS365" s="132"/>
      <c r="WHT365" s="132"/>
      <c r="WHU365" s="132"/>
      <c r="WHV365" s="132"/>
      <c r="WHW365" s="132"/>
      <c r="WHX365" s="132"/>
      <c r="WHY365" s="132"/>
      <c r="WHZ365" s="132"/>
      <c r="WIA365" s="132"/>
      <c r="WIB365" s="132"/>
      <c r="WIC365" s="132"/>
      <c r="WID365" s="132"/>
      <c r="WIE365" s="132"/>
      <c r="WIF365" s="132"/>
      <c r="WIG365" s="132"/>
      <c r="WIH365" s="132"/>
      <c r="WII365" s="132"/>
      <c r="WIJ365" s="132"/>
      <c r="WIK365" s="132"/>
      <c r="WIL365" s="132"/>
      <c r="WIM365" s="132"/>
      <c r="WIN365" s="132"/>
      <c r="WIO365" s="132"/>
      <c r="WIP365" s="132"/>
      <c r="WIQ365" s="132"/>
      <c r="WIR365" s="132"/>
      <c r="WIS365" s="132"/>
      <c r="WIT365" s="132"/>
      <c r="WIU365" s="132"/>
      <c r="WIV365" s="132"/>
      <c r="WIW365" s="132"/>
      <c r="WIX365" s="132"/>
      <c r="WIY365" s="132"/>
      <c r="WIZ365" s="132"/>
      <c r="WJA365" s="132"/>
      <c r="WJB365" s="132"/>
      <c r="WJC365" s="132"/>
      <c r="WJD365" s="132"/>
      <c r="WJE365" s="132"/>
      <c r="WJF365" s="132"/>
      <c r="WJG365" s="132"/>
      <c r="WJH365" s="132"/>
      <c r="WJI365" s="132"/>
      <c r="WJJ365" s="132"/>
      <c r="WJK365" s="132"/>
      <c r="WJL365" s="132"/>
      <c r="WJM365" s="132"/>
      <c r="WJN365" s="132"/>
      <c r="WJO365" s="132"/>
      <c r="WJP365" s="132"/>
      <c r="WJQ365" s="132"/>
      <c r="WJR365" s="132"/>
      <c r="WJS365" s="132"/>
      <c r="WJT365" s="132"/>
      <c r="WJU365" s="132"/>
      <c r="WJV365" s="132"/>
      <c r="WJW365" s="132"/>
      <c r="WJX365" s="132"/>
      <c r="WJY365" s="132"/>
      <c r="WJZ365" s="132"/>
      <c r="WKA365" s="132"/>
      <c r="WKB365" s="132"/>
      <c r="WKC365" s="132"/>
      <c r="WKD365" s="132"/>
      <c r="WKE365" s="132"/>
      <c r="WKF365" s="132"/>
      <c r="WKG365" s="132"/>
      <c r="WKH365" s="132"/>
      <c r="WKI365" s="132"/>
      <c r="WKJ365" s="132"/>
      <c r="WKK365" s="132"/>
      <c r="WKL365" s="132"/>
      <c r="WKM365" s="132"/>
      <c r="WKN365" s="132"/>
      <c r="WKO365" s="132"/>
      <c r="WKP365" s="132"/>
      <c r="WKQ365" s="132"/>
      <c r="WKR365" s="132"/>
      <c r="WKS365" s="132"/>
      <c r="WKT365" s="132"/>
      <c r="WKU365" s="132"/>
      <c r="WKV365" s="132"/>
      <c r="WKW365" s="132"/>
      <c r="WKX365" s="132"/>
      <c r="WKY365" s="132"/>
      <c r="WKZ365" s="132"/>
      <c r="WLA365" s="132"/>
      <c r="WLB365" s="132"/>
      <c r="WLC365" s="132"/>
      <c r="WLD365" s="132"/>
      <c r="WLE365" s="132"/>
      <c r="WLF365" s="132"/>
      <c r="WLG365" s="132"/>
      <c r="WLH365" s="132"/>
      <c r="WLI365" s="132"/>
      <c r="WLJ365" s="132"/>
      <c r="WLK365" s="132"/>
      <c r="WLL365" s="132"/>
      <c r="WLM365" s="132"/>
      <c r="WLN365" s="132"/>
      <c r="WLO365" s="132"/>
      <c r="WLP365" s="132"/>
      <c r="WLQ365" s="132"/>
      <c r="WLR365" s="132"/>
      <c r="WLS365" s="132"/>
      <c r="WLT365" s="132"/>
      <c r="WLU365" s="132"/>
      <c r="WLV365" s="132"/>
      <c r="WLW365" s="132"/>
      <c r="WLX365" s="132"/>
      <c r="WLY365" s="132"/>
      <c r="WLZ365" s="132"/>
      <c r="WMA365" s="132"/>
      <c r="WMB365" s="132"/>
      <c r="WMC365" s="132"/>
      <c r="WMD365" s="132"/>
      <c r="WME365" s="132"/>
      <c r="WMF365" s="132"/>
      <c r="WMG365" s="132"/>
      <c r="WMH365" s="132"/>
      <c r="WMI365" s="132"/>
      <c r="WMJ365" s="132"/>
      <c r="WMK365" s="132"/>
      <c r="WML365" s="132"/>
      <c r="WMM365" s="132"/>
      <c r="WMN365" s="132"/>
      <c r="WMO365" s="132"/>
      <c r="WMP365" s="132"/>
      <c r="WMQ365" s="132"/>
      <c r="WMR365" s="132"/>
      <c r="WMS365" s="132"/>
      <c r="WMT365" s="132"/>
      <c r="WMU365" s="132"/>
      <c r="WMV365" s="132"/>
      <c r="WMW365" s="132"/>
      <c r="WMX365" s="132"/>
      <c r="WMY365" s="132"/>
      <c r="WMZ365" s="132"/>
      <c r="WNA365" s="132"/>
      <c r="WNB365" s="132"/>
      <c r="WNC365" s="132"/>
      <c r="WND365" s="132"/>
      <c r="WNE365" s="132"/>
      <c r="WNF365" s="132"/>
      <c r="WNG365" s="132"/>
      <c r="WNH365" s="132"/>
      <c r="WNI365" s="132"/>
      <c r="WNJ365" s="132"/>
      <c r="WNK365" s="132"/>
      <c r="WNL365" s="132"/>
      <c r="WNM365" s="132"/>
      <c r="WNN365" s="132"/>
      <c r="WNO365" s="132"/>
      <c r="WNP365" s="132"/>
      <c r="WNQ365" s="132"/>
      <c r="WNR365" s="132"/>
      <c r="WNS365" s="132"/>
      <c r="WNT365" s="132"/>
      <c r="WNU365" s="132"/>
      <c r="WNV365" s="132"/>
      <c r="WNW365" s="132"/>
      <c r="WNX365" s="132"/>
      <c r="WNY365" s="132"/>
      <c r="WNZ365" s="132"/>
      <c r="WOA365" s="132"/>
      <c r="WOB365" s="132"/>
      <c r="WOC365" s="132"/>
      <c r="WOD365" s="132"/>
      <c r="WOE365" s="132"/>
      <c r="WOF365" s="132"/>
      <c r="WOG365" s="132"/>
      <c r="WOH365" s="132"/>
      <c r="WOI365" s="132"/>
      <c r="WOJ365" s="132"/>
      <c r="WOK365" s="132"/>
      <c r="WOL365" s="132"/>
      <c r="WOM365" s="132"/>
      <c r="WON365" s="132"/>
      <c r="WOO365" s="132"/>
      <c r="WOP365" s="132"/>
      <c r="WOQ365" s="132"/>
      <c r="WOR365" s="132"/>
      <c r="WOS365" s="132"/>
      <c r="WOT365" s="132"/>
      <c r="WOU365" s="132"/>
      <c r="WOV365" s="132"/>
      <c r="WOW365" s="132"/>
      <c r="WOX365" s="132"/>
      <c r="WOY365" s="132"/>
      <c r="WOZ365" s="132"/>
      <c r="WPA365" s="132"/>
      <c r="WPB365" s="132"/>
      <c r="WPC365" s="132"/>
      <c r="WPD365" s="132"/>
      <c r="WPE365" s="132"/>
      <c r="WPF365" s="132"/>
      <c r="WPG365" s="132"/>
      <c r="WPH365" s="132"/>
      <c r="WPI365" s="132"/>
      <c r="WPJ365" s="132"/>
      <c r="WPK365" s="132"/>
      <c r="WPL365" s="132"/>
      <c r="WPM365" s="132"/>
      <c r="WPN365" s="132"/>
      <c r="WPO365" s="132"/>
      <c r="WPP365" s="132"/>
      <c r="WPQ365" s="132"/>
      <c r="WPR365" s="132"/>
      <c r="WPS365" s="132"/>
      <c r="WPT365" s="132"/>
      <c r="WPU365" s="132"/>
      <c r="WPV365" s="132"/>
      <c r="WPW365" s="132"/>
      <c r="WPX365" s="132"/>
      <c r="WPY365" s="132"/>
      <c r="WPZ365" s="132"/>
      <c r="WQA365" s="132"/>
      <c r="WQB365" s="132"/>
      <c r="WQC365" s="132"/>
      <c r="WQD365" s="132"/>
      <c r="WQE365" s="132"/>
      <c r="WQF365" s="132"/>
      <c r="WQG365" s="132"/>
      <c r="WQH365" s="132"/>
      <c r="WQI365" s="132"/>
      <c r="WQJ365" s="132"/>
      <c r="WQK365" s="132"/>
      <c r="WQL365" s="132"/>
      <c r="WQM365" s="132"/>
      <c r="WQN365" s="132"/>
      <c r="WQO365" s="132"/>
      <c r="WQP365" s="132"/>
      <c r="WQQ365" s="132"/>
      <c r="WQR365" s="132"/>
      <c r="WQS365" s="132"/>
      <c r="WQT365" s="132"/>
      <c r="WQU365" s="132"/>
      <c r="WQV365" s="132"/>
      <c r="WQW365" s="132"/>
      <c r="WQX365" s="132"/>
      <c r="WQY365" s="132"/>
      <c r="WQZ365" s="132"/>
      <c r="WRA365" s="132"/>
      <c r="WRB365" s="132"/>
      <c r="WRC365" s="132"/>
      <c r="WRD365" s="132"/>
      <c r="WRE365" s="132"/>
      <c r="WRF365" s="132"/>
      <c r="WRG365" s="132"/>
      <c r="WRH365" s="132"/>
      <c r="WRI365" s="132"/>
      <c r="WRJ365" s="132"/>
      <c r="WRK365" s="132"/>
      <c r="WRL365" s="132"/>
      <c r="WRM365" s="132"/>
      <c r="WRN365" s="132"/>
      <c r="WRO365" s="132"/>
      <c r="WRP365" s="132"/>
      <c r="WRQ365" s="132"/>
      <c r="WRR365" s="132"/>
      <c r="WRS365" s="132"/>
      <c r="WRT365" s="132"/>
      <c r="WRU365" s="132"/>
      <c r="WRV365" s="132"/>
      <c r="WRW365" s="132"/>
      <c r="WRX365" s="132"/>
      <c r="WRY365" s="132"/>
      <c r="WRZ365" s="132"/>
      <c r="WSA365" s="132"/>
      <c r="WSB365" s="132"/>
      <c r="WSC365" s="132"/>
      <c r="WSD365" s="132"/>
      <c r="WSE365" s="132"/>
      <c r="WSF365" s="132"/>
      <c r="WSG365" s="132"/>
      <c r="WSH365" s="132"/>
      <c r="WSI365" s="132"/>
      <c r="WSJ365" s="132"/>
      <c r="WSK365" s="132"/>
      <c r="WSL365" s="132"/>
      <c r="WSM365" s="132"/>
      <c r="WSN365" s="132"/>
      <c r="WSO365" s="132"/>
      <c r="WSP365" s="132"/>
      <c r="WSQ365" s="132"/>
      <c r="WSR365" s="132"/>
      <c r="WSS365" s="132"/>
      <c r="WST365" s="132"/>
      <c r="WSU365" s="132"/>
      <c r="WSV365" s="132"/>
      <c r="WSW365" s="132"/>
      <c r="WSX365" s="132"/>
      <c r="WSY365" s="132"/>
      <c r="WSZ365" s="132"/>
      <c r="WTA365" s="132"/>
      <c r="WTB365" s="132"/>
      <c r="WTC365" s="132"/>
      <c r="WTD365" s="132"/>
      <c r="WTE365" s="132"/>
      <c r="WTF365" s="132"/>
      <c r="WTG365" s="132"/>
      <c r="WTH365" s="132"/>
      <c r="WTI365" s="132"/>
      <c r="WTJ365" s="132"/>
      <c r="WTK365" s="132"/>
      <c r="WTL365" s="132"/>
      <c r="WTM365" s="132"/>
      <c r="WTN365" s="132"/>
      <c r="WTO365" s="132"/>
      <c r="WTP365" s="132"/>
      <c r="WTQ365" s="132"/>
      <c r="WTR365" s="132"/>
      <c r="WTS365" s="132"/>
      <c r="WTT365" s="132"/>
      <c r="WTU365" s="132"/>
      <c r="WTV365" s="132"/>
      <c r="WTW365" s="132"/>
      <c r="WTX365" s="132"/>
      <c r="WTY365" s="132"/>
      <c r="WTZ365" s="132"/>
      <c r="WUA365" s="132"/>
      <c r="WUB365" s="132"/>
      <c r="WUC365" s="132"/>
      <c r="WUD365" s="132"/>
      <c r="WUE365" s="132"/>
      <c r="WUF365" s="132"/>
      <c r="WUG365" s="132"/>
      <c r="WUH365" s="132"/>
      <c r="WUI365" s="132"/>
      <c r="WUJ365" s="132"/>
      <c r="WUK365" s="132"/>
      <c r="WUL365" s="132"/>
      <c r="WUM365" s="132"/>
      <c r="WUN365" s="132"/>
      <c r="WUO365" s="132"/>
      <c r="WUP365" s="132"/>
      <c r="WUQ365" s="132"/>
      <c r="WUR365" s="132"/>
      <c r="WUS365" s="132"/>
      <c r="WUT365" s="132"/>
      <c r="WUU365" s="132"/>
      <c r="WUV365" s="132"/>
      <c r="WUW365" s="132"/>
      <c r="WUX365" s="132"/>
      <c r="WUY365" s="132"/>
      <c r="WUZ365" s="132"/>
      <c r="WVA365" s="132"/>
      <c r="WVB365" s="132"/>
      <c r="WVC365" s="132"/>
      <c r="WVD365" s="132"/>
      <c r="WVE365" s="132"/>
      <c r="WVF365" s="132"/>
      <c r="WVG365" s="132"/>
      <c r="WVH365" s="132"/>
      <c r="WVI365" s="132"/>
      <c r="WVJ365" s="132"/>
      <c r="WVK365" s="132"/>
      <c r="WVL365" s="132"/>
      <c r="WVM365" s="132"/>
      <c r="WVN365" s="132"/>
      <c r="WVO365" s="132"/>
      <c r="WVP365" s="132"/>
      <c r="WVQ365" s="132"/>
      <c r="WVR365" s="132"/>
      <c r="WVS365" s="132"/>
      <c r="WVT365" s="132"/>
      <c r="WVU365" s="132"/>
      <c r="WVV365" s="132"/>
      <c r="WVW365" s="132"/>
      <c r="WVX365" s="132"/>
      <c r="WVY365" s="132"/>
      <c r="WVZ365" s="132"/>
      <c r="WWA365" s="132"/>
      <c r="WWB365" s="132"/>
      <c r="WWC365" s="132"/>
      <c r="WWD365" s="132"/>
      <c r="WWE365" s="132"/>
      <c r="WWF365" s="132"/>
      <c r="WWG365" s="132"/>
      <c r="WWH365" s="132"/>
      <c r="WWI365" s="132"/>
      <c r="WWJ365" s="132"/>
      <c r="WWK365" s="132"/>
      <c r="WWL365" s="132"/>
      <c r="WWM365" s="132"/>
      <c r="WWN365" s="132"/>
      <c r="WWO365" s="132"/>
      <c r="WWP365" s="132"/>
      <c r="WWQ365" s="132"/>
      <c r="WWR365" s="132"/>
      <c r="WWS365" s="132"/>
      <c r="WWT365" s="132"/>
      <c r="WWU365" s="132"/>
      <c r="WWV365" s="132"/>
      <c r="WWW365" s="132"/>
      <c r="WWX365" s="132"/>
      <c r="WWY365" s="132"/>
      <c r="WWZ365" s="132"/>
      <c r="WXA365" s="132"/>
      <c r="WXB365" s="132"/>
      <c r="WXC365" s="132"/>
      <c r="WXD365" s="132"/>
      <c r="WXE365" s="132"/>
      <c r="WXF365" s="132"/>
      <c r="WXG365" s="132"/>
      <c r="WXH365" s="132"/>
      <c r="WXI365" s="132"/>
      <c r="WXJ365" s="132"/>
      <c r="WXK365" s="132"/>
      <c r="WXL365" s="132"/>
      <c r="WXM365" s="132"/>
      <c r="WXN365" s="132"/>
      <c r="WXO365" s="132"/>
      <c r="WXP365" s="132"/>
      <c r="WXQ365" s="132"/>
      <c r="WXR365" s="132"/>
      <c r="WXS365" s="132"/>
      <c r="WXT365" s="132"/>
      <c r="WXU365" s="132"/>
      <c r="WXV365" s="132"/>
      <c r="WXW365" s="132"/>
      <c r="WXX365" s="132"/>
      <c r="WXY365" s="132"/>
      <c r="WXZ365" s="132"/>
      <c r="WYA365" s="132"/>
      <c r="WYB365" s="132"/>
      <c r="WYC365" s="132"/>
      <c r="WYD365" s="132"/>
      <c r="WYE365" s="132"/>
      <c r="WYF365" s="132"/>
      <c r="WYG365" s="132"/>
      <c r="WYH365" s="132"/>
      <c r="WYI365" s="132"/>
      <c r="WYJ365" s="132"/>
      <c r="WYK365" s="132"/>
      <c r="WYL365" s="132"/>
      <c r="WYM365" s="132"/>
      <c r="WYN365" s="132"/>
      <c r="WYO365" s="132"/>
      <c r="WYP365" s="132"/>
      <c r="WYQ365" s="132"/>
      <c r="WYR365" s="132"/>
      <c r="WYS365" s="132"/>
      <c r="WYT365" s="132"/>
      <c r="WYU365" s="132"/>
      <c r="WYV365" s="132"/>
      <c r="WYW365" s="132"/>
      <c r="WYX365" s="132"/>
      <c r="WYY365" s="132"/>
      <c r="WYZ365" s="132"/>
      <c r="WZA365" s="132"/>
      <c r="WZB365" s="132"/>
      <c r="WZC365" s="132"/>
      <c r="WZD365" s="132"/>
      <c r="WZE365" s="132"/>
      <c r="WZF365" s="132"/>
      <c r="WZG365" s="132"/>
      <c r="WZH365" s="132"/>
      <c r="WZI365" s="132"/>
      <c r="WZJ365" s="132"/>
      <c r="WZK365" s="132"/>
      <c r="WZL365" s="132"/>
      <c r="WZM365" s="132"/>
      <c r="WZN365" s="132"/>
      <c r="WZO365" s="132"/>
      <c r="WZP365" s="132"/>
      <c r="WZQ365" s="132"/>
      <c r="WZR365" s="132"/>
      <c r="WZS365" s="132"/>
      <c r="WZT365" s="132"/>
      <c r="WZU365" s="132"/>
      <c r="WZV365" s="132"/>
      <c r="WZW365" s="132"/>
      <c r="WZX365" s="132"/>
      <c r="WZY365" s="132"/>
      <c r="WZZ365" s="132"/>
      <c r="XAA365" s="132"/>
      <c r="XAB365" s="132"/>
      <c r="XAC365" s="132"/>
      <c r="XAD365" s="132"/>
      <c r="XAE365" s="132"/>
      <c r="XAF365" s="132"/>
      <c r="XAG365" s="132"/>
      <c r="XAH365" s="132"/>
      <c r="XAI365" s="132"/>
      <c r="XAJ365" s="132"/>
      <c r="XAK365" s="132"/>
      <c r="XAL365" s="132"/>
      <c r="XAM365" s="132"/>
      <c r="XAN365" s="132"/>
      <c r="XAO365" s="132"/>
      <c r="XAP365" s="132"/>
      <c r="XAQ365" s="132"/>
      <c r="XAR365" s="132"/>
      <c r="XAS365" s="132"/>
      <c r="XAT365" s="132"/>
      <c r="XAU365" s="132"/>
      <c r="XAV365" s="132"/>
      <c r="XAW365" s="132"/>
      <c r="XAX365" s="132"/>
      <c r="XAY365" s="132"/>
      <c r="XAZ365" s="132"/>
      <c r="XBA365" s="132"/>
      <c r="XBB365" s="132"/>
      <c r="XBC365" s="132"/>
      <c r="XBD365" s="132"/>
      <c r="XBE365" s="132"/>
      <c r="XBF365" s="132"/>
      <c r="XBG365" s="132"/>
      <c r="XBH365" s="132"/>
      <c r="XBI365" s="132"/>
      <c r="XBJ365" s="132"/>
      <c r="XBK365" s="132"/>
      <c r="XBL365" s="132"/>
      <c r="XBM365" s="132"/>
      <c r="XBN365" s="132"/>
      <c r="XBO365" s="132"/>
      <c r="XBP365" s="132"/>
      <c r="XBQ365" s="132"/>
      <c r="XBR365" s="132"/>
      <c r="XBS365" s="132"/>
      <c r="XBT365" s="132"/>
      <c r="XBU365" s="132"/>
      <c r="XBV365" s="132"/>
      <c r="XBW365" s="132"/>
      <c r="XBX365" s="132"/>
      <c r="XBY365" s="132"/>
      <c r="XBZ365" s="132"/>
      <c r="XCA365" s="132"/>
      <c r="XCB365" s="132"/>
      <c r="XCC365" s="132"/>
      <c r="XCD365" s="132"/>
      <c r="XCE365" s="132"/>
      <c r="XCF365" s="132"/>
      <c r="XCG365" s="132"/>
      <c r="XCH365" s="132"/>
      <c r="XCI365" s="132"/>
      <c r="XCJ365" s="132"/>
      <c r="XCK365" s="132"/>
      <c r="XCL365" s="132"/>
      <c r="XCM365" s="132"/>
      <c r="XCN365" s="132"/>
      <c r="XCO365" s="132"/>
      <c r="XCP365" s="132"/>
      <c r="XCQ365" s="132"/>
      <c r="XCR365" s="132"/>
      <c r="XCS365" s="132"/>
      <c r="XCT365" s="132"/>
      <c r="XCU365" s="132"/>
      <c r="XCV365" s="132"/>
      <c r="XCW365" s="132"/>
      <c r="XCX365" s="132"/>
      <c r="XCY365" s="132"/>
      <c r="XCZ365" s="132"/>
      <c r="XDA365" s="132"/>
      <c r="XDB365" s="132"/>
      <c r="XDC365" s="132"/>
      <c r="XDD365" s="132"/>
      <c r="XDE365" s="132"/>
      <c r="XDF365" s="132"/>
      <c r="XDG365" s="132"/>
      <c r="XDH365" s="132"/>
      <c r="XDI365" s="132"/>
      <c r="XDJ365" s="132"/>
      <c r="XDK365" s="132"/>
      <c r="XDL365" s="132"/>
      <c r="XDM365" s="132"/>
      <c r="XDN365" s="132"/>
      <c r="XDO365" s="132"/>
      <c r="XDP365" s="132"/>
      <c r="XDQ365" s="132"/>
      <c r="XDR365" s="132"/>
      <c r="XDS365" s="132"/>
      <c r="XDT365" s="132"/>
      <c r="XDU365" s="132"/>
      <c r="XDV365" s="132"/>
      <c r="XDW365" s="132"/>
      <c r="XDX365" s="132"/>
      <c r="XDY365" s="132"/>
      <c r="XDZ365" s="132"/>
      <c r="XEA365" s="132"/>
      <c r="XEB365" s="132"/>
      <c r="XEC365" s="132"/>
      <c r="XED365" s="132"/>
      <c r="XEE365" s="132"/>
      <c r="XEF365" s="132"/>
      <c r="XEG365" s="132"/>
      <c r="XEH365" s="132"/>
      <c r="XEI365" s="132"/>
      <c r="XEJ365" s="132"/>
      <c r="XEK365" s="132"/>
      <c r="XEL365" s="132"/>
      <c r="XEM365" s="132"/>
      <c r="XEN365" s="132"/>
      <c r="XEO365" s="132"/>
      <c r="XEP365" s="132"/>
      <c r="XEQ365" s="132"/>
      <c r="XER365" s="132"/>
      <c r="XES365" s="132"/>
      <c r="XET365" s="132"/>
      <c r="XEU365" s="132"/>
      <c r="XEV365" s="132"/>
      <c r="XEW365" s="132"/>
      <c r="XEX365" s="132"/>
      <c r="XEY365" s="132"/>
      <c r="XEZ365" s="132"/>
      <c r="XFA365" s="132"/>
      <c r="XFB365" s="132"/>
    </row>
    <row r="366" s="132" customFormat="1" ht="51.95" hidden="1" customHeight="1" spans="1:20">
      <c r="A366" s="248">
        <v>28</v>
      </c>
      <c r="B366" s="207" t="s">
        <v>3256</v>
      </c>
      <c r="C366" s="201" t="s">
        <v>51</v>
      </c>
      <c r="D366" s="201" t="s">
        <v>642</v>
      </c>
      <c r="E366" s="373" t="s">
        <v>3257</v>
      </c>
      <c r="F366" s="201">
        <v>100000</v>
      </c>
      <c r="G366" s="179">
        <v>0</v>
      </c>
      <c r="H366" s="180" t="s">
        <v>3258</v>
      </c>
      <c r="I366" s="180"/>
      <c r="J366" s="180"/>
      <c r="K366" s="179" t="s">
        <v>33</v>
      </c>
      <c r="L366" s="179" t="s">
        <v>33</v>
      </c>
      <c r="M366" s="181" t="s">
        <v>646</v>
      </c>
      <c r="N366" s="181" t="s">
        <v>157</v>
      </c>
      <c r="O366" s="219"/>
      <c r="P366" s="270"/>
      <c r="Q366" s="248">
        <v>2</v>
      </c>
      <c r="R366" s="254"/>
      <c r="S366" s="85"/>
      <c r="T366" s="352"/>
    </row>
    <row r="367" s="88" customFormat="1" ht="30" hidden="1" customHeight="1" spans="1:17">
      <c r="A367" s="248">
        <v>29</v>
      </c>
      <c r="B367" s="207" t="s">
        <v>3259</v>
      </c>
      <c r="C367" s="181" t="s">
        <v>104</v>
      </c>
      <c r="D367" s="184" t="s">
        <v>1072</v>
      </c>
      <c r="E367" s="211" t="s">
        <v>3260</v>
      </c>
      <c r="F367" s="186">
        <v>700</v>
      </c>
      <c r="G367" s="179">
        <v>0</v>
      </c>
      <c r="H367" s="211" t="s">
        <v>3261</v>
      </c>
      <c r="I367" s="211"/>
      <c r="J367" s="211"/>
      <c r="K367" s="201" t="s">
        <v>33</v>
      </c>
      <c r="L367" s="201" t="s">
        <v>33</v>
      </c>
      <c r="M367" s="236" t="s">
        <v>1077</v>
      </c>
      <c r="N367" s="201" t="s">
        <v>2200</v>
      </c>
      <c r="O367" s="234" t="s">
        <v>2536</v>
      </c>
      <c r="P367" s="239"/>
      <c r="Q367" s="299">
        <v>4</v>
      </c>
    </row>
    <row r="368" s="103" customFormat="1" ht="66" hidden="1" customHeight="1" spans="1:17">
      <c r="A368" s="248">
        <v>30</v>
      </c>
      <c r="B368" s="182" t="s">
        <v>3262</v>
      </c>
      <c r="C368" s="179" t="s">
        <v>51</v>
      </c>
      <c r="D368" s="181" t="s">
        <v>894</v>
      </c>
      <c r="E368" s="182" t="s">
        <v>3263</v>
      </c>
      <c r="F368" s="186">
        <v>160000</v>
      </c>
      <c r="G368" s="179">
        <v>0</v>
      </c>
      <c r="H368" s="188" t="s">
        <v>3264</v>
      </c>
      <c r="I368" s="188"/>
      <c r="J368" s="188"/>
      <c r="K368" s="179" t="s">
        <v>33</v>
      </c>
      <c r="L368" s="179" t="s">
        <v>33</v>
      </c>
      <c r="M368" s="181" t="s">
        <v>898</v>
      </c>
      <c r="N368" s="181" t="s">
        <v>2224</v>
      </c>
      <c r="O368" s="21"/>
      <c r="P368" s="5"/>
      <c r="Q368" s="5">
        <v>1</v>
      </c>
    </row>
    <row r="369" s="117" customFormat="1" ht="33" hidden="1" customHeight="1" spans="1:17">
      <c r="A369" s="248">
        <v>31</v>
      </c>
      <c r="B369" s="180" t="s">
        <v>3265</v>
      </c>
      <c r="C369" s="183" t="s">
        <v>51</v>
      </c>
      <c r="D369" s="183" t="s">
        <v>894</v>
      </c>
      <c r="E369" s="180" t="s">
        <v>3266</v>
      </c>
      <c r="F369" s="187">
        <v>7000</v>
      </c>
      <c r="G369" s="179">
        <v>0</v>
      </c>
      <c r="H369" s="180" t="s">
        <v>3242</v>
      </c>
      <c r="I369" s="180"/>
      <c r="J369" s="180"/>
      <c r="K369" s="179" t="s">
        <v>33</v>
      </c>
      <c r="L369" s="179" t="s">
        <v>33</v>
      </c>
      <c r="M369" s="181" t="s">
        <v>898</v>
      </c>
      <c r="N369" s="181" t="s">
        <v>2224</v>
      </c>
      <c r="O369" s="21"/>
      <c r="P369" s="5"/>
      <c r="Q369" s="299">
        <v>4</v>
      </c>
    </row>
    <row r="370" s="90" customFormat="1" ht="51" hidden="1" customHeight="1" spans="1:19">
      <c r="A370" s="248">
        <v>32</v>
      </c>
      <c r="B370" s="180" t="s">
        <v>3267</v>
      </c>
      <c r="C370" s="181" t="s">
        <v>104</v>
      </c>
      <c r="D370" s="201" t="s">
        <v>984</v>
      </c>
      <c r="E370" s="191" t="s">
        <v>3268</v>
      </c>
      <c r="F370" s="201">
        <v>5000</v>
      </c>
      <c r="G370" s="179">
        <v>0</v>
      </c>
      <c r="H370" s="362" t="s">
        <v>3154</v>
      </c>
      <c r="I370" s="362"/>
      <c r="J370" s="362"/>
      <c r="K370" s="259" t="s">
        <v>33</v>
      </c>
      <c r="L370" s="259" t="s">
        <v>33</v>
      </c>
      <c r="M370" s="179" t="s">
        <v>989</v>
      </c>
      <c r="N370" s="179" t="s">
        <v>2254</v>
      </c>
      <c r="O370" s="255" t="s">
        <v>38</v>
      </c>
      <c r="P370" s="255"/>
      <c r="Q370" s="299">
        <v>4</v>
      </c>
      <c r="R370" s="256"/>
      <c r="S370" s="267"/>
    </row>
    <row r="371" s="116" customFormat="1" ht="20.1" hidden="1" customHeight="1" spans="1:19">
      <c r="A371" s="193" t="s">
        <v>2601</v>
      </c>
      <c r="B371" s="194" t="str">
        <f>"社会事业类"&amp;SUBTOTAL(3,A371:A394)-2&amp;"个"</f>
        <v>社会事业类-2个</v>
      </c>
      <c r="C371" s="195"/>
      <c r="D371" s="196"/>
      <c r="E371" s="197"/>
      <c r="F371" s="198">
        <f>SUM(F372:F393)</f>
        <v>503127</v>
      </c>
      <c r="G371" s="198">
        <v>0</v>
      </c>
      <c r="H371" s="199"/>
      <c r="I371" s="199"/>
      <c r="J371" s="199"/>
      <c r="K371" s="193"/>
      <c r="L371" s="193"/>
      <c r="M371" s="193"/>
      <c r="N371" s="193"/>
      <c r="O371" s="229"/>
      <c r="P371" s="229"/>
      <c r="Q371" s="261"/>
      <c r="S371" s="104"/>
    </row>
    <row r="372" s="106" customFormat="1" ht="45.95" hidden="1" customHeight="1" spans="1:17">
      <c r="A372" s="248">
        <v>1</v>
      </c>
      <c r="B372" s="180" t="s">
        <v>3269</v>
      </c>
      <c r="C372" s="179" t="s">
        <v>1951</v>
      </c>
      <c r="D372" s="179" t="s">
        <v>28</v>
      </c>
      <c r="E372" s="180" t="s">
        <v>3270</v>
      </c>
      <c r="F372" s="179">
        <v>10000</v>
      </c>
      <c r="G372" s="179">
        <v>0</v>
      </c>
      <c r="H372" s="180" t="s">
        <v>3258</v>
      </c>
      <c r="I372" s="180"/>
      <c r="J372" s="180"/>
      <c r="K372" s="179" t="s">
        <v>33</v>
      </c>
      <c r="L372" s="179" t="s">
        <v>33</v>
      </c>
      <c r="M372" s="179" t="s">
        <v>2895</v>
      </c>
      <c r="N372" s="179" t="s">
        <v>73</v>
      </c>
      <c r="O372" s="248"/>
      <c r="P372" s="224"/>
      <c r="Q372" s="278">
        <v>1</v>
      </c>
    </row>
    <row r="373" s="106" customFormat="1" ht="30" hidden="1" customHeight="1" spans="1:17">
      <c r="A373" s="248">
        <v>2</v>
      </c>
      <c r="B373" s="180" t="s">
        <v>3271</v>
      </c>
      <c r="C373" s="179" t="s">
        <v>137</v>
      </c>
      <c r="D373" s="179" t="s">
        <v>28</v>
      </c>
      <c r="E373" s="180" t="s">
        <v>3272</v>
      </c>
      <c r="F373" s="179">
        <v>360</v>
      </c>
      <c r="G373" s="179">
        <v>0</v>
      </c>
      <c r="H373" s="180" t="s">
        <v>3258</v>
      </c>
      <c r="I373" s="180"/>
      <c r="J373" s="180"/>
      <c r="K373" s="179" t="s">
        <v>33</v>
      </c>
      <c r="L373" s="179" t="s">
        <v>33</v>
      </c>
      <c r="M373" s="179" t="s">
        <v>3273</v>
      </c>
      <c r="N373" s="181" t="s">
        <v>3274</v>
      </c>
      <c r="O373" s="248"/>
      <c r="P373" s="220"/>
      <c r="Q373" s="278">
        <v>4</v>
      </c>
    </row>
    <row r="374" s="106" customFormat="1" ht="56.1" hidden="1" customHeight="1" spans="1:17">
      <c r="A374" s="248">
        <v>3</v>
      </c>
      <c r="B374" s="211" t="s">
        <v>3275</v>
      </c>
      <c r="C374" s="179" t="s">
        <v>1951</v>
      </c>
      <c r="D374" s="179" t="s">
        <v>28</v>
      </c>
      <c r="E374" s="191" t="s">
        <v>3276</v>
      </c>
      <c r="F374" s="186">
        <v>100000</v>
      </c>
      <c r="G374" s="179">
        <v>0</v>
      </c>
      <c r="H374" s="180" t="s">
        <v>3277</v>
      </c>
      <c r="I374" s="180"/>
      <c r="J374" s="180"/>
      <c r="K374" s="179" t="s">
        <v>33</v>
      </c>
      <c r="L374" s="179" t="s">
        <v>33</v>
      </c>
      <c r="M374" s="179" t="s">
        <v>2895</v>
      </c>
      <c r="N374" s="179" t="s">
        <v>73</v>
      </c>
      <c r="O374" s="248"/>
      <c r="P374" s="224"/>
      <c r="Q374" s="278">
        <v>4</v>
      </c>
    </row>
    <row r="375" s="106" customFormat="1" ht="35.1" hidden="1" customHeight="1" spans="1:17">
      <c r="A375" s="248">
        <v>4</v>
      </c>
      <c r="B375" s="180" t="s">
        <v>3278</v>
      </c>
      <c r="C375" s="179" t="s">
        <v>189</v>
      </c>
      <c r="D375" s="179" t="s">
        <v>28</v>
      </c>
      <c r="E375" s="180" t="s">
        <v>3279</v>
      </c>
      <c r="F375" s="179">
        <v>30000</v>
      </c>
      <c r="G375" s="179">
        <v>0</v>
      </c>
      <c r="H375" s="180" t="s">
        <v>3258</v>
      </c>
      <c r="I375" s="180"/>
      <c r="J375" s="180"/>
      <c r="K375" s="179" t="s">
        <v>33</v>
      </c>
      <c r="L375" s="179" t="s">
        <v>33</v>
      </c>
      <c r="M375" s="179" t="s">
        <v>2895</v>
      </c>
      <c r="N375" s="179" t="s">
        <v>73</v>
      </c>
      <c r="O375" s="248"/>
      <c r="P375" s="224"/>
      <c r="Q375" s="278">
        <v>4</v>
      </c>
    </row>
    <row r="376" s="106" customFormat="1" ht="38.1" hidden="1" customHeight="1" spans="1:17">
      <c r="A376" s="248">
        <v>5</v>
      </c>
      <c r="B376" s="211" t="s">
        <v>1470</v>
      </c>
      <c r="C376" s="179" t="s">
        <v>189</v>
      </c>
      <c r="D376" s="179" t="s">
        <v>28</v>
      </c>
      <c r="E376" s="180" t="s">
        <v>3280</v>
      </c>
      <c r="F376" s="186">
        <v>10000</v>
      </c>
      <c r="G376" s="179">
        <v>0</v>
      </c>
      <c r="H376" s="180" t="s">
        <v>3258</v>
      </c>
      <c r="I376" s="180"/>
      <c r="J376" s="180"/>
      <c r="K376" s="179" t="s">
        <v>33</v>
      </c>
      <c r="L376" s="179" t="s">
        <v>33</v>
      </c>
      <c r="M376" s="179" t="s">
        <v>2895</v>
      </c>
      <c r="N376" s="179" t="s">
        <v>73</v>
      </c>
      <c r="O376" s="248"/>
      <c r="P376" s="224"/>
      <c r="Q376" s="278">
        <v>4</v>
      </c>
    </row>
    <row r="377" s="106" customFormat="1" ht="44.1" hidden="1" customHeight="1" spans="1:17">
      <c r="A377" s="248">
        <v>6</v>
      </c>
      <c r="B377" s="191" t="s">
        <v>187</v>
      </c>
      <c r="C377" s="179" t="s">
        <v>189</v>
      </c>
      <c r="D377" s="179" t="s">
        <v>28</v>
      </c>
      <c r="E377" s="191" t="s">
        <v>190</v>
      </c>
      <c r="F377" s="187">
        <v>30000</v>
      </c>
      <c r="G377" s="179">
        <v>0</v>
      </c>
      <c r="H377" s="180" t="s">
        <v>3281</v>
      </c>
      <c r="I377" s="180"/>
      <c r="J377" s="180"/>
      <c r="K377" s="179" t="s">
        <v>33</v>
      </c>
      <c r="L377" s="179" t="s">
        <v>33</v>
      </c>
      <c r="M377" s="179" t="s">
        <v>2895</v>
      </c>
      <c r="N377" s="179" t="s">
        <v>73</v>
      </c>
      <c r="O377" s="248"/>
      <c r="P377" s="224"/>
      <c r="Q377" s="278">
        <v>4</v>
      </c>
    </row>
    <row r="378" s="106" customFormat="1" ht="30" hidden="1" customHeight="1" spans="1:17">
      <c r="A378" s="248">
        <v>7</v>
      </c>
      <c r="B378" s="180" t="s">
        <v>3282</v>
      </c>
      <c r="C378" s="179" t="s">
        <v>137</v>
      </c>
      <c r="D378" s="179" t="s">
        <v>28</v>
      </c>
      <c r="E378" s="180" t="s">
        <v>3283</v>
      </c>
      <c r="F378" s="179">
        <v>365</v>
      </c>
      <c r="G378" s="179">
        <v>0</v>
      </c>
      <c r="H378" s="180" t="s">
        <v>3284</v>
      </c>
      <c r="I378" s="180"/>
      <c r="J378" s="180"/>
      <c r="K378" s="179" t="s">
        <v>33</v>
      </c>
      <c r="L378" s="179" t="s">
        <v>33</v>
      </c>
      <c r="M378" s="179" t="s">
        <v>3273</v>
      </c>
      <c r="N378" s="181" t="s">
        <v>3274</v>
      </c>
      <c r="O378" s="248"/>
      <c r="P378" s="220"/>
      <c r="Q378" s="278">
        <v>4</v>
      </c>
    </row>
    <row r="379" s="106" customFormat="1" ht="30" hidden="1" customHeight="1" spans="1:17">
      <c r="A379" s="248">
        <v>8</v>
      </c>
      <c r="B379" s="180" t="s">
        <v>3285</v>
      </c>
      <c r="C379" s="179" t="s">
        <v>137</v>
      </c>
      <c r="D379" s="179" t="s">
        <v>28</v>
      </c>
      <c r="E379" s="180" t="s">
        <v>3286</v>
      </c>
      <c r="F379" s="179">
        <v>642</v>
      </c>
      <c r="G379" s="179">
        <v>0</v>
      </c>
      <c r="H379" s="180" t="s">
        <v>3284</v>
      </c>
      <c r="I379" s="180"/>
      <c r="J379" s="180"/>
      <c r="K379" s="179" t="s">
        <v>33</v>
      </c>
      <c r="L379" s="179" t="s">
        <v>33</v>
      </c>
      <c r="M379" s="179" t="s">
        <v>3273</v>
      </c>
      <c r="N379" s="181" t="s">
        <v>3274</v>
      </c>
      <c r="O379" s="248"/>
      <c r="P379" s="220"/>
      <c r="Q379" s="278">
        <v>4</v>
      </c>
    </row>
    <row r="380" s="106" customFormat="1" ht="30" hidden="1" customHeight="1" spans="1:17">
      <c r="A380" s="248">
        <v>9</v>
      </c>
      <c r="B380" s="180" t="s">
        <v>3287</v>
      </c>
      <c r="C380" s="179" t="s">
        <v>137</v>
      </c>
      <c r="D380" s="179" t="s">
        <v>28</v>
      </c>
      <c r="E380" s="180" t="s">
        <v>3288</v>
      </c>
      <c r="F380" s="179">
        <v>450</v>
      </c>
      <c r="G380" s="179">
        <v>0</v>
      </c>
      <c r="H380" s="180" t="s">
        <v>3284</v>
      </c>
      <c r="I380" s="180"/>
      <c r="J380" s="180"/>
      <c r="K380" s="179" t="s">
        <v>33</v>
      </c>
      <c r="L380" s="179" t="s">
        <v>33</v>
      </c>
      <c r="M380" s="179" t="s">
        <v>3273</v>
      </c>
      <c r="N380" s="181" t="s">
        <v>3274</v>
      </c>
      <c r="O380" s="248"/>
      <c r="P380" s="220"/>
      <c r="Q380" s="278">
        <v>4</v>
      </c>
    </row>
    <row r="381" s="106" customFormat="1" ht="30" hidden="1" customHeight="1" spans="1:17">
      <c r="A381" s="248">
        <v>10</v>
      </c>
      <c r="B381" s="211" t="s">
        <v>3289</v>
      </c>
      <c r="C381" s="179" t="s">
        <v>137</v>
      </c>
      <c r="D381" s="179" t="s">
        <v>28</v>
      </c>
      <c r="E381" s="191" t="s">
        <v>3290</v>
      </c>
      <c r="F381" s="186">
        <v>750</v>
      </c>
      <c r="G381" s="179">
        <v>0</v>
      </c>
      <c r="H381" s="180" t="s">
        <v>3284</v>
      </c>
      <c r="I381" s="180"/>
      <c r="J381" s="180"/>
      <c r="K381" s="179" t="s">
        <v>33</v>
      </c>
      <c r="L381" s="179" t="s">
        <v>33</v>
      </c>
      <c r="M381" s="179" t="s">
        <v>3273</v>
      </c>
      <c r="N381" s="181" t="s">
        <v>3274</v>
      </c>
      <c r="O381" s="248"/>
      <c r="P381" s="220"/>
      <c r="Q381" s="278">
        <v>4</v>
      </c>
    </row>
    <row r="382" s="106" customFormat="1" ht="30" hidden="1" customHeight="1" spans="1:17">
      <c r="A382" s="248">
        <v>11</v>
      </c>
      <c r="B382" s="180" t="s">
        <v>200</v>
      </c>
      <c r="C382" s="179" t="s">
        <v>137</v>
      </c>
      <c r="D382" s="179" t="s">
        <v>28</v>
      </c>
      <c r="E382" s="180" t="s">
        <v>3291</v>
      </c>
      <c r="F382" s="179">
        <v>8000</v>
      </c>
      <c r="G382" s="179">
        <v>0</v>
      </c>
      <c r="H382" s="180" t="s">
        <v>3258</v>
      </c>
      <c r="I382" s="180"/>
      <c r="J382" s="180"/>
      <c r="K382" s="179" t="s">
        <v>33</v>
      </c>
      <c r="L382" s="179" t="s">
        <v>33</v>
      </c>
      <c r="M382" s="179" t="s">
        <v>3273</v>
      </c>
      <c r="N382" s="181" t="s">
        <v>3274</v>
      </c>
      <c r="O382" s="248"/>
      <c r="P382" s="220"/>
      <c r="Q382" s="278">
        <v>4</v>
      </c>
    </row>
    <row r="383" s="109" customFormat="1" ht="30.95" hidden="1" customHeight="1" spans="1:17">
      <c r="A383" s="248">
        <v>12</v>
      </c>
      <c r="B383" s="182" t="s">
        <v>3292</v>
      </c>
      <c r="C383" s="179" t="s">
        <v>189</v>
      </c>
      <c r="D383" s="179" t="s">
        <v>439</v>
      </c>
      <c r="E383" s="182" t="s">
        <v>3293</v>
      </c>
      <c r="F383" s="186">
        <v>15000</v>
      </c>
      <c r="G383" s="179">
        <v>0</v>
      </c>
      <c r="H383" s="180" t="s">
        <v>3258</v>
      </c>
      <c r="I383" s="180"/>
      <c r="J383" s="180"/>
      <c r="K383" s="179" t="s">
        <v>33</v>
      </c>
      <c r="L383" s="179" t="s">
        <v>33</v>
      </c>
      <c r="M383" s="179" t="s">
        <v>2450</v>
      </c>
      <c r="N383" s="179" t="s">
        <v>530</v>
      </c>
      <c r="O383" s="316" t="s">
        <v>2469</v>
      </c>
      <c r="P383" s="276"/>
      <c r="Q383" s="277">
        <v>4</v>
      </c>
    </row>
    <row r="384" s="144" customFormat="1" ht="60" hidden="1" customHeight="1" spans="1:16382">
      <c r="A384" s="248">
        <v>13</v>
      </c>
      <c r="B384" s="180" t="s">
        <v>879</v>
      </c>
      <c r="C384" s="179" t="s">
        <v>137</v>
      </c>
      <c r="D384" s="179" t="s">
        <v>642</v>
      </c>
      <c r="E384" s="207" t="s">
        <v>3294</v>
      </c>
      <c r="F384" s="186">
        <v>2300</v>
      </c>
      <c r="G384" s="179">
        <v>0</v>
      </c>
      <c r="H384" s="180" t="s">
        <v>3295</v>
      </c>
      <c r="I384" s="180"/>
      <c r="J384" s="180"/>
      <c r="K384" s="179" t="s">
        <v>33</v>
      </c>
      <c r="L384" s="179" t="s">
        <v>33</v>
      </c>
      <c r="M384" s="179" t="s">
        <v>879</v>
      </c>
      <c r="N384" s="179" t="s">
        <v>3296</v>
      </c>
      <c r="O384" s="297"/>
      <c r="P384" s="220"/>
      <c r="Q384" s="278">
        <v>4</v>
      </c>
      <c r="R384" s="254"/>
      <c r="S384" s="85"/>
      <c r="T384" s="110"/>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132"/>
      <c r="BJ384" s="132"/>
      <c r="BK384" s="132"/>
      <c r="BL384" s="132"/>
      <c r="BM384" s="132"/>
      <c r="BN384" s="132"/>
      <c r="BO384" s="132"/>
      <c r="BP384" s="132"/>
      <c r="BQ384" s="132"/>
      <c r="BR384" s="132"/>
      <c r="BS384" s="132"/>
      <c r="BT384" s="132"/>
      <c r="BU384" s="132"/>
      <c r="BV384" s="132"/>
      <c r="BW384" s="132"/>
      <c r="BX384" s="132"/>
      <c r="BY384" s="132"/>
      <c r="BZ384" s="132"/>
      <c r="CA384" s="132"/>
      <c r="CB384" s="132"/>
      <c r="CC384" s="132"/>
      <c r="CD384" s="132"/>
      <c r="CE384" s="132"/>
      <c r="CF384" s="132"/>
      <c r="CG384" s="132"/>
      <c r="CH384" s="132"/>
      <c r="CI384" s="132"/>
      <c r="CJ384" s="132"/>
      <c r="CK384" s="132"/>
      <c r="CL384" s="132"/>
      <c r="CM384" s="132"/>
      <c r="CN384" s="132"/>
      <c r="CO384" s="132"/>
      <c r="CP384" s="132"/>
      <c r="CQ384" s="132"/>
      <c r="CR384" s="132"/>
      <c r="CS384" s="132"/>
      <c r="CT384" s="132"/>
      <c r="CU384" s="132"/>
      <c r="CV384" s="132"/>
      <c r="CW384" s="132"/>
      <c r="CX384" s="132"/>
      <c r="CY384" s="132"/>
      <c r="CZ384" s="132"/>
      <c r="DA384" s="132"/>
      <c r="DB384" s="132"/>
      <c r="DC384" s="132"/>
      <c r="DD384" s="132"/>
      <c r="DE384" s="132"/>
      <c r="DF384" s="132"/>
      <c r="DG384" s="132"/>
      <c r="DH384" s="132"/>
      <c r="DI384" s="132"/>
      <c r="DJ384" s="132"/>
      <c r="DK384" s="132"/>
      <c r="DL384" s="132"/>
      <c r="DM384" s="132"/>
      <c r="DN384" s="132"/>
      <c r="DO384" s="132"/>
      <c r="DP384" s="132"/>
      <c r="DQ384" s="132"/>
      <c r="DR384" s="132"/>
      <c r="DS384" s="132"/>
      <c r="DT384" s="132"/>
      <c r="DU384" s="132"/>
      <c r="DV384" s="132"/>
      <c r="DW384" s="132"/>
      <c r="DX384" s="132"/>
      <c r="DY384" s="132"/>
      <c r="DZ384" s="132"/>
      <c r="EA384" s="132"/>
      <c r="EB384" s="132"/>
      <c r="EC384" s="132"/>
      <c r="ED384" s="132"/>
      <c r="EE384" s="132"/>
      <c r="EF384" s="132"/>
      <c r="EG384" s="132"/>
      <c r="EH384" s="132"/>
      <c r="EI384" s="132"/>
      <c r="EJ384" s="132"/>
      <c r="EK384" s="132"/>
      <c r="EL384" s="132"/>
      <c r="EM384" s="132"/>
      <c r="EN384" s="132"/>
      <c r="EO384" s="132"/>
      <c r="EP384" s="132"/>
      <c r="EQ384" s="132"/>
      <c r="ER384" s="132"/>
      <c r="ES384" s="132"/>
      <c r="ET384" s="132"/>
      <c r="EU384" s="132"/>
      <c r="EV384" s="132"/>
      <c r="EW384" s="132"/>
      <c r="EX384" s="132"/>
      <c r="EY384" s="132"/>
      <c r="EZ384" s="132"/>
      <c r="FA384" s="132"/>
      <c r="FB384" s="132"/>
      <c r="FC384" s="132"/>
      <c r="FD384" s="132"/>
      <c r="FE384" s="132"/>
      <c r="FF384" s="132"/>
      <c r="FG384" s="132"/>
      <c r="FH384" s="132"/>
      <c r="FI384" s="132"/>
      <c r="FJ384" s="132"/>
      <c r="FK384" s="132"/>
      <c r="FL384" s="132"/>
      <c r="FM384" s="132"/>
      <c r="FN384" s="132"/>
      <c r="FO384" s="132"/>
      <c r="FP384" s="132"/>
      <c r="FQ384" s="132"/>
      <c r="FR384" s="132"/>
      <c r="FS384" s="132"/>
      <c r="FT384" s="132"/>
      <c r="FU384" s="132"/>
      <c r="FV384" s="132"/>
      <c r="FW384" s="132"/>
      <c r="FX384" s="132"/>
      <c r="FY384" s="132"/>
      <c r="FZ384" s="132"/>
      <c r="GA384" s="132"/>
      <c r="GB384" s="132"/>
      <c r="GC384" s="132"/>
      <c r="GD384" s="132"/>
      <c r="GE384" s="132"/>
      <c r="GF384" s="132"/>
      <c r="GG384" s="132"/>
      <c r="GH384" s="132"/>
      <c r="GI384" s="132"/>
      <c r="GJ384" s="132"/>
      <c r="GK384" s="132"/>
      <c r="GL384" s="132"/>
      <c r="GM384" s="132"/>
      <c r="GN384" s="132"/>
      <c r="GO384" s="132"/>
      <c r="GP384" s="132"/>
      <c r="GQ384" s="132"/>
      <c r="GR384" s="132"/>
      <c r="GS384" s="132"/>
      <c r="GT384" s="132"/>
      <c r="GU384" s="132"/>
      <c r="GV384" s="132"/>
      <c r="GW384" s="132"/>
      <c r="GX384" s="132"/>
      <c r="GY384" s="132"/>
      <c r="GZ384" s="132"/>
      <c r="HA384" s="132"/>
      <c r="HB384" s="132"/>
      <c r="HC384" s="132"/>
      <c r="HD384" s="132"/>
      <c r="HE384" s="132"/>
      <c r="HF384" s="132"/>
      <c r="HG384" s="132"/>
      <c r="HH384" s="132"/>
      <c r="HI384" s="132"/>
      <c r="HJ384" s="132"/>
      <c r="HK384" s="132"/>
      <c r="HL384" s="132"/>
      <c r="HM384" s="132"/>
      <c r="HN384" s="132"/>
      <c r="HO384" s="132"/>
      <c r="HP384" s="132"/>
      <c r="HQ384" s="132"/>
      <c r="HR384" s="132"/>
      <c r="HS384" s="132"/>
      <c r="HT384" s="132"/>
      <c r="HU384" s="132"/>
      <c r="HV384" s="132"/>
      <c r="HW384" s="132"/>
      <c r="HX384" s="132"/>
      <c r="HY384" s="132"/>
      <c r="HZ384" s="132"/>
      <c r="IA384" s="132"/>
      <c r="IB384" s="132"/>
      <c r="IC384" s="132"/>
      <c r="ID384" s="132"/>
      <c r="IE384" s="132"/>
      <c r="IF384" s="132"/>
      <c r="IG384" s="132"/>
      <c r="IH384" s="132"/>
      <c r="II384" s="132"/>
      <c r="IJ384" s="132"/>
      <c r="IK384" s="132"/>
      <c r="IL384" s="132"/>
      <c r="IM384" s="132"/>
      <c r="IN384" s="132"/>
      <c r="IO384" s="132"/>
      <c r="IP384" s="132"/>
      <c r="IQ384" s="132"/>
      <c r="IR384" s="132"/>
      <c r="IS384" s="132"/>
      <c r="IT384" s="132"/>
      <c r="IU384" s="132"/>
      <c r="IV384" s="132"/>
      <c r="IW384" s="132"/>
      <c r="IX384" s="132"/>
      <c r="IY384" s="132"/>
      <c r="IZ384" s="132"/>
      <c r="JA384" s="132"/>
      <c r="JB384" s="132"/>
      <c r="JC384" s="132"/>
      <c r="JD384" s="132"/>
      <c r="JE384" s="132"/>
      <c r="JF384" s="132"/>
      <c r="JG384" s="132"/>
      <c r="JH384" s="132"/>
      <c r="JI384" s="132"/>
      <c r="JJ384" s="132"/>
      <c r="JK384" s="132"/>
      <c r="JL384" s="132"/>
      <c r="JM384" s="132"/>
      <c r="JN384" s="132"/>
      <c r="JO384" s="132"/>
      <c r="JP384" s="132"/>
      <c r="JQ384" s="132"/>
      <c r="JR384" s="132"/>
      <c r="JS384" s="132"/>
      <c r="JT384" s="132"/>
      <c r="JU384" s="132"/>
      <c r="JV384" s="132"/>
      <c r="JW384" s="132"/>
      <c r="JX384" s="132"/>
      <c r="JY384" s="132"/>
      <c r="JZ384" s="132"/>
      <c r="KA384" s="132"/>
      <c r="KB384" s="132"/>
      <c r="KC384" s="132"/>
      <c r="KD384" s="132"/>
      <c r="KE384" s="132"/>
      <c r="KF384" s="132"/>
      <c r="KG384" s="132"/>
      <c r="KH384" s="132"/>
      <c r="KI384" s="132"/>
      <c r="KJ384" s="132"/>
      <c r="KK384" s="132"/>
      <c r="KL384" s="132"/>
      <c r="KM384" s="132"/>
      <c r="KN384" s="132"/>
      <c r="KO384" s="132"/>
      <c r="KP384" s="132"/>
      <c r="KQ384" s="132"/>
      <c r="KR384" s="132"/>
      <c r="KS384" s="132"/>
      <c r="KT384" s="132"/>
      <c r="KU384" s="132"/>
      <c r="KV384" s="132"/>
      <c r="KW384" s="132"/>
      <c r="KX384" s="132"/>
      <c r="KY384" s="132"/>
      <c r="KZ384" s="132"/>
      <c r="LA384" s="132"/>
      <c r="LB384" s="132"/>
      <c r="LC384" s="132"/>
      <c r="LD384" s="132"/>
      <c r="LE384" s="132"/>
      <c r="LF384" s="132"/>
      <c r="LG384" s="132"/>
      <c r="LH384" s="132"/>
      <c r="LI384" s="132"/>
      <c r="LJ384" s="132"/>
      <c r="LK384" s="132"/>
      <c r="LL384" s="132"/>
      <c r="LM384" s="132"/>
      <c r="LN384" s="132"/>
      <c r="LO384" s="132"/>
      <c r="LP384" s="132"/>
      <c r="LQ384" s="132"/>
      <c r="LR384" s="132"/>
      <c r="LS384" s="132"/>
      <c r="LT384" s="132"/>
      <c r="LU384" s="132"/>
      <c r="LV384" s="132"/>
      <c r="LW384" s="132"/>
      <c r="LX384" s="132"/>
      <c r="LY384" s="132"/>
      <c r="LZ384" s="132"/>
      <c r="MA384" s="132"/>
      <c r="MB384" s="132"/>
      <c r="MC384" s="132"/>
      <c r="MD384" s="132"/>
      <c r="ME384" s="132"/>
      <c r="MF384" s="132"/>
      <c r="MG384" s="132"/>
      <c r="MH384" s="132"/>
      <c r="MI384" s="132"/>
      <c r="MJ384" s="132"/>
      <c r="MK384" s="132"/>
      <c r="ML384" s="132"/>
      <c r="MM384" s="132"/>
      <c r="MN384" s="132"/>
      <c r="MO384" s="132"/>
      <c r="MP384" s="132"/>
      <c r="MQ384" s="132"/>
      <c r="MR384" s="132"/>
      <c r="MS384" s="132"/>
      <c r="MT384" s="132"/>
      <c r="MU384" s="132"/>
      <c r="MV384" s="132"/>
      <c r="MW384" s="132"/>
      <c r="MX384" s="132"/>
      <c r="MY384" s="132"/>
      <c r="MZ384" s="132"/>
      <c r="NA384" s="132"/>
      <c r="NB384" s="132"/>
      <c r="NC384" s="132"/>
      <c r="ND384" s="132"/>
      <c r="NE384" s="132"/>
      <c r="NF384" s="132"/>
      <c r="NG384" s="132"/>
      <c r="NH384" s="132"/>
      <c r="NI384" s="132"/>
      <c r="NJ384" s="132"/>
      <c r="NK384" s="132"/>
      <c r="NL384" s="132"/>
      <c r="NM384" s="132"/>
      <c r="NN384" s="132"/>
      <c r="NO384" s="132"/>
      <c r="NP384" s="132"/>
      <c r="NQ384" s="132"/>
      <c r="NR384" s="132"/>
      <c r="NS384" s="132"/>
      <c r="NT384" s="132"/>
      <c r="NU384" s="132"/>
      <c r="NV384" s="132"/>
      <c r="NW384" s="132"/>
      <c r="NX384" s="132"/>
      <c r="NY384" s="132"/>
      <c r="NZ384" s="132"/>
      <c r="OA384" s="132"/>
      <c r="OB384" s="132"/>
      <c r="OC384" s="132"/>
      <c r="OD384" s="132"/>
      <c r="OE384" s="132"/>
      <c r="OF384" s="132"/>
      <c r="OG384" s="132"/>
      <c r="OH384" s="132"/>
      <c r="OI384" s="132"/>
      <c r="OJ384" s="132"/>
      <c r="OK384" s="132"/>
      <c r="OL384" s="132"/>
      <c r="OM384" s="132"/>
      <c r="ON384" s="132"/>
      <c r="OO384" s="132"/>
      <c r="OP384" s="132"/>
      <c r="OQ384" s="132"/>
      <c r="OR384" s="132"/>
      <c r="OS384" s="132"/>
      <c r="OT384" s="132"/>
      <c r="OU384" s="132"/>
      <c r="OV384" s="132"/>
      <c r="OW384" s="132"/>
      <c r="OX384" s="132"/>
      <c r="OY384" s="132"/>
      <c r="OZ384" s="132"/>
      <c r="PA384" s="132"/>
      <c r="PB384" s="132"/>
      <c r="PC384" s="132"/>
      <c r="PD384" s="132"/>
      <c r="PE384" s="132"/>
      <c r="PF384" s="132"/>
      <c r="PG384" s="132"/>
      <c r="PH384" s="132"/>
      <c r="PI384" s="132"/>
      <c r="PJ384" s="132"/>
      <c r="PK384" s="132"/>
      <c r="PL384" s="132"/>
      <c r="PM384" s="132"/>
      <c r="PN384" s="132"/>
      <c r="PO384" s="132"/>
      <c r="PP384" s="132"/>
      <c r="PQ384" s="132"/>
      <c r="PR384" s="132"/>
      <c r="PS384" s="132"/>
      <c r="PT384" s="132"/>
      <c r="PU384" s="132"/>
      <c r="PV384" s="132"/>
      <c r="PW384" s="132"/>
      <c r="PX384" s="132"/>
      <c r="PY384" s="132"/>
      <c r="PZ384" s="132"/>
      <c r="QA384" s="132"/>
      <c r="QB384" s="132"/>
      <c r="QC384" s="132"/>
      <c r="QD384" s="132"/>
      <c r="QE384" s="132"/>
      <c r="QF384" s="132"/>
      <c r="QG384" s="132"/>
      <c r="QH384" s="132"/>
      <c r="QI384" s="132"/>
      <c r="QJ384" s="132"/>
      <c r="QK384" s="132"/>
      <c r="QL384" s="132"/>
      <c r="QM384" s="132"/>
      <c r="QN384" s="132"/>
      <c r="QO384" s="132"/>
      <c r="QP384" s="132"/>
      <c r="QQ384" s="132"/>
      <c r="QR384" s="132"/>
      <c r="QS384" s="132"/>
      <c r="QT384" s="132"/>
      <c r="QU384" s="132"/>
      <c r="QV384" s="132"/>
      <c r="QW384" s="132"/>
      <c r="QX384" s="132"/>
      <c r="QY384" s="132"/>
      <c r="QZ384" s="132"/>
      <c r="RA384" s="132"/>
      <c r="RB384" s="132"/>
      <c r="RC384" s="132"/>
      <c r="RD384" s="132"/>
      <c r="RE384" s="132"/>
      <c r="RF384" s="132"/>
      <c r="RG384" s="132"/>
      <c r="RH384" s="132"/>
      <c r="RI384" s="132"/>
      <c r="RJ384" s="132"/>
      <c r="RK384" s="132"/>
      <c r="RL384" s="132"/>
      <c r="RM384" s="132"/>
      <c r="RN384" s="132"/>
      <c r="RO384" s="132"/>
      <c r="RP384" s="132"/>
      <c r="RQ384" s="132"/>
      <c r="RR384" s="132"/>
      <c r="RS384" s="132"/>
      <c r="RT384" s="132"/>
      <c r="RU384" s="132"/>
      <c r="RV384" s="132"/>
      <c r="RW384" s="132"/>
      <c r="RX384" s="132"/>
      <c r="RY384" s="132"/>
      <c r="RZ384" s="132"/>
      <c r="SA384" s="132"/>
      <c r="SB384" s="132"/>
      <c r="SC384" s="132"/>
      <c r="SD384" s="132"/>
      <c r="SE384" s="132"/>
      <c r="SF384" s="132"/>
      <c r="SG384" s="132"/>
      <c r="SH384" s="132"/>
      <c r="SI384" s="132"/>
      <c r="SJ384" s="132"/>
      <c r="SK384" s="132"/>
      <c r="SL384" s="132"/>
      <c r="SM384" s="132"/>
      <c r="SN384" s="132"/>
      <c r="SO384" s="132"/>
      <c r="SP384" s="132"/>
      <c r="SQ384" s="132"/>
      <c r="SR384" s="132"/>
      <c r="SS384" s="132"/>
      <c r="ST384" s="132"/>
      <c r="SU384" s="132"/>
      <c r="SV384" s="132"/>
      <c r="SW384" s="132"/>
      <c r="SX384" s="132"/>
      <c r="SY384" s="132"/>
      <c r="SZ384" s="132"/>
      <c r="TA384" s="132"/>
      <c r="TB384" s="132"/>
      <c r="TC384" s="132"/>
      <c r="TD384" s="132"/>
      <c r="TE384" s="132"/>
      <c r="TF384" s="132"/>
      <c r="TG384" s="132"/>
      <c r="TH384" s="132"/>
      <c r="TI384" s="132"/>
      <c r="TJ384" s="132"/>
      <c r="TK384" s="132"/>
      <c r="TL384" s="132"/>
      <c r="TM384" s="132"/>
      <c r="TN384" s="132"/>
      <c r="TO384" s="132"/>
      <c r="TP384" s="132"/>
      <c r="TQ384" s="132"/>
      <c r="TR384" s="132"/>
      <c r="TS384" s="132"/>
      <c r="TT384" s="132"/>
      <c r="TU384" s="132"/>
      <c r="TV384" s="132"/>
      <c r="TW384" s="132"/>
      <c r="TX384" s="132"/>
      <c r="TY384" s="132"/>
      <c r="TZ384" s="132"/>
      <c r="UA384" s="132"/>
      <c r="UB384" s="132"/>
      <c r="UC384" s="132"/>
      <c r="UD384" s="132"/>
      <c r="UE384" s="132"/>
      <c r="UF384" s="132"/>
      <c r="UG384" s="132"/>
      <c r="UH384" s="132"/>
      <c r="UI384" s="132"/>
      <c r="UJ384" s="132"/>
      <c r="UK384" s="132"/>
      <c r="UL384" s="132"/>
      <c r="UM384" s="132"/>
      <c r="UN384" s="132"/>
      <c r="UO384" s="132"/>
      <c r="UP384" s="132"/>
      <c r="UQ384" s="132"/>
      <c r="UR384" s="132"/>
      <c r="US384" s="132"/>
      <c r="UT384" s="132"/>
      <c r="UU384" s="132"/>
      <c r="UV384" s="132"/>
      <c r="UW384" s="132"/>
      <c r="UX384" s="132"/>
      <c r="UY384" s="132"/>
      <c r="UZ384" s="132"/>
      <c r="VA384" s="132"/>
      <c r="VB384" s="132"/>
      <c r="VC384" s="132"/>
      <c r="VD384" s="132"/>
      <c r="VE384" s="132"/>
      <c r="VF384" s="132"/>
      <c r="VG384" s="132"/>
      <c r="VH384" s="132"/>
      <c r="VI384" s="132"/>
      <c r="VJ384" s="132"/>
      <c r="VK384" s="132"/>
      <c r="VL384" s="132"/>
      <c r="VM384" s="132"/>
      <c r="VN384" s="132"/>
      <c r="VO384" s="132"/>
      <c r="VP384" s="132"/>
      <c r="VQ384" s="132"/>
      <c r="VR384" s="132"/>
      <c r="VS384" s="132"/>
      <c r="VT384" s="132"/>
      <c r="VU384" s="132"/>
      <c r="VV384" s="132"/>
      <c r="VW384" s="132"/>
      <c r="VX384" s="132"/>
      <c r="VY384" s="132"/>
      <c r="VZ384" s="132"/>
      <c r="WA384" s="132"/>
      <c r="WB384" s="132"/>
      <c r="WC384" s="132"/>
      <c r="WD384" s="132"/>
      <c r="WE384" s="132"/>
      <c r="WF384" s="132"/>
      <c r="WG384" s="132"/>
      <c r="WH384" s="132"/>
      <c r="WI384" s="132"/>
      <c r="WJ384" s="132"/>
      <c r="WK384" s="132"/>
      <c r="WL384" s="132"/>
      <c r="WM384" s="132"/>
      <c r="WN384" s="132"/>
      <c r="WO384" s="132"/>
      <c r="WP384" s="132"/>
      <c r="WQ384" s="132"/>
      <c r="WR384" s="132"/>
      <c r="WS384" s="132"/>
      <c r="WT384" s="132"/>
      <c r="WU384" s="132"/>
      <c r="WV384" s="132"/>
      <c r="WW384" s="132"/>
      <c r="WX384" s="132"/>
      <c r="WY384" s="132"/>
      <c r="WZ384" s="132"/>
      <c r="XA384" s="132"/>
      <c r="XB384" s="132"/>
      <c r="XC384" s="132"/>
      <c r="XD384" s="132"/>
      <c r="XE384" s="132"/>
      <c r="XF384" s="132"/>
      <c r="XG384" s="132"/>
      <c r="XH384" s="132"/>
      <c r="XI384" s="132"/>
      <c r="XJ384" s="132"/>
      <c r="XK384" s="132"/>
      <c r="XL384" s="132"/>
      <c r="XM384" s="132"/>
      <c r="XN384" s="132"/>
      <c r="XO384" s="132"/>
      <c r="XP384" s="132"/>
      <c r="XQ384" s="132"/>
      <c r="XR384" s="132"/>
      <c r="XS384" s="132"/>
      <c r="XT384" s="132"/>
      <c r="XU384" s="132"/>
      <c r="XV384" s="132"/>
      <c r="XW384" s="132"/>
      <c r="XX384" s="132"/>
      <c r="XY384" s="132"/>
      <c r="XZ384" s="132"/>
      <c r="YA384" s="132"/>
      <c r="YB384" s="132"/>
      <c r="YC384" s="132"/>
      <c r="YD384" s="132"/>
      <c r="YE384" s="132"/>
      <c r="YF384" s="132"/>
      <c r="YG384" s="132"/>
      <c r="YH384" s="132"/>
      <c r="YI384" s="132"/>
      <c r="YJ384" s="132"/>
      <c r="YK384" s="132"/>
      <c r="YL384" s="132"/>
      <c r="YM384" s="132"/>
      <c r="YN384" s="132"/>
      <c r="YO384" s="132"/>
      <c r="YP384" s="132"/>
      <c r="YQ384" s="132"/>
      <c r="YR384" s="132"/>
      <c r="YS384" s="132"/>
      <c r="YT384" s="132"/>
      <c r="YU384" s="132"/>
      <c r="YV384" s="132"/>
      <c r="YW384" s="132"/>
      <c r="YX384" s="132"/>
      <c r="YY384" s="132"/>
      <c r="YZ384" s="132"/>
      <c r="ZA384" s="132"/>
      <c r="ZB384" s="132"/>
      <c r="ZC384" s="132"/>
      <c r="ZD384" s="132"/>
      <c r="ZE384" s="132"/>
      <c r="ZF384" s="132"/>
      <c r="ZG384" s="132"/>
      <c r="ZH384" s="132"/>
      <c r="ZI384" s="132"/>
      <c r="ZJ384" s="132"/>
      <c r="ZK384" s="132"/>
      <c r="ZL384" s="132"/>
      <c r="ZM384" s="132"/>
      <c r="ZN384" s="132"/>
      <c r="ZO384" s="132"/>
      <c r="ZP384" s="132"/>
      <c r="ZQ384" s="132"/>
      <c r="ZR384" s="132"/>
      <c r="ZS384" s="132"/>
      <c r="ZT384" s="132"/>
      <c r="ZU384" s="132"/>
      <c r="ZV384" s="132"/>
      <c r="ZW384" s="132"/>
      <c r="ZX384" s="132"/>
      <c r="ZY384" s="132"/>
      <c r="ZZ384" s="132"/>
      <c r="AAA384" s="132"/>
      <c r="AAB384" s="132"/>
      <c r="AAC384" s="132"/>
      <c r="AAD384" s="132"/>
      <c r="AAE384" s="132"/>
      <c r="AAF384" s="132"/>
      <c r="AAG384" s="132"/>
      <c r="AAH384" s="132"/>
      <c r="AAI384" s="132"/>
      <c r="AAJ384" s="132"/>
      <c r="AAK384" s="132"/>
      <c r="AAL384" s="132"/>
      <c r="AAM384" s="132"/>
      <c r="AAN384" s="132"/>
      <c r="AAO384" s="132"/>
      <c r="AAP384" s="132"/>
      <c r="AAQ384" s="132"/>
      <c r="AAR384" s="132"/>
      <c r="AAS384" s="132"/>
      <c r="AAT384" s="132"/>
      <c r="AAU384" s="132"/>
      <c r="AAV384" s="132"/>
      <c r="AAW384" s="132"/>
      <c r="AAX384" s="132"/>
      <c r="AAY384" s="132"/>
      <c r="AAZ384" s="132"/>
      <c r="ABA384" s="132"/>
      <c r="ABB384" s="132"/>
      <c r="ABC384" s="132"/>
      <c r="ABD384" s="132"/>
      <c r="ABE384" s="132"/>
      <c r="ABF384" s="132"/>
      <c r="ABG384" s="132"/>
      <c r="ABH384" s="132"/>
      <c r="ABI384" s="132"/>
      <c r="ABJ384" s="132"/>
      <c r="ABK384" s="132"/>
      <c r="ABL384" s="132"/>
      <c r="ABM384" s="132"/>
      <c r="ABN384" s="132"/>
      <c r="ABO384" s="132"/>
      <c r="ABP384" s="132"/>
      <c r="ABQ384" s="132"/>
      <c r="ABR384" s="132"/>
      <c r="ABS384" s="132"/>
      <c r="ABT384" s="132"/>
      <c r="ABU384" s="132"/>
      <c r="ABV384" s="132"/>
      <c r="ABW384" s="132"/>
      <c r="ABX384" s="132"/>
      <c r="ABY384" s="132"/>
      <c r="ABZ384" s="132"/>
      <c r="ACA384" s="132"/>
      <c r="ACB384" s="132"/>
      <c r="ACC384" s="132"/>
      <c r="ACD384" s="132"/>
      <c r="ACE384" s="132"/>
      <c r="ACF384" s="132"/>
      <c r="ACG384" s="132"/>
      <c r="ACH384" s="132"/>
      <c r="ACI384" s="132"/>
      <c r="ACJ384" s="132"/>
      <c r="ACK384" s="132"/>
      <c r="ACL384" s="132"/>
      <c r="ACM384" s="132"/>
      <c r="ACN384" s="132"/>
      <c r="ACO384" s="132"/>
      <c r="ACP384" s="132"/>
      <c r="ACQ384" s="132"/>
      <c r="ACR384" s="132"/>
      <c r="ACS384" s="132"/>
      <c r="ACT384" s="132"/>
      <c r="ACU384" s="132"/>
      <c r="ACV384" s="132"/>
      <c r="ACW384" s="132"/>
      <c r="ACX384" s="132"/>
      <c r="ACY384" s="132"/>
      <c r="ACZ384" s="132"/>
      <c r="ADA384" s="132"/>
      <c r="ADB384" s="132"/>
      <c r="ADC384" s="132"/>
      <c r="ADD384" s="132"/>
      <c r="ADE384" s="132"/>
      <c r="ADF384" s="132"/>
      <c r="ADG384" s="132"/>
      <c r="ADH384" s="132"/>
      <c r="ADI384" s="132"/>
      <c r="ADJ384" s="132"/>
      <c r="ADK384" s="132"/>
      <c r="ADL384" s="132"/>
      <c r="ADM384" s="132"/>
      <c r="ADN384" s="132"/>
      <c r="ADO384" s="132"/>
      <c r="ADP384" s="132"/>
      <c r="ADQ384" s="132"/>
      <c r="ADR384" s="132"/>
      <c r="ADS384" s="132"/>
      <c r="ADT384" s="132"/>
      <c r="ADU384" s="132"/>
      <c r="ADV384" s="132"/>
      <c r="ADW384" s="132"/>
      <c r="ADX384" s="132"/>
      <c r="ADY384" s="132"/>
      <c r="ADZ384" s="132"/>
      <c r="AEA384" s="132"/>
      <c r="AEB384" s="132"/>
      <c r="AEC384" s="132"/>
      <c r="AED384" s="132"/>
      <c r="AEE384" s="132"/>
      <c r="AEF384" s="132"/>
      <c r="AEG384" s="132"/>
      <c r="AEH384" s="132"/>
      <c r="AEI384" s="132"/>
      <c r="AEJ384" s="132"/>
      <c r="AEK384" s="132"/>
      <c r="AEL384" s="132"/>
      <c r="AEM384" s="132"/>
      <c r="AEN384" s="132"/>
      <c r="AEO384" s="132"/>
      <c r="AEP384" s="132"/>
      <c r="AEQ384" s="132"/>
      <c r="AER384" s="132"/>
      <c r="AES384" s="132"/>
      <c r="AET384" s="132"/>
      <c r="AEU384" s="132"/>
      <c r="AEV384" s="132"/>
      <c r="AEW384" s="132"/>
      <c r="AEX384" s="132"/>
      <c r="AEY384" s="132"/>
      <c r="AEZ384" s="132"/>
      <c r="AFA384" s="132"/>
      <c r="AFB384" s="132"/>
      <c r="AFC384" s="132"/>
      <c r="AFD384" s="132"/>
      <c r="AFE384" s="132"/>
      <c r="AFF384" s="132"/>
      <c r="AFG384" s="132"/>
      <c r="AFH384" s="132"/>
      <c r="AFI384" s="132"/>
      <c r="AFJ384" s="132"/>
      <c r="AFK384" s="132"/>
      <c r="AFL384" s="132"/>
      <c r="AFM384" s="132"/>
      <c r="AFN384" s="132"/>
      <c r="AFO384" s="132"/>
      <c r="AFP384" s="132"/>
      <c r="AFQ384" s="132"/>
      <c r="AFR384" s="132"/>
      <c r="AFS384" s="132"/>
      <c r="AFT384" s="132"/>
      <c r="AFU384" s="132"/>
      <c r="AFV384" s="132"/>
      <c r="AFW384" s="132"/>
      <c r="AFX384" s="132"/>
      <c r="AFY384" s="132"/>
      <c r="AFZ384" s="132"/>
      <c r="AGA384" s="132"/>
      <c r="AGB384" s="132"/>
      <c r="AGC384" s="132"/>
      <c r="AGD384" s="132"/>
      <c r="AGE384" s="132"/>
      <c r="AGF384" s="132"/>
      <c r="AGG384" s="132"/>
      <c r="AGH384" s="132"/>
      <c r="AGI384" s="132"/>
      <c r="AGJ384" s="132"/>
      <c r="AGK384" s="132"/>
      <c r="AGL384" s="132"/>
      <c r="AGM384" s="132"/>
      <c r="AGN384" s="132"/>
      <c r="AGO384" s="132"/>
      <c r="AGP384" s="132"/>
      <c r="AGQ384" s="132"/>
      <c r="AGR384" s="132"/>
      <c r="AGS384" s="132"/>
      <c r="AGT384" s="132"/>
      <c r="AGU384" s="132"/>
      <c r="AGV384" s="132"/>
      <c r="AGW384" s="132"/>
      <c r="AGX384" s="132"/>
      <c r="AGY384" s="132"/>
      <c r="AGZ384" s="132"/>
      <c r="AHA384" s="132"/>
      <c r="AHB384" s="132"/>
      <c r="AHC384" s="132"/>
      <c r="AHD384" s="132"/>
      <c r="AHE384" s="132"/>
      <c r="AHF384" s="132"/>
      <c r="AHG384" s="132"/>
      <c r="AHH384" s="132"/>
      <c r="AHI384" s="132"/>
      <c r="AHJ384" s="132"/>
      <c r="AHK384" s="132"/>
      <c r="AHL384" s="132"/>
      <c r="AHM384" s="132"/>
      <c r="AHN384" s="132"/>
      <c r="AHO384" s="132"/>
      <c r="AHP384" s="132"/>
      <c r="AHQ384" s="132"/>
      <c r="AHR384" s="132"/>
      <c r="AHS384" s="132"/>
      <c r="AHT384" s="132"/>
      <c r="AHU384" s="132"/>
      <c r="AHV384" s="132"/>
      <c r="AHW384" s="132"/>
      <c r="AHX384" s="132"/>
      <c r="AHY384" s="132"/>
      <c r="AHZ384" s="132"/>
      <c r="AIA384" s="132"/>
      <c r="AIB384" s="132"/>
      <c r="AIC384" s="132"/>
      <c r="AID384" s="132"/>
      <c r="AIE384" s="132"/>
      <c r="AIF384" s="132"/>
      <c r="AIG384" s="132"/>
      <c r="AIH384" s="132"/>
      <c r="AII384" s="132"/>
      <c r="AIJ384" s="132"/>
      <c r="AIK384" s="132"/>
      <c r="AIL384" s="132"/>
      <c r="AIM384" s="132"/>
      <c r="AIN384" s="132"/>
      <c r="AIO384" s="132"/>
      <c r="AIP384" s="132"/>
      <c r="AIQ384" s="132"/>
      <c r="AIR384" s="132"/>
      <c r="AIS384" s="132"/>
      <c r="AIT384" s="132"/>
      <c r="AIU384" s="132"/>
      <c r="AIV384" s="132"/>
      <c r="AIW384" s="132"/>
      <c r="AIX384" s="132"/>
      <c r="AIY384" s="132"/>
      <c r="AIZ384" s="132"/>
      <c r="AJA384" s="132"/>
      <c r="AJB384" s="132"/>
      <c r="AJC384" s="132"/>
      <c r="AJD384" s="132"/>
      <c r="AJE384" s="132"/>
      <c r="AJF384" s="132"/>
      <c r="AJG384" s="132"/>
      <c r="AJH384" s="132"/>
      <c r="AJI384" s="132"/>
      <c r="AJJ384" s="132"/>
      <c r="AJK384" s="132"/>
      <c r="AJL384" s="132"/>
      <c r="AJM384" s="132"/>
      <c r="AJN384" s="132"/>
      <c r="AJO384" s="132"/>
      <c r="AJP384" s="132"/>
      <c r="AJQ384" s="132"/>
      <c r="AJR384" s="132"/>
      <c r="AJS384" s="132"/>
      <c r="AJT384" s="132"/>
      <c r="AJU384" s="132"/>
      <c r="AJV384" s="132"/>
      <c r="AJW384" s="132"/>
      <c r="AJX384" s="132"/>
      <c r="AJY384" s="132"/>
      <c r="AJZ384" s="132"/>
      <c r="AKA384" s="132"/>
      <c r="AKB384" s="132"/>
      <c r="AKC384" s="132"/>
      <c r="AKD384" s="132"/>
      <c r="AKE384" s="132"/>
      <c r="AKF384" s="132"/>
      <c r="AKG384" s="132"/>
      <c r="AKH384" s="132"/>
      <c r="AKI384" s="132"/>
      <c r="AKJ384" s="132"/>
      <c r="AKK384" s="132"/>
      <c r="AKL384" s="132"/>
      <c r="AKM384" s="132"/>
      <c r="AKN384" s="132"/>
      <c r="AKO384" s="132"/>
      <c r="AKP384" s="132"/>
      <c r="AKQ384" s="132"/>
      <c r="AKR384" s="132"/>
      <c r="AKS384" s="132"/>
      <c r="AKT384" s="132"/>
      <c r="AKU384" s="132"/>
      <c r="AKV384" s="132"/>
      <c r="AKW384" s="132"/>
      <c r="AKX384" s="132"/>
      <c r="AKY384" s="132"/>
      <c r="AKZ384" s="132"/>
      <c r="ALA384" s="132"/>
      <c r="ALB384" s="132"/>
      <c r="ALC384" s="132"/>
      <c r="ALD384" s="132"/>
      <c r="ALE384" s="132"/>
      <c r="ALF384" s="132"/>
      <c r="ALG384" s="132"/>
      <c r="ALH384" s="132"/>
      <c r="ALI384" s="132"/>
      <c r="ALJ384" s="132"/>
      <c r="ALK384" s="132"/>
      <c r="ALL384" s="132"/>
      <c r="ALM384" s="132"/>
      <c r="ALN384" s="132"/>
      <c r="ALO384" s="132"/>
      <c r="ALP384" s="132"/>
      <c r="ALQ384" s="132"/>
      <c r="ALR384" s="132"/>
      <c r="ALS384" s="132"/>
      <c r="ALT384" s="132"/>
      <c r="ALU384" s="132"/>
      <c r="ALV384" s="132"/>
      <c r="ALW384" s="132"/>
      <c r="ALX384" s="132"/>
      <c r="ALY384" s="132"/>
      <c r="ALZ384" s="132"/>
      <c r="AMA384" s="132"/>
      <c r="AMB384" s="132"/>
      <c r="AMC384" s="132"/>
      <c r="AMD384" s="132"/>
      <c r="AME384" s="132"/>
      <c r="AMF384" s="132"/>
      <c r="AMG384" s="132"/>
      <c r="AMH384" s="132"/>
      <c r="AMI384" s="132"/>
      <c r="AMJ384" s="132"/>
      <c r="AMK384" s="132"/>
      <c r="AML384" s="132"/>
      <c r="AMM384" s="132"/>
      <c r="AMN384" s="132"/>
      <c r="AMO384" s="132"/>
      <c r="AMP384" s="132"/>
      <c r="AMQ384" s="132"/>
      <c r="AMR384" s="132"/>
      <c r="AMS384" s="132"/>
      <c r="AMT384" s="132"/>
      <c r="AMU384" s="132"/>
      <c r="AMV384" s="132"/>
      <c r="AMW384" s="132"/>
      <c r="AMX384" s="132"/>
      <c r="AMY384" s="132"/>
      <c r="AMZ384" s="132"/>
      <c r="ANA384" s="132"/>
      <c r="ANB384" s="132"/>
      <c r="ANC384" s="132"/>
      <c r="AND384" s="132"/>
      <c r="ANE384" s="132"/>
      <c r="ANF384" s="132"/>
      <c r="ANG384" s="132"/>
      <c r="ANH384" s="132"/>
      <c r="ANI384" s="132"/>
      <c r="ANJ384" s="132"/>
      <c r="ANK384" s="132"/>
      <c r="ANL384" s="132"/>
      <c r="ANM384" s="132"/>
      <c r="ANN384" s="132"/>
      <c r="ANO384" s="132"/>
      <c r="ANP384" s="132"/>
      <c r="ANQ384" s="132"/>
      <c r="ANR384" s="132"/>
      <c r="ANS384" s="132"/>
      <c r="ANT384" s="132"/>
      <c r="ANU384" s="132"/>
      <c r="ANV384" s="132"/>
      <c r="ANW384" s="132"/>
      <c r="ANX384" s="132"/>
      <c r="ANY384" s="132"/>
      <c r="ANZ384" s="132"/>
      <c r="AOA384" s="132"/>
      <c r="AOB384" s="132"/>
      <c r="AOC384" s="132"/>
      <c r="AOD384" s="132"/>
      <c r="AOE384" s="132"/>
      <c r="AOF384" s="132"/>
      <c r="AOG384" s="132"/>
      <c r="AOH384" s="132"/>
      <c r="AOI384" s="132"/>
      <c r="AOJ384" s="132"/>
      <c r="AOK384" s="132"/>
      <c r="AOL384" s="132"/>
      <c r="AOM384" s="132"/>
      <c r="AON384" s="132"/>
      <c r="AOO384" s="132"/>
      <c r="AOP384" s="132"/>
      <c r="AOQ384" s="132"/>
      <c r="AOR384" s="132"/>
      <c r="AOS384" s="132"/>
      <c r="AOT384" s="132"/>
      <c r="AOU384" s="132"/>
      <c r="AOV384" s="132"/>
      <c r="AOW384" s="132"/>
      <c r="AOX384" s="132"/>
      <c r="AOY384" s="132"/>
      <c r="AOZ384" s="132"/>
      <c r="APA384" s="132"/>
      <c r="APB384" s="132"/>
      <c r="APC384" s="132"/>
      <c r="APD384" s="132"/>
      <c r="APE384" s="132"/>
      <c r="APF384" s="132"/>
      <c r="APG384" s="132"/>
      <c r="APH384" s="132"/>
      <c r="API384" s="132"/>
      <c r="APJ384" s="132"/>
      <c r="APK384" s="132"/>
      <c r="APL384" s="132"/>
      <c r="APM384" s="132"/>
      <c r="APN384" s="132"/>
      <c r="APO384" s="132"/>
      <c r="APP384" s="132"/>
      <c r="APQ384" s="132"/>
      <c r="APR384" s="132"/>
      <c r="APS384" s="132"/>
      <c r="APT384" s="132"/>
      <c r="APU384" s="132"/>
      <c r="APV384" s="132"/>
      <c r="APW384" s="132"/>
      <c r="APX384" s="132"/>
      <c r="APY384" s="132"/>
      <c r="APZ384" s="132"/>
      <c r="AQA384" s="132"/>
      <c r="AQB384" s="132"/>
      <c r="AQC384" s="132"/>
      <c r="AQD384" s="132"/>
      <c r="AQE384" s="132"/>
      <c r="AQF384" s="132"/>
      <c r="AQG384" s="132"/>
      <c r="AQH384" s="132"/>
      <c r="AQI384" s="132"/>
      <c r="AQJ384" s="132"/>
      <c r="AQK384" s="132"/>
      <c r="AQL384" s="132"/>
      <c r="AQM384" s="132"/>
      <c r="AQN384" s="132"/>
      <c r="AQO384" s="132"/>
      <c r="AQP384" s="132"/>
      <c r="AQQ384" s="132"/>
      <c r="AQR384" s="132"/>
      <c r="AQS384" s="132"/>
      <c r="AQT384" s="132"/>
      <c r="AQU384" s="132"/>
      <c r="AQV384" s="132"/>
      <c r="AQW384" s="132"/>
      <c r="AQX384" s="132"/>
      <c r="AQY384" s="132"/>
      <c r="AQZ384" s="132"/>
      <c r="ARA384" s="132"/>
      <c r="ARB384" s="132"/>
      <c r="ARC384" s="132"/>
      <c r="ARD384" s="132"/>
      <c r="ARE384" s="132"/>
      <c r="ARF384" s="132"/>
      <c r="ARG384" s="132"/>
      <c r="ARH384" s="132"/>
      <c r="ARI384" s="132"/>
      <c r="ARJ384" s="132"/>
      <c r="ARK384" s="132"/>
      <c r="ARL384" s="132"/>
      <c r="ARM384" s="132"/>
      <c r="ARN384" s="132"/>
      <c r="ARO384" s="132"/>
      <c r="ARP384" s="132"/>
      <c r="ARQ384" s="132"/>
      <c r="ARR384" s="132"/>
      <c r="ARS384" s="132"/>
      <c r="ART384" s="132"/>
      <c r="ARU384" s="132"/>
      <c r="ARV384" s="132"/>
      <c r="ARW384" s="132"/>
      <c r="ARX384" s="132"/>
      <c r="ARY384" s="132"/>
      <c r="ARZ384" s="132"/>
      <c r="ASA384" s="132"/>
      <c r="ASB384" s="132"/>
      <c r="ASC384" s="132"/>
      <c r="ASD384" s="132"/>
      <c r="ASE384" s="132"/>
      <c r="ASF384" s="132"/>
      <c r="ASG384" s="132"/>
      <c r="ASH384" s="132"/>
      <c r="ASI384" s="132"/>
      <c r="ASJ384" s="132"/>
      <c r="ASK384" s="132"/>
      <c r="ASL384" s="132"/>
      <c r="ASM384" s="132"/>
      <c r="ASN384" s="132"/>
      <c r="ASO384" s="132"/>
      <c r="ASP384" s="132"/>
      <c r="ASQ384" s="132"/>
      <c r="ASR384" s="132"/>
      <c r="ASS384" s="132"/>
      <c r="AST384" s="132"/>
      <c r="ASU384" s="132"/>
      <c r="ASV384" s="132"/>
      <c r="ASW384" s="132"/>
      <c r="ASX384" s="132"/>
      <c r="ASY384" s="132"/>
      <c r="ASZ384" s="132"/>
      <c r="ATA384" s="132"/>
      <c r="ATB384" s="132"/>
      <c r="ATC384" s="132"/>
      <c r="ATD384" s="132"/>
      <c r="ATE384" s="132"/>
      <c r="ATF384" s="132"/>
      <c r="ATG384" s="132"/>
      <c r="ATH384" s="132"/>
      <c r="ATI384" s="132"/>
      <c r="ATJ384" s="132"/>
      <c r="ATK384" s="132"/>
      <c r="ATL384" s="132"/>
      <c r="ATM384" s="132"/>
      <c r="ATN384" s="132"/>
      <c r="ATO384" s="132"/>
      <c r="ATP384" s="132"/>
      <c r="ATQ384" s="132"/>
      <c r="ATR384" s="132"/>
      <c r="ATS384" s="132"/>
      <c r="ATT384" s="132"/>
      <c r="ATU384" s="132"/>
      <c r="ATV384" s="132"/>
      <c r="ATW384" s="132"/>
      <c r="ATX384" s="132"/>
      <c r="ATY384" s="132"/>
      <c r="ATZ384" s="132"/>
      <c r="AUA384" s="132"/>
      <c r="AUB384" s="132"/>
      <c r="AUC384" s="132"/>
      <c r="AUD384" s="132"/>
      <c r="AUE384" s="132"/>
      <c r="AUF384" s="132"/>
      <c r="AUG384" s="132"/>
      <c r="AUH384" s="132"/>
      <c r="AUI384" s="132"/>
      <c r="AUJ384" s="132"/>
      <c r="AUK384" s="132"/>
      <c r="AUL384" s="132"/>
      <c r="AUM384" s="132"/>
      <c r="AUN384" s="132"/>
      <c r="AUO384" s="132"/>
      <c r="AUP384" s="132"/>
      <c r="AUQ384" s="132"/>
      <c r="AUR384" s="132"/>
      <c r="AUS384" s="132"/>
      <c r="AUT384" s="132"/>
      <c r="AUU384" s="132"/>
      <c r="AUV384" s="132"/>
      <c r="AUW384" s="132"/>
      <c r="AUX384" s="132"/>
      <c r="AUY384" s="132"/>
      <c r="AUZ384" s="132"/>
      <c r="AVA384" s="132"/>
      <c r="AVB384" s="132"/>
      <c r="AVC384" s="132"/>
      <c r="AVD384" s="132"/>
      <c r="AVE384" s="132"/>
      <c r="AVF384" s="132"/>
      <c r="AVG384" s="132"/>
      <c r="AVH384" s="132"/>
      <c r="AVI384" s="132"/>
      <c r="AVJ384" s="132"/>
      <c r="AVK384" s="132"/>
      <c r="AVL384" s="132"/>
      <c r="AVM384" s="132"/>
      <c r="AVN384" s="132"/>
      <c r="AVO384" s="132"/>
      <c r="AVP384" s="132"/>
      <c r="AVQ384" s="132"/>
      <c r="AVR384" s="132"/>
      <c r="AVS384" s="132"/>
      <c r="AVT384" s="132"/>
      <c r="AVU384" s="132"/>
      <c r="AVV384" s="132"/>
      <c r="AVW384" s="132"/>
      <c r="AVX384" s="132"/>
      <c r="AVY384" s="132"/>
      <c r="AVZ384" s="132"/>
      <c r="AWA384" s="132"/>
      <c r="AWB384" s="132"/>
      <c r="AWC384" s="132"/>
      <c r="AWD384" s="132"/>
      <c r="AWE384" s="132"/>
      <c r="AWF384" s="132"/>
      <c r="AWG384" s="132"/>
      <c r="AWH384" s="132"/>
      <c r="AWI384" s="132"/>
      <c r="AWJ384" s="132"/>
      <c r="AWK384" s="132"/>
      <c r="AWL384" s="132"/>
      <c r="AWM384" s="132"/>
      <c r="AWN384" s="132"/>
      <c r="AWO384" s="132"/>
      <c r="AWP384" s="132"/>
      <c r="AWQ384" s="132"/>
      <c r="AWR384" s="132"/>
      <c r="AWS384" s="132"/>
      <c r="AWT384" s="132"/>
      <c r="AWU384" s="132"/>
      <c r="AWV384" s="132"/>
      <c r="AWW384" s="132"/>
      <c r="AWX384" s="132"/>
      <c r="AWY384" s="132"/>
      <c r="AWZ384" s="132"/>
      <c r="AXA384" s="132"/>
      <c r="AXB384" s="132"/>
      <c r="AXC384" s="132"/>
      <c r="AXD384" s="132"/>
      <c r="AXE384" s="132"/>
      <c r="AXF384" s="132"/>
      <c r="AXG384" s="132"/>
      <c r="AXH384" s="132"/>
      <c r="AXI384" s="132"/>
      <c r="AXJ384" s="132"/>
      <c r="AXK384" s="132"/>
      <c r="AXL384" s="132"/>
      <c r="AXM384" s="132"/>
      <c r="AXN384" s="132"/>
      <c r="AXO384" s="132"/>
      <c r="AXP384" s="132"/>
      <c r="AXQ384" s="132"/>
      <c r="AXR384" s="132"/>
      <c r="AXS384" s="132"/>
      <c r="AXT384" s="132"/>
      <c r="AXU384" s="132"/>
      <c r="AXV384" s="132"/>
      <c r="AXW384" s="132"/>
      <c r="AXX384" s="132"/>
      <c r="AXY384" s="132"/>
      <c r="AXZ384" s="132"/>
      <c r="AYA384" s="132"/>
      <c r="AYB384" s="132"/>
      <c r="AYC384" s="132"/>
      <c r="AYD384" s="132"/>
      <c r="AYE384" s="132"/>
      <c r="AYF384" s="132"/>
      <c r="AYG384" s="132"/>
      <c r="AYH384" s="132"/>
      <c r="AYI384" s="132"/>
      <c r="AYJ384" s="132"/>
      <c r="AYK384" s="132"/>
      <c r="AYL384" s="132"/>
      <c r="AYM384" s="132"/>
      <c r="AYN384" s="132"/>
      <c r="AYO384" s="132"/>
      <c r="AYP384" s="132"/>
      <c r="AYQ384" s="132"/>
      <c r="AYR384" s="132"/>
      <c r="AYS384" s="132"/>
      <c r="AYT384" s="132"/>
      <c r="AYU384" s="132"/>
      <c r="AYV384" s="132"/>
      <c r="AYW384" s="132"/>
      <c r="AYX384" s="132"/>
      <c r="AYY384" s="132"/>
      <c r="AYZ384" s="132"/>
      <c r="AZA384" s="132"/>
      <c r="AZB384" s="132"/>
      <c r="AZC384" s="132"/>
      <c r="AZD384" s="132"/>
      <c r="AZE384" s="132"/>
      <c r="AZF384" s="132"/>
      <c r="AZG384" s="132"/>
      <c r="AZH384" s="132"/>
      <c r="AZI384" s="132"/>
      <c r="AZJ384" s="132"/>
      <c r="AZK384" s="132"/>
      <c r="AZL384" s="132"/>
      <c r="AZM384" s="132"/>
      <c r="AZN384" s="132"/>
      <c r="AZO384" s="132"/>
      <c r="AZP384" s="132"/>
      <c r="AZQ384" s="132"/>
      <c r="AZR384" s="132"/>
      <c r="AZS384" s="132"/>
      <c r="AZT384" s="132"/>
      <c r="AZU384" s="132"/>
      <c r="AZV384" s="132"/>
      <c r="AZW384" s="132"/>
      <c r="AZX384" s="132"/>
      <c r="AZY384" s="132"/>
      <c r="AZZ384" s="132"/>
      <c r="BAA384" s="132"/>
      <c r="BAB384" s="132"/>
      <c r="BAC384" s="132"/>
      <c r="BAD384" s="132"/>
      <c r="BAE384" s="132"/>
      <c r="BAF384" s="132"/>
      <c r="BAG384" s="132"/>
      <c r="BAH384" s="132"/>
      <c r="BAI384" s="132"/>
      <c r="BAJ384" s="132"/>
      <c r="BAK384" s="132"/>
      <c r="BAL384" s="132"/>
      <c r="BAM384" s="132"/>
      <c r="BAN384" s="132"/>
      <c r="BAO384" s="132"/>
      <c r="BAP384" s="132"/>
      <c r="BAQ384" s="132"/>
      <c r="BAR384" s="132"/>
      <c r="BAS384" s="132"/>
      <c r="BAT384" s="132"/>
      <c r="BAU384" s="132"/>
      <c r="BAV384" s="132"/>
      <c r="BAW384" s="132"/>
      <c r="BAX384" s="132"/>
      <c r="BAY384" s="132"/>
      <c r="BAZ384" s="132"/>
      <c r="BBA384" s="132"/>
      <c r="BBB384" s="132"/>
      <c r="BBC384" s="132"/>
      <c r="BBD384" s="132"/>
      <c r="BBE384" s="132"/>
      <c r="BBF384" s="132"/>
      <c r="BBG384" s="132"/>
      <c r="BBH384" s="132"/>
      <c r="BBI384" s="132"/>
      <c r="BBJ384" s="132"/>
      <c r="BBK384" s="132"/>
      <c r="BBL384" s="132"/>
      <c r="BBM384" s="132"/>
      <c r="BBN384" s="132"/>
      <c r="BBO384" s="132"/>
      <c r="BBP384" s="132"/>
      <c r="BBQ384" s="132"/>
      <c r="BBR384" s="132"/>
      <c r="BBS384" s="132"/>
      <c r="BBT384" s="132"/>
      <c r="BBU384" s="132"/>
      <c r="BBV384" s="132"/>
      <c r="BBW384" s="132"/>
      <c r="BBX384" s="132"/>
      <c r="BBY384" s="132"/>
      <c r="BBZ384" s="132"/>
      <c r="BCA384" s="132"/>
      <c r="BCB384" s="132"/>
      <c r="BCC384" s="132"/>
      <c r="BCD384" s="132"/>
      <c r="BCE384" s="132"/>
      <c r="BCF384" s="132"/>
      <c r="BCG384" s="132"/>
      <c r="BCH384" s="132"/>
      <c r="BCI384" s="132"/>
      <c r="BCJ384" s="132"/>
      <c r="BCK384" s="132"/>
      <c r="BCL384" s="132"/>
      <c r="BCM384" s="132"/>
      <c r="BCN384" s="132"/>
      <c r="BCO384" s="132"/>
      <c r="BCP384" s="132"/>
      <c r="BCQ384" s="132"/>
      <c r="BCR384" s="132"/>
      <c r="BCS384" s="132"/>
      <c r="BCT384" s="132"/>
      <c r="BCU384" s="132"/>
      <c r="BCV384" s="132"/>
      <c r="BCW384" s="132"/>
      <c r="BCX384" s="132"/>
      <c r="BCY384" s="132"/>
      <c r="BCZ384" s="132"/>
      <c r="BDA384" s="132"/>
      <c r="BDB384" s="132"/>
      <c r="BDC384" s="132"/>
      <c r="BDD384" s="132"/>
      <c r="BDE384" s="132"/>
      <c r="BDF384" s="132"/>
      <c r="BDG384" s="132"/>
      <c r="BDH384" s="132"/>
      <c r="BDI384" s="132"/>
      <c r="BDJ384" s="132"/>
      <c r="BDK384" s="132"/>
      <c r="BDL384" s="132"/>
      <c r="BDM384" s="132"/>
      <c r="BDN384" s="132"/>
      <c r="BDO384" s="132"/>
      <c r="BDP384" s="132"/>
      <c r="BDQ384" s="132"/>
      <c r="BDR384" s="132"/>
      <c r="BDS384" s="132"/>
      <c r="BDT384" s="132"/>
      <c r="BDU384" s="132"/>
      <c r="BDV384" s="132"/>
      <c r="BDW384" s="132"/>
      <c r="BDX384" s="132"/>
      <c r="BDY384" s="132"/>
      <c r="BDZ384" s="132"/>
      <c r="BEA384" s="132"/>
      <c r="BEB384" s="132"/>
      <c r="BEC384" s="132"/>
      <c r="BED384" s="132"/>
      <c r="BEE384" s="132"/>
      <c r="BEF384" s="132"/>
      <c r="BEG384" s="132"/>
      <c r="BEH384" s="132"/>
      <c r="BEI384" s="132"/>
      <c r="BEJ384" s="132"/>
      <c r="BEK384" s="132"/>
      <c r="BEL384" s="132"/>
      <c r="BEM384" s="132"/>
      <c r="BEN384" s="132"/>
      <c r="BEO384" s="132"/>
      <c r="BEP384" s="132"/>
      <c r="BEQ384" s="132"/>
      <c r="BER384" s="132"/>
      <c r="BES384" s="132"/>
      <c r="BET384" s="132"/>
      <c r="BEU384" s="132"/>
      <c r="BEV384" s="132"/>
      <c r="BEW384" s="132"/>
      <c r="BEX384" s="132"/>
      <c r="BEY384" s="132"/>
      <c r="BEZ384" s="132"/>
      <c r="BFA384" s="132"/>
      <c r="BFB384" s="132"/>
      <c r="BFC384" s="132"/>
      <c r="BFD384" s="132"/>
      <c r="BFE384" s="132"/>
      <c r="BFF384" s="132"/>
      <c r="BFG384" s="132"/>
      <c r="BFH384" s="132"/>
      <c r="BFI384" s="132"/>
      <c r="BFJ384" s="132"/>
      <c r="BFK384" s="132"/>
      <c r="BFL384" s="132"/>
      <c r="BFM384" s="132"/>
      <c r="BFN384" s="132"/>
      <c r="BFO384" s="132"/>
      <c r="BFP384" s="132"/>
      <c r="BFQ384" s="132"/>
      <c r="BFR384" s="132"/>
      <c r="BFS384" s="132"/>
      <c r="BFT384" s="132"/>
      <c r="BFU384" s="132"/>
      <c r="BFV384" s="132"/>
      <c r="BFW384" s="132"/>
      <c r="BFX384" s="132"/>
      <c r="BFY384" s="132"/>
      <c r="BFZ384" s="132"/>
      <c r="BGA384" s="132"/>
      <c r="BGB384" s="132"/>
      <c r="BGC384" s="132"/>
      <c r="BGD384" s="132"/>
      <c r="BGE384" s="132"/>
      <c r="BGF384" s="132"/>
      <c r="BGG384" s="132"/>
      <c r="BGH384" s="132"/>
      <c r="BGI384" s="132"/>
      <c r="BGJ384" s="132"/>
      <c r="BGK384" s="132"/>
      <c r="BGL384" s="132"/>
      <c r="BGM384" s="132"/>
      <c r="BGN384" s="132"/>
      <c r="BGO384" s="132"/>
      <c r="BGP384" s="132"/>
      <c r="BGQ384" s="132"/>
      <c r="BGR384" s="132"/>
      <c r="BGS384" s="132"/>
      <c r="BGT384" s="132"/>
      <c r="BGU384" s="132"/>
      <c r="BGV384" s="132"/>
      <c r="BGW384" s="132"/>
      <c r="BGX384" s="132"/>
      <c r="BGY384" s="132"/>
      <c r="BGZ384" s="132"/>
      <c r="BHA384" s="132"/>
      <c r="BHB384" s="132"/>
      <c r="BHC384" s="132"/>
      <c r="BHD384" s="132"/>
      <c r="BHE384" s="132"/>
      <c r="BHF384" s="132"/>
      <c r="BHG384" s="132"/>
      <c r="BHH384" s="132"/>
      <c r="BHI384" s="132"/>
      <c r="BHJ384" s="132"/>
      <c r="BHK384" s="132"/>
      <c r="BHL384" s="132"/>
      <c r="BHM384" s="132"/>
      <c r="BHN384" s="132"/>
      <c r="BHO384" s="132"/>
      <c r="BHP384" s="132"/>
      <c r="BHQ384" s="132"/>
      <c r="BHR384" s="132"/>
      <c r="BHS384" s="132"/>
      <c r="BHT384" s="132"/>
      <c r="BHU384" s="132"/>
      <c r="BHV384" s="132"/>
      <c r="BHW384" s="132"/>
      <c r="BHX384" s="132"/>
      <c r="BHY384" s="132"/>
      <c r="BHZ384" s="132"/>
      <c r="BIA384" s="132"/>
      <c r="BIB384" s="132"/>
      <c r="BIC384" s="132"/>
      <c r="BID384" s="132"/>
      <c r="BIE384" s="132"/>
      <c r="BIF384" s="132"/>
      <c r="BIG384" s="132"/>
      <c r="BIH384" s="132"/>
      <c r="BII384" s="132"/>
      <c r="BIJ384" s="132"/>
      <c r="BIK384" s="132"/>
      <c r="BIL384" s="132"/>
      <c r="BIM384" s="132"/>
      <c r="BIN384" s="132"/>
      <c r="BIO384" s="132"/>
      <c r="BIP384" s="132"/>
      <c r="BIQ384" s="132"/>
      <c r="BIR384" s="132"/>
      <c r="BIS384" s="132"/>
      <c r="BIT384" s="132"/>
      <c r="BIU384" s="132"/>
      <c r="BIV384" s="132"/>
      <c r="BIW384" s="132"/>
      <c r="BIX384" s="132"/>
      <c r="BIY384" s="132"/>
      <c r="BIZ384" s="132"/>
      <c r="BJA384" s="132"/>
      <c r="BJB384" s="132"/>
      <c r="BJC384" s="132"/>
      <c r="BJD384" s="132"/>
      <c r="BJE384" s="132"/>
      <c r="BJF384" s="132"/>
      <c r="BJG384" s="132"/>
      <c r="BJH384" s="132"/>
      <c r="BJI384" s="132"/>
      <c r="BJJ384" s="132"/>
      <c r="BJK384" s="132"/>
      <c r="BJL384" s="132"/>
      <c r="BJM384" s="132"/>
      <c r="BJN384" s="132"/>
      <c r="BJO384" s="132"/>
      <c r="BJP384" s="132"/>
      <c r="BJQ384" s="132"/>
      <c r="BJR384" s="132"/>
      <c r="BJS384" s="132"/>
      <c r="BJT384" s="132"/>
      <c r="BJU384" s="132"/>
      <c r="BJV384" s="132"/>
      <c r="BJW384" s="132"/>
      <c r="BJX384" s="132"/>
      <c r="BJY384" s="132"/>
      <c r="BJZ384" s="132"/>
      <c r="BKA384" s="132"/>
      <c r="BKB384" s="132"/>
      <c r="BKC384" s="132"/>
      <c r="BKD384" s="132"/>
      <c r="BKE384" s="132"/>
      <c r="BKF384" s="132"/>
      <c r="BKG384" s="132"/>
      <c r="BKH384" s="132"/>
      <c r="BKI384" s="132"/>
      <c r="BKJ384" s="132"/>
      <c r="BKK384" s="132"/>
      <c r="BKL384" s="132"/>
      <c r="BKM384" s="132"/>
      <c r="BKN384" s="132"/>
      <c r="BKO384" s="132"/>
      <c r="BKP384" s="132"/>
      <c r="BKQ384" s="132"/>
      <c r="BKR384" s="132"/>
      <c r="BKS384" s="132"/>
      <c r="BKT384" s="132"/>
      <c r="BKU384" s="132"/>
      <c r="BKV384" s="132"/>
      <c r="BKW384" s="132"/>
      <c r="BKX384" s="132"/>
      <c r="BKY384" s="132"/>
      <c r="BKZ384" s="132"/>
      <c r="BLA384" s="132"/>
      <c r="BLB384" s="132"/>
      <c r="BLC384" s="132"/>
      <c r="BLD384" s="132"/>
      <c r="BLE384" s="132"/>
      <c r="BLF384" s="132"/>
      <c r="BLG384" s="132"/>
      <c r="BLH384" s="132"/>
      <c r="BLI384" s="132"/>
      <c r="BLJ384" s="132"/>
      <c r="BLK384" s="132"/>
      <c r="BLL384" s="132"/>
      <c r="BLM384" s="132"/>
      <c r="BLN384" s="132"/>
      <c r="BLO384" s="132"/>
      <c r="BLP384" s="132"/>
      <c r="BLQ384" s="132"/>
      <c r="BLR384" s="132"/>
      <c r="BLS384" s="132"/>
      <c r="BLT384" s="132"/>
      <c r="BLU384" s="132"/>
      <c r="BLV384" s="132"/>
      <c r="BLW384" s="132"/>
      <c r="BLX384" s="132"/>
      <c r="BLY384" s="132"/>
      <c r="BLZ384" s="132"/>
      <c r="BMA384" s="132"/>
      <c r="BMB384" s="132"/>
      <c r="BMC384" s="132"/>
      <c r="BMD384" s="132"/>
      <c r="BME384" s="132"/>
      <c r="BMF384" s="132"/>
      <c r="BMG384" s="132"/>
      <c r="BMH384" s="132"/>
      <c r="BMI384" s="132"/>
      <c r="BMJ384" s="132"/>
      <c r="BMK384" s="132"/>
      <c r="BML384" s="132"/>
      <c r="BMM384" s="132"/>
      <c r="BMN384" s="132"/>
      <c r="BMO384" s="132"/>
      <c r="BMP384" s="132"/>
      <c r="BMQ384" s="132"/>
      <c r="BMR384" s="132"/>
      <c r="BMS384" s="132"/>
      <c r="BMT384" s="132"/>
      <c r="BMU384" s="132"/>
      <c r="BMV384" s="132"/>
      <c r="BMW384" s="132"/>
      <c r="BMX384" s="132"/>
      <c r="BMY384" s="132"/>
      <c r="BMZ384" s="132"/>
      <c r="BNA384" s="132"/>
      <c r="BNB384" s="132"/>
      <c r="BNC384" s="132"/>
      <c r="BND384" s="132"/>
      <c r="BNE384" s="132"/>
      <c r="BNF384" s="132"/>
      <c r="BNG384" s="132"/>
      <c r="BNH384" s="132"/>
      <c r="BNI384" s="132"/>
      <c r="BNJ384" s="132"/>
      <c r="BNK384" s="132"/>
      <c r="BNL384" s="132"/>
      <c r="BNM384" s="132"/>
      <c r="BNN384" s="132"/>
      <c r="BNO384" s="132"/>
      <c r="BNP384" s="132"/>
      <c r="BNQ384" s="132"/>
      <c r="BNR384" s="132"/>
      <c r="BNS384" s="132"/>
      <c r="BNT384" s="132"/>
      <c r="BNU384" s="132"/>
      <c r="BNV384" s="132"/>
      <c r="BNW384" s="132"/>
      <c r="BNX384" s="132"/>
      <c r="BNY384" s="132"/>
      <c r="BNZ384" s="132"/>
      <c r="BOA384" s="132"/>
      <c r="BOB384" s="132"/>
      <c r="BOC384" s="132"/>
      <c r="BOD384" s="132"/>
      <c r="BOE384" s="132"/>
      <c r="BOF384" s="132"/>
      <c r="BOG384" s="132"/>
      <c r="BOH384" s="132"/>
      <c r="BOI384" s="132"/>
      <c r="BOJ384" s="132"/>
      <c r="BOK384" s="132"/>
      <c r="BOL384" s="132"/>
      <c r="BOM384" s="132"/>
      <c r="BON384" s="132"/>
      <c r="BOO384" s="132"/>
      <c r="BOP384" s="132"/>
      <c r="BOQ384" s="132"/>
      <c r="BOR384" s="132"/>
      <c r="BOS384" s="132"/>
      <c r="BOT384" s="132"/>
      <c r="BOU384" s="132"/>
      <c r="BOV384" s="132"/>
      <c r="BOW384" s="132"/>
      <c r="BOX384" s="132"/>
      <c r="BOY384" s="132"/>
      <c r="BOZ384" s="132"/>
      <c r="BPA384" s="132"/>
      <c r="BPB384" s="132"/>
      <c r="BPC384" s="132"/>
      <c r="BPD384" s="132"/>
      <c r="BPE384" s="132"/>
      <c r="BPF384" s="132"/>
      <c r="BPG384" s="132"/>
      <c r="BPH384" s="132"/>
      <c r="BPI384" s="132"/>
      <c r="BPJ384" s="132"/>
      <c r="BPK384" s="132"/>
      <c r="BPL384" s="132"/>
      <c r="BPM384" s="132"/>
      <c r="BPN384" s="132"/>
      <c r="BPO384" s="132"/>
      <c r="BPP384" s="132"/>
      <c r="BPQ384" s="132"/>
      <c r="BPR384" s="132"/>
      <c r="BPS384" s="132"/>
      <c r="BPT384" s="132"/>
      <c r="BPU384" s="132"/>
      <c r="BPV384" s="132"/>
      <c r="BPW384" s="132"/>
      <c r="BPX384" s="132"/>
      <c r="BPY384" s="132"/>
      <c r="BPZ384" s="132"/>
      <c r="BQA384" s="132"/>
      <c r="BQB384" s="132"/>
      <c r="BQC384" s="132"/>
      <c r="BQD384" s="132"/>
      <c r="BQE384" s="132"/>
      <c r="BQF384" s="132"/>
      <c r="BQG384" s="132"/>
      <c r="BQH384" s="132"/>
      <c r="BQI384" s="132"/>
      <c r="BQJ384" s="132"/>
      <c r="BQK384" s="132"/>
      <c r="BQL384" s="132"/>
      <c r="BQM384" s="132"/>
      <c r="BQN384" s="132"/>
      <c r="BQO384" s="132"/>
      <c r="BQP384" s="132"/>
      <c r="BQQ384" s="132"/>
      <c r="BQR384" s="132"/>
      <c r="BQS384" s="132"/>
      <c r="BQT384" s="132"/>
      <c r="BQU384" s="132"/>
      <c r="BQV384" s="132"/>
      <c r="BQW384" s="132"/>
      <c r="BQX384" s="132"/>
      <c r="BQY384" s="132"/>
      <c r="BQZ384" s="132"/>
      <c r="BRA384" s="132"/>
      <c r="BRB384" s="132"/>
      <c r="BRC384" s="132"/>
      <c r="BRD384" s="132"/>
      <c r="BRE384" s="132"/>
      <c r="BRF384" s="132"/>
      <c r="BRG384" s="132"/>
      <c r="BRH384" s="132"/>
      <c r="BRI384" s="132"/>
      <c r="BRJ384" s="132"/>
      <c r="BRK384" s="132"/>
      <c r="BRL384" s="132"/>
      <c r="BRM384" s="132"/>
      <c r="BRN384" s="132"/>
      <c r="BRO384" s="132"/>
      <c r="BRP384" s="132"/>
      <c r="BRQ384" s="132"/>
      <c r="BRR384" s="132"/>
      <c r="BRS384" s="132"/>
      <c r="BRT384" s="132"/>
      <c r="BRU384" s="132"/>
      <c r="BRV384" s="132"/>
      <c r="BRW384" s="132"/>
      <c r="BRX384" s="132"/>
      <c r="BRY384" s="132"/>
      <c r="BRZ384" s="132"/>
      <c r="BSA384" s="132"/>
      <c r="BSB384" s="132"/>
      <c r="BSC384" s="132"/>
      <c r="BSD384" s="132"/>
      <c r="BSE384" s="132"/>
      <c r="BSF384" s="132"/>
      <c r="BSG384" s="132"/>
      <c r="BSH384" s="132"/>
      <c r="BSI384" s="132"/>
      <c r="BSJ384" s="132"/>
      <c r="BSK384" s="132"/>
      <c r="BSL384" s="132"/>
      <c r="BSM384" s="132"/>
      <c r="BSN384" s="132"/>
      <c r="BSO384" s="132"/>
      <c r="BSP384" s="132"/>
      <c r="BSQ384" s="132"/>
      <c r="BSR384" s="132"/>
      <c r="BSS384" s="132"/>
      <c r="BST384" s="132"/>
      <c r="BSU384" s="132"/>
      <c r="BSV384" s="132"/>
      <c r="BSW384" s="132"/>
      <c r="BSX384" s="132"/>
      <c r="BSY384" s="132"/>
      <c r="BSZ384" s="132"/>
      <c r="BTA384" s="132"/>
      <c r="BTB384" s="132"/>
      <c r="BTC384" s="132"/>
      <c r="BTD384" s="132"/>
      <c r="BTE384" s="132"/>
      <c r="BTF384" s="132"/>
      <c r="BTG384" s="132"/>
      <c r="BTH384" s="132"/>
      <c r="BTI384" s="132"/>
      <c r="BTJ384" s="132"/>
      <c r="BTK384" s="132"/>
      <c r="BTL384" s="132"/>
      <c r="BTM384" s="132"/>
      <c r="BTN384" s="132"/>
      <c r="BTO384" s="132"/>
      <c r="BTP384" s="132"/>
      <c r="BTQ384" s="132"/>
      <c r="BTR384" s="132"/>
      <c r="BTS384" s="132"/>
      <c r="BTT384" s="132"/>
      <c r="BTU384" s="132"/>
      <c r="BTV384" s="132"/>
      <c r="BTW384" s="132"/>
      <c r="BTX384" s="132"/>
      <c r="BTY384" s="132"/>
      <c r="BTZ384" s="132"/>
      <c r="BUA384" s="132"/>
      <c r="BUB384" s="132"/>
      <c r="BUC384" s="132"/>
      <c r="BUD384" s="132"/>
      <c r="BUE384" s="132"/>
      <c r="BUF384" s="132"/>
      <c r="BUG384" s="132"/>
      <c r="BUH384" s="132"/>
      <c r="BUI384" s="132"/>
      <c r="BUJ384" s="132"/>
      <c r="BUK384" s="132"/>
      <c r="BUL384" s="132"/>
      <c r="BUM384" s="132"/>
      <c r="BUN384" s="132"/>
      <c r="BUO384" s="132"/>
      <c r="BUP384" s="132"/>
      <c r="BUQ384" s="132"/>
      <c r="BUR384" s="132"/>
      <c r="BUS384" s="132"/>
      <c r="BUT384" s="132"/>
      <c r="BUU384" s="132"/>
      <c r="BUV384" s="132"/>
      <c r="BUW384" s="132"/>
      <c r="BUX384" s="132"/>
      <c r="BUY384" s="132"/>
      <c r="BUZ384" s="132"/>
      <c r="BVA384" s="132"/>
      <c r="BVB384" s="132"/>
      <c r="BVC384" s="132"/>
      <c r="BVD384" s="132"/>
      <c r="BVE384" s="132"/>
      <c r="BVF384" s="132"/>
      <c r="BVG384" s="132"/>
      <c r="BVH384" s="132"/>
      <c r="BVI384" s="132"/>
      <c r="BVJ384" s="132"/>
      <c r="BVK384" s="132"/>
      <c r="BVL384" s="132"/>
      <c r="BVM384" s="132"/>
      <c r="BVN384" s="132"/>
      <c r="BVO384" s="132"/>
      <c r="BVP384" s="132"/>
      <c r="BVQ384" s="132"/>
      <c r="BVR384" s="132"/>
      <c r="BVS384" s="132"/>
      <c r="BVT384" s="132"/>
      <c r="BVU384" s="132"/>
      <c r="BVV384" s="132"/>
      <c r="BVW384" s="132"/>
      <c r="BVX384" s="132"/>
      <c r="BVY384" s="132"/>
      <c r="BVZ384" s="132"/>
      <c r="BWA384" s="132"/>
      <c r="BWB384" s="132"/>
      <c r="BWC384" s="132"/>
      <c r="BWD384" s="132"/>
      <c r="BWE384" s="132"/>
      <c r="BWF384" s="132"/>
      <c r="BWG384" s="132"/>
      <c r="BWH384" s="132"/>
      <c r="BWI384" s="132"/>
      <c r="BWJ384" s="132"/>
      <c r="BWK384" s="132"/>
      <c r="BWL384" s="132"/>
      <c r="BWM384" s="132"/>
      <c r="BWN384" s="132"/>
      <c r="BWO384" s="132"/>
      <c r="BWP384" s="132"/>
      <c r="BWQ384" s="132"/>
      <c r="BWR384" s="132"/>
      <c r="BWS384" s="132"/>
      <c r="BWT384" s="132"/>
      <c r="BWU384" s="132"/>
      <c r="BWV384" s="132"/>
      <c r="BWW384" s="132"/>
      <c r="BWX384" s="132"/>
      <c r="BWY384" s="132"/>
      <c r="BWZ384" s="132"/>
      <c r="BXA384" s="132"/>
      <c r="BXB384" s="132"/>
      <c r="BXC384" s="132"/>
      <c r="BXD384" s="132"/>
      <c r="BXE384" s="132"/>
      <c r="BXF384" s="132"/>
      <c r="BXG384" s="132"/>
      <c r="BXH384" s="132"/>
      <c r="BXI384" s="132"/>
      <c r="BXJ384" s="132"/>
      <c r="BXK384" s="132"/>
      <c r="BXL384" s="132"/>
      <c r="BXM384" s="132"/>
      <c r="BXN384" s="132"/>
      <c r="BXO384" s="132"/>
      <c r="BXP384" s="132"/>
      <c r="BXQ384" s="132"/>
      <c r="BXR384" s="132"/>
      <c r="BXS384" s="132"/>
      <c r="BXT384" s="132"/>
      <c r="BXU384" s="132"/>
      <c r="BXV384" s="132"/>
      <c r="BXW384" s="132"/>
      <c r="BXX384" s="132"/>
      <c r="BXY384" s="132"/>
      <c r="BXZ384" s="132"/>
      <c r="BYA384" s="132"/>
      <c r="BYB384" s="132"/>
      <c r="BYC384" s="132"/>
      <c r="BYD384" s="132"/>
      <c r="BYE384" s="132"/>
      <c r="BYF384" s="132"/>
      <c r="BYG384" s="132"/>
      <c r="BYH384" s="132"/>
      <c r="BYI384" s="132"/>
      <c r="BYJ384" s="132"/>
      <c r="BYK384" s="132"/>
      <c r="BYL384" s="132"/>
      <c r="BYM384" s="132"/>
      <c r="BYN384" s="132"/>
      <c r="BYO384" s="132"/>
      <c r="BYP384" s="132"/>
      <c r="BYQ384" s="132"/>
      <c r="BYR384" s="132"/>
      <c r="BYS384" s="132"/>
      <c r="BYT384" s="132"/>
      <c r="BYU384" s="132"/>
      <c r="BYV384" s="132"/>
      <c r="BYW384" s="132"/>
      <c r="BYX384" s="132"/>
      <c r="BYY384" s="132"/>
      <c r="BYZ384" s="132"/>
      <c r="BZA384" s="132"/>
      <c r="BZB384" s="132"/>
      <c r="BZC384" s="132"/>
      <c r="BZD384" s="132"/>
      <c r="BZE384" s="132"/>
      <c r="BZF384" s="132"/>
      <c r="BZG384" s="132"/>
      <c r="BZH384" s="132"/>
      <c r="BZI384" s="132"/>
      <c r="BZJ384" s="132"/>
      <c r="BZK384" s="132"/>
      <c r="BZL384" s="132"/>
      <c r="BZM384" s="132"/>
      <c r="BZN384" s="132"/>
      <c r="BZO384" s="132"/>
      <c r="BZP384" s="132"/>
      <c r="BZQ384" s="132"/>
      <c r="BZR384" s="132"/>
      <c r="BZS384" s="132"/>
      <c r="BZT384" s="132"/>
      <c r="BZU384" s="132"/>
      <c r="BZV384" s="132"/>
      <c r="BZW384" s="132"/>
      <c r="BZX384" s="132"/>
      <c r="BZY384" s="132"/>
      <c r="BZZ384" s="132"/>
      <c r="CAA384" s="132"/>
      <c r="CAB384" s="132"/>
      <c r="CAC384" s="132"/>
      <c r="CAD384" s="132"/>
      <c r="CAE384" s="132"/>
      <c r="CAF384" s="132"/>
      <c r="CAG384" s="132"/>
      <c r="CAH384" s="132"/>
      <c r="CAI384" s="132"/>
      <c r="CAJ384" s="132"/>
      <c r="CAK384" s="132"/>
      <c r="CAL384" s="132"/>
      <c r="CAM384" s="132"/>
      <c r="CAN384" s="132"/>
      <c r="CAO384" s="132"/>
      <c r="CAP384" s="132"/>
      <c r="CAQ384" s="132"/>
      <c r="CAR384" s="132"/>
      <c r="CAS384" s="132"/>
      <c r="CAT384" s="132"/>
      <c r="CAU384" s="132"/>
      <c r="CAV384" s="132"/>
      <c r="CAW384" s="132"/>
      <c r="CAX384" s="132"/>
      <c r="CAY384" s="132"/>
      <c r="CAZ384" s="132"/>
      <c r="CBA384" s="132"/>
      <c r="CBB384" s="132"/>
      <c r="CBC384" s="132"/>
      <c r="CBD384" s="132"/>
      <c r="CBE384" s="132"/>
      <c r="CBF384" s="132"/>
      <c r="CBG384" s="132"/>
      <c r="CBH384" s="132"/>
      <c r="CBI384" s="132"/>
      <c r="CBJ384" s="132"/>
      <c r="CBK384" s="132"/>
      <c r="CBL384" s="132"/>
      <c r="CBM384" s="132"/>
      <c r="CBN384" s="132"/>
      <c r="CBO384" s="132"/>
      <c r="CBP384" s="132"/>
      <c r="CBQ384" s="132"/>
      <c r="CBR384" s="132"/>
      <c r="CBS384" s="132"/>
      <c r="CBT384" s="132"/>
      <c r="CBU384" s="132"/>
      <c r="CBV384" s="132"/>
      <c r="CBW384" s="132"/>
      <c r="CBX384" s="132"/>
      <c r="CBY384" s="132"/>
      <c r="CBZ384" s="132"/>
      <c r="CCA384" s="132"/>
      <c r="CCB384" s="132"/>
      <c r="CCC384" s="132"/>
      <c r="CCD384" s="132"/>
      <c r="CCE384" s="132"/>
      <c r="CCF384" s="132"/>
      <c r="CCG384" s="132"/>
      <c r="CCH384" s="132"/>
      <c r="CCI384" s="132"/>
      <c r="CCJ384" s="132"/>
      <c r="CCK384" s="132"/>
      <c r="CCL384" s="132"/>
      <c r="CCM384" s="132"/>
      <c r="CCN384" s="132"/>
      <c r="CCO384" s="132"/>
      <c r="CCP384" s="132"/>
      <c r="CCQ384" s="132"/>
      <c r="CCR384" s="132"/>
      <c r="CCS384" s="132"/>
      <c r="CCT384" s="132"/>
      <c r="CCU384" s="132"/>
      <c r="CCV384" s="132"/>
      <c r="CCW384" s="132"/>
      <c r="CCX384" s="132"/>
      <c r="CCY384" s="132"/>
      <c r="CCZ384" s="132"/>
      <c r="CDA384" s="132"/>
      <c r="CDB384" s="132"/>
      <c r="CDC384" s="132"/>
      <c r="CDD384" s="132"/>
      <c r="CDE384" s="132"/>
      <c r="CDF384" s="132"/>
      <c r="CDG384" s="132"/>
      <c r="CDH384" s="132"/>
      <c r="CDI384" s="132"/>
      <c r="CDJ384" s="132"/>
      <c r="CDK384" s="132"/>
      <c r="CDL384" s="132"/>
      <c r="CDM384" s="132"/>
      <c r="CDN384" s="132"/>
      <c r="CDO384" s="132"/>
      <c r="CDP384" s="132"/>
      <c r="CDQ384" s="132"/>
      <c r="CDR384" s="132"/>
      <c r="CDS384" s="132"/>
      <c r="CDT384" s="132"/>
      <c r="CDU384" s="132"/>
      <c r="CDV384" s="132"/>
      <c r="CDW384" s="132"/>
      <c r="CDX384" s="132"/>
      <c r="CDY384" s="132"/>
      <c r="CDZ384" s="132"/>
      <c r="CEA384" s="132"/>
      <c r="CEB384" s="132"/>
      <c r="CEC384" s="132"/>
      <c r="CED384" s="132"/>
      <c r="CEE384" s="132"/>
      <c r="CEF384" s="132"/>
      <c r="CEG384" s="132"/>
      <c r="CEH384" s="132"/>
      <c r="CEI384" s="132"/>
      <c r="CEJ384" s="132"/>
      <c r="CEK384" s="132"/>
      <c r="CEL384" s="132"/>
      <c r="CEM384" s="132"/>
      <c r="CEN384" s="132"/>
      <c r="CEO384" s="132"/>
      <c r="CEP384" s="132"/>
      <c r="CEQ384" s="132"/>
      <c r="CER384" s="132"/>
      <c r="CES384" s="132"/>
      <c r="CET384" s="132"/>
      <c r="CEU384" s="132"/>
      <c r="CEV384" s="132"/>
      <c r="CEW384" s="132"/>
      <c r="CEX384" s="132"/>
      <c r="CEY384" s="132"/>
      <c r="CEZ384" s="132"/>
      <c r="CFA384" s="132"/>
      <c r="CFB384" s="132"/>
      <c r="CFC384" s="132"/>
      <c r="CFD384" s="132"/>
      <c r="CFE384" s="132"/>
      <c r="CFF384" s="132"/>
      <c r="CFG384" s="132"/>
      <c r="CFH384" s="132"/>
      <c r="CFI384" s="132"/>
      <c r="CFJ384" s="132"/>
      <c r="CFK384" s="132"/>
      <c r="CFL384" s="132"/>
      <c r="CFM384" s="132"/>
      <c r="CFN384" s="132"/>
      <c r="CFO384" s="132"/>
      <c r="CFP384" s="132"/>
      <c r="CFQ384" s="132"/>
      <c r="CFR384" s="132"/>
      <c r="CFS384" s="132"/>
      <c r="CFT384" s="132"/>
      <c r="CFU384" s="132"/>
      <c r="CFV384" s="132"/>
      <c r="CFW384" s="132"/>
      <c r="CFX384" s="132"/>
      <c r="CFY384" s="132"/>
      <c r="CFZ384" s="132"/>
      <c r="CGA384" s="132"/>
      <c r="CGB384" s="132"/>
      <c r="CGC384" s="132"/>
      <c r="CGD384" s="132"/>
      <c r="CGE384" s="132"/>
      <c r="CGF384" s="132"/>
      <c r="CGG384" s="132"/>
      <c r="CGH384" s="132"/>
      <c r="CGI384" s="132"/>
      <c r="CGJ384" s="132"/>
      <c r="CGK384" s="132"/>
      <c r="CGL384" s="132"/>
      <c r="CGM384" s="132"/>
      <c r="CGN384" s="132"/>
      <c r="CGO384" s="132"/>
      <c r="CGP384" s="132"/>
      <c r="CGQ384" s="132"/>
      <c r="CGR384" s="132"/>
      <c r="CGS384" s="132"/>
      <c r="CGT384" s="132"/>
      <c r="CGU384" s="132"/>
      <c r="CGV384" s="132"/>
      <c r="CGW384" s="132"/>
      <c r="CGX384" s="132"/>
      <c r="CGY384" s="132"/>
      <c r="CGZ384" s="132"/>
      <c r="CHA384" s="132"/>
      <c r="CHB384" s="132"/>
      <c r="CHC384" s="132"/>
      <c r="CHD384" s="132"/>
      <c r="CHE384" s="132"/>
      <c r="CHF384" s="132"/>
      <c r="CHG384" s="132"/>
      <c r="CHH384" s="132"/>
      <c r="CHI384" s="132"/>
      <c r="CHJ384" s="132"/>
      <c r="CHK384" s="132"/>
      <c r="CHL384" s="132"/>
      <c r="CHM384" s="132"/>
      <c r="CHN384" s="132"/>
      <c r="CHO384" s="132"/>
      <c r="CHP384" s="132"/>
      <c r="CHQ384" s="132"/>
      <c r="CHR384" s="132"/>
      <c r="CHS384" s="132"/>
      <c r="CHT384" s="132"/>
      <c r="CHU384" s="132"/>
      <c r="CHV384" s="132"/>
      <c r="CHW384" s="132"/>
      <c r="CHX384" s="132"/>
      <c r="CHY384" s="132"/>
      <c r="CHZ384" s="132"/>
      <c r="CIA384" s="132"/>
      <c r="CIB384" s="132"/>
      <c r="CIC384" s="132"/>
      <c r="CID384" s="132"/>
      <c r="CIE384" s="132"/>
      <c r="CIF384" s="132"/>
      <c r="CIG384" s="132"/>
      <c r="CIH384" s="132"/>
      <c r="CII384" s="132"/>
      <c r="CIJ384" s="132"/>
      <c r="CIK384" s="132"/>
      <c r="CIL384" s="132"/>
      <c r="CIM384" s="132"/>
      <c r="CIN384" s="132"/>
      <c r="CIO384" s="132"/>
      <c r="CIP384" s="132"/>
      <c r="CIQ384" s="132"/>
      <c r="CIR384" s="132"/>
      <c r="CIS384" s="132"/>
      <c r="CIT384" s="132"/>
      <c r="CIU384" s="132"/>
      <c r="CIV384" s="132"/>
      <c r="CIW384" s="132"/>
      <c r="CIX384" s="132"/>
      <c r="CIY384" s="132"/>
      <c r="CIZ384" s="132"/>
      <c r="CJA384" s="132"/>
      <c r="CJB384" s="132"/>
      <c r="CJC384" s="132"/>
      <c r="CJD384" s="132"/>
      <c r="CJE384" s="132"/>
      <c r="CJF384" s="132"/>
      <c r="CJG384" s="132"/>
      <c r="CJH384" s="132"/>
      <c r="CJI384" s="132"/>
      <c r="CJJ384" s="132"/>
      <c r="CJK384" s="132"/>
      <c r="CJL384" s="132"/>
      <c r="CJM384" s="132"/>
      <c r="CJN384" s="132"/>
      <c r="CJO384" s="132"/>
      <c r="CJP384" s="132"/>
      <c r="CJQ384" s="132"/>
      <c r="CJR384" s="132"/>
      <c r="CJS384" s="132"/>
      <c r="CJT384" s="132"/>
      <c r="CJU384" s="132"/>
      <c r="CJV384" s="132"/>
      <c r="CJW384" s="132"/>
      <c r="CJX384" s="132"/>
      <c r="CJY384" s="132"/>
      <c r="CJZ384" s="132"/>
      <c r="CKA384" s="132"/>
      <c r="CKB384" s="132"/>
      <c r="CKC384" s="132"/>
      <c r="CKD384" s="132"/>
      <c r="CKE384" s="132"/>
      <c r="CKF384" s="132"/>
      <c r="CKG384" s="132"/>
      <c r="CKH384" s="132"/>
      <c r="CKI384" s="132"/>
      <c r="CKJ384" s="132"/>
      <c r="CKK384" s="132"/>
      <c r="CKL384" s="132"/>
      <c r="CKM384" s="132"/>
      <c r="CKN384" s="132"/>
      <c r="CKO384" s="132"/>
      <c r="CKP384" s="132"/>
      <c r="CKQ384" s="132"/>
      <c r="CKR384" s="132"/>
      <c r="CKS384" s="132"/>
      <c r="CKT384" s="132"/>
      <c r="CKU384" s="132"/>
      <c r="CKV384" s="132"/>
      <c r="CKW384" s="132"/>
      <c r="CKX384" s="132"/>
      <c r="CKY384" s="132"/>
      <c r="CKZ384" s="132"/>
      <c r="CLA384" s="132"/>
      <c r="CLB384" s="132"/>
      <c r="CLC384" s="132"/>
      <c r="CLD384" s="132"/>
      <c r="CLE384" s="132"/>
      <c r="CLF384" s="132"/>
      <c r="CLG384" s="132"/>
      <c r="CLH384" s="132"/>
      <c r="CLI384" s="132"/>
      <c r="CLJ384" s="132"/>
      <c r="CLK384" s="132"/>
      <c r="CLL384" s="132"/>
      <c r="CLM384" s="132"/>
      <c r="CLN384" s="132"/>
      <c r="CLO384" s="132"/>
      <c r="CLP384" s="132"/>
      <c r="CLQ384" s="132"/>
      <c r="CLR384" s="132"/>
      <c r="CLS384" s="132"/>
      <c r="CLT384" s="132"/>
      <c r="CLU384" s="132"/>
      <c r="CLV384" s="132"/>
      <c r="CLW384" s="132"/>
      <c r="CLX384" s="132"/>
      <c r="CLY384" s="132"/>
      <c r="CLZ384" s="132"/>
      <c r="CMA384" s="132"/>
      <c r="CMB384" s="132"/>
      <c r="CMC384" s="132"/>
      <c r="CMD384" s="132"/>
      <c r="CME384" s="132"/>
      <c r="CMF384" s="132"/>
      <c r="CMG384" s="132"/>
      <c r="CMH384" s="132"/>
      <c r="CMI384" s="132"/>
      <c r="CMJ384" s="132"/>
      <c r="CMK384" s="132"/>
      <c r="CML384" s="132"/>
      <c r="CMM384" s="132"/>
      <c r="CMN384" s="132"/>
      <c r="CMO384" s="132"/>
      <c r="CMP384" s="132"/>
      <c r="CMQ384" s="132"/>
      <c r="CMR384" s="132"/>
      <c r="CMS384" s="132"/>
      <c r="CMT384" s="132"/>
      <c r="CMU384" s="132"/>
      <c r="CMV384" s="132"/>
      <c r="CMW384" s="132"/>
      <c r="CMX384" s="132"/>
      <c r="CMY384" s="132"/>
      <c r="CMZ384" s="132"/>
      <c r="CNA384" s="132"/>
      <c r="CNB384" s="132"/>
      <c r="CNC384" s="132"/>
      <c r="CND384" s="132"/>
      <c r="CNE384" s="132"/>
      <c r="CNF384" s="132"/>
      <c r="CNG384" s="132"/>
      <c r="CNH384" s="132"/>
      <c r="CNI384" s="132"/>
      <c r="CNJ384" s="132"/>
      <c r="CNK384" s="132"/>
      <c r="CNL384" s="132"/>
      <c r="CNM384" s="132"/>
      <c r="CNN384" s="132"/>
      <c r="CNO384" s="132"/>
      <c r="CNP384" s="132"/>
      <c r="CNQ384" s="132"/>
      <c r="CNR384" s="132"/>
      <c r="CNS384" s="132"/>
      <c r="CNT384" s="132"/>
      <c r="CNU384" s="132"/>
      <c r="CNV384" s="132"/>
      <c r="CNW384" s="132"/>
      <c r="CNX384" s="132"/>
      <c r="CNY384" s="132"/>
      <c r="CNZ384" s="132"/>
      <c r="COA384" s="132"/>
      <c r="COB384" s="132"/>
      <c r="COC384" s="132"/>
      <c r="COD384" s="132"/>
      <c r="COE384" s="132"/>
      <c r="COF384" s="132"/>
      <c r="COG384" s="132"/>
      <c r="COH384" s="132"/>
      <c r="COI384" s="132"/>
      <c r="COJ384" s="132"/>
      <c r="COK384" s="132"/>
      <c r="COL384" s="132"/>
      <c r="COM384" s="132"/>
      <c r="CON384" s="132"/>
      <c r="COO384" s="132"/>
      <c r="COP384" s="132"/>
      <c r="COQ384" s="132"/>
      <c r="COR384" s="132"/>
      <c r="COS384" s="132"/>
      <c r="COT384" s="132"/>
      <c r="COU384" s="132"/>
      <c r="COV384" s="132"/>
      <c r="COW384" s="132"/>
      <c r="COX384" s="132"/>
      <c r="COY384" s="132"/>
      <c r="COZ384" s="132"/>
      <c r="CPA384" s="132"/>
      <c r="CPB384" s="132"/>
      <c r="CPC384" s="132"/>
      <c r="CPD384" s="132"/>
      <c r="CPE384" s="132"/>
      <c r="CPF384" s="132"/>
      <c r="CPG384" s="132"/>
      <c r="CPH384" s="132"/>
      <c r="CPI384" s="132"/>
      <c r="CPJ384" s="132"/>
      <c r="CPK384" s="132"/>
      <c r="CPL384" s="132"/>
      <c r="CPM384" s="132"/>
      <c r="CPN384" s="132"/>
      <c r="CPO384" s="132"/>
      <c r="CPP384" s="132"/>
      <c r="CPQ384" s="132"/>
      <c r="CPR384" s="132"/>
      <c r="CPS384" s="132"/>
      <c r="CPT384" s="132"/>
      <c r="CPU384" s="132"/>
      <c r="CPV384" s="132"/>
      <c r="CPW384" s="132"/>
      <c r="CPX384" s="132"/>
      <c r="CPY384" s="132"/>
      <c r="CPZ384" s="132"/>
      <c r="CQA384" s="132"/>
      <c r="CQB384" s="132"/>
      <c r="CQC384" s="132"/>
      <c r="CQD384" s="132"/>
      <c r="CQE384" s="132"/>
      <c r="CQF384" s="132"/>
      <c r="CQG384" s="132"/>
      <c r="CQH384" s="132"/>
      <c r="CQI384" s="132"/>
      <c r="CQJ384" s="132"/>
      <c r="CQK384" s="132"/>
      <c r="CQL384" s="132"/>
      <c r="CQM384" s="132"/>
      <c r="CQN384" s="132"/>
      <c r="CQO384" s="132"/>
      <c r="CQP384" s="132"/>
      <c r="CQQ384" s="132"/>
      <c r="CQR384" s="132"/>
      <c r="CQS384" s="132"/>
      <c r="CQT384" s="132"/>
      <c r="CQU384" s="132"/>
      <c r="CQV384" s="132"/>
      <c r="CQW384" s="132"/>
      <c r="CQX384" s="132"/>
      <c r="CQY384" s="132"/>
      <c r="CQZ384" s="132"/>
      <c r="CRA384" s="132"/>
      <c r="CRB384" s="132"/>
      <c r="CRC384" s="132"/>
      <c r="CRD384" s="132"/>
      <c r="CRE384" s="132"/>
      <c r="CRF384" s="132"/>
      <c r="CRG384" s="132"/>
      <c r="CRH384" s="132"/>
      <c r="CRI384" s="132"/>
      <c r="CRJ384" s="132"/>
      <c r="CRK384" s="132"/>
      <c r="CRL384" s="132"/>
      <c r="CRM384" s="132"/>
      <c r="CRN384" s="132"/>
      <c r="CRO384" s="132"/>
      <c r="CRP384" s="132"/>
      <c r="CRQ384" s="132"/>
      <c r="CRR384" s="132"/>
      <c r="CRS384" s="132"/>
      <c r="CRT384" s="132"/>
      <c r="CRU384" s="132"/>
      <c r="CRV384" s="132"/>
      <c r="CRW384" s="132"/>
      <c r="CRX384" s="132"/>
      <c r="CRY384" s="132"/>
      <c r="CRZ384" s="132"/>
      <c r="CSA384" s="132"/>
      <c r="CSB384" s="132"/>
      <c r="CSC384" s="132"/>
      <c r="CSD384" s="132"/>
      <c r="CSE384" s="132"/>
      <c r="CSF384" s="132"/>
      <c r="CSG384" s="132"/>
      <c r="CSH384" s="132"/>
      <c r="CSI384" s="132"/>
      <c r="CSJ384" s="132"/>
      <c r="CSK384" s="132"/>
      <c r="CSL384" s="132"/>
      <c r="CSM384" s="132"/>
      <c r="CSN384" s="132"/>
      <c r="CSO384" s="132"/>
      <c r="CSP384" s="132"/>
      <c r="CSQ384" s="132"/>
      <c r="CSR384" s="132"/>
      <c r="CSS384" s="132"/>
      <c r="CST384" s="132"/>
      <c r="CSU384" s="132"/>
      <c r="CSV384" s="132"/>
      <c r="CSW384" s="132"/>
      <c r="CSX384" s="132"/>
      <c r="CSY384" s="132"/>
      <c r="CSZ384" s="132"/>
      <c r="CTA384" s="132"/>
      <c r="CTB384" s="132"/>
      <c r="CTC384" s="132"/>
      <c r="CTD384" s="132"/>
      <c r="CTE384" s="132"/>
      <c r="CTF384" s="132"/>
      <c r="CTG384" s="132"/>
      <c r="CTH384" s="132"/>
      <c r="CTI384" s="132"/>
      <c r="CTJ384" s="132"/>
      <c r="CTK384" s="132"/>
      <c r="CTL384" s="132"/>
      <c r="CTM384" s="132"/>
      <c r="CTN384" s="132"/>
      <c r="CTO384" s="132"/>
      <c r="CTP384" s="132"/>
      <c r="CTQ384" s="132"/>
      <c r="CTR384" s="132"/>
      <c r="CTS384" s="132"/>
      <c r="CTT384" s="132"/>
      <c r="CTU384" s="132"/>
      <c r="CTV384" s="132"/>
      <c r="CTW384" s="132"/>
      <c r="CTX384" s="132"/>
      <c r="CTY384" s="132"/>
      <c r="CTZ384" s="132"/>
      <c r="CUA384" s="132"/>
      <c r="CUB384" s="132"/>
      <c r="CUC384" s="132"/>
      <c r="CUD384" s="132"/>
      <c r="CUE384" s="132"/>
      <c r="CUF384" s="132"/>
      <c r="CUG384" s="132"/>
      <c r="CUH384" s="132"/>
      <c r="CUI384" s="132"/>
      <c r="CUJ384" s="132"/>
      <c r="CUK384" s="132"/>
      <c r="CUL384" s="132"/>
      <c r="CUM384" s="132"/>
      <c r="CUN384" s="132"/>
      <c r="CUO384" s="132"/>
      <c r="CUP384" s="132"/>
      <c r="CUQ384" s="132"/>
      <c r="CUR384" s="132"/>
      <c r="CUS384" s="132"/>
      <c r="CUT384" s="132"/>
      <c r="CUU384" s="132"/>
      <c r="CUV384" s="132"/>
      <c r="CUW384" s="132"/>
      <c r="CUX384" s="132"/>
      <c r="CUY384" s="132"/>
      <c r="CUZ384" s="132"/>
      <c r="CVA384" s="132"/>
      <c r="CVB384" s="132"/>
      <c r="CVC384" s="132"/>
      <c r="CVD384" s="132"/>
      <c r="CVE384" s="132"/>
      <c r="CVF384" s="132"/>
      <c r="CVG384" s="132"/>
      <c r="CVH384" s="132"/>
      <c r="CVI384" s="132"/>
      <c r="CVJ384" s="132"/>
      <c r="CVK384" s="132"/>
      <c r="CVL384" s="132"/>
      <c r="CVM384" s="132"/>
      <c r="CVN384" s="132"/>
      <c r="CVO384" s="132"/>
      <c r="CVP384" s="132"/>
      <c r="CVQ384" s="132"/>
      <c r="CVR384" s="132"/>
      <c r="CVS384" s="132"/>
      <c r="CVT384" s="132"/>
      <c r="CVU384" s="132"/>
      <c r="CVV384" s="132"/>
      <c r="CVW384" s="132"/>
      <c r="CVX384" s="132"/>
      <c r="CVY384" s="132"/>
      <c r="CVZ384" s="132"/>
      <c r="CWA384" s="132"/>
      <c r="CWB384" s="132"/>
      <c r="CWC384" s="132"/>
      <c r="CWD384" s="132"/>
      <c r="CWE384" s="132"/>
      <c r="CWF384" s="132"/>
      <c r="CWG384" s="132"/>
      <c r="CWH384" s="132"/>
      <c r="CWI384" s="132"/>
      <c r="CWJ384" s="132"/>
      <c r="CWK384" s="132"/>
      <c r="CWL384" s="132"/>
      <c r="CWM384" s="132"/>
      <c r="CWN384" s="132"/>
      <c r="CWO384" s="132"/>
      <c r="CWP384" s="132"/>
      <c r="CWQ384" s="132"/>
      <c r="CWR384" s="132"/>
      <c r="CWS384" s="132"/>
      <c r="CWT384" s="132"/>
      <c r="CWU384" s="132"/>
      <c r="CWV384" s="132"/>
      <c r="CWW384" s="132"/>
      <c r="CWX384" s="132"/>
      <c r="CWY384" s="132"/>
      <c r="CWZ384" s="132"/>
      <c r="CXA384" s="132"/>
      <c r="CXB384" s="132"/>
      <c r="CXC384" s="132"/>
      <c r="CXD384" s="132"/>
      <c r="CXE384" s="132"/>
      <c r="CXF384" s="132"/>
      <c r="CXG384" s="132"/>
      <c r="CXH384" s="132"/>
      <c r="CXI384" s="132"/>
      <c r="CXJ384" s="132"/>
      <c r="CXK384" s="132"/>
      <c r="CXL384" s="132"/>
      <c r="CXM384" s="132"/>
      <c r="CXN384" s="132"/>
      <c r="CXO384" s="132"/>
      <c r="CXP384" s="132"/>
      <c r="CXQ384" s="132"/>
      <c r="CXR384" s="132"/>
      <c r="CXS384" s="132"/>
      <c r="CXT384" s="132"/>
      <c r="CXU384" s="132"/>
      <c r="CXV384" s="132"/>
      <c r="CXW384" s="132"/>
      <c r="CXX384" s="132"/>
      <c r="CXY384" s="132"/>
      <c r="CXZ384" s="132"/>
      <c r="CYA384" s="132"/>
      <c r="CYB384" s="132"/>
      <c r="CYC384" s="132"/>
      <c r="CYD384" s="132"/>
      <c r="CYE384" s="132"/>
      <c r="CYF384" s="132"/>
      <c r="CYG384" s="132"/>
      <c r="CYH384" s="132"/>
      <c r="CYI384" s="132"/>
      <c r="CYJ384" s="132"/>
      <c r="CYK384" s="132"/>
      <c r="CYL384" s="132"/>
      <c r="CYM384" s="132"/>
      <c r="CYN384" s="132"/>
      <c r="CYO384" s="132"/>
      <c r="CYP384" s="132"/>
      <c r="CYQ384" s="132"/>
      <c r="CYR384" s="132"/>
      <c r="CYS384" s="132"/>
      <c r="CYT384" s="132"/>
      <c r="CYU384" s="132"/>
      <c r="CYV384" s="132"/>
      <c r="CYW384" s="132"/>
      <c r="CYX384" s="132"/>
      <c r="CYY384" s="132"/>
      <c r="CYZ384" s="132"/>
      <c r="CZA384" s="132"/>
      <c r="CZB384" s="132"/>
      <c r="CZC384" s="132"/>
      <c r="CZD384" s="132"/>
      <c r="CZE384" s="132"/>
      <c r="CZF384" s="132"/>
      <c r="CZG384" s="132"/>
      <c r="CZH384" s="132"/>
      <c r="CZI384" s="132"/>
      <c r="CZJ384" s="132"/>
      <c r="CZK384" s="132"/>
      <c r="CZL384" s="132"/>
      <c r="CZM384" s="132"/>
      <c r="CZN384" s="132"/>
      <c r="CZO384" s="132"/>
      <c r="CZP384" s="132"/>
      <c r="CZQ384" s="132"/>
      <c r="CZR384" s="132"/>
      <c r="CZS384" s="132"/>
      <c r="CZT384" s="132"/>
      <c r="CZU384" s="132"/>
      <c r="CZV384" s="132"/>
      <c r="CZW384" s="132"/>
      <c r="CZX384" s="132"/>
      <c r="CZY384" s="132"/>
      <c r="CZZ384" s="132"/>
      <c r="DAA384" s="132"/>
      <c r="DAB384" s="132"/>
      <c r="DAC384" s="132"/>
      <c r="DAD384" s="132"/>
      <c r="DAE384" s="132"/>
      <c r="DAF384" s="132"/>
      <c r="DAG384" s="132"/>
      <c r="DAH384" s="132"/>
      <c r="DAI384" s="132"/>
      <c r="DAJ384" s="132"/>
      <c r="DAK384" s="132"/>
      <c r="DAL384" s="132"/>
      <c r="DAM384" s="132"/>
      <c r="DAN384" s="132"/>
      <c r="DAO384" s="132"/>
      <c r="DAP384" s="132"/>
      <c r="DAQ384" s="132"/>
      <c r="DAR384" s="132"/>
      <c r="DAS384" s="132"/>
      <c r="DAT384" s="132"/>
      <c r="DAU384" s="132"/>
      <c r="DAV384" s="132"/>
      <c r="DAW384" s="132"/>
      <c r="DAX384" s="132"/>
      <c r="DAY384" s="132"/>
      <c r="DAZ384" s="132"/>
      <c r="DBA384" s="132"/>
      <c r="DBB384" s="132"/>
      <c r="DBC384" s="132"/>
      <c r="DBD384" s="132"/>
      <c r="DBE384" s="132"/>
      <c r="DBF384" s="132"/>
      <c r="DBG384" s="132"/>
      <c r="DBH384" s="132"/>
      <c r="DBI384" s="132"/>
      <c r="DBJ384" s="132"/>
      <c r="DBK384" s="132"/>
      <c r="DBL384" s="132"/>
      <c r="DBM384" s="132"/>
      <c r="DBN384" s="132"/>
      <c r="DBO384" s="132"/>
      <c r="DBP384" s="132"/>
      <c r="DBQ384" s="132"/>
      <c r="DBR384" s="132"/>
      <c r="DBS384" s="132"/>
      <c r="DBT384" s="132"/>
      <c r="DBU384" s="132"/>
      <c r="DBV384" s="132"/>
      <c r="DBW384" s="132"/>
      <c r="DBX384" s="132"/>
      <c r="DBY384" s="132"/>
      <c r="DBZ384" s="132"/>
      <c r="DCA384" s="132"/>
      <c r="DCB384" s="132"/>
      <c r="DCC384" s="132"/>
      <c r="DCD384" s="132"/>
      <c r="DCE384" s="132"/>
      <c r="DCF384" s="132"/>
      <c r="DCG384" s="132"/>
      <c r="DCH384" s="132"/>
      <c r="DCI384" s="132"/>
      <c r="DCJ384" s="132"/>
      <c r="DCK384" s="132"/>
      <c r="DCL384" s="132"/>
      <c r="DCM384" s="132"/>
      <c r="DCN384" s="132"/>
      <c r="DCO384" s="132"/>
      <c r="DCP384" s="132"/>
      <c r="DCQ384" s="132"/>
      <c r="DCR384" s="132"/>
      <c r="DCS384" s="132"/>
      <c r="DCT384" s="132"/>
      <c r="DCU384" s="132"/>
      <c r="DCV384" s="132"/>
      <c r="DCW384" s="132"/>
      <c r="DCX384" s="132"/>
      <c r="DCY384" s="132"/>
      <c r="DCZ384" s="132"/>
      <c r="DDA384" s="132"/>
      <c r="DDB384" s="132"/>
      <c r="DDC384" s="132"/>
      <c r="DDD384" s="132"/>
      <c r="DDE384" s="132"/>
      <c r="DDF384" s="132"/>
      <c r="DDG384" s="132"/>
      <c r="DDH384" s="132"/>
      <c r="DDI384" s="132"/>
      <c r="DDJ384" s="132"/>
      <c r="DDK384" s="132"/>
      <c r="DDL384" s="132"/>
      <c r="DDM384" s="132"/>
      <c r="DDN384" s="132"/>
      <c r="DDO384" s="132"/>
      <c r="DDP384" s="132"/>
      <c r="DDQ384" s="132"/>
      <c r="DDR384" s="132"/>
      <c r="DDS384" s="132"/>
      <c r="DDT384" s="132"/>
      <c r="DDU384" s="132"/>
      <c r="DDV384" s="132"/>
      <c r="DDW384" s="132"/>
      <c r="DDX384" s="132"/>
      <c r="DDY384" s="132"/>
      <c r="DDZ384" s="132"/>
      <c r="DEA384" s="132"/>
      <c r="DEB384" s="132"/>
      <c r="DEC384" s="132"/>
      <c r="DED384" s="132"/>
      <c r="DEE384" s="132"/>
      <c r="DEF384" s="132"/>
      <c r="DEG384" s="132"/>
      <c r="DEH384" s="132"/>
      <c r="DEI384" s="132"/>
      <c r="DEJ384" s="132"/>
      <c r="DEK384" s="132"/>
      <c r="DEL384" s="132"/>
      <c r="DEM384" s="132"/>
      <c r="DEN384" s="132"/>
      <c r="DEO384" s="132"/>
      <c r="DEP384" s="132"/>
      <c r="DEQ384" s="132"/>
      <c r="DER384" s="132"/>
      <c r="DES384" s="132"/>
      <c r="DET384" s="132"/>
      <c r="DEU384" s="132"/>
      <c r="DEV384" s="132"/>
      <c r="DEW384" s="132"/>
      <c r="DEX384" s="132"/>
      <c r="DEY384" s="132"/>
      <c r="DEZ384" s="132"/>
      <c r="DFA384" s="132"/>
      <c r="DFB384" s="132"/>
      <c r="DFC384" s="132"/>
      <c r="DFD384" s="132"/>
      <c r="DFE384" s="132"/>
      <c r="DFF384" s="132"/>
      <c r="DFG384" s="132"/>
      <c r="DFH384" s="132"/>
      <c r="DFI384" s="132"/>
      <c r="DFJ384" s="132"/>
      <c r="DFK384" s="132"/>
      <c r="DFL384" s="132"/>
      <c r="DFM384" s="132"/>
      <c r="DFN384" s="132"/>
      <c r="DFO384" s="132"/>
      <c r="DFP384" s="132"/>
      <c r="DFQ384" s="132"/>
      <c r="DFR384" s="132"/>
      <c r="DFS384" s="132"/>
      <c r="DFT384" s="132"/>
      <c r="DFU384" s="132"/>
      <c r="DFV384" s="132"/>
      <c r="DFW384" s="132"/>
      <c r="DFX384" s="132"/>
      <c r="DFY384" s="132"/>
      <c r="DFZ384" s="132"/>
      <c r="DGA384" s="132"/>
      <c r="DGB384" s="132"/>
      <c r="DGC384" s="132"/>
      <c r="DGD384" s="132"/>
      <c r="DGE384" s="132"/>
      <c r="DGF384" s="132"/>
      <c r="DGG384" s="132"/>
      <c r="DGH384" s="132"/>
      <c r="DGI384" s="132"/>
      <c r="DGJ384" s="132"/>
      <c r="DGK384" s="132"/>
      <c r="DGL384" s="132"/>
      <c r="DGM384" s="132"/>
      <c r="DGN384" s="132"/>
      <c r="DGO384" s="132"/>
      <c r="DGP384" s="132"/>
      <c r="DGQ384" s="132"/>
      <c r="DGR384" s="132"/>
      <c r="DGS384" s="132"/>
      <c r="DGT384" s="132"/>
      <c r="DGU384" s="132"/>
      <c r="DGV384" s="132"/>
      <c r="DGW384" s="132"/>
      <c r="DGX384" s="132"/>
      <c r="DGY384" s="132"/>
      <c r="DGZ384" s="132"/>
      <c r="DHA384" s="132"/>
      <c r="DHB384" s="132"/>
      <c r="DHC384" s="132"/>
      <c r="DHD384" s="132"/>
      <c r="DHE384" s="132"/>
      <c r="DHF384" s="132"/>
      <c r="DHG384" s="132"/>
      <c r="DHH384" s="132"/>
      <c r="DHI384" s="132"/>
      <c r="DHJ384" s="132"/>
      <c r="DHK384" s="132"/>
      <c r="DHL384" s="132"/>
      <c r="DHM384" s="132"/>
      <c r="DHN384" s="132"/>
      <c r="DHO384" s="132"/>
      <c r="DHP384" s="132"/>
      <c r="DHQ384" s="132"/>
      <c r="DHR384" s="132"/>
      <c r="DHS384" s="132"/>
      <c r="DHT384" s="132"/>
      <c r="DHU384" s="132"/>
      <c r="DHV384" s="132"/>
      <c r="DHW384" s="132"/>
      <c r="DHX384" s="132"/>
      <c r="DHY384" s="132"/>
      <c r="DHZ384" s="132"/>
      <c r="DIA384" s="132"/>
      <c r="DIB384" s="132"/>
      <c r="DIC384" s="132"/>
      <c r="DID384" s="132"/>
      <c r="DIE384" s="132"/>
      <c r="DIF384" s="132"/>
      <c r="DIG384" s="132"/>
      <c r="DIH384" s="132"/>
      <c r="DII384" s="132"/>
      <c r="DIJ384" s="132"/>
      <c r="DIK384" s="132"/>
      <c r="DIL384" s="132"/>
      <c r="DIM384" s="132"/>
      <c r="DIN384" s="132"/>
      <c r="DIO384" s="132"/>
      <c r="DIP384" s="132"/>
      <c r="DIQ384" s="132"/>
      <c r="DIR384" s="132"/>
      <c r="DIS384" s="132"/>
      <c r="DIT384" s="132"/>
      <c r="DIU384" s="132"/>
      <c r="DIV384" s="132"/>
      <c r="DIW384" s="132"/>
      <c r="DIX384" s="132"/>
      <c r="DIY384" s="132"/>
      <c r="DIZ384" s="132"/>
      <c r="DJA384" s="132"/>
      <c r="DJB384" s="132"/>
      <c r="DJC384" s="132"/>
      <c r="DJD384" s="132"/>
      <c r="DJE384" s="132"/>
      <c r="DJF384" s="132"/>
      <c r="DJG384" s="132"/>
      <c r="DJH384" s="132"/>
      <c r="DJI384" s="132"/>
      <c r="DJJ384" s="132"/>
      <c r="DJK384" s="132"/>
      <c r="DJL384" s="132"/>
      <c r="DJM384" s="132"/>
      <c r="DJN384" s="132"/>
      <c r="DJO384" s="132"/>
      <c r="DJP384" s="132"/>
      <c r="DJQ384" s="132"/>
      <c r="DJR384" s="132"/>
      <c r="DJS384" s="132"/>
      <c r="DJT384" s="132"/>
      <c r="DJU384" s="132"/>
      <c r="DJV384" s="132"/>
      <c r="DJW384" s="132"/>
      <c r="DJX384" s="132"/>
      <c r="DJY384" s="132"/>
      <c r="DJZ384" s="132"/>
      <c r="DKA384" s="132"/>
      <c r="DKB384" s="132"/>
      <c r="DKC384" s="132"/>
      <c r="DKD384" s="132"/>
      <c r="DKE384" s="132"/>
      <c r="DKF384" s="132"/>
      <c r="DKG384" s="132"/>
      <c r="DKH384" s="132"/>
      <c r="DKI384" s="132"/>
      <c r="DKJ384" s="132"/>
      <c r="DKK384" s="132"/>
      <c r="DKL384" s="132"/>
      <c r="DKM384" s="132"/>
      <c r="DKN384" s="132"/>
      <c r="DKO384" s="132"/>
      <c r="DKP384" s="132"/>
      <c r="DKQ384" s="132"/>
      <c r="DKR384" s="132"/>
      <c r="DKS384" s="132"/>
      <c r="DKT384" s="132"/>
      <c r="DKU384" s="132"/>
      <c r="DKV384" s="132"/>
      <c r="DKW384" s="132"/>
      <c r="DKX384" s="132"/>
      <c r="DKY384" s="132"/>
      <c r="DKZ384" s="132"/>
      <c r="DLA384" s="132"/>
      <c r="DLB384" s="132"/>
      <c r="DLC384" s="132"/>
      <c r="DLD384" s="132"/>
      <c r="DLE384" s="132"/>
      <c r="DLF384" s="132"/>
      <c r="DLG384" s="132"/>
      <c r="DLH384" s="132"/>
      <c r="DLI384" s="132"/>
      <c r="DLJ384" s="132"/>
      <c r="DLK384" s="132"/>
      <c r="DLL384" s="132"/>
      <c r="DLM384" s="132"/>
      <c r="DLN384" s="132"/>
      <c r="DLO384" s="132"/>
      <c r="DLP384" s="132"/>
      <c r="DLQ384" s="132"/>
      <c r="DLR384" s="132"/>
      <c r="DLS384" s="132"/>
      <c r="DLT384" s="132"/>
      <c r="DLU384" s="132"/>
      <c r="DLV384" s="132"/>
      <c r="DLW384" s="132"/>
      <c r="DLX384" s="132"/>
      <c r="DLY384" s="132"/>
      <c r="DLZ384" s="132"/>
      <c r="DMA384" s="132"/>
      <c r="DMB384" s="132"/>
      <c r="DMC384" s="132"/>
      <c r="DMD384" s="132"/>
      <c r="DME384" s="132"/>
      <c r="DMF384" s="132"/>
      <c r="DMG384" s="132"/>
      <c r="DMH384" s="132"/>
      <c r="DMI384" s="132"/>
      <c r="DMJ384" s="132"/>
      <c r="DMK384" s="132"/>
      <c r="DML384" s="132"/>
      <c r="DMM384" s="132"/>
      <c r="DMN384" s="132"/>
      <c r="DMO384" s="132"/>
      <c r="DMP384" s="132"/>
      <c r="DMQ384" s="132"/>
      <c r="DMR384" s="132"/>
      <c r="DMS384" s="132"/>
      <c r="DMT384" s="132"/>
      <c r="DMU384" s="132"/>
      <c r="DMV384" s="132"/>
      <c r="DMW384" s="132"/>
      <c r="DMX384" s="132"/>
      <c r="DMY384" s="132"/>
      <c r="DMZ384" s="132"/>
      <c r="DNA384" s="132"/>
      <c r="DNB384" s="132"/>
      <c r="DNC384" s="132"/>
      <c r="DND384" s="132"/>
      <c r="DNE384" s="132"/>
      <c r="DNF384" s="132"/>
      <c r="DNG384" s="132"/>
      <c r="DNH384" s="132"/>
      <c r="DNI384" s="132"/>
      <c r="DNJ384" s="132"/>
      <c r="DNK384" s="132"/>
      <c r="DNL384" s="132"/>
      <c r="DNM384" s="132"/>
      <c r="DNN384" s="132"/>
      <c r="DNO384" s="132"/>
      <c r="DNP384" s="132"/>
      <c r="DNQ384" s="132"/>
      <c r="DNR384" s="132"/>
      <c r="DNS384" s="132"/>
      <c r="DNT384" s="132"/>
      <c r="DNU384" s="132"/>
      <c r="DNV384" s="132"/>
      <c r="DNW384" s="132"/>
      <c r="DNX384" s="132"/>
      <c r="DNY384" s="132"/>
      <c r="DNZ384" s="132"/>
      <c r="DOA384" s="132"/>
      <c r="DOB384" s="132"/>
      <c r="DOC384" s="132"/>
      <c r="DOD384" s="132"/>
      <c r="DOE384" s="132"/>
      <c r="DOF384" s="132"/>
      <c r="DOG384" s="132"/>
      <c r="DOH384" s="132"/>
      <c r="DOI384" s="132"/>
      <c r="DOJ384" s="132"/>
      <c r="DOK384" s="132"/>
      <c r="DOL384" s="132"/>
      <c r="DOM384" s="132"/>
      <c r="DON384" s="132"/>
      <c r="DOO384" s="132"/>
      <c r="DOP384" s="132"/>
      <c r="DOQ384" s="132"/>
      <c r="DOR384" s="132"/>
      <c r="DOS384" s="132"/>
      <c r="DOT384" s="132"/>
      <c r="DOU384" s="132"/>
      <c r="DOV384" s="132"/>
      <c r="DOW384" s="132"/>
      <c r="DOX384" s="132"/>
      <c r="DOY384" s="132"/>
      <c r="DOZ384" s="132"/>
      <c r="DPA384" s="132"/>
      <c r="DPB384" s="132"/>
      <c r="DPC384" s="132"/>
      <c r="DPD384" s="132"/>
      <c r="DPE384" s="132"/>
      <c r="DPF384" s="132"/>
      <c r="DPG384" s="132"/>
      <c r="DPH384" s="132"/>
      <c r="DPI384" s="132"/>
      <c r="DPJ384" s="132"/>
      <c r="DPK384" s="132"/>
      <c r="DPL384" s="132"/>
      <c r="DPM384" s="132"/>
      <c r="DPN384" s="132"/>
      <c r="DPO384" s="132"/>
      <c r="DPP384" s="132"/>
      <c r="DPQ384" s="132"/>
      <c r="DPR384" s="132"/>
      <c r="DPS384" s="132"/>
      <c r="DPT384" s="132"/>
      <c r="DPU384" s="132"/>
      <c r="DPV384" s="132"/>
      <c r="DPW384" s="132"/>
      <c r="DPX384" s="132"/>
      <c r="DPY384" s="132"/>
      <c r="DPZ384" s="132"/>
      <c r="DQA384" s="132"/>
      <c r="DQB384" s="132"/>
      <c r="DQC384" s="132"/>
      <c r="DQD384" s="132"/>
      <c r="DQE384" s="132"/>
      <c r="DQF384" s="132"/>
      <c r="DQG384" s="132"/>
      <c r="DQH384" s="132"/>
      <c r="DQI384" s="132"/>
      <c r="DQJ384" s="132"/>
      <c r="DQK384" s="132"/>
      <c r="DQL384" s="132"/>
      <c r="DQM384" s="132"/>
      <c r="DQN384" s="132"/>
      <c r="DQO384" s="132"/>
      <c r="DQP384" s="132"/>
      <c r="DQQ384" s="132"/>
      <c r="DQR384" s="132"/>
      <c r="DQS384" s="132"/>
      <c r="DQT384" s="132"/>
      <c r="DQU384" s="132"/>
      <c r="DQV384" s="132"/>
      <c r="DQW384" s="132"/>
      <c r="DQX384" s="132"/>
      <c r="DQY384" s="132"/>
      <c r="DQZ384" s="132"/>
      <c r="DRA384" s="132"/>
      <c r="DRB384" s="132"/>
      <c r="DRC384" s="132"/>
      <c r="DRD384" s="132"/>
      <c r="DRE384" s="132"/>
      <c r="DRF384" s="132"/>
      <c r="DRG384" s="132"/>
      <c r="DRH384" s="132"/>
      <c r="DRI384" s="132"/>
      <c r="DRJ384" s="132"/>
      <c r="DRK384" s="132"/>
      <c r="DRL384" s="132"/>
      <c r="DRM384" s="132"/>
      <c r="DRN384" s="132"/>
      <c r="DRO384" s="132"/>
      <c r="DRP384" s="132"/>
      <c r="DRQ384" s="132"/>
      <c r="DRR384" s="132"/>
      <c r="DRS384" s="132"/>
      <c r="DRT384" s="132"/>
      <c r="DRU384" s="132"/>
      <c r="DRV384" s="132"/>
      <c r="DRW384" s="132"/>
      <c r="DRX384" s="132"/>
      <c r="DRY384" s="132"/>
      <c r="DRZ384" s="132"/>
      <c r="DSA384" s="132"/>
      <c r="DSB384" s="132"/>
      <c r="DSC384" s="132"/>
      <c r="DSD384" s="132"/>
      <c r="DSE384" s="132"/>
      <c r="DSF384" s="132"/>
      <c r="DSG384" s="132"/>
      <c r="DSH384" s="132"/>
      <c r="DSI384" s="132"/>
      <c r="DSJ384" s="132"/>
      <c r="DSK384" s="132"/>
      <c r="DSL384" s="132"/>
      <c r="DSM384" s="132"/>
      <c r="DSN384" s="132"/>
      <c r="DSO384" s="132"/>
      <c r="DSP384" s="132"/>
      <c r="DSQ384" s="132"/>
      <c r="DSR384" s="132"/>
      <c r="DSS384" s="132"/>
      <c r="DST384" s="132"/>
      <c r="DSU384" s="132"/>
      <c r="DSV384" s="132"/>
      <c r="DSW384" s="132"/>
      <c r="DSX384" s="132"/>
      <c r="DSY384" s="132"/>
      <c r="DSZ384" s="132"/>
      <c r="DTA384" s="132"/>
      <c r="DTB384" s="132"/>
      <c r="DTC384" s="132"/>
      <c r="DTD384" s="132"/>
      <c r="DTE384" s="132"/>
      <c r="DTF384" s="132"/>
      <c r="DTG384" s="132"/>
      <c r="DTH384" s="132"/>
      <c r="DTI384" s="132"/>
      <c r="DTJ384" s="132"/>
      <c r="DTK384" s="132"/>
      <c r="DTL384" s="132"/>
      <c r="DTM384" s="132"/>
      <c r="DTN384" s="132"/>
      <c r="DTO384" s="132"/>
      <c r="DTP384" s="132"/>
      <c r="DTQ384" s="132"/>
      <c r="DTR384" s="132"/>
      <c r="DTS384" s="132"/>
      <c r="DTT384" s="132"/>
      <c r="DTU384" s="132"/>
      <c r="DTV384" s="132"/>
      <c r="DTW384" s="132"/>
      <c r="DTX384" s="132"/>
      <c r="DTY384" s="132"/>
      <c r="DTZ384" s="132"/>
      <c r="DUA384" s="132"/>
      <c r="DUB384" s="132"/>
      <c r="DUC384" s="132"/>
      <c r="DUD384" s="132"/>
      <c r="DUE384" s="132"/>
      <c r="DUF384" s="132"/>
      <c r="DUG384" s="132"/>
      <c r="DUH384" s="132"/>
      <c r="DUI384" s="132"/>
      <c r="DUJ384" s="132"/>
      <c r="DUK384" s="132"/>
      <c r="DUL384" s="132"/>
      <c r="DUM384" s="132"/>
      <c r="DUN384" s="132"/>
      <c r="DUO384" s="132"/>
      <c r="DUP384" s="132"/>
      <c r="DUQ384" s="132"/>
      <c r="DUR384" s="132"/>
      <c r="DUS384" s="132"/>
      <c r="DUT384" s="132"/>
      <c r="DUU384" s="132"/>
      <c r="DUV384" s="132"/>
      <c r="DUW384" s="132"/>
      <c r="DUX384" s="132"/>
      <c r="DUY384" s="132"/>
      <c r="DUZ384" s="132"/>
      <c r="DVA384" s="132"/>
      <c r="DVB384" s="132"/>
      <c r="DVC384" s="132"/>
      <c r="DVD384" s="132"/>
      <c r="DVE384" s="132"/>
      <c r="DVF384" s="132"/>
      <c r="DVG384" s="132"/>
      <c r="DVH384" s="132"/>
      <c r="DVI384" s="132"/>
      <c r="DVJ384" s="132"/>
      <c r="DVK384" s="132"/>
      <c r="DVL384" s="132"/>
      <c r="DVM384" s="132"/>
      <c r="DVN384" s="132"/>
      <c r="DVO384" s="132"/>
      <c r="DVP384" s="132"/>
      <c r="DVQ384" s="132"/>
      <c r="DVR384" s="132"/>
      <c r="DVS384" s="132"/>
      <c r="DVT384" s="132"/>
      <c r="DVU384" s="132"/>
      <c r="DVV384" s="132"/>
      <c r="DVW384" s="132"/>
      <c r="DVX384" s="132"/>
      <c r="DVY384" s="132"/>
      <c r="DVZ384" s="132"/>
      <c r="DWA384" s="132"/>
      <c r="DWB384" s="132"/>
      <c r="DWC384" s="132"/>
      <c r="DWD384" s="132"/>
      <c r="DWE384" s="132"/>
      <c r="DWF384" s="132"/>
      <c r="DWG384" s="132"/>
      <c r="DWH384" s="132"/>
      <c r="DWI384" s="132"/>
      <c r="DWJ384" s="132"/>
      <c r="DWK384" s="132"/>
      <c r="DWL384" s="132"/>
      <c r="DWM384" s="132"/>
      <c r="DWN384" s="132"/>
      <c r="DWO384" s="132"/>
      <c r="DWP384" s="132"/>
      <c r="DWQ384" s="132"/>
      <c r="DWR384" s="132"/>
      <c r="DWS384" s="132"/>
      <c r="DWT384" s="132"/>
      <c r="DWU384" s="132"/>
      <c r="DWV384" s="132"/>
      <c r="DWW384" s="132"/>
      <c r="DWX384" s="132"/>
      <c r="DWY384" s="132"/>
      <c r="DWZ384" s="132"/>
      <c r="DXA384" s="132"/>
      <c r="DXB384" s="132"/>
      <c r="DXC384" s="132"/>
      <c r="DXD384" s="132"/>
      <c r="DXE384" s="132"/>
      <c r="DXF384" s="132"/>
      <c r="DXG384" s="132"/>
      <c r="DXH384" s="132"/>
      <c r="DXI384" s="132"/>
      <c r="DXJ384" s="132"/>
      <c r="DXK384" s="132"/>
      <c r="DXL384" s="132"/>
      <c r="DXM384" s="132"/>
      <c r="DXN384" s="132"/>
      <c r="DXO384" s="132"/>
      <c r="DXP384" s="132"/>
      <c r="DXQ384" s="132"/>
      <c r="DXR384" s="132"/>
      <c r="DXS384" s="132"/>
      <c r="DXT384" s="132"/>
      <c r="DXU384" s="132"/>
      <c r="DXV384" s="132"/>
      <c r="DXW384" s="132"/>
      <c r="DXX384" s="132"/>
      <c r="DXY384" s="132"/>
      <c r="DXZ384" s="132"/>
      <c r="DYA384" s="132"/>
      <c r="DYB384" s="132"/>
      <c r="DYC384" s="132"/>
      <c r="DYD384" s="132"/>
      <c r="DYE384" s="132"/>
      <c r="DYF384" s="132"/>
      <c r="DYG384" s="132"/>
      <c r="DYH384" s="132"/>
      <c r="DYI384" s="132"/>
      <c r="DYJ384" s="132"/>
      <c r="DYK384" s="132"/>
      <c r="DYL384" s="132"/>
      <c r="DYM384" s="132"/>
      <c r="DYN384" s="132"/>
      <c r="DYO384" s="132"/>
      <c r="DYP384" s="132"/>
      <c r="DYQ384" s="132"/>
      <c r="DYR384" s="132"/>
      <c r="DYS384" s="132"/>
      <c r="DYT384" s="132"/>
      <c r="DYU384" s="132"/>
      <c r="DYV384" s="132"/>
      <c r="DYW384" s="132"/>
      <c r="DYX384" s="132"/>
      <c r="DYY384" s="132"/>
      <c r="DYZ384" s="132"/>
      <c r="DZA384" s="132"/>
      <c r="DZB384" s="132"/>
      <c r="DZC384" s="132"/>
      <c r="DZD384" s="132"/>
      <c r="DZE384" s="132"/>
      <c r="DZF384" s="132"/>
      <c r="DZG384" s="132"/>
      <c r="DZH384" s="132"/>
      <c r="DZI384" s="132"/>
      <c r="DZJ384" s="132"/>
      <c r="DZK384" s="132"/>
      <c r="DZL384" s="132"/>
      <c r="DZM384" s="132"/>
      <c r="DZN384" s="132"/>
      <c r="DZO384" s="132"/>
      <c r="DZP384" s="132"/>
      <c r="DZQ384" s="132"/>
      <c r="DZR384" s="132"/>
      <c r="DZS384" s="132"/>
      <c r="DZT384" s="132"/>
      <c r="DZU384" s="132"/>
      <c r="DZV384" s="132"/>
      <c r="DZW384" s="132"/>
      <c r="DZX384" s="132"/>
      <c r="DZY384" s="132"/>
      <c r="DZZ384" s="132"/>
      <c r="EAA384" s="132"/>
      <c r="EAB384" s="132"/>
      <c r="EAC384" s="132"/>
      <c r="EAD384" s="132"/>
      <c r="EAE384" s="132"/>
      <c r="EAF384" s="132"/>
      <c r="EAG384" s="132"/>
      <c r="EAH384" s="132"/>
      <c r="EAI384" s="132"/>
      <c r="EAJ384" s="132"/>
      <c r="EAK384" s="132"/>
      <c r="EAL384" s="132"/>
      <c r="EAM384" s="132"/>
      <c r="EAN384" s="132"/>
      <c r="EAO384" s="132"/>
      <c r="EAP384" s="132"/>
      <c r="EAQ384" s="132"/>
      <c r="EAR384" s="132"/>
      <c r="EAS384" s="132"/>
      <c r="EAT384" s="132"/>
      <c r="EAU384" s="132"/>
      <c r="EAV384" s="132"/>
      <c r="EAW384" s="132"/>
      <c r="EAX384" s="132"/>
      <c r="EAY384" s="132"/>
      <c r="EAZ384" s="132"/>
      <c r="EBA384" s="132"/>
      <c r="EBB384" s="132"/>
      <c r="EBC384" s="132"/>
      <c r="EBD384" s="132"/>
      <c r="EBE384" s="132"/>
      <c r="EBF384" s="132"/>
      <c r="EBG384" s="132"/>
      <c r="EBH384" s="132"/>
      <c r="EBI384" s="132"/>
      <c r="EBJ384" s="132"/>
      <c r="EBK384" s="132"/>
      <c r="EBL384" s="132"/>
      <c r="EBM384" s="132"/>
      <c r="EBN384" s="132"/>
      <c r="EBO384" s="132"/>
      <c r="EBP384" s="132"/>
      <c r="EBQ384" s="132"/>
      <c r="EBR384" s="132"/>
      <c r="EBS384" s="132"/>
      <c r="EBT384" s="132"/>
      <c r="EBU384" s="132"/>
      <c r="EBV384" s="132"/>
      <c r="EBW384" s="132"/>
      <c r="EBX384" s="132"/>
      <c r="EBY384" s="132"/>
      <c r="EBZ384" s="132"/>
      <c r="ECA384" s="132"/>
      <c r="ECB384" s="132"/>
      <c r="ECC384" s="132"/>
      <c r="ECD384" s="132"/>
      <c r="ECE384" s="132"/>
      <c r="ECF384" s="132"/>
      <c r="ECG384" s="132"/>
      <c r="ECH384" s="132"/>
      <c r="ECI384" s="132"/>
      <c r="ECJ384" s="132"/>
      <c r="ECK384" s="132"/>
      <c r="ECL384" s="132"/>
      <c r="ECM384" s="132"/>
      <c r="ECN384" s="132"/>
      <c r="ECO384" s="132"/>
      <c r="ECP384" s="132"/>
      <c r="ECQ384" s="132"/>
      <c r="ECR384" s="132"/>
      <c r="ECS384" s="132"/>
      <c r="ECT384" s="132"/>
      <c r="ECU384" s="132"/>
      <c r="ECV384" s="132"/>
      <c r="ECW384" s="132"/>
      <c r="ECX384" s="132"/>
      <c r="ECY384" s="132"/>
      <c r="ECZ384" s="132"/>
      <c r="EDA384" s="132"/>
      <c r="EDB384" s="132"/>
      <c r="EDC384" s="132"/>
      <c r="EDD384" s="132"/>
      <c r="EDE384" s="132"/>
      <c r="EDF384" s="132"/>
      <c r="EDG384" s="132"/>
      <c r="EDH384" s="132"/>
      <c r="EDI384" s="132"/>
      <c r="EDJ384" s="132"/>
      <c r="EDK384" s="132"/>
      <c r="EDL384" s="132"/>
      <c r="EDM384" s="132"/>
      <c r="EDN384" s="132"/>
      <c r="EDO384" s="132"/>
      <c r="EDP384" s="132"/>
      <c r="EDQ384" s="132"/>
      <c r="EDR384" s="132"/>
      <c r="EDS384" s="132"/>
      <c r="EDT384" s="132"/>
      <c r="EDU384" s="132"/>
      <c r="EDV384" s="132"/>
      <c r="EDW384" s="132"/>
      <c r="EDX384" s="132"/>
      <c r="EDY384" s="132"/>
      <c r="EDZ384" s="132"/>
      <c r="EEA384" s="132"/>
      <c r="EEB384" s="132"/>
      <c r="EEC384" s="132"/>
      <c r="EED384" s="132"/>
      <c r="EEE384" s="132"/>
      <c r="EEF384" s="132"/>
      <c r="EEG384" s="132"/>
      <c r="EEH384" s="132"/>
      <c r="EEI384" s="132"/>
      <c r="EEJ384" s="132"/>
      <c r="EEK384" s="132"/>
      <c r="EEL384" s="132"/>
      <c r="EEM384" s="132"/>
      <c r="EEN384" s="132"/>
      <c r="EEO384" s="132"/>
      <c r="EEP384" s="132"/>
      <c r="EEQ384" s="132"/>
      <c r="EER384" s="132"/>
      <c r="EES384" s="132"/>
      <c r="EET384" s="132"/>
      <c r="EEU384" s="132"/>
      <c r="EEV384" s="132"/>
      <c r="EEW384" s="132"/>
      <c r="EEX384" s="132"/>
      <c r="EEY384" s="132"/>
      <c r="EEZ384" s="132"/>
      <c r="EFA384" s="132"/>
      <c r="EFB384" s="132"/>
      <c r="EFC384" s="132"/>
      <c r="EFD384" s="132"/>
      <c r="EFE384" s="132"/>
      <c r="EFF384" s="132"/>
      <c r="EFG384" s="132"/>
      <c r="EFH384" s="132"/>
      <c r="EFI384" s="132"/>
      <c r="EFJ384" s="132"/>
      <c r="EFK384" s="132"/>
      <c r="EFL384" s="132"/>
      <c r="EFM384" s="132"/>
      <c r="EFN384" s="132"/>
      <c r="EFO384" s="132"/>
      <c r="EFP384" s="132"/>
      <c r="EFQ384" s="132"/>
      <c r="EFR384" s="132"/>
      <c r="EFS384" s="132"/>
      <c r="EFT384" s="132"/>
      <c r="EFU384" s="132"/>
      <c r="EFV384" s="132"/>
      <c r="EFW384" s="132"/>
      <c r="EFX384" s="132"/>
      <c r="EFY384" s="132"/>
      <c r="EFZ384" s="132"/>
      <c r="EGA384" s="132"/>
      <c r="EGB384" s="132"/>
      <c r="EGC384" s="132"/>
      <c r="EGD384" s="132"/>
      <c r="EGE384" s="132"/>
      <c r="EGF384" s="132"/>
      <c r="EGG384" s="132"/>
      <c r="EGH384" s="132"/>
      <c r="EGI384" s="132"/>
      <c r="EGJ384" s="132"/>
      <c r="EGK384" s="132"/>
      <c r="EGL384" s="132"/>
      <c r="EGM384" s="132"/>
      <c r="EGN384" s="132"/>
      <c r="EGO384" s="132"/>
      <c r="EGP384" s="132"/>
      <c r="EGQ384" s="132"/>
      <c r="EGR384" s="132"/>
      <c r="EGS384" s="132"/>
      <c r="EGT384" s="132"/>
      <c r="EGU384" s="132"/>
      <c r="EGV384" s="132"/>
      <c r="EGW384" s="132"/>
      <c r="EGX384" s="132"/>
      <c r="EGY384" s="132"/>
      <c r="EGZ384" s="132"/>
      <c r="EHA384" s="132"/>
      <c r="EHB384" s="132"/>
      <c r="EHC384" s="132"/>
      <c r="EHD384" s="132"/>
      <c r="EHE384" s="132"/>
      <c r="EHF384" s="132"/>
      <c r="EHG384" s="132"/>
      <c r="EHH384" s="132"/>
      <c r="EHI384" s="132"/>
      <c r="EHJ384" s="132"/>
      <c r="EHK384" s="132"/>
      <c r="EHL384" s="132"/>
      <c r="EHM384" s="132"/>
      <c r="EHN384" s="132"/>
      <c r="EHO384" s="132"/>
      <c r="EHP384" s="132"/>
      <c r="EHQ384" s="132"/>
      <c r="EHR384" s="132"/>
      <c r="EHS384" s="132"/>
      <c r="EHT384" s="132"/>
      <c r="EHU384" s="132"/>
      <c r="EHV384" s="132"/>
      <c r="EHW384" s="132"/>
      <c r="EHX384" s="132"/>
      <c r="EHY384" s="132"/>
      <c r="EHZ384" s="132"/>
      <c r="EIA384" s="132"/>
      <c r="EIB384" s="132"/>
      <c r="EIC384" s="132"/>
      <c r="EID384" s="132"/>
      <c r="EIE384" s="132"/>
      <c r="EIF384" s="132"/>
      <c r="EIG384" s="132"/>
      <c r="EIH384" s="132"/>
      <c r="EII384" s="132"/>
      <c r="EIJ384" s="132"/>
      <c r="EIK384" s="132"/>
      <c r="EIL384" s="132"/>
      <c r="EIM384" s="132"/>
      <c r="EIN384" s="132"/>
      <c r="EIO384" s="132"/>
      <c r="EIP384" s="132"/>
      <c r="EIQ384" s="132"/>
      <c r="EIR384" s="132"/>
      <c r="EIS384" s="132"/>
      <c r="EIT384" s="132"/>
      <c r="EIU384" s="132"/>
      <c r="EIV384" s="132"/>
      <c r="EIW384" s="132"/>
      <c r="EIX384" s="132"/>
      <c r="EIY384" s="132"/>
      <c r="EIZ384" s="132"/>
      <c r="EJA384" s="132"/>
      <c r="EJB384" s="132"/>
      <c r="EJC384" s="132"/>
      <c r="EJD384" s="132"/>
      <c r="EJE384" s="132"/>
      <c r="EJF384" s="132"/>
      <c r="EJG384" s="132"/>
      <c r="EJH384" s="132"/>
      <c r="EJI384" s="132"/>
      <c r="EJJ384" s="132"/>
      <c r="EJK384" s="132"/>
      <c r="EJL384" s="132"/>
      <c r="EJM384" s="132"/>
      <c r="EJN384" s="132"/>
      <c r="EJO384" s="132"/>
      <c r="EJP384" s="132"/>
      <c r="EJQ384" s="132"/>
      <c r="EJR384" s="132"/>
      <c r="EJS384" s="132"/>
      <c r="EJT384" s="132"/>
      <c r="EJU384" s="132"/>
      <c r="EJV384" s="132"/>
      <c r="EJW384" s="132"/>
      <c r="EJX384" s="132"/>
      <c r="EJY384" s="132"/>
      <c r="EJZ384" s="132"/>
      <c r="EKA384" s="132"/>
      <c r="EKB384" s="132"/>
      <c r="EKC384" s="132"/>
      <c r="EKD384" s="132"/>
      <c r="EKE384" s="132"/>
      <c r="EKF384" s="132"/>
      <c r="EKG384" s="132"/>
      <c r="EKH384" s="132"/>
      <c r="EKI384" s="132"/>
      <c r="EKJ384" s="132"/>
      <c r="EKK384" s="132"/>
      <c r="EKL384" s="132"/>
      <c r="EKM384" s="132"/>
      <c r="EKN384" s="132"/>
      <c r="EKO384" s="132"/>
      <c r="EKP384" s="132"/>
      <c r="EKQ384" s="132"/>
      <c r="EKR384" s="132"/>
      <c r="EKS384" s="132"/>
      <c r="EKT384" s="132"/>
      <c r="EKU384" s="132"/>
      <c r="EKV384" s="132"/>
      <c r="EKW384" s="132"/>
      <c r="EKX384" s="132"/>
      <c r="EKY384" s="132"/>
      <c r="EKZ384" s="132"/>
      <c r="ELA384" s="132"/>
      <c r="ELB384" s="132"/>
      <c r="ELC384" s="132"/>
      <c r="ELD384" s="132"/>
      <c r="ELE384" s="132"/>
      <c r="ELF384" s="132"/>
      <c r="ELG384" s="132"/>
      <c r="ELH384" s="132"/>
      <c r="ELI384" s="132"/>
      <c r="ELJ384" s="132"/>
      <c r="ELK384" s="132"/>
      <c r="ELL384" s="132"/>
      <c r="ELM384" s="132"/>
      <c r="ELN384" s="132"/>
      <c r="ELO384" s="132"/>
      <c r="ELP384" s="132"/>
      <c r="ELQ384" s="132"/>
      <c r="ELR384" s="132"/>
      <c r="ELS384" s="132"/>
      <c r="ELT384" s="132"/>
      <c r="ELU384" s="132"/>
      <c r="ELV384" s="132"/>
      <c r="ELW384" s="132"/>
      <c r="ELX384" s="132"/>
      <c r="ELY384" s="132"/>
      <c r="ELZ384" s="132"/>
      <c r="EMA384" s="132"/>
      <c r="EMB384" s="132"/>
      <c r="EMC384" s="132"/>
      <c r="EMD384" s="132"/>
      <c r="EME384" s="132"/>
      <c r="EMF384" s="132"/>
      <c r="EMG384" s="132"/>
      <c r="EMH384" s="132"/>
      <c r="EMI384" s="132"/>
      <c r="EMJ384" s="132"/>
      <c r="EMK384" s="132"/>
      <c r="EML384" s="132"/>
      <c r="EMM384" s="132"/>
      <c r="EMN384" s="132"/>
      <c r="EMO384" s="132"/>
      <c r="EMP384" s="132"/>
      <c r="EMQ384" s="132"/>
      <c r="EMR384" s="132"/>
      <c r="EMS384" s="132"/>
      <c r="EMT384" s="132"/>
      <c r="EMU384" s="132"/>
      <c r="EMV384" s="132"/>
      <c r="EMW384" s="132"/>
      <c r="EMX384" s="132"/>
      <c r="EMY384" s="132"/>
      <c r="EMZ384" s="132"/>
      <c r="ENA384" s="132"/>
      <c r="ENB384" s="132"/>
      <c r="ENC384" s="132"/>
      <c r="END384" s="132"/>
      <c r="ENE384" s="132"/>
      <c r="ENF384" s="132"/>
      <c r="ENG384" s="132"/>
      <c r="ENH384" s="132"/>
      <c r="ENI384" s="132"/>
      <c r="ENJ384" s="132"/>
      <c r="ENK384" s="132"/>
      <c r="ENL384" s="132"/>
      <c r="ENM384" s="132"/>
      <c r="ENN384" s="132"/>
      <c r="ENO384" s="132"/>
      <c r="ENP384" s="132"/>
      <c r="ENQ384" s="132"/>
      <c r="ENR384" s="132"/>
      <c r="ENS384" s="132"/>
      <c r="ENT384" s="132"/>
      <c r="ENU384" s="132"/>
      <c r="ENV384" s="132"/>
      <c r="ENW384" s="132"/>
      <c r="ENX384" s="132"/>
      <c r="ENY384" s="132"/>
      <c r="ENZ384" s="132"/>
      <c r="EOA384" s="132"/>
      <c r="EOB384" s="132"/>
      <c r="EOC384" s="132"/>
      <c r="EOD384" s="132"/>
      <c r="EOE384" s="132"/>
      <c r="EOF384" s="132"/>
      <c r="EOG384" s="132"/>
      <c r="EOH384" s="132"/>
      <c r="EOI384" s="132"/>
      <c r="EOJ384" s="132"/>
      <c r="EOK384" s="132"/>
      <c r="EOL384" s="132"/>
      <c r="EOM384" s="132"/>
      <c r="EON384" s="132"/>
      <c r="EOO384" s="132"/>
      <c r="EOP384" s="132"/>
      <c r="EOQ384" s="132"/>
      <c r="EOR384" s="132"/>
      <c r="EOS384" s="132"/>
      <c r="EOT384" s="132"/>
      <c r="EOU384" s="132"/>
      <c r="EOV384" s="132"/>
      <c r="EOW384" s="132"/>
      <c r="EOX384" s="132"/>
      <c r="EOY384" s="132"/>
      <c r="EOZ384" s="132"/>
      <c r="EPA384" s="132"/>
      <c r="EPB384" s="132"/>
      <c r="EPC384" s="132"/>
      <c r="EPD384" s="132"/>
      <c r="EPE384" s="132"/>
      <c r="EPF384" s="132"/>
      <c r="EPG384" s="132"/>
      <c r="EPH384" s="132"/>
      <c r="EPI384" s="132"/>
      <c r="EPJ384" s="132"/>
      <c r="EPK384" s="132"/>
      <c r="EPL384" s="132"/>
      <c r="EPM384" s="132"/>
      <c r="EPN384" s="132"/>
      <c r="EPO384" s="132"/>
      <c r="EPP384" s="132"/>
      <c r="EPQ384" s="132"/>
      <c r="EPR384" s="132"/>
      <c r="EPS384" s="132"/>
      <c r="EPT384" s="132"/>
      <c r="EPU384" s="132"/>
      <c r="EPV384" s="132"/>
      <c r="EPW384" s="132"/>
      <c r="EPX384" s="132"/>
      <c r="EPY384" s="132"/>
      <c r="EPZ384" s="132"/>
      <c r="EQA384" s="132"/>
      <c r="EQB384" s="132"/>
      <c r="EQC384" s="132"/>
      <c r="EQD384" s="132"/>
      <c r="EQE384" s="132"/>
      <c r="EQF384" s="132"/>
      <c r="EQG384" s="132"/>
      <c r="EQH384" s="132"/>
      <c r="EQI384" s="132"/>
      <c r="EQJ384" s="132"/>
      <c r="EQK384" s="132"/>
      <c r="EQL384" s="132"/>
      <c r="EQM384" s="132"/>
      <c r="EQN384" s="132"/>
      <c r="EQO384" s="132"/>
      <c r="EQP384" s="132"/>
      <c r="EQQ384" s="132"/>
      <c r="EQR384" s="132"/>
      <c r="EQS384" s="132"/>
      <c r="EQT384" s="132"/>
      <c r="EQU384" s="132"/>
      <c r="EQV384" s="132"/>
      <c r="EQW384" s="132"/>
      <c r="EQX384" s="132"/>
      <c r="EQY384" s="132"/>
      <c r="EQZ384" s="132"/>
      <c r="ERA384" s="132"/>
      <c r="ERB384" s="132"/>
      <c r="ERC384" s="132"/>
      <c r="ERD384" s="132"/>
      <c r="ERE384" s="132"/>
      <c r="ERF384" s="132"/>
      <c r="ERG384" s="132"/>
      <c r="ERH384" s="132"/>
      <c r="ERI384" s="132"/>
      <c r="ERJ384" s="132"/>
      <c r="ERK384" s="132"/>
      <c r="ERL384" s="132"/>
      <c r="ERM384" s="132"/>
      <c r="ERN384" s="132"/>
      <c r="ERO384" s="132"/>
      <c r="ERP384" s="132"/>
      <c r="ERQ384" s="132"/>
      <c r="ERR384" s="132"/>
      <c r="ERS384" s="132"/>
      <c r="ERT384" s="132"/>
      <c r="ERU384" s="132"/>
      <c r="ERV384" s="132"/>
      <c r="ERW384" s="132"/>
      <c r="ERX384" s="132"/>
      <c r="ERY384" s="132"/>
      <c r="ERZ384" s="132"/>
      <c r="ESA384" s="132"/>
      <c r="ESB384" s="132"/>
      <c r="ESC384" s="132"/>
      <c r="ESD384" s="132"/>
      <c r="ESE384" s="132"/>
      <c r="ESF384" s="132"/>
      <c r="ESG384" s="132"/>
      <c r="ESH384" s="132"/>
      <c r="ESI384" s="132"/>
      <c r="ESJ384" s="132"/>
      <c r="ESK384" s="132"/>
      <c r="ESL384" s="132"/>
      <c r="ESM384" s="132"/>
      <c r="ESN384" s="132"/>
      <c r="ESO384" s="132"/>
      <c r="ESP384" s="132"/>
      <c r="ESQ384" s="132"/>
      <c r="ESR384" s="132"/>
      <c r="ESS384" s="132"/>
      <c r="EST384" s="132"/>
      <c r="ESU384" s="132"/>
      <c r="ESV384" s="132"/>
      <c r="ESW384" s="132"/>
      <c r="ESX384" s="132"/>
      <c r="ESY384" s="132"/>
      <c r="ESZ384" s="132"/>
      <c r="ETA384" s="132"/>
      <c r="ETB384" s="132"/>
      <c r="ETC384" s="132"/>
      <c r="ETD384" s="132"/>
      <c r="ETE384" s="132"/>
      <c r="ETF384" s="132"/>
      <c r="ETG384" s="132"/>
      <c r="ETH384" s="132"/>
      <c r="ETI384" s="132"/>
      <c r="ETJ384" s="132"/>
      <c r="ETK384" s="132"/>
      <c r="ETL384" s="132"/>
      <c r="ETM384" s="132"/>
      <c r="ETN384" s="132"/>
      <c r="ETO384" s="132"/>
      <c r="ETP384" s="132"/>
      <c r="ETQ384" s="132"/>
      <c r="ETR384" s="132"/>
      <c r="ETS384" s="132"/>
      <c r="ETT384" s="132"/>
      <c r="ETU384" s="132"/>
      <c r="ETV384" s="132"/>
      <c r="ETW384" s="132"/>
      <c r="ETX384" s="132"/>
      <c r="ETY384" s="132"/>
      <c r="ETZ384" s="132"/>
      <c r="EUA384" s="132"/>
      <c r="EUB384" s="132"/>
      <c r="EUC384" s="132"/>
      <c r="EUD384" s="132"/>
      <c r="EUE384" s="132"/>
      <c r="EUF384" s="132"/>
      <c r="EUG384" s="132"/>
      <c r="EUH384" s="132"/>
      <c r="EUI384" s="132"/>
      <c r="EUJ384" s="132"/>
      <c r="EUK384" s="132"/>
      <c r="EUL384" s="132"/>
      <c r="EUM384" s="132"/>
      <c r="EUN384" s="132"/>
      <c r="EUO384" s="132"/>
      <c r="EUP384" s="132"/>
      <c r="EUQ384" s="132"/>
      <c r="EUR384" s="132"/>
      <c r="EUS384" s="132"/>
      <c r="EUT384" s="132"/>
      <c r="EUU384" s="132"/>
      <c r="EUV384" s="132"/>
      <c r="EUW384" s="132"/>
      <c r="EUX384" s="132"/>
      <c r="EUY384" s="132"/>
      <c r="EUZ384" s="132"/>
      <c r="EVA384" s="132"/>
      <c r="EVB384" s="132"/>
      <c r="EVC384" s="132"/>
      <c r="EVD384" s="132"/>
      <c r="EVE384" s="132"/>
      <c r="EVF384" s="132"/>
      <c r="EVG384" s="132"/>
      <c r="EVH384" s="132"/>
      <c r="EVI384" s="132"/>
      <c r="EVJ384" s="132"/>
      <c r="EVK384" s="132"/>
      <c r="EVL384" s="132"/>
      <c r="EVM384" s="132"/>
      <c r="EVN384" s="132"/>
      <c r="EVO384" s="132"/>
      <c r="EVP384" s="132"/>
      <c r="EVQ384" s="132"/>
      <c r="EVR384" s="132"/>
      <c r="EVS384" s="132"/>
      <c r="EVT384" s="132"/>
      <c r="EVU384" s="132"/>
      <c r="EVV384" s="132"/>
      <c r="EVW384" s="132"/>
      <c r="EVX384" s="132"/>
      <c r="EVY384" s="132"/>
      <c r="EVZ384" s="132"/>
      <c r="EWA384" s="132"/>
      <c r="EWB384" s="132"/>
      <c r="EWC384" s="132"/>
      <c r="EWD384" s="132"/>
      <c r="EWE384" s="132"/>
      <c r="EWF384" s="132"/>
      <c r="EWG384" s="132"/>
      <c r="EWH384" s="132"/>
      <c r="EWI384" s="132"/>
      <c r="EWJ384" s="132"/>
      <c r="EWK384" s="132"/>
      <c r="EWL384" s="132"/>
      <c r="EWM384" s="132"/>
      <c r="EWN384" s="132"/>
      <c r="EWO384" s="132"/>
      <c r="EWP384" s="132"/>
      <c r="EWQ384" s="132"/>
      <c r="EWR384" s="132"/>
      <c r="EWS384" s="132"/>
      <c r="EWT384" s="132"/>
      <c r="EWU384" s="132"/>
      <c r="EWV384" s="132"/>
      <c r="EWW384" s="132"/>
      <c r="EWX384" s="132"/>
      <c r="EWY384" s="132"/>
      <c r="EWZ384" s="132"/>
      <c r="EXA384" s="132"/>
      <c r="EXB384" s="132"/>
      <c r="EXC384" s="132"/>
      <c r="EXD384" s="132"/>
      <c r="EXE384" s="132"/>
      <c r="EXF384" s="132"/>
      <c r="EXG384" s="132"/>
      <c r="EXH384" s="132"/>
      <c r="EXI384" s="132"/>
      <c r="EXJ384" s="132"/>
      <c r="EXK384" s="132"/>
      <c r="EXL384" s="132"/>
      <c r="EXM384" s="132"/>
      <c r="EXN384" s="132"/>
      <c r="EXO384" s="132"/>
      <c r="EXP384" s="132"/>
      <c r="EXQ384" s="132"/>
      <c r="EXR384" s="132"/>
      <c r="EXS384" s="132"/>
      <c r="EXT384" s="132"/>
      <c r="EXU384" s="132"/>
      <c r="EXV384" s="132"/>
      <c r="EXW384" s="132"/>
      <c r="EXX384" s="132"/>
      <c r="EXY384" s="132"/>
      <c r="EXZ384" s="132"/>
      <c r="EYA384" s="132"/>
      <c r="EYB384" s="132"/>
      <c r="EYC384" s="132"/>
      <c r="EYD384" s="132"/>
      <c r="EYE384" s="132"/>
      <c r="EYF384" s="132"/>
      <c r="EYG384" s="132"/>
      <c r="EYH384" s="132"/>
      <c r="EYI384" s="132"/>
      <c r="EYJ384" s="132"/>
      <c r="EYK384" s="132"/>
      <c r="EYL384" s="132"/>
      <c r="EYM384" s="132"/>
      <c r="EYN384" s="132"/>
      <c r="EYO384" s="132"/>
      <c r="EYP384" s="132"/>
      <c r="EYQ384" s="132"/>
      <c r="EYR384" s="132"/>
      <c r="EYS384" s="132"/>
      <c r="EYT384" s="132"/>
      <c r="EYU384" s="132"/>
      <c r="EYV384" s="132"/>
      <c r="EYW384" s="132"/>
      <c r="EYX384" s="132"/>
      <c r="EYY384" s="132"/>
      <c r="EYZ384" s="132"/>
      <c r="EZA384" s="132"/>
      <c r="EZB384" s="132"/>
      <c r="EZC384" s="132"/>
      <c r="EZD384" s="132"/>
      <c r="EZE384" s="132"/>
      <c r="EZF384" s="132"/>
      <c r="EZG384" s="132"/>
      <c r="EZH384" s="132"/>
      <c r="EZI384" s="132"/>
      <c r="EZJ384" s="132"/>
      <c r="EZK384" s="132"/>
      <c r="EZL384" s="132"/>
      <c r="EZM384" s="132"/>
      <c r="EZN384" s="132"/>
      <c r="EZO384" s="132"/>
      <c r="EZP384" s="132"/>
      <c r="EZQ384" s="132"/>
      <c r="EZR384" s="132"/>
      <c r="EZS384" s="132"/>
      <c r="EZT384" s="132"/>
      <c r="EZU384" s="132"/>
      <c r="EZV384" s="132"/>
      <c r="EZW384" s="132"/>
      <c r="EZX384" s="132"/>
      <c r="EZY384" s="132"/>
      <c r="EZZ384" s="132"/>
      <c r="FAA384" s="132"/>
      <c r="FAB384" s="132"/>
      <c r="FAC384" s="132"/>
      <c r="FAD384" s="132"/>
      <c r="FAE384" s="132"/>
      <c r="FAF384" s="132"/>
      <c r="FAG384" s="132"/>
      <c r="FAH384" s="132"/>
      <c r="FAI384" s="132"/>
      <c r="FAJ384" s="132"/>
      <c r="FAK384" s="132"/>
      <c r="FAL384" s="132"/>
      <c r="FAM384" s="132"/>
      <c r="FAN384" s="132"/>
      <c r="FAO384" s="132"/>
      <c r="FAP384" s="132"/>
      <c r="FAQ384" s="132"/>
      <c r="FAR384" s="132"/>
      <c r="FAS384" s="132"/>
      <c r="FAT384" s="132"/>
      <c r="FAU384" s="132"/>
      <c r="FAV384" s="132"/>
      <c r="FAW384" s="132"/>
      <c r="FAX384" s="132"/>
      <c r="FAY384" s="132"/>
      <c r="FAZ384" s="132"/>
      <c r="FBA384" s="132"/>
      <c r="FBB384" s="132"/>
      <c r="FBC384" s="132"/>
      <c r="FBD384" s="132"/>
      <c r="FBE384" s="132"/>
      <c r="FBF384" s="132"/>
      <c r="FBG384" s="132"/>
      <c r="FBH384" s="132"/>
      <c r="FBI384" s="132"/>
      <c r="FBJ384" s="132"/>
      <c r="FBK384" s="132"/>
      <c r="FBL384" s="132"/>
      <c r="FBM384" s="132"/>
      <c r="FBN384" s="132"/>
      <c r="FBO384" s="132"/>
      <c r="FBP384" s="132"/>
      <c r="FBQ384" s="132"/>
      <c r="FBR384" s="132"/>
      <c r="FBS384" s="132"/>
      <c r="FBT384" s="132"/>
      <c r="FBU384" s="132"/>
      <c r="FBV384" s="132"/>
      <c r="FBW384" s="132"/>
      <c r="FBX384" s="132"/>
      <c r="FBY384" s="132"/>
      <c r="FBZ384" s="132"/>
      <c r="FCA384" s="132"/>
      <c r="FCB384" s="132"/>
      <c r="FCC384" s="132"/>
      <c r="FCD384" s="132"/>
      <c r="FCE384" s="132"/>
      <c r="FCF384" s="132"/>
      <c r="FCG384" s="132"/>
      <c r="FCH384" s="132"/>
      <c r="FCI384" s="132"/>
      <c r="FCJ384" s="132"/>
      <c r="FCK384" s="132"/>
      <c r="FCL384" s="132"/>
      <c r="FCM384" s="132"/>
      <c r="FCN384" s="132"/>
      <c r="FCO384" s="132"/>
      <c r="FCP384" s="132"/>
      <c r="FCQ384" s="132"/>
      <c r="FCR384" s="132"/>
      <c r="FCS384" s="132"/>
      <c r="FCT384" s="132"/>
      <c r="FCU384" s="132"/>
      <c r="FCV384" s="132"/>
      <c r="FCW384" s="132"/>
      <c r="FCX384" s="132"/>
      <c r="FCY384" s="132"/>
      <c r="FCZ384" s="132"/>
      <c r="FDA384" s="132"/>
      <c r="FDB384" s="132"/>
      <c r="FDC384" s="132"/>
      <c r="FDD384" s="132"/>
      <c r="FDE384" s="132"/>
      <c r="FDF384" s="132"/>
      <c r="FDG384" s="132"/>
      <c r="FDH384" s="132"/>
      <c r="FDI384" s="132"/>
      <c r="FDJ384" s="132"/>
      <c r="FDK384" s="132"/>
      <c r="FDL384" s="132"/>
      <c r="FDM384" s="132"/>
      <c r="FDN384" s="132"/>
      <c r="FDO384" s="132"/>
      <c r="FDP384" s="132"/>
      <c r="FDQ384" s="132"/>
      <c r="FDR384" s="132"/>
      <c r="FDS384" s="132"/>
      <c r="FDT384" s="132"/>
      <c r="FDU384" s="132"/>
      <c r="FDV384" s="132"/>
      <c r="FDW384" s="132"/>
      <c r="FDX384" s="132"/>
      <c r="FDY384" s="132"/>
      <c r="FDZ384" s="132"/>
      <c r="FEA384" s="132"/>
      <c r="FEB384" s="132"/>
      <c r="FEC384" s="132"/>
      <c r="FED384" s="132"/>
      <c r="FEE384" s="132"/>
      <c r="FEF384" s="132"/>
      <c r="FEG384" s="132"/>
      <c r="FEH384" s="132"/>
      <c r="FEI384" s="132"/>
      <c r="FEJ384" s="132"/>
      <c r="FEK384" s="132"/>
      <c r="FEL384" s="132"/>
      <c r="FEM384" s="132"/>
      <c r="FEN384" s="132"/>
      <c r="FEO384" s="132"/>
      <c r="FEP384" s="132"/>
      <c r="FEQ384" s="132"/>
      <c r="FER384" s="132"/>
      <c r="FES384" s="132"/>
      <c r="FET384" s="132"/>
      <c r="FEU384" s="132"/>
      <c r="FEV384" s="132"/>
      <c r="FEW384" s="132"/>
      <c r="FEX384" s="132"/>
      <c r="FEY384" s="132"/>
      <c r="FEZ384" s="132"/>
      <c r="FFA384" s="132"/>
      <c r="FFB384" s="132"/>
      <c r="FFC384" s="132"/>
      <c r="FFD384" s="132"/>
      <c r="FFE384" s="132"/>
      <c r="FFF384" s="132"/>
      <c r="FFG384" s="132"/>
      <c r="FFH384" s="132"/>
      <c r="FFI384" s="132"/>
      <c r="FFJ384" s="132"/>
      <c r="FFK384" s="132"/>
      <c r="FFL384" s="132"/>
      <c r="FFM384" s="132"/>
      <c r="FFN384" s="132"/>
      <c r="FFO384" s="132"/>
      <c r="FFP384" s="132"/>
      <c r="FFQ384" s="132"/>
      <c r="FFR384" s="132"/>
      <c r="FFS384" s="132"/>
      <c r="FFT384" s="132"/>
      <c r="FFU384" s="132"/>
      <c r="FFV384" s="132"/>
      <c r="FFW384" s="132"/>
      <c r="FFX384" s="132"/>
      <c r="FFY384" s="132"/>
      <c r="FFZ384" s="132"/>
      <c r="FGA384" s="132"/>
      <c r="FGB384" s="132"/>
      <c r="FGC384" s="132"/>
      <c r="FGD384" s="132"/>
      <c r="FGE384" s="132"/>
      <c r="FGF384" s="132"/>
      <c r="FGG384" s="132"/>
      <c r="FGH384" s="132"/>
      <c r="FGI384" s="132"/>
      <c r="FGJ384" s="132"/>
      <c r="FGK384" s="132"/>
      <c r="FGL384" s="132"/>
      <c r="FGM384" s="132"/>
      <c r="FGN384" s="132"/>
      <c r="FGO384" s="132"/>
      <c r="FGP384" s="132"/>
      <c r="FGQ384" s="132"/>
      <c r="FGR384" s="132"/>
      <c r="FGS384" s="132"/>
      <c r="FGT384" s="132"/>
      <c r="FGU384" s="132"/>
      <c r="FGV384" s="132"/>
      <c r="FGW384" s="132"/>
      <c r="FGX384" s="132"/>
      <c r="FGY384" s="132"/>
      <c r="FGZ384" s="132"/>
      <c r="FHA384" s="132"/>
      <c r="FHB384" s="132"/>
      <c r="FHC384" s="132"/>
      <c r="FHD384" s="132"/>
      <c r="FHE384" s="132"/>
      <c r="FHF384" s="132"/>
      <c r="FHG384" s="132"/>
      <c r="FHH384" s="132"/>
      <c r="FHI384" s="132"/>
      <c r="FHJ384" s="132"/>
      <c r="FHK384" s="132"/>
      <c r="FHL384" s="132"/>
      <c r="FHM384" s="132"/>
      <c r="FHN384" s="132"/>
      <c r="FHO384" s="132"/>
      <c r="FHP384" s="132"/>
      <c r="FHQ384" s="132"/>
      <c r="FHR384" s="132"/>
      <c r="FHS384" s="132"/>
      <c r="FHT384" s="132"/>
      <c r="FHU384" s="132"/>
      <c r="FHV384" s="132"/>
      <c r="FHW384" s="132"/>
      <c r="FHX384" s="132"/>
      <c r="FHY384" s="132"/>
      <c r="FHZ384" s="132"/>
      <c r="FIA384" s="132"/>
      <c r="FIB384" s="132"/>
      <c r="FIC384" s="132"/>
      <c r="FID384" s="132"/>
      <c r="FIE384" s="132"/>
      <c r="FIF384" s="132"/>
      <c r="FIG384" s="132"/>
      <c r="FIH384" s="132"/>
      <c r="FII384" s="132"/>
      <c r="FIJ384" s="132"/>
      <c r="FIK384" s="132"/>
      <c r="FIL384" s="132"/>
      <c r="FIM384" s="132"/>
      <c r="FIN384" s="132"/>
      <c r="FIO384" s="132"/>
      <c r="FIP384" s="132"/>
      <c r="FIQ384" s="132"/>
      <c r="FIR384" s="132"/>
      <c r="FIS384" s="132"/>
      <c r="FIT384" s="132"/>
      <c r="FIU384" s="132"/>
      <c r="FIV384" s="132"/>
      <c r="FIW384" s="132"/>
      <c r="FIX384" s="132"/>
      <c r="FIY384" s="132"/>
      <c r="FIZ384" s="132"/>
      <c r="FJA384" s="132"/>
      <c r="FJB384" s="132"/>
      <c r="FJC384" s="132"/>
      <c r="FJD384" s="132"/>
      <c r="FJE384" s="132"/>
      <c r="FJF384" s="132"/>
      <c r="FJG384" s="132"/>
      <c r="FJH384" s="132"/>
      <c r="FJI384" s="132"/>
      <c r="FJJ384" s="132"/>
      <c r="FJK384" s="132"/>
      <c r="FJL384" s="132"/>
      <c r="FJM384" s="132"/>
      <c r="FJN384" s="132"/>
      <c r="FJO384" s="132"/>
      <c r="FJP384" s="132"/>
      <c r="FJQ384" s="132"/>
      <c r="FJR384" s="132"/>
      <c r="FJS384" s="132"/>
      <c r="FJT384" s="132"/>
      <c r="FJU384" s="132"/>
      <c r="FJV384" s="132"/>
      <c r="FJW384" s="132"/>
      <c r="FJX384" s="132"/>
      <c r="FJY384" s="132"/>
      <c r="FJZ384" s="132"/>
      <c r="FKA384" s="132"/>
      <c r="FKB384" s="132"/>
      <c r="FKC384" s="132"/>
      <c r="FKD384" s="132"/>
      <c r="FKE384" s="132"/>
      <c r="FKF384" s="132"/>
      <c r="FKG384" s="132"/>
      <c r="FKH384" s="132"/>
      <c r="FKI384" s="132"/>
      <c r="FKJ384" s="132"/>
      <c r="FKK384" s="132"/>
      <c r="FKL384" s="132"/>
      <c r="FKM384" s="132"/>
      <c r="FKN384" s="132"/>
      <c r="FKO384" s="132"/>
      <c r="FKP384" s="132"/>
      <c r="FKQ384" s="132"/>
      <c r="FKR384" s="132"/>
      <c r="FKS384" s="132"/>
      <c r="FKT384" s="132"/>
      <c r="FKU384" s="132"/>
      <c r="FKV384" s="132"/>
      <c r="FKW384" s="132"/>
      <c r="FKX384" s="132"/>
      <c r="FKY384" s="132"/>
      <c r="FKZ384" s="132"/>
      <c r="FLA384" s="132"/>
      <c r="FLB384" s="132"/>
      <c r="FLC384" s="132"/>
      <c r="FLD384" s="132"/>
      <c r="FLE384" s="132"/>
      <c r="FLF384" s="132"/>
      <c r="FLG384" s="132"/>
      <c r="FLH384" s="132"/>
      <c r="FLI384" s="132"/>
      <c r="FLJ384" s="132"/>
      <c r="FLK384" s="132"/>
      <c r="FLL384" s="132"/>
      <c r="FLM384" s="132"/>
      <c r="FLN384" s="132"/>
      <c r="FLO384" s="132"/>
      <c r="FLP384" s="132"/>
      <c r="FLQ384" s="132"/>
      <c r="FLR384" s="132"/>
      <c r="FLS384" s="132"/>
      <c r="FLT384" s="132"/>
      <c r="FLU384" s="132"/>
      <c r="FLV384" s="132"/>
      <c r="FLW384" s="132"/>
      <c r="FLX384" s="132"/>
      <c r="FLY384" s="132"/>
      <c r="FLZ384" s="132"/>
      <c r="FMA384" s="132"/>
      <c r="FMB384" s="132"/>
      <c r="FMC384" s="132"/>
      <c r="FMD384" s="132"/>
      <c r="FME384" s="132"/>
      <c r="FMF384" s="132"/>
      <c r="FMG384" s="132"/>
      <c r="FMH384" s="132"/>
      <c r="FMI384" s="132"/>
      <c r="FMJ384" s="132"/>
      <c r="FMK384" s="132"/>
      <c r="FML384" s="132"/>
      <c r="FMM384" s="132"/>
      <c r="FMN384" s="132"/>
      <c r="FMO384" s="132"/>
      <c r="FMP384" s="132"/>
      <c r="FMQ384" s="132"/>
      <c r="FMR384" s="132"/>
      <c r="FMS384" s="132"/>
      <c r="FMT384" s="132"/>
      <c r="FMU384" s="132"/>
      <c r="FMV384" s="132"/>
      <c r="FMW384" s="132"/>
      <c r="FMX384" s="132"/>
      <c r="FMY384" s="132"/>
      <c r="FMZ384" s="132"/>
      <c r="FNA384" s="132"/>
      <c r="FNB384" s="132"/>
      <c r="FNC384" s="132"/>
      <c r="FND384" s="132"/>
      <c r="FNE384" s="132"/>
      <c r="FNF384" s="132"/>
      <c r="FNG384" s="132"/>
      <c r="FNH384" s="132"/>
      <c r="FNI384" s="132"/>
      <c r="FNJ384" s="132"/>
      <c r="FNK384" s="132"/>
      <c r="FNL384" s="132"/>
      <c r="FNM384" s="132"/>
      <c r="FNN384" s="132"/>
      <c r="FNO384" s="132"/>
      <c r="FNP384" s="132"/>
      <c r="FNQ384" s="132"/>
      <c r="FNR384" s="132"/>
      <c r="FNS384" s="132"/>
      <c r="FNT384" s="132"/>
      <c r="FNU384" s="132"/>
      <c r="FNV384" s="132"/>
      <c r="FNW384" s="132"/>
      <c r="FNX384" s="132"/>
      <c r="FNY384" s="132"/>
      <c r="FNZ384" s="132"/>
      <c r="FOA384" s="132"/>
      <c r="FOB384" s="132"/>
      <c r="FOC384" s="132"/>
      <c r="FOD384" s="132"/>
      <c r="FOE384" s="132"/>
      <c r="FOF384" s="132"/>
      <c r="FOG384" s="132"/>
      <c r="FOH384" s="132"/>
      <c r="FOI384" s="132"/>
      <c r="FOJ384" s="132"/>
      <c r="FOK384" s="132"/>
      <c r="FOL384" s="132"/>
      <c r="FOM384" s="132"/>
      <c r="FON384" s="132"/>
      <c r="FOO384" s="132"/>
      <c r="FOP384" s="132"/>
      <c r="FOQ384" s="132"/>
      <c r="FOR384" s="132"/>
      <c r="FOS384" s="132"/>
      <c r="FOT384" s="132"/>
      <c r="FOU384" s="132"/>
      <c r="FOV384" s="132"/>
      <c r="FOW384" s="132"/>
      <c r="FOX384" s="132"/>
      <c r="FOY384" s="132"/>
      <c r="FOZ384" s="132"/>
      <c r="FPA384" s="132"/>
      <c r="FPB384" s="132"/>
      <c r="FPC384" s="132"/>
      <c r="FPD384" s="132"/>
      <c r="FPE384" s="132"/>
      <c r="FPF384" s="132"/>
      <c r="FPG384" s="132"/>
      <c r="FPH384" s="132"/>
      <c r="FPI384" s="132"/>
      <c r="FPJ384" s="132"/>
      <c r="FPK384" s="132"/>
      <c r="FPL384" s="132"/>
      <c r="FPM384" s="132"/>
      <c r="FPN384" s="132"/>
      <c r="FPO384" s="132"/>
      <c r="FPP384" s="132"/>
      <c r="FPQ384" s="132"/>
      <c r="FPR384" s="132"/>
      <c r="FPS384" s="132"/>
      <c r="FPT384" s="132"/>
      <c r="FPU384" s="132"/>
      <c r="FPV384" s="132"/>
      <c r="FPW384" s="132"/>
      <c r="FPX384" s="132"/>
      <c r="FPY384" s="132"/>
      <c r="FPZ384" s="132"/>
      <c r="FQA384" s="132"/>
      <c r="FQB384" s="132"/>
      <c r="FQC384" s="132"/>
      <c r="FQD384" s="132"/>
      <c r="FQE384" s="132"/>
      <c r="FQF384" s="132"/>
      <c r="FQG384" s="132"/>
      <c r="FQH384" s="132"/>
      <c r="FQI384" s="132"/>
      <c r="FQJ384" s="132"/>
      <c r="FQK384" s="132"/>
      <c r="FQL384" s="132"/>
      <c r="FQM384" s="132"/>
      <c r="FQN384" s="132"/>
      <c r="FQO384" s="132"/>
      <c r="FQP384" s="132"/>
      <c r="FQQ384" s="132"/>
      <c r="FQR384" s="132"/>
      <c r="FQS384" s="132"/>
      <c r="FQT384" s="132"/>
      <c r="FQU384" s="132"/>
      <c r="FQV384" s="132"/>
      <c r="FQW384" s="132"/>
      <c r="FQX384" s="132"/>
      <c r="FQY384" s="132"/>
      <c r="FQZ384" s="132"/>
      <c r="FRA384" s="132"/>
      <c r="FRB384" s="132"/>
      <c r="FRC384" s="132"/>
      <c r="FRD384" s="132"/>
      <c r="FRE384" s="132"/>
      <c r="FRF384" s="132"/>
      <c r="FRG384" s="132"/>
      <c r="FRH384" s="132"/>
      <c r="FRI384" s="132"/>
      <c r="FRJ384" s="132"/>
      <c r="FRK384" s="132"/>
      <c r="FRL384" s="132"/>
      <c r="FRM384" s="132"/>
      <c r="FRN384" s="132"/>
      <c r="FRO384" s="132"/>
      <c r="FRP384" s="132"/>
      <c r="FRQ384" s="132"/>
      <c r="FRR384" s="132"/>
      <c r="FRS384" s="132"/>
      <c r="FRT384" s="132"/>
      <c r="FRU384" s="132"/>
      <c r="FRV384" s="132"/>
      <c r="FRW384" s="132"/>
      <c r="FRX384" s="132"/>
      <c r="FRY384" s="132"/>
      <c r="FRZ384" s="132"/>
      <c r="FSA384" s="132"/>
      <c r="FSB384" s="132"/>
      <c r="FSC384" s="132"/>
      <c r="FSD384" s="132"/>
      <c r="FSE384" s="132"/>
      <c r="FSF384" s="132"/>
      <c r="FSG384" s="132"/>
      <c r="FSH384" s="132"/>
      <c r="FSI384" s="132"/>
      <c r="FSJ384" s="132"/>
      <c r="FSK384" s="132"/>
      <c r="FSL384" s="132"/>
      <c r="FSM384" s="132"/>
      <c r="FSN384" s="132"/>
      <c r="FSO384" s="132"/>
      <c r="FSP384" s="132"/>
      <c r="FSQ384" s="132"/>
      <c r="FSR384" s="132"/>
      <c r="FSS384" s="132"/>
      <c r="FST384" s="132"/>
      <c r="FSU384" s="132"/>
      <c r="FSV384" s="132"/>
      <c r="FSW384" s="132"/>
      <c r="FSX384" s="132"/>
      <c r="FSY384" s="132"/>
      <c r="FSZ384" s="132"/>
      <c r="FTA384" s="132"/>
      <c r="FTB384" s="132"/>
      <c r="FTC384" s="132"/>
      <c r="FTD384" s="132"/>
      <c r="FTE384" s="132"/>
      <c r="FTF384" s="132"/>
      <c r="FTG384" s="132"/>
      <c r="FTH384" s="132"/>
      <c r="FTI384" s="132"/>
      <c r="FTJ384" s="132"/>
      <c r="FTK384" s="132"/>
      <c r="FTL384" s="132"/>
      <c r="FTM384" s="132"/>
      <c r="FTN384" s="132"/>
      <c r="FTO384" s="132"/>
      <c r="FTP384" s="132"/>
      <c r="FTQ384" s="132"/>
      <c r="FTR384" s="132"/>
      <c r="FTS384" s="132"/>
      <c r="FTT384" s="132"/>
      <c r="FTU384" s="132"/>
      <c r="FTV384" s="132"/>
      <c r="FTW384" s="132"/>
      <c r="FTX384" s="132"/>
      <c r="FTY384" s="132"/>
      <c r="FTZ384" s="132"/>
      <c r="FUA384" s="132"/>
      <c r="FUB384" s="132"/>
      <c r="FUC384" s="132"/>
      <c r="FUD384" s="132"/>
      <c r="FUE384" s="132"/>
      <c r="FUF384" s="132"/>
      <c r="FUG384" s="132"/>
      <c r="FUH384" s="132"/>
      <c r="FUI384" s="132"/>
      <c r="FUJ384" s="132"/>
      <c r="FUK384" s="132"/>
      <c r="FUL384" s="132"/>
      <c r="FUM384" s="132"/>
      <c r="FUN384" s="132"/>
      <c r="FUO384" s="132"/>
      <c r="FUP384" s="132"/>
      <c r="FUQ384" s="132"/>
      <c r="FUR384" s="132"/>
      <c r="FUS384" s="132"/>
      <c r="FUT384" s="132"/>
      <c r="FUU384" s="132"/>
      <c r="FUV384" s="132"/>
      <c r="FUW384" s="132"/>
      <c r="FUX384" s="132"/>
      <c r="FUY384" s="132"/>
      <c r="FUZ384" s="132"/>
      <c r="FVA384" s="132"/>
      <c r="FVB384" s="132"/>
      <c r="FVC384" s="132"/>
      <c r="FVD384" s="132"/>
      <c r="FVE384" s="132"/>
      <c r="FVF384" s="132"/>
      <c r="FVG384" s="132"/>
      <c r="FVH384" s="132"/>
      <c r="FVI384" s="132"/>
      <c r="FVJ384" s="132"/>
      <c r="FVK384" s="132"/>
      <c r="FVL384" s="132"/>
      <c r="FVM384" s="132"/>
      <c r="FVN384" s="132"/>
      <c r="FVO384" s="132"/>
      <c r="FVP384" s="132"/>
      <c r="FVQ384" s="132"/>
      <c r="FVR384" s="132"/>
      <c r="FVS384" s="132"/>
      <c r="FVT384" s="132"/>
      <c r="FVU384" s="132"/>
      <c r="FVV384" s="132"/>
      <c r="FVW384" s="132"/>
      <c r="FVX384" s="132"/>
      <c r="FVY384" s="132"/>
      <c r="FVZ384" s="132"/>
      <c r="FWA384" s="132"/>
      <c r="FWB384" s="132"/>
      <c r="FWC384" s="132"/>
      <c r="FWD384" s="132"/>
      <c r="FWE384" s="132"/>
      <c r="FWF384" s="132"/>
      <c r="FWG384" s="132"/>
      <c r="FWH384" s="132"/>
      <c r="FWI384" s="132"/>
      <c r="FWJ384" s="132"/>
      <c r="FWK384" s="132"/>
      <c r="FWL384" s="132"/>
      <c r="FWM384" s="132"/>
      <c r="FWN384" s="132"/>
      <c r="FWO384" s="132"/>
      <c r="FWP384" s="132"/>
      <c r="FWQ384" s="132"/>
      <c r="FWR384" s="132"/>
      <c r="FWS384" s="132"/>
      <c r="FWT384" s="132"/>
      <c r="FWU384" s="132"/>
      <c r="FWV384" s="132"/>
      <c r="FWW384" s="132"/>
      <c r="FWX384" s="132"/>
      <c r="FWY384" s="132"/>
      <c r="FWZ384" s="132"/>
      <c r="FXA384" s="132"/>
      <c r="FXB384" s="132"/>
      <c r="FXC384" s="132"/>
      <c r="FXD384" s="132"/>
      <c r="FXE384" s="132"/>
      <c r="FXF384" s="132"/>
      <c r="FXG384" s="132"/>
      <c r="FXH384" s="132"/>
      <c r="FXI384" s="132"/>
      <c r="FXJ384" s="132"/>
      <c r="FXK384" s="132"/>
      <c r="FXL384" s="132"/>
      <c r="FXM384" s="132"/>
      <c r="FXN384" s="132"/>
      <c r="FXO384" s="132"/>
      <c r="FXP384" s="132"/>
      <c r="FXQ384" s="132"/>
      <c r="FXR384" s="132"/>
      <c r="FXS384" s="132"/>
      <c r="FXT384" s="132"/>
      <c r="FXU384" s="132"/>
      <c r="FXV384" s="132"/>
      <c r="FXW384" s="132"/>
      <c r="FXX384" s="132"/>
      <c r="FXY384" s="132"/>
      <c r="FXZ384" s="132"/>
      <c r="FYA384" s="132"/>
      <c r="FYB384" s="132"/>
      <c r="FYC384" s="132"/>
      <c r="FYD384" s="132"/>
      <c r="FYE384" s="132"/>
      <c r="FYF384" s="132"/>
      <c r="FYG384" s="132"/>
      <c r="FYH384" s="132"/>
      <c r="FYI384" s="132"/>
      <c r="FYJ384" s="132"/>
      <c r="FYK384" s="132"/>
      <c r="FYL384" s="132"/>
      <c r="FYM384" s="132"/>
      <c r="FYN384" s="132"/>
      <c r="FYO384" s="132"/>
      <c r="FYP384" s="132"/>
      <c r="FYQ384" s="132"/>
      <c r="FYR384" s="132"/>
      <c r="FYS384" s="132"/>
      <c r="FYT384" s="132"/>
      <c r="FYU384" s="132"/>
      <c r="FYV384" s="132"/>
      <c r="FYW384" s="132"/>
      <c r="FYX384" s="132"/>
      <c r="FYY384" s="132"/>
      <c r="FYZ384" s="132"/>
      <c r="FZA384" s="132"/>
      <c r="FZB384" s="132"/>
      <c r="FZC384" s="132"/>
      <c r="FZD384" s="132"/>
      <c r="FZE384" s="132"/>
      <c r="FZF384" s="132"/>
      <c r="FZG384" s="132"/>
      <c r="FZH384" s="132"/>
      <c r="FZI384" s="132"/>
      <c r="FZJ384" s="132"/>
      <c r="FZK384" s="132"/>
      <c r="FZL384" s="132"/>
      <c r="FZM384" s="132"/>
      <c r="FZN384" s="132"/>
      <c r="FZO384" s="132"/>
      <c r="FZP384" s="132"/>
      <c r="FZQ384" s="132"/>
      <c r="FZR384" s="132"/>
      <c r="FZS384" s="132"/>
      <c r="FZT384" s="132"/>
      <c r="FZU384" s="132"/>
      <c r="FZV384" s="132"/>
      <c r="FZW384" s="132"/>
      <c r="FZX384" s="132"/>
      <c r="FZY384" s="132"/>
      <c r="FZZ384" s="132"/>
      <c r="GAA384" s="132"/>
      <c r="GAB384" s="132"/>
      <c r="GAC384" s="132"/>
      <c r="GAD384" s="132"/>
      <c r="GAE384" s="132"/>
      <c r="GAF384" s="132"/>
      <c r="GAG384" s="132"/>
      <c r="GAH384" s="132"/>
      <c r="GAI384" s="132"/>
      <c r="GAJ384" s="132"/>
      <c r="GAK384" s="132"/>
      <c r="GAL384" s="132"/>
      <c r="GAM384" s="132"/>
      <c r="GAN384" s="132"/>
      <c r="GAO384" s="132"/>
      <c r="GAP384" s="132"/>
      <c r="GAQ384" s="132"/>
      <c r="GAR384" s="132"/>
      <c r="GAS384" s="132"/>
      <c r="GAT384" s="132"/>
      <c r="GAU384" s="132"/>
      <c r="GAV384" s="132"/>
      <c r="GAW384" s="132"/>
      <c r="GAX384" s="132"/>
      <c r="GAY384" s="132"/>
      <c r="GAZ384" s="132"/>
      <c r="GBA384" s="132"/>
      <c r="GBB384" s="132"/>
      <c r="GBC384" s="132"/>
      <c r="GBD384" s="132"/>
      <c r="GBE384" s="132"/>
      <c r="GBF384" s="132"/>
      <c r="GBG384" s="132"/>
      <c r="GBH384" s="132"/>
      <c r="GBI384" s="132"/>
      <c r="GBJ384" s="132"/>
      <c r="GBK384" s="132"/>
      <c r="GBL384" s="132"/>
      <c r="GBM384" s="132"/>
      <c r="GBN384" s="132"/>
      <c r="GBO384" s="132"/>
      <c r="GBP384" s="132"/>
      <c r="GBQ384" s="132"/>
      <c r="GBR384" s="132"/>
      <c r="GBS384" s="132"/>
      <c r="GBT384" s="132"/>
      <c r="GBU384" s="132"/>
      <c r="GBV384" s="132"/>
      <c r="GBW384" s="132"/>
      <c r="GBX384" s="132"/>
      <c r="GBY384" s="132"/>
      <c r="GBZ384" s="132"/>
      <c r="GCA384" s="132"/>
      <c r="GCB384" s="132"/>
      <c r="GCC384" s="132"/>
      <c r="GCD384" s="132"/>
      <c r="GCE384" s="132"/>
      <c r="GCF384" s="132"/>
      <c r="GCG384" s="132"/>
      <c r="GCH384" s="132"/>
      <c r="GCI384" s="132"/>
      <c r="GCJ384" s="132"/>
      <c r="GCK384" s="132"/>
      <c r="GCL384" s="132"/>
      <c r="GCM384" s="132"/>
      <c r="GCN384" s="132"/>
      <c r="GCO384" s="132"/>
      <c r="GCP384" s="132"/>
      <c r="GCQ384" s="132"/>
      <c r="GCR384" s="132"/>
      <c r="GCS384" s="132"/>
      <c r="GCT384" s="132"/>
      <c r="GCU384" s="132"/>
      <c r="GCV384" s="132"/>
      <c r="GCW384" s="132"/>
      <c r="GCX384" s="132"/>
      <c r="GCY384" s="132"/>
      <c r="GCZ384" s="132"/>
      <c r="GDA384" s="132"/>
      <c r="GDB384" s="132"/>
      <c r="GDC384" s="132"/>
      <c r="GDD384" s="132"/>
      <c r="GDE384" s="132"/>
      <c r="GDF384" s="132"/>
      <c r="GDG384" s="132"/>
      <c r="GDH384" s="132"/>
      <c r="GDI384" s="132"/>
      <c r="GDJ384" s="132"/>
      <c r="GDK384" s="132"/>
      <c r="GDL384" s="132"/>
      <c r="GDM384" s="132"/>
      <c r="GDN384" s="132"/>
      <c r="GDO384" s="132"/>
      <c r="GDP384" s="132"/>
      <c r="GDQ384" s="132"/>
      <c r="GDR384" s="132"/>
      <c r="GDS384" s="132"/>
      <c r="GDT384" s="132"/>
      <c r="GDU384" s="132"/>
      <c r="GDV384" s="132"/>
      <c r="GDW384" s="132"/>
      <c r="GDX384" s="132"/>
      <c r="GDY384" s="132"/>
      <c r="GDZ384" s="132"/>
      <c r="GEA384" s="132"/>
      <c r="GEB384" s="132"/>
      <c r="GEC384" s="132"/>
      <c r="GED384" s="132"/>
      <c r="GEE384" s="132"/>
      <c r="GEF384" s="132"/>
      <c r="GEG384" s="132"/>
      <c r="GEH384" s="132"/>
      <c r="GEI384" s="132"/>
      <c r="GEJ384" s="132"/>
      <c r="GEK384" s="132"/>
      <c r="GEL384" s="132"/>
      <c r="GEM384" s="132"/>
      <c r="GEN384" s="132"/>
      <c r="GEO384" s="132"/>
      <c r="GEP384" s="132"/>
      <c r="GEQ384" s="132"/>
      <c r="GER384" s="132"/>
      <c r="GES384" s="132"/>
      <c r="GET384" s="132"/>
      <c r="GEU384" s="132"/>
      <c r="GEV384" s="132"/>
      <c r="GEW384" s="132"/>
      <c r="GEX384" s="132"/>
      <c r="GEY384" s="132"/>
      <c r="GEZ384" s="132"/>
      <c r="GFA384" s="132"/>
      <c r="GFB384" s="132"/>
      <c r="GFC384" s="132"/>
      <c r="GFD384" s="132"/>
      <c r="GFE384" s="132"/>
      <c r="GFF384" s="132"/>
      <c r="GFG384" s="132"/>
      <c r="GFH384" s="132"/>
      <c r="GFI384" s="132"/>
      <c r="GFJ384" s="132"/>
      <c r="GFK384" s="132"/>
      <c r="GFL384" s="132"/>
      <c r="GFM384" s="132"/>
      <c r="GFN384" s="132"/>
      <c r="GFO384" s="132"/>
      <c r="GFP384" s="132"/>
      <c r="GFQ384" s="132"/>
      <c r="GFR384" s="132"/>
      <c r="GFS384" s="132"/>
      <c r="GFT384" s="132"/>
      <c r="GFU384" s="132"/>
      <c r="GFV384" s="132"/>
      <c r="GFW384" s="132"/>
      <c r="GFX384" s="132"/>
      <c r="GFY384" s="132"/>
      <c r="GFZ384" s="132"/>
      <c r="GGA384" s="132"/>
      <c r="GGB384" s="132"/>
      <c r="GGC384" s="132"/>
      <c r="GGD384" s="132"/>
      <c r="GGE384" s="132"/>
      <c r="GGF384" s="132"/>
      <c r="GGG384" s="132"/>
      <c r="GGH384" s="132"/>
      <c r="GGI384" s="132"/>
      <c r="GGJ384" s="132"/>
      <c r="GGK384" s="132"/>
      <c r="GGL384" s="132"/>
      <c r="GGM384" s="132"/>
      <c r="GGN384" s="132"/>
      <c r="GGO384" s="132"/>
      <c r="GGP384" s="132"/>
      <c r="GGQ384" s="132"/>
      <c r="GGR384" s="132"/>
      <c r="GGS384" s="132"/>
      <c r="GGT384" s="132"/>
      <c r="GGU384" s="132"/>
      <c r="GGV384" s="132"/>
      <c r="GGW384" s="132"/>
      <c r="GGX384" s="132"/>
      <c r="GGY384" s="132"/>
      <c r="GGZ384" s="132"/>
      <c r="GHA384" s="132"/>
      <c r="GHB384" s="132"/>
      <c r="GHC384" s="132"/>
      <c r="GHD384" s="132"/>
      <c r="GHE384" s="132"/>
      <c r="GHF384" s="132"/>
      <c r="GHG384" s="132"/>
      <c r="GHH384" s="132"/>
      <c r="GHI384" s="132"/>
      <c r="GHJ384" s="132"/>
      <c r="GHK384" s="132"/>
      <c r="GHL384" s="132"/>
      <c r="GHM384" s="132"/>
      <c r="GHN384" s="132"/>
      <c r="GHO384" s="132"/>
      <c r="GHP384" s="132"/>
      <c r="GHQ384" s="132"/>
      <c r="GHR384" s="132"/>
      <c r="GHS384" s="132"/>
      <c r="GHT384" s="132"/>
      <c r="GHU384" s="132"/>
      <c r="GHV384" s="132"/>
      <c r="GHW384" s="132"/>
      <c r="GHX384" s="132"/>
      <c r="GHY384" s="132"/>
      <c r="GHZ384" s="132"/>
      <c r="GIA384" s="132"/>
      <c r="GIB384" s="132"/>
      <c r="GIC384" s="132"/>
      <c r="GID384" s="132"/>
      <c r="GIE384" s="132"/>
      <c r="GIF384" s="132"/>
      <c r="GIG384" s="132"/>
      <c r="GIH384" s="132"/>
      <c r="GII384" s="132"/>
      <c r="GIJ384" s="132"/>
      <c r="GIK384" s="132"/>
      <c r="GIL384" s="132"/>
      <c r="GIM384" s="132"/>
      <c r="GIN384" s="132"/>
      <c r="GIO384" s="132"/>
      <c r="GIP384" s="132"/>
      <c r="GIQ384" s="132"/>
      <c r="GIR384" s="132"/>
      <c r="GIS384" s="132"/>
      <c r="GIT384" s="132"/>
      <c r="GIU384" s="132"/>
      <c r="GIV384" s="132"/>
      <c r="GIW384" s="132"/>
      <c r="GIX384" s="132"/>
      <c r="GIY384" s="132"/>
      <c r="GIZ384" s="132"/>
      <c r="GJA384" s="132"/>
      <c r="GJB384" s="132"/>
      <c r="GJC384" s="132"/>
      <c r="GJD384" s="132"/>
      <c r="GJE384" s="132"/>
      <c r="GJF384" s="132"/>
      <c r="GJG384" s="132"/>
      <c r="GJH384" s="132"/>
      <c r="GJI384" s="132"/>
      <c r="GJJ384" s="132"/>
      <c r="GJK384" s="132"/>
      <c r="GJL384" s="132"/>
      <c r="GJM384" s="132"/>
      <c r="GJN384" s="132"/>
      <c r="GJO384" s="132"/>
      <c r="GJP384" s="132"/>
      <c r="GJQ384" s="132"/>
      <c r="GJR384" s="132"/>
      <c r="GJS384" s="132"/>
      <c r="GJT384" s="132"/>
      <c r="GJU384" s="132"/>
      <c r="GJV384" s="132"/>
      <c r="GJW384" s="132"/>
      <c r="GJX384" s="132"/>
      <c r="GJY384" s="132"/>
      <c r="GJZ384" s="132"/>
      <c r="GKA384" s="132"/>
      <c r="GKB384" s="132"/>
      <c r="GKC384" s="132"/>
      <c r="GKD384" s="132"/>
      <c r="GKE384" s="132"/>
      <c r="GKF384" s="132"/>
      <c r="GKG384" s="132"/>
      <c r="GKH384" s="132"/>
      <c r="GKI384" s="132"/>
      <c r="GKJ384" s="132"/>
      <c r="GKK384" s="132"/>
      <c r="GKL384" s="132"/>
      <c r="GKM384" s="132"/>
      <c r="GKN384" s="132"/>
      <c r="GKO384" s="132"/>
      <c r="GKP384" s="132"/>
      <c r="GKQ384" s="132"/>
      <c r="GKR384" s="132"/>
      <c r="GKS384" s="132"/>
      <c r="GKT384" s="132"/>
      <c r="GKU384" s="132"/>
      <c r="GKV384" s="132"/>
      <c r="GKW384" s="132"/>
      <c r="GKX384" s="132"/>
      <c r="GKY384" s="132"/>
      <c r="GKZ384" s="132"/>
      <c r="GLA384" s="132"/>
      <c r="GLB384" s="132"/>
      <c r="GLC384" s="132"/>
      <c r="GLD384" s="132"/>
      <c r="GLE384" s="132"/>
      <c r="GLF384" s="132"/>
      <c r="GLG384" s="132"/>
      <c r="GLH384" s="132"/>
      <c r="GLI384" s="132"/>
      <c r="GLJ384" s="132"/>
      <c r="GLK384" s="132"/>
      <c r="GLL384" s="132"/>
      <c r="GLM384" s="132"/>
      <c r="GLN384" s="132"/>
      <c r="GLO384" s="132"/>
      <c r="GLP384" s="132"/>
      <c r="GLQ384" s="132"/>
      <c r="GLR384" s="132"/>
      <c r="GLS384" s="132"/>
      <c r="GLT384" s="132"/>
      <c r="GLU384" s="132"/>
      <c r="GLV384" s="132"/>
      <c r="GLW384" s="132"/>
      <c r="GLX384" s="132"/>
      <c r="GLY384" s="132"/>
      <c r="GLZ384" s="132"/>
      <c r="GMA384" s="132"/>
      <c r="GMB384" s="132"/>
      <c r="GMC384" s="132"/>
      <c r="GMD384" s="132"/>
      <c r="GME384" s="132"/>
      <c r="GMF384" s="132"/>
      <c r="GMG384" s="132"/>
      <c r="GMH384" s="132"/>
      <c r="GMI384" s="132"/>
      <c r="GMJ384" s="132"/>
      <c r="GMK384" s="132"/>
      <c r="GML384" s="132"/>
      <c r="GMM384" s="132"/>
      <c r="GMN384" s="132"/>
      <c r="GMO384" s="132"/>
      <c r="GMP384" s="132"/>
      <c r="GMQ384" s="132"/>
      <c r="GMR384" s="132"/>
      <c r="GMS384" s="132"/>
      <c r="GMT384" s="132"/>
      <c r="GMU384" s="132"/>
      <c r="GMV384" s="132"/>
      <c r="GMW384" s="132"/>
      <c r="GMX384" s="132"/>
      <c r="GMY384" s="132"/>
      <c r="GMZ384" s="132"/>
      <c r="GNA384" s="132"/>
      <c r="GNB384" s="132"/>
      <c r="GNC384" s="132"/>
      <c r="GND384" s="132"/>
      <c r="GNE384" s="132"/>
      <c r="GNF384" s="132"/>
      <c r="GNG384" s="132"/>
      <c r="GNH384" s="132"/>
      <c r="GNI384" s="132"/>
      <c r="GNJ384" s="132"/>
      <c r="GNK384" s="132"/>
      <c r="GNL384" s="132"/>
      <c r="GNM384" s="132"/>
      <c r="GNN384" s="132"/>
      <c r="GNO384" s="132"/>
      <c r="GNP384" s="132"/>
      <c r="GNQ384" s="132"/>
      <c r="GNR384" s="132"/>
      <c r="GNS384" s="132"/>
      <c r="GNT384" s="132"/>
      <c r="GNU384" s="132"/>
      <c r="GNV384" s="132"/>
      <c r="GNW384" s="132"/>
      <c r="GNX384" s="132"/>
      <c r="GNY384" s="132"/>
      <c r="GNZ384" s="132"/>
      <c r="GOA384" s="132"/>
      <c r="GOB384" s="132"/>
      <c r="GOC384" s="132"/>
      <c r="GOD384" s="132"/>
      <c r="GOE384" s="132"/>
      <c r="GOF384" s="132"/>
      <c r="GOG384" s="132"/>
      <c r="GOH384" s="132"/>
      <c r="GOI384" s="132"/>
      <c r="GOJ384" s="132"/>
      <c r="GOK384" s="132"/>
      <c r="GOL384" s="132"/>
      <c r="GOM384" s="132"/>
      <c r="GON384" s="132"/>
      <c r="GOO384" s="132"/>
      <c r="GOP384" s="132"/>
      <c r="GOQ384" s="132"/>
      <c r="GOR384" s="132"/>
      <c r="GOS384" s="132"/>
      <c r="GOT384" s="132"/>
      <c r="GOU384" s="132"/>
      <c r="GOV384" s="132"/>
      <c r="GOW384" s="132"/>
      <c r="GOX384" s="132"/>
      <c r="GOY384" s="132"/>
      <c r="GOZ384" s="132"/>
      <c r="GPA384" s="132"/>
      <c r="GPB384" s="132"/>
      <c r="GPC384" s="132"/>
      <c r="GPD384" s="132"/>
      <c r="GPE384" s="132"/>
      <c r="GPF384" s="132"/>
      <c r="GPG384" s="132"/>
      <c r="GPH384" s="132"/>
      <c r="GPI384" s="132"/>
      <c r="GPJ384" s="132"/>
      <c r="GPK384" s="132"/>
      <c r="GPL384" s="132"/>
      <c r="GPM384" s="132"/>
      <c r="GPN384" s="132"/>
      <c r="GPO384" s="132"/>
      <c r="GPP384" s="132"/>
      <c r="GPQ384" s="132"/>
      <c r="GPR384" s="132"/>
      <c r="GPS384" s="132"/>
      <c r="GPT384" s="132"/>
      <c r="GPU384" s="132"/>
      <c r="GPV384" s="132"/>
      <c r="GPW384" s="132"/>
      <c r="GPX384" s="132"/>
      <c r="GPY384" s="132"/>
      <c r="GPZ384" s="132"/>
      <c r="GQA384" s="132"/>
      <c r="GQB384" s="132"/>
      <c r="GQC384" s="132"/>
      <c r="GQD384" s="132"/>
      <c r="GQE384" s="132"/>
      <c r="GQF384" s="132"/>
      <c r="GQG384" s="132"/>
      <c r="GQH384" s="132"/>
      <c r="GQI384" s="132"/>
      <c r="GQJ384" s="132"/>
      <c r="GQK384" s="132"/>
      <c r="GQL384" s="132"/>
      <c r="GQM384" s="132"/>
      <c r="GQN384" s="132"/>
      <c r="GQO384" s="132"/>
      <c r="GQP384" s="132"/>
      <c r="GQQ384" s="132"/>
      <c r="GQR384" s="132"/>
      <c r="GQS384" s="132"/>
      <c r="GQT384" s="132"/>
      <c r="GQU384" s="132"/>
      <c r="GQV384" s="132"/>
      <c r="GQW384" s="132"/>
      <c r="GQX384" s="132"/>
      <c r="GQY384" s="132"/>
      <c r="GQZ384" s="132"/>
      <c r="GRA384" s="132"/>
      <c r="GRB384" s="132"/>
      <c r="GRC384" s="132"/>
      <c r="GRD384" s="132"/>
      <c r="GRE384" s="132"/>
      <c r="GRF384" s="132"/>
      <c r="GRG384" s="132"/>
      <c r="GRH384" s="132"/>
      <c r="GRI384" s="132"/>
      <c r="GRJ384" s="132"/>
      <c r="GRK384" s="132"/>
      <c r="GRL384" s="132"/>
      <c r="GRM384" s="132"/>
      <c r="GRN384" s="132"/>
      <c r="GRO384" s="132"/>
      <c r="GRP384" s="132"/>
      <c r="GRQ384" s="132"/>
      <c r="GRR384" s="132"/>
      <c r="GRS384" s="132"/>
      <c r="GRT384" s="132"/>
      <c r="GRU384" s="132"/>
      <c r="GRV384" s="132"/>
      <c r="GRW384" s="132"/>
      <c r="GRX384" s="132"/>
      <c r="GRY384" s="132"/>
      <c r="GRZ384" s="132"/>
      <c r="GSA384" s="132"/>
      <c r="GSB384" s="132"/>
      <c r="GSC384" s="132"/>
      <c r="GSD384" s="132"/>
      <c r="GSE384" s="132"/>
      <c r="GSF384" s="132"/>
      <c r="GSG384" s="132"/>
      <c r="GSH384" s="132"/>
      <c r="GSI384" s="132"/>
      <c r="GSJ384" s="132"/>
      <c r="GSK384" s="132"/>
      <c r="GSL384" s="132"/>
      <c r="GSM384" s="132"/>
      <c r="GSN384" s="132"/>
      <c r="GSO384" s="132"/>
      <c r="GSP384" s="132"/>
      <c r="GSQ384" s="132"/>
      <c r="GSR384" s="132"/>
      <c r="GSS384" s="132"/>
      <c r="GST384" s="132"/>
      <c r="GSU384" s="132"/>
      <c r="GSV384" s="132"/>
      <c r="GSW384" s="132"/>
      <c r="GSX384" s="132"/>
      <c r="GSY384" s="132"/>
      <c r="GSZ384" s="132"/>
      <c r="GTA384" s="132"/>
      <c r="GTB384" s="132"/>
      <c r="GTC384" s="132"/>
      <c r="GTD384" s="132"/>
      <c r="GTE384" s="132"/>
      <c r="GTF384" s="132"/>
      <c r="GTG384" s="132"/>
      <c r="GTH384" s="132"/>
      <c r="GTI384" s="132"/>
      <c r="GTJ384" s="132"/>
      <c r="GTK384" s="132"/>
      <c r="GTL384" s="132"/>
      <c r="GTM384" s="132"/>
      <c r="GTN384" s="132"/>
      <c r="GTO384" s="132"/>
      <c r="GTP384" s="132"/>
      <c r="GTQ384" s="132"/>
      <c r="GTR384" s="132"/>
      <c r="GTS384" s="132"/>
      <c r="GTT384" s="132"/>
      <c r="GTU384" s="132"/>
      <c r="GTV384" s="132"/>
      <c r="GTW384" s="132"/>
      <c r="GTX384" s="132"/>
      <c r="GTY384" s="132"/>
      <c r="GTZ384" s="132"/>
      <c r="GUA384" s="132"/>
      <c r="GUB384" s="132"/>
      <c r="GUC384" s="132"/>
      <c r="GUD384" s="132"/>
      <c r="GUE384" s="132"/>
      <c r="GUF384" s="132"/>
      <c r="GUG384" s="132"/>
      <c r="GUH384" s="132"/>
      <c r="GUI384" s="132"/>
      <c r="GUJ384" s="132"/>
      <c r="GUK384" s="132"/>
      <c r="GUL384" s="132"/>
      <c r="GUM384" s="132"/>
      <c r="GUN384" s="132"/>
      <c r="GUO384" s="132"/>
      <c r="GUP384" s="132"/>
      <c r="GUQ384" s="132"/>
      <c r="GUR384" s="132"/>
      <c r="GUS384" s="132"/>
      <c r="GUT384" s="132"/>
      <c r="GUU384" s="132"/>
      <c r="GUV384" s="132"/>
      <c r="GUW384" s="132"/>
      <c r="GUX384" s="132"/>
      <c r="GUY384" s="132"/>
      <c r="GUZ384" s="132"/>
      <c r="GVA384" s="132"/>
      <c r="GVB384" s="132"/>
      <c r="GVC384" s="132"/>
      <c r="GVD384" s="132"/>
      <c r="GVE384" s="132"/>
      <c r="GVF384" s="132"/>
      <c r="GVG384" s="132"/>
      <c r="GVH384" s="132"/>
      <c r="GVI384" s="132"/>
      <c r="GVJ384" s="132"/>
      <c r="GVK384" s="132"/>
      <c r="GVL384" s="132"/>
      <c r="GVM384" s="132"/>
      <c r="GVN384" s="132"/>
      <c r="GVO384" s="132"/>
      <c r="GVP384" s="132"/>
      <c r="GVQ384" s="132"/>
      <c r="GVR384" s="132"/>
      <c r="GVS384" s="132"/>
      <c r="GVT384" s="132"/>
      <c r="GVU384" s="132"/>
      <c r="GVV384" s="132"/>
      <c r="GVW384" s="132"/>
      <c r="GVX384" s="132"/>
      <c r="GVY384" s="132"/>
      <c r="GVZ384" s="132"/>
      <c r="GWA384" s="132"/>
      <c r="GWB384" s="132"/>
      <c r="GWC384" s="132"/>
      <c r="GWD384" s="132"/>
      <c r="GWE384" s="132"/>
      <c r="GWF384" s="132"/>
      <c r="GWG384" s="132"/>
      <c r="GWH384" s="132"/>
      <c r="GWI384" s="132"/>
      <c r="GWJ384" s="132"/>
      <c r="GWK384" s="132"/>
      <c r="GWL384" s="132"/>
      <c r="GWM384" s="132"/>
      <c r="GWN384" s="132"/>
      <c r="GWO384" s="132"/>
      <c r="GWP384" s="132"/>
      <c r="GWQ384" s="132"/>
      <c r="GWR384" s="132"/>
      <c r="GWS384" s="132"/>
      <c r="GWT384" s="132"/>
      <c r="GWU384" s="132"/>
      <c r="GWV384" s="132"/>
      <c r="GWW384" s="132"/>
      <c r="GWX384" s="132"/>
      <c r="GWY384" s="132"/>
      <c r="GWZ384" s="132"/>
      <c r="GXA384" s="132"/>
      <c r="GXB384" s="132"/>
      <c r="GXC384" s="132"/>
      <c r="GXD384" s="132"/>
      <c r="GXE384" s="132"/>
      <c r="GXF384" s="132"/>
      <c r="GXG384" s="132"/>
      <c r="GXH384" s="132"/>
      <c r="GXI384" s="132"/>
      <c r="GXJ384" s="132"/>
      <c r="GXK384" s="132"/>
      <c r="GXL384" s="132"/>
      <c r="GXM384" s="132"/>
      <c r="GXN384" s="132"/>
      <c r="GXO384" s="132"/>
      <c r="GXP384" s="132"/>
      <c r="GXQ384" s="132"/>
      <c r="GXR384" s="132"/>
      <c r="GXS384" s="132"/>
      <c r="GXT384" s="132"/>
      <c r="GXU384" s="132"/>
      <c r="GXV384" s="132"/>
      <c r="GXW384" s="132"/>
      <c r="GXX384" s="132"/>
      <c r="GXY384" s="132"/>
      <c r="GXZ384" s="132"/>
      <c r="GYA384" s="132"/>
      <c r="GYB384" s="132"/>
      <c r="GYC384" s="132"/>
      <c r="GYD384" s="132"/>
      <c r="GYE384" s="132"/>
      <c r="GYF384" s="132"/>
      <c r="GYG384" s="132"/>
      <c r="GYH384" s="132"/>
      <c r="GYI384" s="132"/>
      <c r="GYJ384" s="132"/>
      <c r="GYK384" s="132"/>
      <c r="GYL384" s="132"/>
      <c r="GYM384" s="132"/>
      <c r="GYN384" s="132"/>
      <c r="GYO384" s="132"/>
      <c r="GYP384" s="132"/>
      <c r="GYQ384" s="132"/>
      <c r="GYR384" s="132"/>
      <c r="GYS384" s="132"/>
      <c r="GYT384" s="132"/>
      <c r="GYU384" s="132"/>
      <c r="GYV384" s="132"/>
      <c r="GYW384" s="132"/>
      <c r="GYX384" s="132"/>
      <c r="GYY384" s="132"/>
      <c r="GYZ384" s="132"/>
      <c r="GZA384" s="132"/>
      <c r="GZB384" s="132"/>
      <c r="GZC384" s="132"/>
      <c r="GZD384" s="132"/>
      <c r="GZE384" s="132"/>
      <c r="GZF384" s="132"/>
      <c r="GZG384" s="132"/>
      <c r="GZH384" s="132"/>
      <c r="GZI384" s="132"/>
      <c r="GZJ384" s="132"/>
      <c r="GZK384" s="132"/>
      <c r="GZL384" s="132"/>
      <c r="GZM384" s="132"/>
      <c r="GZN384" s="132"/>
      <c r="GZO384" s="132"/>
      <c r="GZP384" s="132"/>
      <c r="GZQ384" s="132"/>
      <c r="GZR384" s="132"/>
      <c r="GZS384" s="132"/>
      <c r="GZT384" s="132"/>
      <c r="GZU384" s="132"/>
      <c r="GZV384" s="132"/>
      <c r="GZW384" s="132"/>
      <c r="GZX384" s="132"/>
      <c r="GZY384" s="132"/>
      <c r="GZZ384" s="132"/>
      <c r="HAA384" s="132"/>
      <c r="HAB384" s="132"/>
      <c r="HAC384" s="132"/>
      <c r="HAD384" s="132"/>
      <c r="HAE384" s="132"/>
      <c r="HAF384" s="132"/>
      <c r="HAG384" s="132"/>
      <c r="HAH384" s="132"/>
      <c r="HAI384" s="132"/>
      <c r="HAJ384" s="132"/>
      <c r="HAK384" s="132"/>
      <c r="HAL384" s="132"/>
      <c r="HAM384" s="132"/>
      <c r="HAN384" s="132"/>
      <c r="HAO384" s="132"/>
      <c r="HAP384" s="132"/>
      <c r="HAQ384" s="132"/>
      <c r="HAR384" s="132"/>
      <c r="HAS384" s="132"/>
      <c r="HAT384" s="132"/>
      <c r="HAU384" s="132"/>
      <c r="HAV384" s="132"/>
      <c r="HAW384" s="132"/>
      <c r="HAX384" s="132"/>
      <c r="HAY384" s="132"/>
      <c r="HAZ384" s="132"/>
      <c r="HBA384" s="132"/>
      <c r="HBB384" s="132"/>
      <c r="HBC384" s="132"/>
      <c r="HBD384" s="132"/>
      <c r="HBE384" s="132"/>
      <c r="HBF384" s="132"/>
      <c r="HBG384" s="132"/>
      <c r="HBH384" s="132"/>
      <c r="HBI384" s="132"/>
      <c r="HBJ384" s="132"/>
      <c r="HBK384" s="132"/>
      <c r="HBL384" s="132"/>
      <c r="HBM384" s="132"/>
      <c r="HBN384" s="132"/>
      <c r="HBO384" s="132"/>
      <c r="HBP384" s="132"/>
      <c r="HBQ384" s="132"/>
      <c r="HBR384" s="132"/>
      <c r="HBS384" s="132"/>
      <c r="HBT384" s="132"/>
      <c r="HBU384" s="132"/>
      <c r="HBV384" s="132"/>
      <c r="HBW384" s="132"/>
      <c r="HBX384" s="132"/>
      <c r="HBY384" s="132"/>
      <c r="HBZ384" s="132"/>
      <c r="HCA384" s="132"/>
      <c r="HCB384" s="132"/>
      <c r="HCC384" s="132"/>
      <c r="HCD384" s="132"/>
      <c r="HCE384" s="132"/>
      <c r="HCF384" s="132"/>
      <c r="HCG384" s="132"/>
      <c r="HCH384" s="132"/>
      <c r="HCI384" s="132"/>
      <c r="HCJ384" s="132"/>
      <c r="HCK384" s="132"/>
      <c r="HCL384" s="132"/>
      <c r="HCM384" s="132"/>
      <c r="HCN384" s="132"/>
      <c r="HCO384" s="132"/>
      <c r="HCP384" s="132"/>
      <c r="HCQ384" s="132"/>
      <c r="HCR384" s="132"/>
      <c r="HCS384" s="132"/>
      <c r="HCT384" s="132"/>
      <c r="HCU384" s="132"/>
      <c r="HCV384" s="132"/>
      <c r="HCW384" s="132"/>
      <c r="HCX384" s="132"/>
      <c r="HCY384" s="132"/>
      <c r="HCZ384" s="132"/>
      <c r="HDA384" s="132"/>
      <c r="HDB384" s="132"/>
      <c r="HDC384" s="132"/>
      <c r="HDD384" s="132"/>
      <c r="HDE384" s="132"/>
      <c r="HDF384" s="132"/>
      <c r="HDG384" s="132"/>
      <c r="HDH384" s="132"/>
      <c r="HDI384" s="132"/>
      <c r="HDJ384" s="132"/>
      <c r="HDK384" s="132"/>
      <c r="HDL384" s="132"/>
      <c r="HDM384" s="132"/>
      <c r="HDN384" s="132"/>
      <c r="HDO384" s="132"/>
      <c r="HDP384" s="132"/>
      <c r="HDQ384" s="132"/>
      <c r="HDR384" s="132"/>
      <c r="HDS384" s="132"/>
      <c r="HDT384" s="132"/>
      <c r="HDU384" s="132"/>
      <c r="HDV384" s="132"/>
      <c r="HDW384" s="132"/>
      <c r="HDX384" s="132"/>
      <c r="HDY384" s="132"/>
      <c r="HDZ384" s="132"/>
      <c r="HEA384" s="132"/>
      <c r="HEB384" s="132"/>
      <c r="HEC384" s="132"/>
      <c r="HED384" s="132"/>
      <c r="HEE384" s="132"/>
      <c r="HEF384" s="132"/>
      <c r="HEG384" s="132"/>
      <c r="HEH384" s="132"/>
      <c r="HEI384" s="132"/>
      <c r="HEJ384" s="132"/>
      <c r="HEK384" s="132"/>
      <c r="HEL384" s="132"/>
      <c r="HEM384" s="132"/>
      <c r="HEN384" s="132"/>
      <c r="HEO384" s="132"/>
      <c r="HEP384" s="132"/>
      <c r="HEQ384" s="132"/>
      <c r="HER384" s="132"/>
      <c r="HES384" s="132"/>
      <c r="HET384" s="132"/>
      <c r="HEU384" s="132"/>
      <c r="HEV384" s="132"/>
      <c r="HEW384" s="132"/>
      <c r="HEX384" s="132"/>
      <c r="HEY384" s="132"/>
      <c r="HEZ384" s="132"/>
      <c r="HFA384" s="132"/>
      <c r="HFB384" s="132"/>
      <c r="HFC384" s="132"/>
      <c r="HFD384" s="132"/>
      <c r="HFE384" s="132"/>
      <c r="HFF384" s="132"/>
      <c r="HFG384" s="132"/>
      <c r="HFH384" s="132"/>
      <c r="HFI384" s="132"/>
      <c r="HFJ384" s="132"/>
      <c r="HFK384" s="132"/>
      <c r="HFL384" s="132"/>
      <c r="HFM384" s="132"/>
      <c r="HFN384" s="132"/>
      <c r="HFO384" s="132"/>
      <c r="HFP384" s="132"/>
      <c r="HFQ384" s="132"/>
      <c r="HFR384" s="132"/>
      <c r="HFS384" s="132"/>
      <c r="HFT384" s="132"/>
      <c r="HFU384" s="132"/>
      <c r="HFV384" s="132"/>
      <c r="HFW384" s="132"/>
      <c r="HFX384" s="132"/>
      <c r="HFY384" s="132"/>
      <c r="HFZ384" s="132"/>
      <c r="HGA384" s="132"/>
      <c r="HGB384" s="132"/>
      <c r="HGC384" s="132"/>
      <c r="HGD384" s="132"/>
      <c r="HGE384" s="132"/>
      <c r="HGF384" s="132"/>
      <c r="HGG384" s="132"/>
      <c r="HGH384" s="132"/>
      <c r="HGI384" s="132"/>
      <c r="HGJ384" s="132"/>
      <c r="HGK384" s="132"/>
      <c r="HGL384" s="132"/>
      <c r="HGM384" s="132"/>
      <c r="HGN384" s="132"/>
      <c r="HGO384" s="132"/>
      <c r="HGP384" s="132"/>
      <c r="HGQ384" s="132"/>
      <c r="HGR384" s="132"/>
      <c r="HGS384" s="132"/>
      <c r="HGT384" s="132"/>
      <c r="HGU384" s="132"/>
      <c r="HGV384" s="132"/>
      <c r="HGW384" s="132"/>
      <c r="HGX384" s="132"/>
      <c r="HGY384" s="132"/>
      <c r="HGZ384" s="132"/>
      <c r="HHA384" s="132"/>
      <c r="HHB384" s="132"/>
      <c r="HHC384" s="132"/>
      <c r="HHD384" s="132"/>
      <c r="HHE384" s="132"/>
      <c r="HHF384" s="132"/>
      <c r="HHG384" s="132"/>
      <c r="HHH384" s="132"/>
      <c r="HHI384" s="132"/>
      <c r="HHJ384" s="132"/>
      <c r="HHK384" s="132"/>
      <c r="HHL384" s="132"/>
      <c r="HHM384" s="132"/>
      <c r="HHN384" s="132"/>
      <c r="HHO384" s="132"/>
      <c r="HHP384" s="132"/>
      <c r="HHQ384" s="132"/>
      <c r="HHR384" s="132"/>
      <c r="HHS384" s="132"/>
      <c r="HHT384" s="132"/>
      <c r="HHU384" s="132"/>
      <c r="HHV384" s="132"/>
      <c r="HHW384" s="132"/>
      <c r="HHX384" s="132"/>
      <c r="HHY384" s="132"/>
      <c r="HHZ384" s="132"/>
      <c r="HIA384" s="132"/>
      <c r="HIB384" s="132"/>
      <c r="HIC384" s="132"/>
      <c r="HID384" s="132"/>
      <c r="HIE384" s="132"/>
      <c r="HIF384" s="132"/>
      <c r="HIG384" s="132"/>
      <c r="HIH384" s="132"/>
      <c r="HII384" s="132"/>
      <c r="HIJ384" s="132"/>
      <c r="HIK384" s="132"/>
      <c r="HIL384" s="132"/>
      <c r="HIM384" s="132"/>
      <c r="HIN384" s="132"/>
      <c r="HIO384" s="132"/>
      <c r="HIP384" s="132"/>
      <c r="HIQ384" s="132"/>
      <c r="HIR384" s="132"/>
      <c r="HIS384" s="132"/>
      <c r="HIT384" s="132"/>
      <c r="HIU384" s="132"/>
      <c r="HIV384" s="132"/>
      <c r="HIW384" s="132"/>
      <c r="HIX384" s="132"/>
      <c r="HIY384" s="132"/>
      <c r="HIZ384" s="132"/>
      <c r="HJA384" s="132"/>
      <c r="HJB384" s="132"/>
      <c r="HJC384" s="132"/>
      <c r="HJD384" s="132"/>
      <c r="HJE384" s="132"/>
      <c r="HJF384" s="132"/>
      <c r="HJG384" s="132"/>
      <c r="HJH384" s="132"/>
      <c r="HJI384" s="132"/>
      <c r="HJJ384" s="132"/>
      <c r="HJK384" s="132"/>
      <c r="HJL384" s="132"/>
      <c r="HJM384" s="132"/>
      <c r="HJN384" s="132"/>
      <c r="HJO384" s="132"/>
      <c r="HJP384" s="132"/>
      <c r="HJQ384" s="132"/>
      <c r="HJR384" s="132"/>
      <c r="HJS384" s="132"/>
      <c r="HJT384" s="132"/>
      <c r="HJU384" s="132"/>
      <c r="HJV384" s="132"/>
      <c r="HJW384" s="132"/>
      <c r="HJX384" s="132"/>
      <c r="HJY384" s="132"/>
      <c r="HJZ384" s="132"/>
      <c r="HKA384" s="132"/>
      <c r="HKB384" s="132"/>
      <c r="HKC384" s="132"/>
      <c r="HKD384" s="132"/>
      <c r="HKE384" s="132"/>
      <c r="HKF384" s="132"/>
      <c r="HKG384" s="132"/>
      <c r="HKH384" s="132"/>
      <c r="HKI384" s="132"/>
      <c r="HKJ384" s="132"/>
      <c r="HKK384" s="132"/>
      <c r="HKL384" s="132"/>
      <c r="HKM384" s="132"/>
      <c r="HKN384" s="132"/>
      <c r="HKO384" s="132"/>
      <c r="HKP384" s="132"/>
      <c r="HKQ384" s="132"/>
      <c r="HKR384" s="132"/>
      <c r="HKS384" s="132"/>
      <c r="HKT384" s="132"/>
      <c r="HKU384" s="132"/>
      <c r="HKV384" s="132"/>
      <c r="HKW384" s="132"/>
      <c r="HKX384" s="132"/>
      <c r="HKY384" s="132"/>
      <c r="HKZ384" s="132"/>
      <c r="HLA384" s="132"/>
      <c r="HLB384" s="132"/>
      <c r="HLC384" s="132"/>
      <c r="HLD384" s="132"/>
      <c r="HLE384" s="132"/>
      <c r="HLF384" s="132"/>
      <c r="HLG384" s="132"/>
      <c r="HLH384" s="132"/>
      <c r="HLI384" s="132"/>
      <c r="HLJ384" s="132"/>
      <c r="HLK384" s="132"/>
      <c r="HLL384" s="132"/>
      <c r="HLM384" s="132"/>
      <c r="HLN384" s="132"/>
      <c r="HLO384" s="132"/>
      <c r="HLP384" s="132"/>
      <c r="HLQ384" s="132"/>
      <c r="HLR384" s="132"/>
      <c r="HLS384" s="132"/>
      <c r="HLT384" s="132"/>
      <c r="HLU384" s="132"/>
      <c r="HLV384" s="132"/>
      <c r="HLW384" s="132"/>
      <c r="HLX384" s="132"/>
      <c r="HLY384" s="132"/>
      <c r="HLZ384" s="132"/>
      <c r="HMA384" s="132"/>
      <c r="HMB384" s="132"/>
      <c r="HMC384" s="132"/>
      <c r="HMD384" s="132"/>
      <c r="HME384" s="132"/>
      <c r="HMF384" s="132"/>
      <c r="HMG384" s="132"/>
      <c r="HMH384" s="132"/>
      <c r="HMI384" s="132"/>
      <c r="HMJ384" s="132"/>
      <c r="HMK384" s="132"/>
      <c r="HML384" s="132"/>
      <c r="HMM384" s="132"/>
      <c r="HMN384" s="132"/>
      <c r="HMO384" s="132"/>
      <c r="HMP384" s="132"/>
      <c r="HMQ384" s="132"/>
      <c r="HMR384" s="132"/>
      <c r="HMS384" s="132"/>
      <c r="HMT384" s="132"/>
      <c r="HMU384" s="132"/>
      <c r="HMV384" s="132"/>
      <c r="HMW384" s="132"/>
      <c r="HMX384" s="132"/>
      <c r="HMY384" s="132"/>
      <c r="HMZ384" s="132"/>
      <c r="HNA384" s="132"/>
      <c r="HNB384" s="132"/>
      <c r="HNC384" s="132"/>
      <c r="HND384" s="132"/>
      <c r="HNE384" s="132"/>
      <c r="HNF384" s="132"/>
      <c r="HNG384" s="132"/>
      <c r="HNH384" s="132"/>
      <c r="HNI384" s="132"/>
      <c r="HNJ384" s="132"/>
      <c r="HNK384" s="132"/>
      <c r="HNL384" s="132"/>
      <c r="HNM384" s="132"/>
      <c r="HNN384" s="132"/>
      <c r="HNO384" s="132"/>
      <c r="HNP384" s="132"/>
      <c r="HNQ384" s="132"/>
      <c r="HNR384" s="132"/>
      <c r="HNS384" s="132"/>
      <c r="HNT384" s="132"/>
      <c r="HNU384" s="132"/>
      <c r="HNV384" s="132"/>
      <c r="HNW384" s="132"/>
      <c r="HNX384" s="132"/>
      <c r="HNY384" s="132"/>
      <c r="HNZ384" s="132"/>
      <c r="HOA384" s="132"/>
      <c r="HOB384" s="132"/>
      <c r="HOC384" s="132"/>
      <c r="HOD384" s="132"/>
      <c r="HOE384" s="132"/>
      <c r="HOF384" s="132"/>
      <c r="HOG384" s="132"/>
      <c r="HOH384" s="132"/>
      <c r="HOI384" s="132"/>
      <c r="HOJ384" s="132"/>
      <c r="HOK384" s="132"/>
      <c r="HOL384" s="132"/>
      <c r="HOM384" s="132"/>
      <c r="HON384" s="132"/>
      <c r="HOO384" s="132"/>
      <c r="HOP384" s="132"/>
      <c r="HOQ384" s="132"/>
      <c r="HOR384" s="132"/>
      <c r="HOS384" s="132"/>
      <c r="HOT384" s="132"/>
      <c r="HOU384" s="132"/>
      <c r="HOV384" s="132"/>
      <c r="HOW384" s="132"/>
      <c r="HOX384" s="132"/>
      <c r="HOY384" s="132"/>
      <c r="HOZ384" s="132"/>
      <c r="HPA384" s="132"/>
      <c r="HPB384" s="132"/>
      <c r="HPC384" s="132"/>
      <c r="HPD384" s="132"/>
      <c r="HPE384" s="132"/>
      <c r="HPF384" s="132"/>
      <c r="HPG384" s="132"/>
      <c r="HPH384" s="132"/>
      <c r="HPI384" s="132"/>
      <c r="HPJ384" s="132"/>
      <c r="HPK384" s="132"/>
      <c r="HPL384" s="132"/>
      <c r="HPM384" s="132"/>
      <c r="HPN384" s="132"/>
      <c r="HPO384" s="132"/>
      <c r="HPP384" s="132"/>
      <c r="HPQ384" s="132"/>
      <c r="HPR384" s="132"/>
      <c r="HPS384" s="132"/>
      <c r="HPT384" s="132"/>
      <c r="HPU384" s="132"/>
      <c r="HPV384" s="132"/>
      <c r="HPW384" s="132"/>
      <c r="HPX384" s="132"/>
      <c r="HPY384" s="132"/>
      <c r="HPZ384" s="132"/>
      <c r="HQA384" s="132"/>
      <c r="HQB384" s="132"/>
      <c r="HQC384" s="132"/>
      <c r="HQD384" s="132"/>
      <c r="HQE384" s="132"/>
      <c r="HQF384" s="132"/>
      <c r="HQG384" s="132"/>
      <c r="HQH384" s="132"/>
      <c r="HQI384" s="132"/>
      <c r="HQJ384" s="132"/>
      <c r="HQK384" s="132"/>
      <c r="HQL384" s="132"/>
      <c r="HQM384" s="132"/>
      <c r="HQN384" s="132"/>
      <c r="HQO384" s="132"/>
      <c r="HQP384" s="132"/>
      <c r="HQQ384" s="132"/>
      <c r="HQR384" s="132"/>
      <c r="HQS384" s="132"/>
      <c r="HQT384" s="132"/>
      <c r="HQU384" s="132"/>
      <c r="HQV384" s="132"/>
      <c r="HQW384" s="132"/>
      <c r="HQX384" s="132"/>
      <c r="HQY384" s="132"/>
      <c r="HQZ384" s="132"/>
      <c r="HRA384" s="132"/>
      <c r="HRB384" s="132"/>
      <c r="HRC384" s="132"/>
      <c r="HRD384" s="132"/>
      <c r="HRE384" s="132"/>
      <c r="HRF384" s="132"/>
      <c r="HRG384" s="132"/>
      <c r="HRH384" s="132"/>
      <c r="HRI384" s="132"/>
      <c r="HRJ384" s="132"/>
      <c r="HRK384" s="132"/>
      <c r="HRL384" s="132"/>
      <c r="HRM384" s="132"/>
      <c r="HRN384" s="132"/>
      <c r="HRO384" s="132"/>
      <c r="HRP384" s="132"/>
      <c r="HRQ384" s="132"/>
      <c r="HRR384" s="132"/>
      <c r="HRS384" s="132"/>
      <c r="HRT384" s="132"/>
      <c r="HRU384" s="132"/>
      <c r="HRV384" s="132"/>
      <c r="HRW384" s="132"/>
      <c r="HRX384" s="132"/>
      <c r="HRY384" s="132"/>
      <c r="HRZ384" s="132"/>
      <c r="HSA384" s="132"/>
      <c r="HSB384" s="132"/>
      <c r="HSC384" s="132"/>
      <c r="HSD384" s="132"/>
      <c r="HSE384" s="132"/>
      <c r="HSF384" s="132"/>
      <c r="HSG384" s="132"/>
      <c r="HSH384" s="132"/>
      <c r="HSI384" s="132"/>
      <c r="HSJ384" s="132"/>
      <c r="HSK384" s="132"/>
      <c r="HSL384" s="132"/>
      <c r="HSM384" s="132"/>
      <c r="HSN384" s="132"/>
      <c r="HSO384" s="132"/>
      <c r="HSP384" s="132"/>
      <c r="HSQ384" s="132"/>
      <c r="HSR384" s="132"/>
      <c r="HSS384" s="132"/>
      <c r="HST384" s="132"/>
      <c r="HSU384" s="132"/>
      <c r="HSV384" s="132"/>
      <c r="HSW384" s="132"/>
      <c r="HSX384" s="132"/>
      <c r="HSY384" s="132"/>
      <c r="HSZ384" s="132"/>
      <c r="HTA384" s="132"/>
      <c r="HTB384" s="132"/>
      <c r="HTC384" s="132"/>
      <c r="HTD384" s="132"/>
      <c r="HTE384" s="132"/>
      <c r="HTF384" s="132"/>
      <c r="HTG384" s="132"/>
      <c r="HTH384" s="132"/>
      <c r="HTI384" s="132"/>
      <c r="HTJ384" s="132"/>
      <c r="HTK384" s="132"/>
      <c r="HTL384" s="132"/>
      <c r="HTM384" s="132"/>
      <c r="HTN384" s="132"/>
      <c r="HTO384" s="132"/>
      <c r="HTP384" s="132"/>
      <c r="HTQ384" s="132"/>
      <c r="HTR384" s="132"/>
      <c r="HTS384" s="132"/>
      <c r="HTT384" s="132"/>
      <c r="HTU384" s="132"/>
      <c r="HTV384" s="132"/>
      <c r="HTW384" s="132"/>
      <c r="HTX384" s="132"/>
      <c r="HTY384" s="132"/>
      <c r="HTZ384" s="132"/>
      <c r="HUA384" s="132"/>
      <c r="HUB384" s="132"/>
      <c r="HUC384" s="132"/>
      <c r="HUD384" s="132"/>
      <c r="HUE384" s="132"/>
      <c r="HUF384" s="132"/>
      <c r="HUG384" s="132"/>
      <c r="HUH384" s="132"/>
      <c r="HUI384" s="132"/>
      <c r="HUJ384" s="132"/>
      <c r="HUK384" s="132"/>
      <c r="HUL384" s="132"/>
      <c r="HUM384" s="132"/>
      <c r="HUN384" s="132"/>
      <c r="HUO384" s="132"/>
      <c r="HUP384" s="132"/>
      <c r="HUQ384" s="132"/>
      <c r="HUR384" s="132"/>
      <c r="HUS384" s="132"/>
      <c r="HUT384" s="132"/>
      <c r="HUU384" s="132"/>
      <c r="HUV384" s="132"/>
      <c r="HUW384" s="132"/>
      <c r="HUX384" s="132"/>
      <c r="HUY384" s="132"/>
      <c r="HUZ384" s="132"/>
      <c r="HVA384" s="132"/>
      <c r="HVB384" s="132"/>
      <c r="HVC384" s="132"/>
      <c r="HVD384" s="132"/>
      <c r="HVE384" s="132"/>
      <c r="HVF384" s="132"/>
      <c r="HVG384" s="132"/>
      <c r="HVH384" s="132"/>
      <c r="HVI384" s="132"/>
      <c r="HVJ384" s="132"/>
      <c r="HVK384" s="132"/>
      <c r="HVL384" s="132"/>
      <c r="HVM384" s="132"/>
      <c r="HVN384" s="132"/>
      <c r="HVO384" s="132"/>
      <c r="HVP384" s="132"/>
      <c r="HVQ384" s="132"/>
      <c r="HVR384" s="132"/>
      <c r="HVS384" s="132"/>
      <c r="HVT384" s="132"/>
      <c r="HVU384" s="132"/>
      <c r="HVV384" s="132"/>
      <c r="HVW384" s="132"/>
      <c r="HVX384" s="132"/>
      <c r="HVY384" s="132"/>
      <c r="HVZ384" s="132"/>
      <c r="HWA384" s="132"/>
      <c r="HWB384" s="132"/>
      <c r="HWC384" s="132"/>
      <c r="HWD384" s="132"/>
      <c r="HWE384" s="132"/>
      <c r="HWF384" s="132"/>
      <c r="HWG384" s="132"/>
      <c r="HWH384" s="132"/>
      <c r="HWI384" s="132"/>
      <c r="HWJ384" s="132"/>
      <c r="HWK384" s="132"/>
      <c r="HWL384" s="132"/>
      <c r="HWM384" s="132"/>
      <c r="HWN384" s="132"/>
      <c r="HWO384" s="132"/>
      <c r="HWP384" s="132"/>
      <c r="HWQ384" s="132"/>
      <c r="HWR384" s="132"/>
      <c r="HWS384" s="132"/>
      <c r="HWT384" s="132"/>
      <c r="HWU384" s="132"/>
      <c r="HWV384" s="132"/>
      <c r="HWW384" s="132"/>
      <c r="HWX384" s="132"/>
      <c r="HWY384" s="132"/>
      <c r="HWZ384" s="132"/>
      <c r="HXA384" s="132"/>
      <c r="HXB384" s="132"/>
      <c r="HXC384" s="132"/>
      <c r="HXD384" s="132"/>
      <c r="HXE384" s="132"/>
      <c r="HXF384" s="132"/>
      <c r="HXG384" s="132"/>
      <c r="HXH384" s="132"/>
      <c r="HXI384" s="132"/>
      <c r="HXJ384" s="132"/>
      <c r="HXK384" s="132"/>
      <c r="HXL384" s="132"/>
      <c r="HXM384" s="132"/>
      <c r="HXN384" s="132"/>
      <c r="HXO384" s="132"/>
      <c r="HXP384" s="132"/>
      <c r="HXQ384" s="132"/>
      <c r="HXR384" s="132"/>
      <c r="HXS384" s="132"/>
      <c r="HXT384" s="132"/>
      <c r="HXU384" s="132"/>
      <c r="HXV384" s="132"/>
      <c r="HXW384" s="132"/>
      <c r="HXX384" s="132"/>
      <c r="HXY384" s="132"/>
      <c r="HXZ384" s="132"/>
      <c r="HYA384" s="132"/>
      <c r="HYB384" s="132"/>
      <c r="HYC384" s="132"/>
      <c r="HYD384" s="132"/>
      <c r="HYE384" s="132"/>
      <c r="HYF384" s="132"/>
      <c r="HYG384" s="132"/>
      <c r="HYH384" s="132"/>
      <c r="HYI384" s="132"/>
      <c r="HYJ384" s="132"/>
      <c r="HYK384" s="132"/>
      <c r="HYL384" s="132"/>
      <c r="HYM384" s="132"/>
      <c r="HYN384" s="132"/>
      <c r="HYO384" s="132"/>
      <c r="HYP384" s="132"/>
      <c r="HYQ384" s="132"/>
      <c r="HYR384" s="132"/>
      <c r="HYS384" s="132"/>
      <c r="HYT384" s="132"/>
      <c r="HYU384" s="132"/>
      <c r="HYV384" s="132"/>
      <c r="HYW384" s="132"/>
      <c r="HYX384" s="132"/>
      <c r="HYY384" s="132"/>
      <c r="HYZ384" s="132"/>
      <c r="HZA384" s="132"/>
      <c r="HZB384" s="132"/>
      <c r="HZC384" s="132"/>
      <c r="HZD384" s="132"/>
      <c r="HZE384" s="132"/>
      <c r="HZF384" s="132"/>
      <c r="HZG384" s="132"/>
      <c r="HZH384" s="132"/>
      <c r="HZI384" s="132"/>
      <c r="HZJ384" s="132"/>
      <c r="HZK384" s="132"/>
      <c r="HZL384" s="132"/>
      <c r="HZM384" s="132"/>
      <c r="HZN384" s="132"/>
      <c r="HZO384" s="132"/>
      <c r="HZP384" s="132"/>
      <c r="HZQ384" s="132"/>
      <c r="HZR384" s="132"/>
      <c r="HZS384" s="132"/>
      <c r="HZT384" s="132"/>
      <c r="HZU384" s="132"/>
      <c r="HZV384" s="132"/>
      <c r="HZW384" s="132"/>
      <c r="HZX384" s="132"/>
      <c r="HZY384" s="132"/>
      <c r="HZZ384" s="132"/>
      <c r="IAA384" s="132"/>
      <c r="IAB384" s="132"/>
      <c r="IAC384" s="132"/>
      <c r="IAD384" s="132"/>
      <c r="IAE384" s="132"/>
      <c r="IAF384" s="132"/>
      <c r="IAG384" s="132"/>
      <c r="IAH384" s="132"/>
      <c r="IAI384" s="132"/>
      <c r="IAJ384" s="132"/>
      <c r="IAK384" s="132"/>
      <c r="IAL384" s="132"/>
      <c r="IAM384" s="132"/>
      <c r="IAN384" s="132"/>
      <c r="IAO384" s="132"/>
      <c r="IAP384" s="132"/>
      <c r="IAQ384" s="132"/>
      <c r="IAR384" s="132"/>
      <c r="IAS384" s="132"/>
      <c r="IAT384" s="132"/>
      <c r="IAU384" s="132"/>
      <c r="IAV384" s="132"/>
      <c r="IAW384" s="132"/>
      <c r="IAX384" s="132"/>
      <c r="IAY384" s="132"/>
      <c r="IAZ384" s="132"/>
      <c r="IBA384" s="132"/>
      <c r="IBB384" s="132"/>
      <c r="IBC384" s="132"/>
      <c r="IBD384" s="132"/>
      <c r="IBE384" s="132"/>
      <c r="IBF384" s="132"/>
      <c r="IBG384" s="132"/>
      <c r="IBH384" s="132"/>
      <c r="IBI384" s="132"/>
      <c r="IBJ384" s="132"/>
      <c r="IBK384" s="132"/>
      <c r="IBL384" s="132"/>
      <c r="IBM384" s="132"/>
      <c r="IBN384" s="132"/>
      <c r="IBO384" s="132"/>
      <c r="IBP384" s="132"/>
      <c r="IBQ384" s="132"/>
      <c r="IBR384" s="132"/>
      <c r="IBS384" s="132"/>
      <c r="IBT384" s="132"/>
      <c r="IBU384" s="132"/>
      <c r="IBV384" s="132"/>
      <c r="IBW384" s="132"/>
      <c r="IBX384" s="132"/>
      <c r="IBY384" s="132"/>
      <c r="IBZ384" s="132"/>
      <c r="ICA384" s="132"/>
      <c r="ICB384" s="132"/>
      <c r="ICC384" s="132"/>
      <c r="ICD384" s="132"/>
      <c r="ICE384" s="132"/>
      <c r="ICF384" s="132"/>
      <c r="ICG384" s="132"/>
      <c r="ICH384" s="132"/>
      <c r="ICI384" s="132"/>
      <c r="ICJ384" s="132"/>
      <c r="ICK384" s="132"/>
      <c r="ICL384" s="132"/>
      <c r="ICM384" s="132"/>
      <c r="ICN384" s="132"/>
      <c r="ICO384" s="132"/>
      <c r="ICP384" s="132"/>
      <c r="ICQ384" s="132"/>
      <c r="ICR384" s="132"/>
      <c r="ICS384" s="132"/>
      <c r="ICT384" s="132"/>
      <c r="ICU384" s="132"/>
      <c r="ICV384" s="132"/>
      <c r="ICW384" s="132"/>
      <c r="ICX384" s="132"/>
      <c r="ICY384" s="132"/>
      <c r="ICZ384" s="132"/>
      <c r="IDA384" s="132"/>
      <c r="IDB384" s="132"/>
      <c r="IDC384" s="132"/>
      <c r="IDD384" s="132"/>
      <c r="IDE384" s="132"/>
      <c r="IDF384" s="132"/>
      <c r="IDG384" s="132"/>
      <c r="IDH384" s="132"/>
      <c r="IDI384" s="132"/>
      <c r="IDJ384" s="132"/>
      <c r="IDK384" s="132"/>
      <c r="IDL384" s="132"/>
      <c r="IDM384" s="132"/>
      <c r="IDN384" s="132"/>
      <c r="IDO384" s="132"/>
      <c r="IDP384" s="132"/>
      <c r="IDQ384" s="132"/>
      <c r="IDR384" s="132"/>
      <c r="IDS384" s="132"/>
      <c r="IDT384" s="132"/>
      <c r="IDU384" s="132"/>
      <c r="IDV384" s="132"/>
      <c r="IDW384" s="132"/>
      <c r="IDX384" s="132"/>
      <c r="IDY384" s="132"/>
      <c r="IDZ384" s="132"/>
      <c r="IEA384" s="132"/>
      <c r="IEB384" s="132"/>
      <c r="IEC384" s="132"/>
      <c r="IED384" s="132"/>
      <c r="IEE384" s="132"/>
      <c r="IEF384" s="132"/>
      <c r="IEG384" s="132"/>
      <c r="IEH384" s="132"/>
      <c r="IEI384" s="132"/>
      <c r="IEJ384" s="132"/>
      <c r="IEK384" s="132"/>
      <c r="IEL384" s="132"/>
      <c r="IEM384" s="132"/>
      <c r="IEN384" s="132"/>
      <c r="IEO384" s="132"/>
      <c r="IEP384" s="132"/>
      <c r="IEQ384" s="132"/>
      <c r="IER384" s="132"/>
      <c r="IES384" s="132"/>
      <c r="IET384" s="132"/>
      <c r="IEU384" s="132"/>
      <c r="IEV384" s="132"/>
      <c r="IEW384" s="132"/>
      <c r="IEX384" s="132"/>
      <c r="IEY384" s="132"/>
      <c r="IEZ384" s="132"/>
      <c r="IFA384" s="132"/>
      <c r="IFB384" s="132"/>
      <c r="IFC384" s="132"/>
      <c r="IFD384" s="132"/>
      <c r="IFE384" s="132"/>
      <c r="IFF384" s="132"/>
      <c r="IFG384" s="132"/>
      <c r="IFH384" s="132"/>
      <c r="IFI384" s="132"/>
      <c r="IFJ384" s="132"/>
      <c r="IFK384" s="132"/>
      <c r="IFL384" s="132"/>
      <c r="IFM384" s="132"/>
      <c r="IFN384" s="132"/>
      <c r="IFO384" s="132"/>
      <c r="IFP384" s="132"/>
      <c r="IFQ384" s="132"/>
      <c r="IFR384" s="132"/>
      <c r="IFS384" s="132"/>
      <c r="IFT384" s="132"/>
      <c r="IFU384" s="132"/>
      <c r="IFV384" s="132"/>
      <c r="IFW384" s="132"/>
      <c r="IFX384" s="132"/>
      <c r="IFY384" s="132"/>
      <c r="IFZ384" s="132"/>
      <c r="IGA384" s="132"/>
      <c r="IGB384" s="132"/>
      <c r="IGC384" s="132"/>
      <c r="IGD384" s="132"/>
      <c r="IGE384" s="132"/>
      <c r="IGF384" s="132"/>
      <c r="IGG384" s="132"/>
      <c r="IGH384" s="132"/>
      <c r="IGI384" s="132"/>
      <c r="IGJ384" s="132"/>
      <c r="IGK384" s="132"/>
      <c r="IGL384" s="132"/>
      <c r="IGM384" s="132"/>
      <c r="IGN384" s="132"/>
      <c r="IGO384" s="132"/>
      <c r="IGP384" s="132"/>
      <c r="IGQ384" s="132"/>
      <c r="IGR384" s="132"/>
      <c r="IGS384" s="132"/>
      <c r="IGT384" s="132"/>
      <c r="IGU384" s="132"/>
      <c r="IGV384" s="132"/>
      <c r="IGW384" s="132"/>
      <c r="IGX384" s="132"/>
      <c r="IGY384" s="132"/>
      <c r="IGZ384" s="132"/>
      <c r="IHA384" s="132"/>
      <c r="IHB384" s="132"/>
      <c r="IHC384" s="132"/>
      <c r="IHD384" s="132"/>
      <c r="IHE384" s="132"/>
      <c r="IHF384" s="132"/>
      <c r="IHG384" s="132"/>
      <c r="IHH384" s="132"/>
      <c r="IHI384" s="132"/>
      <c r="IHJ384" s="132"/>
      <c r="IHK384" s="132"/>
      <c r="IHL384" s="132"/>
      <c r="IHM384" s="132"/>
      <c r="IHN384" s="132"/>
      <c r="IHO384" s="132"/>
      <c r="IHP384" s="132"/>
      <c r="IHQ384" s="132"/>
      <c r="IHR384" s="132"/>
      <c r="IHS384" s="132"/>
      <c r="IHT384" s="132"/>
      <c r="IHU384" s="132"/>
      <c r="IHV384" s="132"/>
      <c r="IHW384" s="132"/>
      <c r="IHX384" s="132"/>
      <c r="IHY384" s="132"/>
      <c r="IHZ384" s="132"/>
      <c r="IIA384" s="132"/>
      <c r="IIB384" s="132"/>
      <c r="IIC384" s="132"/>
      <c r="IID384" s="132"/>
      <c r="IIE384" s="132"/>
      <c r="IIF384" s="132"/>
      <c r="IIG384" s="132"/>
      <c r="IIH384" s="132"/>
      <c r="III384" s="132"/>
      <c r="IIJ384" s="132"/>
      <c r="IIK384" s="132"/>
      <c r="IIL384" s="132"/>
      <c r="IIM384" s="132"/>
      <c r="IIN384" s="132"/>
      <c r="IIO384" s="132"/>
      <c r="IIP384" s="132"/>
      <c r="IIQ384" s="132"/>
      <c r="IIR384" s="132"/>
      <c r="IIS384" s="132"/>
      <c r="IIT384" s="132"/>
      <c r="IIU384" s="132"/>
      <c r="IIV384" s="132"/>
      <c r="IIW384" s="132"/>
      <c r="IIX384" s="132"/>
      <c r="IIY384" s="132"/>
      <c r="IIZ384" s="132"/>
      <c r="IJA384" s="132"/>
      <c r="IJB384" s="132"/>
      <c r="IJC384" s="132"/>
      <c r="IJD384" s="132"/>
      <c r="IJE384" s="132"/>
      <c r="IJF384" s="132"/>
      <c r="IJG384" s="132"/>
      <c r="IJH384" s="132"/>
      <c r="IJI384" s="132"/>
      <c r="IJJ384" s="132"/>
      <c r="IJK384" s="132"/>
      <c r="IJL384" s="132"/>
      <c r="IJM384" s="132"/>
      <c r="IJN384" s="132"/>
      <c r="IJO384" s="132"/>
      <c r="IJP384" s="132"/>
      <c r="IJQ384" s="132"/>
      <c r="IJR384" s="132"/>
      <c r="IJS384" s="132"/>
      <c r="IJT384" s="132"/>
      <c r="IJU384" s="132"/>
      <c r="IJV384" s="132"/>
      <c r="IJW384" s="132"/>
      <c r="IJX384" s="132"/>
      <c r="IJY384" s="132"/>
      <c r="IJZ384" s="132"/>
      <c r="IKA384" s="132"/>
      <c r="IKB384" s="132"/>
      <c r="IKC384" s="132"/>
      <c r="IKD384" s="132"/>
      <c r="IKE384" s="132"/>
      <c r="IKF384" s="132"/>
      <c r="IKG384" s="132"/>
      <c r="IKH384" s="132"/>
      <c r="IKI384" s="132"/>
      <c r="IKJ384" s="132"/>
      <c r="IKK384" s="132"/>
      <c r="IKL384" s="132"/>
      <c r="IKM384" s="132"/>
      <c r="IKN384" s="132"/>
      <c r="IKO384" s="132"/>
      <c r="IKP384" s="132"/>
      <c r="IKQ384" s="132"/>
      <c r="IKR384" s="132"/>
      <c r="IKS384" s="132"/>
      <c r="IKT384" s="132"/>
      <c r="IKU384" s="132"/>
      <c r="IKV384" s="132"/>
      <c r="IKW384" s="132"/>
      <c r="IKX384" s="132"/>
      <c r="IKY384" s="132"/>
      <c r="IKZ384" s="132"/>
      <c r="ILA384" s="132"/>
      <c r="ILB384" s="132"/>
      <c r="ILC384" s="132"/>
      <c r="ILD384" s="132"/>
      <c r="ILE384" s="132"/>
      <c r="ILF384" s="132"/>
      <c r="ILG384" s="132"/>
      <c r="ILH384" s="132"/>
      <c r="ILI384" s="132"/>
      <c r="ILJ384" s="132"/>
      <c r="ILK384" s="132"/>
      <c r="ILL384" s="132"/>
      <c r="ILM384" s="132"/>
      <c r="ILN384" s="132"/>
      <c r="ILO384" s="132"/>
      <c r="ILP384" s="132"/>
      <c r="ILQ384" s="132"/>
      <c r="ILR384" s="132"/>
      <c r="ILS384" s="132"/>
      <c r="ILT384" s="132"/>
      <c r="ILU384" s="132"/>
      <c r="ILV384" s="132"/>
      <c r="ILW384" s="132"/>
      <c r="ILX384" s="132"/>
      <c r="ILY384" s="132"/>
      <c r="ILZ384" s="132"/>
      <c r="IMA384" s="132"/>
      <c r="IMB384" s="132"/>
      <c r="IMC384" s="132"/>
      <c r="IMD384" s="132"/>
      <c r="IME384" s="132"/>
      <c r="IMF384" s="132"/>
      <c r="IMG384" s="132"/>
      <c r="IMH384" s="132"/>
      <c r="IMI384" s="132"/>
      <c r="IMJ384" s="132"/>
      <c r="IMK384" s="132"/>
      <c r="IML384" s="132"/>
      <c r="IMM384" s="132"/>
      <c r="IMN384" s="132"/>
      <c r="IMO384" s="132"/>
      <c r="IMP384" s="132"/>
      <c r="IMQ384" s="132"/>
      <c r="IMR384" s="132"/>
      <c r="IMS384" s="132"/>
      <c r="IMT384" s="132"/>
      <c r="IMU384" s="132"/>
      <c r="IMV384" s="132"/>
      <c r="IMW384" s="132"/>
      <c r="IMX384" s="132"/>
      <c r="IMY384" s="132"/>
      <c r="IMZ384" s="132"/>
      <c r="INA384" s="132"/>
      <c r="INB384" s="132"/>
      <c r="INC384" s="132"/>
      <c r="IND384" s="132"/>
      <c r="INE384" s="132"/>
      <c r="INF384" s="132"/>
      <c r="ING384" s="132"/>
      <c r="INH384" s="132"/>
      <c r="INI384" s="132"/>
      <c r="INJ384" s="132"/>
      <c r="INK384" s="132"/>
      <c r="INL384" s="132"/>
      <c r="INM384" s="132"/>
      <c r="INN384" s="132"/>
      <c r="INO384" s="132"/>
      <c r="INP384" s="132"/>
      <c r="INQ384" s="132"/>
      <c r="INR384" s="132"/>
      <c r="INS384" s="132"/>
      <c r="INT384" s="132"/>
      <c r="INU384" s="132"/>
      <c r="INV384" s="132"/>
      <c r="INW384" s="132"/>
      <c r="INX384" s="132"/>
      <c r="INY384" s="132"/>
      <c r="INZ384" s="132"/>
      <c r="IOA384" s="132"/>
      <c r="IOB384" s="132"/>
      <c r="IOC384" s="132"/>
      <c r="IOD384" s="132"/>
      <c r="IOE384" s="132"/>
      <c r="IOF384" s="132"/>
      <c r="IOG384" s="132"/>
      <c r="IOH384" s="132"/>
      <c r="IOI384" s="132"/>
      <c r="IOJ384" s="132"/>
      <c r="IOK384" s="132"/>
      <c r="IOL384" s="132"/>
      <c r="IOM384" s="132"/>
      <c r="ION384" s="132"/>
      <c r="IOO384" s="132"/>
      <c r="IOP384" s="132"/>
      <c r="IOQ384" s="132"/>
      <c r="IOR384" s="132"/>
      <c r="IOS384" s="132"/>
      <c r="IOT384" s="132"/>
      <c r="IOU384" s="132"/>
      <c r="IOV384" s="132"/>
      <c r="IOW384" s="132"/>
      <c r="IOX384" s="132"/>
      <c r="IOY384" s="132"/>
      <c r="IOZ384" s="132"/>
      <c r="IPA384" s="132"/>
      <c r="IPB384" s="132"/>
      <c r="IPC384" s="132"/>
      <c r="IPD384" s="132"/>
      <c r="IPE384" s="132"/>
      <c r="IPF384" s="132"/>
      <c r="IPG384" s="132"/>
      <c r="IPH384" s="132"/>
      <c r="IPI384" s="132"/>
      <c r="IPJ384" s="132"/>
      <c r="IPK384" s="132"/>
      <c r="IPL384" s="132"/>
      <c r="IPM384" s="132"/>
      <c r="IPN384" s="132"/>
      <c r="IPO384" s="132"/>
      <c r="IPP384" s="132"/>
      <c r="IPQ384" s="132"/>
      <c r="IPR384" s="132"/>
      <c r="IPS384" s="132"/>
      <c r="IPT384" s="132"/>
      <c r="IPU384" s="132"/>
      <c r="IPV384" s="132"/>
      <c r="IPW384" s="132"/>
      <c r="IPX384" s="132"/>
      <c r="IPY384" s="132"/>
      <c r="IPZ384" s="132"/>
      <c r="IQA384" s="132"/>
      <c r="IQB384" s="132"/>
      <c r="IQC384" s="132"/>
      <c r="IQD384" s="132"/>
      <c r="IQE384" s="132"/>
      <c r="IQF384" s="132"/>
      <c r="IQG384" s="132"/>
      <c r="IQH384" s="132"/>
      <c r="IQI384" s="132"/>
      <c r="IQJ384" s="132"/>
      <c r="IQK384" s="132"/>
      <c r="IQL384" s="132"/>
      <c r="IQM384" s="132"/>
      <c r="IQN384" s="132"/>
      <c r="IQO384" s="132"/>
      <c r="IQP384" s="132"/>
      <c r="IQQ384" s="132"/>
      <c r="IQR384" s="132"/>
      <c r="IQS384" s="132"/>
      <c r="IQT384" s="132"/>
      <c r="IQU384" s="132"/>
      <c r="IQV384" s="132"/>
      <c r="IQW384" s="132"/>
      <c r="IQX384" s="132"/>
      <c r="IQY384" s="132"/>
      <c r="IQZ384" s="132"/>
      <c r="IRA384" s="132"/>
      <c r="IRB384" s="132"/>
      <c r="IRC384" s="132"/>
      <c r="IRD384" s="132"/>
      <c r="IRE384" s="132"/>
      <c r="IRF384" s="132"/>
      <c r="IRG384" s="132"/>
      <c r="IRH384" s="132"/>
      <c r="IRI384" s="132"/>
      <c r="IRJ384" s="132"/>
      <c r="IRK384" s="132"/>
      <c r="IRL384" s="132"/>
      <c r="IRM384" s="132"/>
      <c r="IRN384" s="132"/>
      <c r="IRO384" s="132"/>
      <c r="IRP384" s="132"/>
      <c r="IRQ384" s="132"/>
      <c r="IRR384" s="132"/>
      <c r="IRS384" s="132"/>
      <c r="IRT384" s="132"/>
      <c r="IRU384" s="132"/>
      <c r="IRV384" s="132"/>
      <c r="IRW384" s="132"/>
      <c r="IRX384" s="132"/>
      <c r="IRY384" s="132"/>
      <c r="IRZ384" s="132"/>
      <c r="ISA384" s="132"/>
      <c r="ISB384" s="132"/>
      <c r="ISC384" s="132"/>
      <c r="ISD384" s="132"/>
      <c r="ISE384" s="132"/>
      <c r="ISF384" s="132"/>
      <c r="ISG384" s="132"/>
      <c r="ISH384" s="132"/>
      <c r="ISI384" s="132"/>
      <c r="ISJ384" s="132"/>
      <c r="ISK384" s="132"/>
      <c r="ISL384" s="132"/>
      <c r="ISM384" s="132"/>
      <c r="ISN384" s="132"/>
      <c r="ISO384" s="132"/>
      <c r="ISP384" s="132"/>
      <c r="ISQ384" s="132"/>
      <c r="ISR384" s="132"/>
      <c r="ISS384" s="132"/>
      <c r="IST384" s="132"/>
      <c r="ISU384" s="132"/>
      <c r="ISV384" s="132"/>
      <c r="ISW384" s="132"/>
      <c r="ISX384" s="132"/>
      <c r="ISY384" s="132"/>
      <c r="ISZ384" s="132"/>
      <c r="ITA384" s="132"/>
      <c r="ITB384" s="132"/>
      <c r="ITC384" s="132"/>
      <c r="ITD384" s="132"/>
      <c r="ITE384" s="132"/>
      <c r="ITF384" s="132"/>
      <c r="ITG384" s="132"/>
      <c r="ITH384" s="132"/>
      <c r="ITI384" s="132"/>
      <c r="ITJ384" s="132"/>
      <c r="ITK384" s="132"/>
      <c r="ITL384" s="132"/>
      <c r="ITM384" s="132"/>
      <c r="ITN384" s="132"/>
      <c r="ITO384" s="132"/>
      <c r="ITP384" s="132"/>
      <c r="ITQ384" s="132"/>
      <c r="ITR384" s="132"/>
      <c r="ITS384" s="132"/>
      <c r="ITT384" s="132"/>
      <c r="ITU384" s="132"/>
      <c r="ITV384" s="132"/>
      <c r="ITW384" s="132"/>
      <c r="ITX384" s="132"/>
      <c r="ITY384" s="132"/>
      <c r="ITZ384" s="132"/>
      <c r="IUA384" s="132"/>
      <c r="IUB384" s="132"/>
      <c r="IUC384" s="132"/>
      <c r="IUD384" s="132"/>
      <c r="IUE384" s="132"/>
      <c r="IUF384" s="132"/>
      <c r="IUG384" s="132"/>
      <c r="IUH384" s="132"/>
      <c r="IUI384" s="132"/>
      <c r="IUJ384" s="132"/>
      <c r="IUK384" s="132"/>
      <c r="IUL384" s="132"/>
      <c r="IUM384" s="132"/>
      <c r="IUN384" s="132"/>
      <c r="IUO384" s="132"/>
      <c r="IUP384" s="132"/>
      <c r="IUQ384" s="132"/>
      <c r="IUR384" s="132"/>
      <c r="IUS384" s="132"/>
      <c r="IUT384" s="132"/>
      <c r="IUU384" s="132"/>
      <c r="IUV384" s="132"/>
      <c r="IUW384" s="132"/>
      <c r="IUX384" s="132"/>
      <c r="IUY384" s="132"/>
      <c r="IUZ384" s="132"/>
      <c r="IVA384" s="132"/>
      <c r="IVB384" s="132"/>
      <c r="IVC384" s="132"/>
      <c r="IVD384" s="132"/>
      <c r="IVE384" s="132"/>
      <c r="IVF384" s="132"/>
      <c r="IVG384" s="132"/>
      <c r="IVH384" s="132"/>
      <c r="IVI384" s="132"/>
      <c r="IVJ384" s="132"/>
      <c r="IVK384" s="132"/>
      <c r="IVL384" s="132"/>
      <c r="IVM384" s="132"/>
      <c r="IVN384" s="132"/>
      <c r="IVO384" s="132"/>
      <c r="IVP384" s="132"/>
      <c r="IVQ384" s="132"/>
      <c r="IVR384" s="132"/>
      <c r="IVS384" s="132"/>
      <c r="IVT384" s="132"/>
      <c r="IVU384" s="132"/>
      <c r="IVV384" s="132"/>
      <c r="IVW384" s="132"/>
      <c r="IVX384" s="132"/>
      <c r="IVY384" s="132"/>
      <c r="IVZ384" s="132"/>
      <c r="IWA384" s="132"/>
      <c r="IWB384" s="132"/>
      <c r="IWC384" s="132"/>
      <c r="IWD384" s="132"/>
      <c r="IWE384" s="132"/>
      <c r="IWF384" s="132"/>
      <c r="IWG384" s="132"/>
      <c r="IWH384" s="132"/>
      <c r="IWI384" s="132"/>
      <c r="IWJ384" s="132"/>
      <c r="IWK384" s="132"/>
      <c r="IWL384" s="132"/>
      <c r="IWM384" s="132"/>
      <c r="IWN384" s="132"/>
      <c r="IWO384" s="132"/>
      <c r="IWP384" s="132"/>
      <c r="IWQ384" s="132"/>
      <c r="IWR384" s="132"/>
      <c r="IWS384" s="132"/>
      <c r="IWT384" s="132"/>
      <c r="IWU384" s="132"/>
      <c r="IWV384" s="132"/>
      <c r="IWW384" s="132"/>
      <c r="IWX384" s="132"/>
      <c r="IWY384" s="132"/>
      <c r="IWZ384" s="132"/>
      <c r="IXA384" s="132"/>
      <c r="IXB384" s="132"/>
      <c r="IXC384" s="132"/>
      <c r="IXD384" s="132"/>
      <c r="IXE384" s="132"/>
      <c r="IXF384" s="132"/>
      <c r="IXG384" s="132"/>
      <c r="IXH384" s="132"/>
      <c r="IXI384" s="132"/>
      <c r="IXJ384" s="132"/>
      <c r="IXK384" s="132"/>
      <c r="IXL384" s="132"/>
      <c r="IXM384" s="132"/>
      <c r="IXN384" s="132"/>
      <c r="IXO384" s="132"/>
      <c r="IXP384" s="132"/>
      <c r="IXQ384" s="132"/>
      <c r="IXR384" s="132"/>
      <c r="IXS384" s="132"/>
      <c r="IXT384" s="132"/>
      <c r="IXU384" s="132"/>
      <c r="IXV384" s="132"/>
      <c r="IXW384" s="132"/>
      <c r="IXX384" s="132"/>
      <c r="IXY384" s="132"/>
      <c r="IXZ384" s="132"/>
      <c r="IYA384" s="132"/>
      <c r="IYB384" s="132"/>
      <c r="IYC384" s="132"/>
      <c r="IYD384" s="132"/>
      <c r="IYE384" s="132"/>
      <c r="IYF384" s="132"/>
      <c r="IYG384" s="132"/>
      <c r="IYH384" s="132"/>
      <c r="IYI384" s="132"/>
      <c r="IYJ384" s="132"/>
      <c r="IYK384" s="132"/>
      <c r="IYL384" s="132"/>
      <c r="IYM384" s="132"/>
      <c r="IYN384" s="132"/>
      <c r="IYO384" s="132"/>
      <c r="IYP384" s="132"/>
      <c r="IYQ384" s="132"/>
      <c r="IYR384" s="132"/>
      <c r="IYS384" s="132"/>
      <c r="IYT384" s="132"/>
      <c r="IYU384" s="132"/>
      <c r="IYV384" s="132"/>
      <c r="IYW384" s="132"/>
      <c r="IYX384" s="132"/>
      <c r="IYY384" s="132"/>
      <c r="IYZ384" s="132"/>
      <c r="IZA384" s="132"/>
      <c r="IZB384" s="132"/>
      <c r="IZC384" s="132"/>
      <c r="IZD384" s="132"/>
      <c r="IZE384" s="132"/>
      <c r="IZF384" s="132"/>
      <c r="IZG384" s="132"/>
      <c r="IZH384" s="132"/>
      <c r="IZI384" s="132"/>
      <c r="IZJ384" s="132"/>
      <c r="IZK384" s="132"/>
      <c r="IZL384" s="132"/>
      <c r="IZM384" s="132"/>
      <c r="IZN384" s="132"/>
      <c r="IZO384" s="132"/>
      <c r="IZP384" s="132"/>
      <c r="IZQ384" s="132"/>
      <c r="IZR384" s="132"/>
      <c r="IZS384" s="132"/>
      <c r="IZT384" s="132"/>
      <c r="IZU384" s="132"/>
      <c r="IZV384" s="132"/>
      <c r="IZW384" s="132"/>
      <c r="IZX384" s="132"/>
      <c r="IZY384" s="132"/>
      <c r="IZZ384" s="132"/>
      <c r="JAA384" s="132"/>
      <c r="JAB384" s="132"/>
      <c r="JAC384" s="132"/>
      <c r="JAD384" s="132"/>
      <c r="JAE384" s="132"/>
      <c r="JAF384" s="132"/>
      <c r="JAG384" s="132"/>
      <c r="JAH384" s="132"/>
      <c r="JAI384" s="132"/>
      <c r="JAJ384" s="132"/>
      <c r="JAK384" s="132"/>
      <c r="JAL384" s="132"/>
      <c r="JAM384" s="132"/>
      <c r="JAN384" s="132"/>
      <c r="JAO384" s="132"/>
      <c r="JAP384" s="132"/>
      <c r="JAQ384" s="132"/>
      <c r="JAR384" s="132"/>
      <c r="JAS384" s="132"/>
      <c r="JAT384" s="132"/>
      <c r="JAU384" s="132"/>
      <c r="JAV384" s="132"/>
      <c r="JAW384" s="132"/>
      <c r="JAX384" s="132"/>
      <c r="JAY384" s="132"/>
      <c r="JAZ384" s="132"/>
      <c r="JBA384" s="132"/>
      <c r="JBB384" s="132"/>
      <c r="JBC384" s="132"/>
      <c r="JBD384" s="132"/>
      <c r="JBE384" s="132"/>
      <c r="JBF384" s="132"/>
      <c r="JBG384" s="132"/>
      <c r="JBH384" s="132"/>
      <c r="JBI384" s="132"/>
      <c r="JBJ384" s="132"/>
      <c r="JBK384" s="132"/>
      <c r="JBL384" s="132"/>
      <c r="JBM384" s="132"/>
      <c r="JBN384" s="132"/>
      <c r="JBO384" s="132"/>
      <c r="JBP384" s="132"/>
      <c r="JBQ384" s="132"/>
      <c r="JBR384" s="132"/>
      <c r="JBS384" s="132"/>
      <c r="JBT384" s="132"/>
      <c r="JBU384" s="132"/>
      <c r="JBV384" s="132"/>
      <c r="JBW384" s="132"/>
      <c r="JBX384" s="132"/>
      <c r="JBY384" s="132"/>
      <c r="JBZ384" s="132"/>
      <c r="JCA384" s="132"/>
      <c r="JCB384" s="132"/>
      <c r="JCC384" s="132"/>
      <c r="JCD384" s="132"/>
      <c r="JCE384" s="132"/>
      <c r="JCF384" s="132"/>
      <c r="JCG384" s="132"/>
      <c r="JCH384" s="132"/>
      <c r="JCI384" s="132"/>
      <c r="JCJ384" s="132"/>
      <c r="JCK384" s="132"/>
      <c r="JCL384" s="132"/>
      <c r="JCM384" s="132"/>
      <c r="JCN384" s="132"/>
      <c r="JCO384" s="132"/>
      <c r="JCP384" s="132"/>
      <c r="JCQ384" s="132"/>
      <c r="JCR384" s="132"/>
      <c r="JCS384" s="132"/>
      <c r="JCT384" s="132"/>
      <c r="JCU384" s="132"/>
      <c r="JCV384" s="132"/>
      <c r="JCW384" s="132"/>
      <c r="JCX384" s="132"/>
      <c r="JCY384" s="132"/>
      <c r="JCZ384" s="132"/>
      <c r="JDA384" s="132"/>
      <c r="JDB384" s="132"/>
      <c r="JDC384" s="132"/>
      <c r="JDD384" s="132"/>
      <c r="JDE384" s="132"/>
      <c r="JDF384" s="132"/>
      <c r="JDG384" s="132"/>
      <c r="JDH384" s="132"/>
      <c r="JDI384" s="132"/>
      <c r="JDJ384" s="132"/>
      <c r="JDK384" s="132"/>
      <c r="JDL384" s="132"/>
      <c r="JDM384" s="132"/>
      <c r="JDN384" s="132"/>
      <c r="JDO384" s="132"/>
      <c r="JDP384" s="132"/>
      <c r="JDQ384" s="132"/>
      <c r="JDR384" s="132"/>
      <c r="JDS384" s="132"/>
      <c r="JDT384" s="132"/>
      <c r="JDU384" s="132"/>
      <c r="JDV384" s="132"/>
      <c r="JDW384" s="132"/>
      <c r="JDX384" s="132"/>
      <c r="JDY384" s="132"/>
      <c r="JDZ384" s="132"/>
      <c r="JEA384" s="132"/>
      <c r="JEB384" s="132"/>
      <c r="JEC384" s="132"/>
      <c r="JED384" s="132"/>
      <c r="JEE384" s="132"/>
      <c r="JEF384" s="132"/>
      <c r="JEG384" s="132"/>
      <c r="JEH384" s="132"/>
      <c r="JEI384" s="132"/>
      <c r="JEJ384" s="132"/>
      <c r="JEK384" s="132"/>
      <c r="JEL384" s="132"/>
      <c r="JEM384" s="132"/>
      <c r="JEN384" s="132"/>
      <c r="JEO384" s="132"/>
      <c r="JEP384" s="132"/>
      <c r="JEQ384" s="132"/>
      <c r="JER384" s="132"/>
      <c r="JES384" s="132"/>
      <c r="JET384" s="132"/>
      <c r="JEU384" s="132"/>
      <c r="JEV384" s="132"/>
      <c r="JEW384" s="132"/>
      <c r="JEX384" s="132"/>
      <c r="JEY384" s="132"/>
      <c r="JEZ384" s="132"/>
      <c r="JFA384" s="132"/>
      <c r="JFB384" s="132"/>
      <c r="JFC384" s="132"/>
      <c r="JFD384" s="132"/>
      <c r="JFE384" s="132"/>
      <c r="JFF384" s="132"/>
      <c r="JFG384" s="132"/>
      <c r="JFH384" s="132"/>
      <c r="JFI384" s="132"/>
      <c r="JFJ384" s="132"/>
      <c r="JFK384" s="132"/>
      <c r="JFL384" s="132"/>
      <c r="JFM384" s="132"/>
      <c r="JFN384" s="132"/>
      <c r="JFO384" s="132"/>
      <c r="JFP384" s="132"/>
      <c r="JFQ384" s="132"/>
      <c r="JFR384" s="132"/>
      <c r="JFS384" s="132"/>
      <c r="JFT384" s="132"/>
      <c r="JFU384" s="132"/>
      <c r="JFV384" s="132"/>
      <c r="JFW384" s="132"/>
      <c r="JFX384" s="132"/>
      <c r="JFY384" s="132"/>
      <c r="JFZ384" s="132"/>
      <c r="JGA384" s="132"/>
      <c r="JGB384" s="132"/>
      <c r="JGC384" s="132"/>
      <c r="JGD384" s="132"/>
      <c r="JGE384" s="132"/>
      <c r="JGF384" s="132"/>
      <c r="JGG384" s="132"/>
      <c r="JGH384" s="132"/>
      <c r="JGI384" s="132"/>
      <c r="JGJ384" s="132"/>
      <c r="JGK384" s="132"/>
      <c r="JGL384" s="132"/>
      <c r="JGM384" s="132"/>
      <c r="JGN384" s="132"/>
      <c r="JGO384" s="132"/>
      <c r="JGP384" s="132"/>
      <c r="JGQ384" s="132"/>
      <c r="JGR384" s="132"/>
      <c r="JGS384" s="132"/>
      <c r="JGT384" s="132"/>
      <c r="JGU384" s="132"/>
      <c r="JGV384" s="132"/>
      <c r="JGW384" s="132"/>
      <c r="JGX384" s="132"/>
      <c r="JGY384" s="132"/>
      <c r="JGZ384" s="132"/>
      <c r="JHA384" s="132"/>
      <c r="JHB384" s="132"/>
      <c r="JHC384" s="132"/>
      <c r="JHD384" s="132"/>
      <c r="JHE384" s="132"/>
      <c r="JHF384" s="132"/>
      <c r="JHG384" s="132"/>
      <c r="JHH384" s="132"/>
      <c r="JHI384" s="132"/>
      <c r="JHJ384" s="132"/>
      <c r="JHK384" s="132"/>
      <c r="JHL384" s="132"/>
      <c r="JHM384" s="132"/>
      <c r="JHN384" s="132"/>
      <c r="JHO384" s="132"/>
      <c r="JHP384" s="132"/>
      <c r="JHQ384" s="132"/>
      <c r="JHR384" s="132"/>
      <c r="JHS384" s="132"/>
      <c r="JHT384" s="132"/>
      <c r="JHU384" s="132"/>
      <c r="JHV384" s="132"/>
      <c r="JHW384" s="132"/>
      <c r="JHX384" s="132"/>
      <c r="JHY384" s="132"/>
      <c r="JHZ384" s="132"/>
      <c r="JIA384" s="132"/>
      <c r="JIB384" s="132"/>
      <c r="JIC384" s="132"/>
      <c r="JID384" s="132"/>
      <c r="JIE384" s="132"/>
      <c r="JIF384" s="132"/>
      <c r="JIG384" s="132"/>
      <c r="JIH384" s="132"/>
      <c r="JII384" s="132"/>
      <c r="JIJ384" s="132"/>
      <c r="JIK384" s="132"/>
      <c r="JIL384" s="132"/>
      <c r="JIM384" s="132"/>
      <c r="JIN384" s="132"/>
      <c r="JIO384" s="132"/>
      <c r="JIP384" s="132"/>
      <c r="JIQ384" s="132"/>
      <c r="JIR384" s="132"/>
      <c r="JIS384" s="132"/>
      <c r="JIT384" s="132"/>
      <c r="JIU384" s="132"/>
      <c r="JIV384" s="132"/>
      <c r="JIW384" s="132"/>
      <c r="JIX384" s="132"/>
      <c r="JIY384" s="132"/>
      <c r="JIZ384" s="132"/>
      <c r="JJA384" s="132"/>
      <c r="JJB384" s="132"/>
      <c r="JJC384" s="132"/>
      <c r="JJD384" s="132"/>
      <c r="JJE384" s="132"/>
      <c r="JJF384" s="132"/>
      <c r="JJG384" s="132"/>
      <c r="JJH384" s="132"/>
      <c r="JJI384" s="132"/>
      <c r="JJJ384" s="132"/>
      <c r="JJK384" s="132"/>
      <c r="JJL384" s="132"/>
      <c r="JJM384" s="132"/>
      <c r="JJN384" s="132"/>
      <c r="JJO384" s="132"/>
      <c r="JJP384" s="132"/>
      <c r="JJQ384" s="132"/>
      <c r="JJR384" s="132"/>
      <c r="JJS384" s="132"/>
      <c r="JJT384" s="132"/>
      <c r="JJU384" s="132"/>
      <c r="JJV384" s="132"/>
      <c r="JJW384" s="132"/>
      <c r="JJX384" s="132"/>
      <c r="JJY384" s="132"/>
      <c r="JJZ384" s="132"/>
      <c r="JKA384" s="132"/>
      <c r="JKB384" s="132"/>
      <c r="JKC384" s="132"/>
      <c r="JKD384" s="132"/>
      <c r="JKE384" s="132"/>
      <c r="JKF384" s="132"/>
      <c r="JKG384" s="132"/>
      <c r="JKH384" s="132"/>
      <c r="JKI384" s="132"/>
      <c r="JKJ384" s="132"/>
      <c r="JKK384" s="132"/>
      <c r="JKL384" s="132"/>
      <c r="JKM384" s="132"/>
      <c r="JKN384" s="132"/>
      <c r="JKO384" s="132"/>
      <c r="JKP384" s="132"/>
      <c r="JKQ384" s="132"/>
      <c r="JKR384" s="132"/>
      <c r="JKS384" s="132"/>
      <c r="JKT384" s="132"/>
      <c r="JKU384" s="132"/>
      <c r="JKV384" s="132"/>
      <c r="JKW384" s="132"/>
      <c r="JKX384" s="132"/>
      <c r="JKY384" s="132"/>
      <c r="JKZ384" s="132"/>
      <c r="JLA384" s="132"/>
      <c r="JLB384" s="132"/>
      <c r="JLC384" s="132"/>
      <c r="JLD384" s="132"/>
      <c r="JLE384" s="132"/>
      <c r="JLF384" s="132"/>
      <c r="JLG384" s="132"/>
      <c r="JLH384" s="132"/>
      <c r="JLI384" s="132"/>
      <c r="JLJ384" s="132"/>
      <c r="JLK384" s="132"/>
      <c r="JLL384" s="132"/>
      <c r="JLM384" s="132"/>
      <c r="JLN384" s="132"/>
      <c r="JLO384" s="132"/>
      <c r="JLP384" s="132"/>
      <c r="JLQ384" s="132"/>
      <c r="JLR384" s="132"/>
      <c r="JLS384" s="132"/>
      <c r="JLT384" s="132"/>
      <c r="JLU384" s="132"/>
      <c r="JLV384" s="132"/>
      <c r="JLW384" s="132"/>
      <c r="JLX384" s="132"/>
      <c r="JLY384" s="132"/>
      <c r="JLZ384" s="132"/>
      <c r="JMA384" s="132"/>
      <c r="JMB384" s="132"/>
      <c r="JMC384" s="132"/>
      <c r="JMD384" s="132"/>
      <c r="JME384" s="132"/>
      <c r="JMF384" s="132"/>
      <c r="JMG384" s="132"/>
      <c r="JMH384" s="132"/>
      <c r="JMI384" s="132"/>
      <c r="JMJ384" s="132"/>
      <c r="JMK384" s="132"/>
      <c r="JML384" s="132"/>
      <c r="JMM384" s="132"/>
      <c r="JMN384" s="132"/>
      <c r="JMO384" s="132"/>
      <c r="JMP384" s="132"/>
      <c r="JMQ384" s="132"/>
      <c r="JMR384" s="132"/>
      <c r="JMS384" s="132"/>
      <c r="JMT384" s="132"/>
      <c r="JMU384" s="132"/>
      <c r="JMV384" s="132"/>
      <c r="JMW384" s="132"/>
      <c r="JMX384" s="132"/>
      <c r="JMY384" s="132"/>
      <c r="JMZ384" s="132"/>
      <c r="JNA384" s="132"/>
      <c r="JNB384" s="132"/>
      <c r="JNC384" s="132"/>
      <c r="JND384" s="132"/>
      <c r="JNE384" s="132"/>
      <c r="JNF384" s="132"/>
      <c r="JNG384" s="132"/>
      <c r="JNH384" s="132"/>
      <c r="JNI384" s="132"/>
      <c r="JNJ384" s="132"/>
      <c r="JNK384" s="132"/>
      <c r="JNL384" s="132"/>
      <c r="JNM384" s="132"/>
      <c r="JNN384" s="132"/>
      <c r="JNO384" s="132"/>
      <c r="JNP384" s="132"/>
      <c r="JNQ384" s="132"/>
      <c r="JNR384" s="132"/>
      <c r="JNS384" s="132"/>
      <c r="JNT384" s="132"/>
      <c r="JNU384" s="132"/>
      <c r="JNV384" s="132"/>
      <c r="JNW384" s="132"/>
      <c r="JNX384" s="132"/>
      <c r="JNY384" s="132"/>
      <c r="JNZ384" s="132"/>
      <c r="JOA384" s="132"/>
      <c r="JOB384" s="132"/>
      <c r="JOC384" s="132"/>
      <c r="JOD384" s="132"/>
      <c r="JOE384" s="132"/>
      <c r="JOF384" s="132"/>
      <c r="JOG384" s="132"/>
      <c r="JOH384" s="132"/>
      <c r="JOI384" s="132"/>
      <c r="JOJ384" s="132"/>
      <c r="JOK384" s="132"/>
      <c r="JOL384" s="132"/>
      <c r="JOM384" s="132"/>
      <c r="JON384" s="132"/>
      <c r="JOO384" s="132"/>
      <c r="JOP384" s="132"/>
      <c r="JOQ384" s="132"/>
      <c r="JOR384" s="132"/>
      <c r="JOS384" s="132"/>
      <c r="JOT384" s="132"/>
      <c r="JOU384" s="132"/>
      <c r="JOV384" s="132"/>
      <c r="JOW384" s="132"/>
      <c r="JOX384" s="132"/>
      <c r="JOY384" s="132"/>
      <c r="JOZ384" s="132"/>
      <c r="JPA384" s="132"/>
      <c r="JPB384" s="132"/>
      <c r="JPC384" s="132"/>
      <c r="JPD384" s="132"/>
      <c r="JPE384" s="132"/>
      <c r="JPF384" s="132"/>
      <c r="JPG384" s="132"/>
      <c r="JPH384" s="132"/>
      <c r="JPI384" s="132"/>
      <c r="JPJ384" s="132"/>
      <c r="JPK384" s="132"/>
      <c r="JPL384" s="132"/>
      <c r="JPM384" s="132"/>
      <c r="JPN384" s="132"/>
      <c r="JPO384" s="132"/>
      <c r="JPP384" s="132"/>
      <c r="JPQ384" s="132"/>
      <c r="JPR384" s="132"/>
      <c r="JPS384" s="132"/>
      <c r="JPT384" s="132"/>
      <c r="JPU384" s="132"/>
      <c r="JPV384" s="132"/>
      <c r="JPW384" s="132"/>
      <c r="JPX384" s="132"/>
      <c r="JPY384" s="132"/>
      <c r="JPZ384" s="132"/>
      <c r="JQA384" s="132"/>
      <c r="JQB384" s="132"/>
      <c r="JQC384" s="132"/>
      <c r="JQD384" s="132"/>
      <c r="JQE384" s="132"/>
      <c r="JQF384" s="132"/>
      <c r="JQG384" s="132"/>
      <c r="JQH384" s="132"/>
      <c r="JQI384" s="132"/>
      <c r="JQJ384" s="132"/>
      <c r="JQK384" s="132"/>
      <c r="JQL384" s="132"/>
      <c r="JQM384" s="132"/>
      <c r="JQN384" s="132"/>
      <c r="JQO384" s="132"/>
      <c r="JQP384" s="132"/>
      <c r="JQQ384" s="132"/>
      <c r="JQR384" s="132"/>
      <c r="JQS384" s="132"/>
      <c r="JQT384" s="132"/>
      <c r="JQU384" s="132"/>
      <c r="JQV384" s="132"/>
      <c r="JQW384" s="132"/>
      <c r="JQX384" s="132"/>
      <c r="JQY384" s="132"/>
      <c r="JQZ384" s="132"/>
      <c r="JRA384" s="132"/>
      <c r="JRB384" s="132"/>
      <c r="JRC384" s="132"/>
      <c r="JRD384" s="132"/>
      <c r="JRE384" s="132"/>
      <c r="JRF384" s="132"/>
      <c r="JRG384" s="132"/>
      <c r="JRH384" s="132"/>
      <c r="JRI384" s="132"/>
      <c r="JRJ384" s="132"/>
      <c r="JRK384" s="132"/>
      <c r="JRL384" s="132"/>
      <c r="JRM384" s="132"/>
      <c r="JRN384" s="132"/>
      <c r="JRO384" s="132"/>
      <c r="JRP384" s="132"/>
      <c r="JRQ384" s="132"/>
      <c r="JRR384" s="132"/>
      <c r="JRS384" s="132"/>
      <c r="JRT384" s="132"/>
      <c r="JRU384" s="132"/>
      <c r="JRV384" s="132"/>
      <c r="JRW384" s="132"/>
      <c r="JRX384" s="132"/>
      <c r="JRY384" s="132"/>
      <c r="JRZ384" s="132"/>
      <c r="JSA384" s="132"/>
      <c r="JSB384" s="132"/>
      <c r="JSC384" s="132"/>
      <c r="JSD384" s="132"/>
      <c r="JSE384" s="132"/>
      <c r="JSF384" s="132"/>
      <c r="JSG384" s="132"/>
      <c r="JSH384" s="132"/>
      <c r="JSI384" s="132"/>
      <c r="JSJ384" s="132"/>
      <c r="JSK384" s="132"/>
      <c r="JSL384" s="132"/>
      <c r="JSM384" s="132"/>
      <c r="JSN384" s="132"/>
      <c r="JSO384" s="132"/>
      <c r="JSP384" s="132"/>
      <c r="JSQ384" s="132"/>
      <c r="JSR384" s="132"/>
      <c r="JSS384" s="132"/>
      <c r="JST384" s="132"/>
      <c r="JSU384" s="132"/>
      <c r="JSV384" s="132"/>
      <c r="JSW384" s="132"/>
      <c r="JSX384" s="132"/>
      <c r="JSY384" s="132"/>
      <c r="JSZ384" s="132"/>
      <c r="JTA384" s="132"/>
      <c r="JTB384" s="132"/>
      <c r="JTC384" s="132"/>
      <c r="JTD384" s="132"/>
      <c r="JTE384" s="132"/>
      <c r="JTF384" s="132"/>
      <c r="JTG384" s="132"/>
      <c r="JTH384" s="132"/>
      <c r="JTI384" s="132"/>
      <c r="JTJ384" s="132"/>
      <c r="JTK384" s="132"/>
      <c r="JTL384" s="132"/>
      <c r="JTM384" s="132"/>
      <c r="JTN384" s="132"/>
      <c r="JTO384" s="132"/>
      <c r="JTP384" s="132"/>
      <c r="JTQ384" s="132"/>
      <c r="JTR384" s="132"/>
      <c r="JTS384" s="132"/>
      <c r="JTT384" s="132"/>
      <c r="JTU384" s="132"/>
      <c r="JTV384" s="132"/>
      <c r="JTW384" s="132"/>
      <c r="JTX384" s="132"/>
      <c r="JTY384" s="132"/>
      <c r="JTZ384" s="132"/>
      <c r="JUA384" s="132"/>
      <c r="JUB384" s="132"/>
      <c r="JUC384" s="132"/>
      <c r="JUD384" s="132"/>
      <c r="JUE384" s="132"/>
      <c r="JUF384" s="132"/>
      <c r="JUG384" s="132"/>
      <c r="JUH384" s="132"/>
      <c r="JUI384" s="132"/>
      <c r="JUJ384" s="132"/>
      <c r="JUK384" s="132"/>
      <c r="JUL384" s="132"/>
      <c r="JUM384" s="132"/>
      <c r="JUN384" s="132"/>
      <c r="JUO384" s="132"/>
      <c r="JUP384" s="132"/>
      <c r="JUQ384" s="132"/>
      <c r="JUR384" s="132"/>
      <c r="JUS384" s="132"/>
      <c r="JUT384" s="132"/>
      <c r="JUU384" s="132"/>
      <c r="JUV384" s="132"/>
      <c r="JUW384" s="132"/>
      <c r="JUX384" s="132"/>
      <c r="JUY384" s="132"/>
      <c r="JUZ384" s="132"/>
      <c r="JVA384" s="132"/>
      <c r="JVB384" s="132"/>
      <c r="JVC384" s="132"/>
      <c r="JVD384" s="132"/>
      <c r="JVE384" s="132"/>
      <c r="JVF384" s="132"/>
      <c r="JVG384" s="132"/>
      <c r="JVH384" s="132"/>
      <c r="JVI384" s="132"/>
      <c r="JVJ384" s="132"/>
      <c r="JVK384" s="132"/>
      <c r="JVL384" s="132"/>
      <c r="JVM384" s="132"/>
      <c r="JVN384" s="132"/>
      <c r="JVO384" s="132"/>
      <c r="JVP384" s="132"/>
      <c r="JVQ384" s="132"/>
      <c r="JVR384" s="132"/>
      <c r="JVS384" s="132"/>
      <c r="JVT384" s="132"/>
      <c r="JVU384" s="132"/>
      <c r="JVV384" s="132"/>
      <c r="JVW384" s="132"/>
      <c r="JVX384" s="132"/>
      <c r="JVY384" s="132"/>
      <c r="JVZ384" s="132"/>
      <c r="JWA384" s="132"/>
      <c r="JWB384" s="132"/>
      <c r="JWC384" s="132"/>
      <c r="JWD384" s="132"/>
      <c r="JWE384" s="132"/>
      <c r="JWF384" s="132"/>
      <c r="JWG384" s="132"/>
      <c r="JWH384" s="132"/>
      <c r="JWI384" s="132"/>
      <c r="JWJ384" s="132"/>
      <c r="JWK384" s="132"/>
      <c r="JWL384" s="132"/>
      <c r="JWM384" s="132"/>
      <c r="JWN384" s="132"/>
      <c r="JWO384" s="132"/>
      <c r="JWP384" s="132"/>
      <c r="JWQ384" s="132"/>
      <c r="JWR384" s="132"/>
      <c r="JWS384" s="132"/>
      <c r="JWT384" s="132"/>
      <c r="JWU384" s="132"/>
      <c r="JWV384" s="132"/>
      <c r="JWW384" s="132"/>
      <c r="JWX384" s="132"/>
      <c r="JWY384" s="132"/>
      <c r="JWZ384" s="132"/>
      <c r="JXA384" s="132"/>
      <c r="JXB384" s="132"/>
      <c r="JXC384" s="132"/>
      <c r="JXD384" s="132"/>
      <c r="JXE384" s="132"/>
      <c r="JXF384" s="132"/>
      <c r="JXG384" s="132"/>
      <c r="JXH384" s="132"/>
      <c r="JXI384" s="132"/>
      <c r="JXJ384" s="132"/>
      <c r="JXK384" s="132"/>
      <c r="JXL384" s="132"/>
      <c r="JXM384" s="132"/>
      <c r="JXN384" s="132"/>
      <c r="JXO384" s="132"/>
      <c r="JXP384" s="132"/>
      <c r="JXQ384" s="132"/>
      <c r="JXR384" s="132"/>
      <c r="JXS384" s="132"/>
      <c r="JXT384" s="132"/>
      <c r="JXU384" s="132"/>
      <c r="JXV384" s="132"/>
      <c r="JXW384" s="132"/>
      <c r="JXX384" s="132"/>
      <c r="JXY384" s="132"/>
      <c r="JXZ384" s="132"/>
      <c r="JYA384" s="132"/>
      <c r="JYB384" s="132"/>
      <c r="JYC384" s="132"/>
      <c r="JYD384" s="132"/>
      <c r="JYE384" s="132"/>
      <c r="JYF384" s="132"/>
      <c r="JYG384" s="132"/>
      <c r="JYH384" s="132"/>
      <c r="JYI384" s="132"/>
      <c r="JYJ384" s="132"/>
      <c r="JYK384" s="132"/>
      <c r="JYL384" s="132"/>
      <c r="JYM384" s="132"/>
      <c r="JYN384" s="132"/>
      <c r="JYO384" s="132"/>
      <c r="JYP384" s="132"/>
      <c r="JYQ384" s="132"/>
      <c r="JYR384" s="132"/>
      <c r="JYS384" s="132"/>
      <c r="JYT384" s="132"/>
      <c r="JYU384" s="132"/>
      <c r="JYV384" s="132"/>
      <c r="JYW384" s="132"/>
      <c r="JYX384" s="132"/>
      <c r="JYY384" s="132"/>
      <c r="JYZ384" s="132"/>
      <c r="JZA384" s="132"/>
      <c r="JZB384" s="132"/>
      <c r="JZC384" s="132"/>
      <c r="JZD384" s="132"/>
      <c r="JZE384" s="132"/>
      <c r="JZF384" s="132"/>
      <c r="JZG384" s="132"/>
      <c r="JZH384" s="132"/>
      <c r="JZI384" s="132"/>
      <c r="JZJ384" s="132"/>
      <c r="JZK384" s="132"/>
      <c r="JZL384" s="132"/>
      <c r="JZM384" s="132"/>
      <c r="JZN384" s="132"/>
      <c r="JZO384" s="132"/>
      <c r="JZP384" s="132"/>
      <c r="JZQ384" s="132"/>
      <c r="JZR384" s="132"/>
      <c r="JZS384" s="132"/>
      <c r="JZT384" s="132"/>
      <c r="JZU384" s="132"/>
      <c r="JZV384" s="132"/>
      <c r="JZW384" s="132"/>
      <c r="JZX384" s="132"/>
      <c r="JZY384" s="132"/>
      <c r="JZZ384" s="132"/>
      <c r="KAA384" s="132"/>
      <c r="KAB384" s="132"/>
      <c r="KAC384" s="132"/>
      <c r="KAD384" s="132"/>
      <c r="KAE384" s="132"/>
      <c r="KAF384" s="132"/>
      <c r="KAG384" s="132"/>
      <c r="KAH384" s="132"/>
      <c r="KAI384" s="132"/>
      <c r="KAJ384" s="132"/>
      <c r="KAK384" s="132"/>
      <c r="KAL384" s="132"/>
      <c r="KAM384" s="132"/>
      <c r="KAN384" s="132"/>
      <c r="KAO384" s="132"/>
      <c r="KAP384" s="132"/>
      <c r="KAQ384" s="132"/>
      <c r="KAR384" s="132"/>
      <c r="KAS384" s="132"/>
      <c r="KAT384" s="132"/>
      <c r="KAU384" s="132"/>
      <c r="KAV384" s="132"/>
      <c r="KAW384" s="132"/>
      <c r="KAX384" s="132"/>
      <c r="KAY384" s="132"/>
      <c r="KAZ384" s="132"/>
      <c r="KBA384" s="132"/>
      <c r="KBB384" s="132"/>
      <c r="KBC384" s="132"/>
      <c r="KBD384" s="132"/>
      <c r="KBE384" s="132"/>
      <c r="KBF384" s="132"/>
      <c r="KBG384" s="132"/>
      <c r="KBH384" s="132"/>
      <c r="KBI384" s="132"/>
      <c r="KBJ384" s="132"/>
      <c r="KBK384" s="132"/>
      <c r="KBL384" s="132"/>
      <c r="KBM384" s="132"/>
      <c r="KBN384" s="132"/>
      <c r="KBO384" s="132"/>
      <c r="KBP384" s="132"/>
      <c r="KBQ384" s="132"/>
      <c r="KBR384" s="132"/>
      <c r="KBS384" s="132"/>
      <c r="KBT384" s="132"/>
      <c r="KBU384" s="132"/>
      <c r="KBV384" s="132"/>
      <c r="KBW384" s="132"/>
      <c r="KBX384" s="132"/>
      <c r="KBY384" s="132"/>
      <c r="KBZ384" s="132"/>
      <c r="KCA384" s="132"/>
      <c r="KCB384" s="132"/>
      <c r="KCC384" s="132"/>
      <c r="KCD384" s="132"/>
      <c r="KCE384" s="132"/>
      <c r="KCF384" s="132"/>
      <c r="KCG384" s="132"/>
      <c r="KCH384" s="132"/>
      <c r="KCI384" s="132"/>
      <c r="KCJ384" s="132"/>
      <c r="KCK384" s="132"/>
      <c r="KCL384" s="132"/>
      <c r="KCM384" s="132"/>
      <c r="KCN384" s="132"/>
      <c r="KCO384" s="132"/>
      <c r="KCP384" s="132"/>
      <c r="KCQ384" s="132"/>
      <c r="KCR384" s="132"/>
      <c r="KCS384" s="132"/>
      <c r="KCT384" s="132"/>
      <c r="KCU384" s="132"/>
      <c r="KCV384" s="132"/>
      <c r="KCW384" s="132"/>
      <c r="KCX384" s="132"/>
      <c r="KCY384" s="132"/>
      <c r="KCZ384" s="132"/>
      <c r="KDA384" s="132"/>
      <c r="KDB384" s="132"/>
      <c r="KDC384" s="132"/>
      <c r="KDD384" s="132"/>
      <c r="KDE384" s="132"/>
      <c r="KDF384" s="132"/>
      <c r="KDG384" s="132"/>
      <c r="KDH384" s="132"/>
      <c r="KDI384" s="132"/>
      <c r="KDJ384" s="132"/>
      <c r="KDK384" s="132"/>
      <c r="KDL384" s="132"/>
      <c r="KDM384" s="132"/>
      <c r="KDN384" s="132"/>
      <c r="KDO384" s="132"/>
      <c r="KDP384" s="132"/>
      <c r="KDQ384" s="132"/>
      <c r="KDR384" s="132"/>
      <c r="KDS384" s="132"/>
      <c r="KDT384" s="132"/>
      <c r="KDU384" s="132"/>
      <c r="KDV384" s="132"/>
      <c r="KDW384" s="132"/>
      <c r="KDX384" s="132"/>
      <c r="KDY384" s="132"/>
      <c r="KDZ384" s="132"/>
      <c r="KEA384" s="132"/>
      <c r="KEB384" s="132"/>
      <c r="KEC384" s="132"/>
      <c r="KED384" s="132"/>
      <c r="KEE384" s="132"/>
      <c r="KEF384" s="132"/>
      <c r="KEG384" s="132"/>
      <c r="KEH384" s="132"/>
      <c r="KEI384" s="132"/>
      <c r="KEJ384" s="132"/>
      <c r="KEK384" s="132"/>
      <c r="KEL384" s="132"/>
      <c r="KEM384" s="132"/>
      <c r="KEN384" s="132"/>
      <c r="KEO384" s="132"/>
      <c r="KEP384" s="132"/>
      <c r="KEQ384" s="132"/>
      <c r="KER384" s="132"/>
      <c r="KES384" s="132"/>
      <c r="KET384" s="132"/>
      <c r="KEU384" s="132"/>
      <c r="KEV384" s="132"/>
      <c r="KEW384" s="132"/>
      <c r="KEX384" s="132"/>
      <c r="KEY384" s="132"/>
      <c r="KEZ384" s="132"/>
      <c r="KFA384" s="132"/>
      <c r="KFB384" s="132"/>
      <c r="KFC384" s="132"/>
      <c r="KFD384" s="132"/>
      <c r="KFE384" s="132"/>
      <c r="KFF384" s="132"/>
      <c r="KFG384" s="132"/>
      <c r="KFH384" s="132"/>
      <c r="KFI384" s="132"/>
      <c r="KFJ384" s="132"/>
      <c r="KFK384" s="132"/>
      <c r="KFL384" s="132"/>
      <c r="KFM384" s="132"/>
      <c r="KFN384" s="132"/>
      <c r="KFO384" s="132"/>
      <c r="KFP384" s="132"/>
      <c r="KFQ384" s="132"/>
      <c r="KFR384" s="132"/>
      <c r="KFS384" s="132"/>
      <c r="KFT384" s="132"/>
      <c r="KFU384" s="132"/>
      <c r="KFV384" s="132"/>
      <c r="KFW384" s="132"/>
      <c r="KFX384" s="132"/>
      <c r="KFY384" s="132"/>
      <c r="KFZ384" s="132"/>
      <c r="KGA384" s="132"/>
      <c r="KGB384" s="132"/>
      <c r="KGC384" s="132"/>
      <c r="KGD384" s="132"/>
      <c r="KGE384" s="132"/>
      <c r="KGF384" s="132"/>
      <c r="KGG384" s="132"/>
      <c r="KGH384" s="132"/>
      <c r="KGI384" s="132"/>
      <c r="KGJ384" s="132"/>
      <c r="KGK384" s="132"/>
      <c r="KGL384" s="132"/>
      <c r="KGM384" s="132"/>
      <c r="KGN384" s="132"/>
      <c r="KGO384" s="132"/>
      <c r="KGP384" s="132"/>
      <c r="KGQ384" s="132"/>
      <c r="KGR384" s="132"/>
      <c r="KGS384" s="132"/>
      <c r="KGT384" s="132"/>
      <c r="KGU384" s="132"/>
      <c r="KGV384" s="132"/>
      <c r="KGW384" s="132"/>
      <c r="KGX384" s="132"/>
      <c r="KGY384" s="132"/>
      <c r="KGZ384" s="132"/>
      <c r="KHA384" s="132"/>
      <c r="KHB384" s="132"/>
      <c r="KHC384" s="132"/>
      <c r="KHD384" s="132"/>
      <c r="KHE384" s="132"/>
      <c r="KHF384" s="132"/>
      <c r="KHG384" s="132"/>
      <c r="KHH384" s="132"/>
      <c r="KHI384" s="132"/>
      <c r="KHJ384" s="132"/>
      <c r="KHK384" s="132"/>
      <c r="KHL384" s="132"/>
      <c r="KHM384" s="132"/>
      <c r="KHN384" s="132"/>
      <c r="KHO384" s="132"/>
      <c r="KHP384" s="132"/>
      <c r="KHQ384" s="132"/>
      <c r="KHR384" s="132"/>
      <c r="KHS384" s="132"/>
      <c r="KHT384" s="132"/>
      <c r="KHU384" s="132"/>
      <c r="KHV384" s="132"/>
      <c r="KHW384" s="132"/>
      <c r="KHX384" s="132"/>
      <c r="KHY384" s="132"/>
      <c r="KHZ384" s="132"/>
      <c r="KIA384" s="132"/>
      <c r="KIB384" s="132"/>
      <c r="KIC384" s="132"/>
      <c r="KID384" s="132"/>
      <c r="KIE384" s="132"/>
      <c r="KIF384" s="132"/>
      <c r="KIG384" s="132"/>
      <c r="KIH384" s="132"/>
      <c r="KII384" s="132"/>
      <c r="KIJ384" s="132"/>
      <c r="KIK384" s="132"/>
      <c r="KIL384" s="132"/>
      <c r="KIM384" s="132"/>
      <c r="KIN384" s="132"/>
      <c r="KIO384" s="132"/>
      <c r="KIP384" s="132"/>
      <c r="KIQ384" s="132"/>
      <c r="KIR384" s="132"/>
      <c r="KIS384" s="132"/>
      <c r="KIT384" s="132"/>
      <c r="KIU384" s="132"/>
      <c r="KIV384" s="132"/>
      <c r="KIW384" s="132"/>
      <c r="KIX384" s="132"/>
      <c r="KIY384" s="132"/>
      <c r="KIZ384" s="132"/>
      <c r="KJA384" s="132"/>
      <c r="KJB384" s="132"/>
      <c r="KJC384" s="132"/>
      <c r="KJD384" s="132"/>
      <c r="KJE384" s="132"/>
      <c r="KJF384" s="132"/>
      <c r="KJG384" s="132"/>
      <c r="KJH384" s="132"/>
      <c r="KJI384" s="132"/>
      <c r="KJJ384" s="132"/>
      <c r="KJK384" s="132"/>
      <c r="KJL384" s="132"/>
      <c r="KJM384" s="132"/>
      <c r="KJN384" s="132"/>
      <c r="KJO384" s="132"/>
      <c r="KJP384" s="132"/>
      <c r="KJQ384" s="132"/>
      <c r="KJR384" s="132"/>
      <c r="KJS384" s="132"/>
      <c r="KJT384" s="132"/>
      <c r="KJU384" s="132"/>
      <c r="KJV384" s="132"/>
      <c r="KJW384" s="132"/>
      <c r="KJX384" s="132"/>
      <c r="KJY384" s="132"/>
      <c r="KJZ384" s="132"/>
      <c r="KKA384" s="132"/>
      <c r="KKB384" s="132"/>
      <c r="KKC384" s="132"/>
      <c r="KKD384" s="132"/>
      <c r="KKE384" s="132"/>
      <c r="KKF384" s="132"/>
      <c r="KKG384" s="132"/>
      <c r="KKH384" s="132"/>
      <c r="KKI384" s="132"/>
      <c r="KKJ384" s="132"/>
      <c r="KKK384" s="132"/>
      <c r="KKL384" s="132"/>
      <c r="KKM384" s="132"/>
      <c r="KKN384" s="132"/>
      <c r="KKO384" s="132"/>
      <c r="KKP384" s="132"/>
      <c r="KKQ384" s="132"/>
      <c r="KKR384" s="132"/>
      <c r="KKS384" s="132"/>
      <c r="KKT384" s="132"/>
      <c r="KKU384" s="132"/>
      <c r="KKV384" s="132"/>
      <c r="KKW384" s="132"/>
      <c r="KKX384" s="132"/>
      <c r="KKY384" s="132"/>
      <c r="KKZ384" s="132"/>
      <c r="KLA384" s="132"/>
      <c r="KLB384" s="132"/>
      <c r="KLC384" s="132"/>
      <c r="KLD384" s="132"/>
      <c r="KLE384" s="132"/>
      <c r="KLF384" s="132"/>
      <c r="KLG384" s="132"/>
      <c r="KLH384" s="132"/>
      <c r="KLI384" s="132"/>
      <c r="KLJ384" s="132"/>
      <c r="KLK384" s="132"/>
      <c r="KLL384" s="132"/>
      <c r="KLM384" s="132"/>
      <c r="KLN384" s="132"/>
      <c r="KLO384" s="132"/>
      <c r="KLP384" s="132"/>
      <c r="KLQ384" s="132"/>
      <c r="KLR384" s="132"/>
      <c r="KLS384" s="132"/>
      <c r="KLT384" s="132"/>
      <c r="KLU384" s="132"/>
      <c r="KLV384" s="132"/>
      <c r="KLW384" s="132"/>
      <c r="KLX384" s="132"/>
      <c r="KLY384" s="132"/>
      <c r="KLZ384" s="132"/>
      <c r="KMA384" s="132"/>
      <c r="KMB384" s="132"/>
      <c r="KMC384" s="132"/>
      <c r="KMD384" s="132"/>
      <c r="KME384" s="132"/>
      <c r="KMF384" s="132"/>
      <c r="KMG384" s="132"/>
      <c r="KMH384" s="132"/>
      <c r="KMI384" s="132"/>
      <c r="KMJ384" s="132"/>
      <c r="KMK384" s="132"/>
      <c r="KML384" s="132"/>
      <c r="KMM384" s="132"/>
      <c r="KMN384" s="132"/>
      <c r="KMO384" s="132"/>
      <c r="KMP384" s="132"/>
      <c r="KMQ384" s="132"/>
      <c r="KMR384" s="132"/>
      <c r="KMS384" s="132"/>
      <c r="KMT384" s="132"/>
      <c r="KMU384" s="132"/>
      <c r="KMV384" s="132"/>
      <c r="KMW384" s="132"/>
      <c r="KMX384" s="132"/>
      <c r="KMY384" s="132"/>
      <c r="KMZ384" s="132"/>
      <c r="KNA384" s="132"/>
      <c r="KNB384" s="132"/>
      <c r="KNC384" s="132"/>
      <c r="KND384" s="132"/>
      <c r="KNE384" s="132"/>
      <c r="KNF384" s="132"/>
      <c r="KNG384" s="132"/>
      <c r="KNH384" s="132"/>
      <c r="KNI384" s="132"/>
      <c r="KNJ384" s="132"/>
      <c r="KNK384" s="132"/>
      <c r="KNL384" s="132"/>
      <c r="KNM384" s="132"/>
      <c r="KNN384" s="132"/>
      <c r="KNO384" s="132"/>
      <c r="KNP384" s="132"/>
      <c r="KNQ384" s="132"/>
      <c r="KNR384" s="132"/>
      <c r="KNS384" s="132"/>
      <c r="KNT384" s="132"/>
      <c r="KNU384" s="132"/>
      <c r="KNV384" s="132"/>
      <c r="KNW384" s="132"/>
      <c r="KNX384" s="132"/>
      <c r="KNY384" s="132"/>
      <c r="KNZ384" s="132"/>
      <c r="KOA384" s="132"/>
      <c r="KOB384" s="132"/>
      <c r="KOC384" s="132"/>
      <c r="KOD384" s="132"/>
      <c r="KOE384" s="132"/>
      <c r="KOF384" s="132"/>
      <c r="KOG384" s="132"/>
      <c r="KOH384" s="132"/>
      <c r="KOI384" s="132"/>
      <c r="KOJ384" s="132"/>
      <c r="KOK384" s="132"/>
      <c r="KOL384" s="132"/>
      <c r="KOM384" s="132"/>
      <c r="KON384" s="132"/>
      <c r="KOO384" s="132"/>
      <c r="KOP384" s="132"/>
      <c r="KOQ384" s="132"/>
      <c r="KOR384" s="132"/>
      <c r="KOS384" s="132"/>
      <c r="KOT384" s="132"/>
      <c r="KOU384" s="132"/>
      <c r="KOV384" s="132"/>
      <c r="KOW384" s="132"/>
      <c r="KOX384" s="132"/>
      <c r="KOY384" s="132"/>
      <c r="KOZ384" s="132"/>
      <c r="KPA384" s="132"/>
      <c r="KPB384" s="132"/>
      <c r="KPC384" s="132"/>
      <c r="KPD384" s="132"/>
      <c r="KPE384" s="132"/>
      <c r="KPF384" s="132"/>
      <c r="KPG384" s="132"/>
      <c r="KPH384" s="132"/>
      <c r="KPI384" s="132"/>
      <c r="KPJ384" s="132"/>
      <c r="KPK384" s="132"/>
      <c r="KPL384" s="132"/>
      <c r="KPM384" s="132"/>
      <c r="KPN384" s="132"/>
      <c r="KPO384" s="132"/>
      <c r="KPP384" s="132"/>
      <c r="KPQ384" s="132"/>
      <c r="KPR384" s="132"/>
      <c r="KPS384" s="132"/>
      <c r="KPT384" s="132"/>
      <c r="KPU384" s="132"/>
      <c r="KPV384" s="132"/>
      <c r="KPW384" s="132"/>
      <c r="KPX384" s="132"/>
      <c r="KPY384" s="132"/>
      <c r="KPZ384" s="132"/>
      <c r="KQA384" s="132"/>
      <c r="KQB384" s="132"/>
      <c r="KQC384" s="132"/>
      <c r="KQD384" s="132"/>
      <c r="KQE384" s="132"/>
      <c r="KQF384" s="132"/>
      <c r="KQG384" s="132"/>
      <c r="KQH384" s="132"/>
      <c r="KQI384" s="132"/>
      <c r="KQJ384" s="132"/>
      <c r="KQK384" s="132"/>
      <c r="KQL384" s="132"/>
      <c r="KQM384" s="132"/>
      <c r="KQN384" s="132"/>
      <c r="KQO384" s="132"/>
      <c r="KQP384" s="132"/>
      <c r="KQQ384" s="132"/>
      <c r="KQR384" s="132"/>
      <c r="KQS384" s="132"/>
      <c r="KQT384" s="132"/>
      <c r="KQU384" s="132"/>
      <c r="KQV384" s="132"/>
      <c r="KQW384" s="132"/>
      <c r="KQX384" s="132"/>
      <c r="KQY384" s="132"/>
      <c r="KQZ384" s="132"/>
      <c r="KRA384" s="132"/>
      <c r="KRB384" s="132"/>
      <c r="KRC384" s="132"/>
      <c r="KRD384" s="132"/>
      <c r="KRE384" s="132"/>
      <c r="KRF384" s="132"/>
      <c r="KRG384" s="132"/>
      <c r="KRH384" s="132"/>
      <c r="KRI384" s="132"/>
      <c r="KRJ384" s="132"/>
      <c r="KRK384" s="132"/>
      <c r="KRL384" s="132"/>
      <c r="KRM384" s="132"/>
      <c r="KRN384" s="132"/>
      <c r="KRO384" s="132"/>
      <c r="KRP384" s="132"/>
      <c r="KRQ384" s="132"/>
      <c r="KRR384" s="132"/>
      <c r="KRS384" s="132"/>
      <c r="KRT384" s="132"/>
      <c r="KRU384" s="132"/>
      <c r="KRV384" s="132"/>
      <c r="KRW384" s="132"/>
      <c r="KRX384" s="132"/>
      <c r="KRY384" s="132"/>
      <c r="KRZ384" s="132"/>
      <c r="KSA384" s="132"/>
      <c r="KSB384" s="132"/>
      <c r="KSC384" s="132"/>
      <c r="KSD384" s="132"/>
      <c r="KSE384" s="132"/>
      <c r="KSF384" s="132"/>
      <c r="KSG384" s="132"/>
      <c r="KSH384" s="132"/>
      <c r="KSI384" s="132"/>
      <c r="KSJ384" s="132"/>
      <c r="KSK384" s="132"/>
      <c r="KSL384" s="132"/>
      <c r="KSM384" s="132"/>
      <c r="KSN384" s="132"/>
      <c r="KSO384" s="132"/>
      <c r="KSP384" s="132"/>
      <c r="KSQ384" s="132"/>
      <c r="KSR384" s="132"/>
      <c r="KSS384" s="132"/>
      <c r="KST384" s="132"/>
      <c r="KSU384" s="132"/>
      <c r="KSV384" s="132"/>
      <c r="KSW384" s="132"/>
      <c r="KSX384" s="132"/>
      <c r="KSY384" s="132"/>
      <c r="KSZ384" s="132"/>
      <c r="KTA384" s="132"/>
      <c r="KTB384" s="132"/>
      <c r="KTC384" s="132"/>
      <c r="KTD384" s="132"/>
      <c r="KTE384" s="132"/>
      <c r="KTF384" s="132"/>
      <c r="KTG384" s="132"/>
      <c r="KTH384" s="132"/>
      <c r="KTI384" s="132"/>
      <c r="KTJ384" s="132"/>
      <c r="KTK384" s="132"/>
      <c r="KTL384" s="132"/>
      <c r="KTM384" s="132"/>
      <c r="KTN384" s="132"/>
      <c r="KTO384" s="132"/>
      <c r="KTP384" s="132"/>
      <c r="KTQ384" s="132"/>
      <c r="KTR384" s="132"/>
      <c r="KTS384" s="132"/>
      <c r="KTT384" s="132"/>
      <c r="KTU384" s="132"/>
      <c r="KTV384" s="132"/>
      <c r="KTW384" s="132"/>
      <c r="KTX384" s="132"/>
      <c r="KTY384" s="132"/>
      <c r="KTZ384" s="132"/>
      <c r="KUA384" s="132"/>
      <c r="KUB384" s="132"/>
      <c r="KUC384" s="132"/>
      <c r="KUD384" s="132"/>
      <c r="KUE384" s="132"/>
      <c r="KUF384" s="132"/>
      <c r="KUG384" s="132"/>
      <c r="KUH384" s="132"/>
      <c r="KUI384" s="132"/>
      <c r="KUJ384" s="132"/>
      <c r="KUK384" s="132"/>
      <c r="KUL384" s="132"/>
      <c r="KUM384" s="132"/>
      <c r="KUN384" s="132"/>
      <c r="KUO384" s="132"/>
      <c r="KUP384" s="132"/>
      <c r="KUQ384" s="132"/>
      <c r="KUR384" s="132"/>
      <c r="KUS384" s="132"/>
      <c r="KUT384" s="132"/>
      <c r="KUU384" s="132"/>
      <c r="KUV384" s="132"/>
      <c r="KUW384" s="132"/>
      <c r="KUX384" s="132"/>
      <c r="KUY384" s="132"/>
      <c r="KUZ384" s="132"/>
      <c r="KVA384" s="132"/>
      <c r="KVB384" s="132"/>
      <c r="KVC384" s="132"/>
      <c r="KVD384" s="132"/>
      <c r="KVE384" s="132"/>
      <c r="KVF384" s="132"/>
      <c r="KVG384" s="132"/>
      <c r="KVH384" s="132"/>
      <c r="KVI384" s="132"/>
      <c r="KVJ384" s="132"/>
      <c r="KVK384" s="132"/>
      <c r="KVL384" s="132"/>
      <c r="KVM384" s="132"/>
      <c r="KVN384" s="132"/>
      <c r="KVO384" s="132"/>
      <c r="KVP384" s="132"/>
      <c r="KVQ384" s="132"/>
      <c r="KVR384" s="132"/>
      <c r="KVS384" s="132"/>
      <c r="KVT384" s="132"/>
      <c r="KVU384" s="132"/>
      <c r="KVV384" s="132"/>
      <c r="KVW384" s="132"/>
      <c r="KVX384" s="132"/>
      <c r="KVY384" s="132"/>
      <c r="KVZ384" s="132"/>
      <c r="KWA384" s="132"/>
      <c r="KWB384" s="132"/>
      <c r="KWC384" s="132"/>
      <c r="KWD384" s="132"/>
      <c r="KWE384" s="132"/>
      <c r="KWF384" s="132"/>
      <c r="KWG384" s="132"/>
      <c r="KWH384" s="132"/>
      <c r="KWI384" s="132"/>
      <c r="KWJ384" s="132"/>
      <c r="KWK384" s="132"/>
      <c r="KWL384" s="132"/>
      <c r="KWM384" s="132"/>
      <c r="KWN384" s="132"/>
      <c r="KWO384" s="132"/>
      <c r="KWP384" s="132"/>
      <c r="KWQ384" s="132"/>
      <c r="KWR384" s="132"/>
      <c r="KWS384" s="132"/>
      <c r="KWT384" s="132"/>
      <c r="KWU384" s="132"/>
      <c r="KWV384" s="132"/>
      <c r="KWW384" s="132"/>
      <c r="KWX384" s="132"/>
      <c r="KWY384" s="132"/>
      <c r="KWZ384" s="132"/>
      <c r="KXA384" s="132"/>
      <c r="KXB384" s="132"/>
      <c r="KXC384" s="132"/>
      <c r="KXD384" s="132"/>
      <c r="KXE384" s="132"/>
      <c r="KXF384" s="132"/>
      <c r="KXG384" s="132"/>
      <c r="KXH384" s="132"/>
      <c r="KXI384" s="132"/>
      <c r="KXJ384" s="132"/>
      <c r="KXK384" s="132"/>
      <c r="KXL384" s="132"/>
      <c r="KXM384" s="132"/>
      <c r="KXN384" s="132"/>
      <c r="KXO384" s="132"/>
      <c r="KXP384" s="132"/>
      <c r="KXQ384" s="132"/>
      <c r="KXR384" s="132"/>
      <c r="KXS384" s="132"/>
      <c r="KXT384" s="132"/>
      <c r="KXU384" s="132"/>
      <c r="KXV384" s="132"/>
      <c r="KXW384" s="132"/>
      <c r="KXX384" s="132"/>
      <c r="KXY384" s="132"/>
      <c r="KXZ384" s="132"/>
      <c r="KYA384" s="132"/>
      <c r="KYB384" s="132"/>
      <c r="KYC384" s="132"/>
      <c r="KYD384" s="132"/>
      <c r="KYE384" s="132"/>
      <c r="KYF384" s="132"/>
      <c r="KYG384" s="132"/>
      <c r="KYH384" s="132"/>
      <c r="KYI384" s="132"/>
      <c r="KYJ384" s="132"/>
      <c r="KYK384" s="132"/>
      <c r="KYL384" s="132"/>
      <c r="KYM384" s="132"/>
      <c r="KYN384" s="132"/>
      <c r="KYO384" s="132"/>
      <c r="KYP384" s="132"/>
      <c r="KYQ384" s="132"/>
      <c r="KYR384" s="132"/>
      <c r="KYS384" s="132"/>
      <c r="KYT384" s="132"/>
      <c r="KYU384" s="132"/>
      <c r="KYV384" s="132"/>
      <c r="KYW384" s="132"/>
      <c r="KYX384" s="132"/>
      <c r="KYY384" s="132"/>
      <c r="KYZ384" s="132"/>
      <c r="KZA384" s="132"/>
      <c r="KZB384" s="132"/>
      <c r="KZC384" s="132"/>
      <c r="KZD384" s="132"/>
      <c r="KZE384" s="132"/>
      <c r="KZF384" s="132"/>
      <c r="KZG384" s="132"/>
      <c r="KZH384" s="132"/>
      <c r="KZI384" s="132"/>
      <c r="KZJ384" s="132"/>
      <c r="KZK384" s="132"/>
      <c r="KZL384" s="132"/>
      <c r="KZM384" s="132"/>
      <c r="KZN384" s="132"/>
      <c r="KZO384" s="132"/>
      <c r="KZP384" s="132"/>
      <c r="KZQ384" s="132"/>
      <c r="KZR384" s="132"/>
      <c r="KZS384" s="132"/>
      <c r="KZT384" s="132"/>
      <c r="KZU384" s="132"/>
      <c r="KZV384" s="132"/>
      <c r="KZW384" s="132"/>
      <c r="KZX384" s="132"/>
      <c r="KZY384" s="132"/>
      <c r="KZZ384" s="132"/>
      <c r="LAA384" s="132"/>
      <c r="LAB384" s="132"/>
      <c r="LAC384" s="132"/>
      <c r="LAD384" s="132"/>
      <c r="LAE384" s="132"/>
      <c r="LAF384" s="132"/>
      <c r="LAG384" s="132"/>
      <c r="LAH384" s="132"/>
      <c r="LAI384" s="132"/>
      <c r="LAJ384" s="132"/>
      <c r="LAK384" s="132"/>
      <c r="LAL384" s="132"/>
      <c r="LAM384" s="132"/>
      <c r="LAN384" s="132"/>
      <c r="LAO384" s="132"/>
      <c r="LAP384" s="132"/>
      <c r="LAQ384" s="132"/>
      <c r="LAR384" s="132"/>
      <c r="LAS384" s="132"/>
      <c r="LAT384" s="132"/>
      <c r="LAU384" s="132"/>
      <c r="LAV384" s="132"/>
      <c r="LAW384" s="132"/>
      <c r="LAX384" s="132"/>
      <c r="LAY384" s="132"/>
      <c r="LAZ384" s="132"/>
      <c r="LBA384" s="132"/>
      <c r="LBB384" s="132"/>
      <c r="LBC384" s="132"/>
      <c r="LBD384" s="132"/>
      <c r="LBE384" s="132"/>
      <c r="LBF384" s="132"/>
      <c r="LBG384" s="132"/>
      <c r="LBH384" s="132"/>
      <c r="LBI384" s="132"/>
      <c r="LBJ384" s="132"/>
      <c r="LBK384" s="132"/>
      <c r="LBL384" s="132"/>
      <c r="LBM384" s="132"/>
      <c r="LBN384" s="132"/>
      <c r="LBO384" s="132"/>
      <c r="LBP384" s="132"/>
      <c r="LBQ384" s="132"/>
      <c r="LBR384" s="132"/>
      <c r="LBS384" s="132"/>
      <c r="LBT384" s="132"/>
      <c r="LBU384" s="132"/>
      <c r="LBV384" s="132"/>
      <c r="LBW384" s="132"/>
      <c r="LBX384" s="132"/>
      <c r="LBY384" s="132"/>
      <c r="LBZ384" s="132"/>
      <c r="LCA384" s="132"/>
      <c r="LCB384" s="132"/>
      <c r="LCC384" s="132"/>
      <c r="LCD384" s="132"/>
      <c r="LCE384" s="132"/>
      <c r="LCF384" s="132"/>
      <c r="LCG384" s="132"/>
      <c r="LCH384" s="132"/>
      <c r="LCI384" s="132"/>
      <c r="LCJ384" s="132"/>
      <c r="LCK384" s="132"/>
      <c r="LCL384" s="132"/>
      <c r="LCM384" s="132"/>
      <c r="LCN384" s="132"/>
      <c r="LCO384" s="132"/>
      <c r="LCP384" s="132"/>
      <c r="LCQ384" s="132"/>
      <c r="LCR384" s="132"/>
      <c r="LCS384" s="132"/>
      <c r="LCT384" s="132"/>
      <c r="LCU384" s="132"/>
      <c r="LCV384" s="132"/>
      <c r="LCW384" s="132"/>
      <c r="LCX384" s="132"/>
      <c r="LCY384" s="132"/>
      <c r="LCZ384" s="132"/>
      <c r="LDA384" s="132"/>
      <c r="LDB384" s="132"/>
      <c r="LDC384" s="132"/>
      <c r="LDD384" s="132"/>
      <c r="LDE384" s="132"/>
      <c r="LDF384" s="132"/>
      <c r="LDG384" s="132"/>
      <c r="LDH384" s="132"/>
      <c r="LDI384" s="132"/>
      <c r="LDJ384" s="132"/>
      <c r="LDK384" s="132"/>
      <c r="LDL384" s="132"/>
      <c r="LDM384" s="132"/>
      <c r="LDN384" s="132"/>
      <c r="LDO384" s="132"/>
      <c r="LDP384" s="132"/>
      <c r="LDQ384" s="132"/>
      <c r="LDR384" s="132"/>
      <c r="LDS384" s="132"/>
      <c r="LDT384" s="132"/>
      <c r="LDU384" s="132"/>
      <c r="LDV384" s="132"/>
      <c r="LDW384" s="132"/>
      <c r="LDX384" s="132"/>
      <c r="LDY384" s="132"/>
      <c r="LDZ384" s="132"/>
      <c r="LEA384" s="132"/>
      <c r="LEB384" s="132"/>
      <c r="LEC384" s="132"/>
      <c r="LED384" s="132"/>
      <c r="LEE384" s="132"/>
      <c r="LEF384" s="132"/>
      <c r="LEG384" s="132"/>
      <c r="LEH384" s="132"/>
      <c r="LEI384" s="132"/>
      <c r="LEJ384" s="132"/>
      <c r="LEK384" s="132"/>
      <c r="LEL384" s="132"/>
      <c r="LEM384" s="132"/>
      <c r="LEN384" s="132"/>
      <c r="LEO384" s="132"/>
      <c r="LEP384" s="132"/>
      <c r="LEQ384" s="132"/>
      <c r="LER384" s="132"/>
      <c r="LES384" s="132"/>
      <c r="LET384" s="132"/>
      <c r="LEU384" s="132"/>
      <c r="LEV384" s="132"/>
      <c r="LEW384" s="132"/>
      <c r="LEX384" s="132"/>
      <c r="LEY384" s="132"/>
      <c r="LEZ384" s="132"/>
      <c r="LFA384" s="132"/>
      <c r="LFB384" s="132"/>
      <c r="LFC384" s="132"/>
      <c r="LFD384" s="132"/>
      <c r="LFE384" s="132"/>
      <c r="LFF384" s="132"/>
      <c r="LFG384" s="132"/>
      <c r="LFH384" s="132"/>
      <c r="LFI384" s="132"/>
      <c r="LFJ384" s="132"/>
      <c r="LFK384" s="132"/>
      <c r="LFL384" s="132"/>
      <c r="LFM384" s="132"/>
      <c r="LFN384" s="132"/>
      <c r="LFO384" s="132"/>
      <c r="LFP384" s="132"/>
      <c r="LFQ384" s="132"/>
      <c r="LFR384" s="132"/>
      <c r="LFS384" s="132"/>
      <c r="LFT384" s="132"/>
      <c r="LFU384" s="132"/>
      <c r="LFV384" s="132"/>
      <c r="LFW384" s="132"/>
      <c r="LFX384" s="132"/>
      <c r="LFY384" s="132"/>
      <c r="LFZ384" s="132"/>
      <c r="LGA384" s="132"/>
      <c r="LGB384" s="132"/>
      <c r="LGC384" s="132"/>
      <c r="LGD384" s="132"/>
      <c r="LGE384" s="132"/>
      <c r="LGF384" s="132"/>
      <c r="LGG384" s="132"/>
      <c r="LGH384" s="132"/>
      <c r="LGI384" s="132"/>
      <c r="LGJ384" s="132"/>
      <c r="LGK384" s="132"/>
      <c r="LGL384" s="132"/>
      <c r="LGM384" s="132"/>
      <c r="LGN384" s="132"/>
      <c r="LGO384" s="132"/>
      <c r="LGP384" s="132"/>
      <c r="LGQ384" s="132"/>
      <c r="LGR384" s="132"/>
      <c r="LGS384" s="132"/>
      <c r="LGT384" s="132"/>
      <c r="LGU384" s="132"/>
      <c r="LGV384" s="132"/>
      <c r="LGW384" s="132"/>
      <c r="LGX384" s="132"/>
      <c r="LGY384" s="132"/>
      <c r="LGZ384" s="132"/>
      <c r="LHA384" s="132"/>
      <c r="LHB384" s="132"/>
      <c r="LHC384" s="132"/>
      <c r="LHD384" s="132"/>
      <c r="LHE384" s="132"/>
      <c r="LHF384" s="132"/>
      <c r="LHG384" s="132"/>
      <c r="LHH384" s="132"/>
      <c r="LHI384" s="132"/>
      <c r="LHJ384" s="132"/>
      <c r="LHK384" s="132"/>
      <c r="LHL384" s="132"/>
      <c r="LHM384" s="132"/>
      <c r="LHN384" s="132"/>
      <c r="LHO384" s="132"/>
      <c r="LHP384" s="132"/>
      <c r="LHQ384" s="132"/>
      <c r="LHR384" s="132"/>
      <c r="LHS384" s="132"/>
      <c r="LHT384" s="132"/>
      <c r="LHU384" s="132"/>
      <c r="LHV384" s="132"/>
      <c r="LHW384" s="132"/>
      <c r="LHX384" s="132"/>
      <c r="LHY384" s="132"/>
      <c r="LHZ384" s="132"/>
      <c r="LIA384" s="132"/>
      <c r="LIB384" s="132"/>
      <c r="LIC384" s="132"/>
      <c r="LID384" s="132"/>
      <c r="LIE384" s="132"/>
      <c r="LIF384" s="132"/>
      <c r="LIG384" s="132"/>
      <c r="LIH384" s="132"/>
      <c r="LII384" s="132"/>
      <c r="LIJ384" s="132"/>
      <c r="LIK384" s="132"/>
      <c r="LIL384" s="132"/>
      <c r="LIM384" s="132"/>
      <c r="LIN384" s="132"/>
      <c r="LIO384" s="132"/>
      <c r="LIP384" s="132"/>
      <c r="LIQ384" s="132"/>
      <c r="LIR384" s="132"/>
      <c r="LIS384" s="132"/>
      <c r="LIT384" s="132"/>
      <c r="LIU384" s="132"/>
      <c r="LIV384" s="132"/>
      <c r="LIW384" s="132"/>
      <c r="LIX384" s="132"/>
      <c r="LIY384" s="132"/>
      <c r="LIZ384" s="132"/>
      <c r="LJA384" s="132"/>
      <c r="LJB384" s="132"/>
      <c r="LJC384" s="132"/>
      <c r="LJD384" s="132"/>
      <c r="LJE384" s="132"/>
      <c r="LJF384" s="132"/>
      <c r="LJG384" s="132"/>
      <c r="LJH384" s="132"/>
      <c r="LJI384" s="132"/>
      <c r="LJJ384" s="132"/>
      <c r="LJK384" s="132"/>
      <c r="LJL384" s="132"/>
      <c r="LJM384" s="132"/>
      <c r="LJN384" s="132"/>
      <c r="LJO384" s="132"/>
      <c r="LJP384" s="132"/>
      <c r="LJQ384" s="132"/>
      <c r="LJR384" s="132"/>
      <c r="LJS384" s="132"/>
      <c r="LJT384" s="132"/>
      <c r="LJU384" s="132"/>
      <c r="LJV384" s="132"/>
      <c r="LJW384" s="132"/>
      <c r="LJX384" s="132"/>
      <c r="LJY384" s="132"/>
      <c r="LJZ384" s="132"/>
      <c r="LKA384" s="132"/>
      <c r="LKB384" s="132"/>
      <c r="LKC384" s="132"/>
      <c r="LKD384" s="132"/>
      <c r="LKE384" s="132"/>
      <c r="LKF384" s="132"/>
      <c r="LKG384" s="132"/>
      <c r="LKH384" s="132"/>
      <c r="LKI384" s="132"/>
      <c r="LKJ384" s="132"/>
      <c r="LKK384" s="132"/>
      <c r="LKL384" s="132"/>
      <c r="LKM384" s="132"/>
      <c r="LKN384" s="132"/>
      <c r="LKO384" s="132"/>
      <c r="LKP384" s="132"/>
      <c r="LKQ384" s="132"/>
      <c r="LKR384" s="132"/>
      <c r="LKS384" s="132"/>
      <c r="LKT384" s="132"/>
      <c r="LKU384" s="132"/>
      <c r="LKV384" s="132"/>
      <c r="LKW384" s="132"/>
      <c r="LKX384" s="132"/>
      <c r="LKY384" s="132"/>
      <c r="LKZ384" s="132"/>
      <c r="LLA384" s="132"/>
      <c r="LLB384" s="132"/>
      <c r="LLC384" s="132"/>
      <c r="LLD384" s="132"/>
      <c r="LLE384" s="132"/>
      <c r="LLF384" s="132"/>
      <c r="LLG384" s="132"/>
      <c r="LLH384" s="132"/>
      <c r="LLI384" s="132"/>
      <c r="LLJ384" s="132"/>
      <c r="LLK384" s="132"/>
      <c r="LLL384" s="132"/>
      <c r="LLM384" s="132"/>
      <c r="LLN384" s="132"/>
      <c r="LLO384" s="132"/>
      <c r="LLP384" s="132"/>
      <c r="LLQ384" s="132"/>
      <c r="LLR384" s="132"/>
      <c r="LLS384" s="132"/>
      <c r="LLT384" s="132"/>
      <c r="LLU384" s="132"/>
      <c r="LLV384" s="132"/>
      <c r="LLW384" s="132"/>
      <c r="LLX384" s="132"/>
      <c r="LLY384" s="132"/>
      <c r="LLZ384" s="132"/>
      <c r="LMA384" s="132"/>
      <c r="LMB384" s="132"/>
      <c r="LMC384" s="132"/>
      <c r="LMD384" s="132"/>
      <c r="LME384" s="132"/>
      <c r="LMF384" s="132"/>
      <c r="LMG384" s="132"/>
      <c r="LMH384" s="132"/>
      <c r="LMI384" s="132"/>
      <c r="LMJ384" s="132"/>
      <c r="LMK384" s="132"/>
      <c r="LML384" s="132"/>
      <c r="LMM384" s="132"/>
      <c r="LMN384" s="132"/>
      <c r="LMO384" s="132"/>
      <c r="LMP384" s="132"/>
      <c r="LMQ384" s="132"/>
      <c r="LMR384" s="132"/>
      <c r="LMS384" s="132"/>
      <c r="LMT384" s="132"/>
      <c r="LMU384" s="132"/>
      <c r="LMV384" s="132"/>
      <c r="LMW384" s="132"/>
      <c r="LMX384" s="132"/>
      <c r="LMY384" s="132"/>
      <c r="LMZ384" s="132"/>
      <c r="LNA384" s="132"/>
      <c r="LNB384" s="132"/>
      <c r="LNC384" s="132"/>
      <c r="LND384" s="132"/>
      <c r="LNE384" s="132"/>
      <c r="LNF384" s="132"/>
      <c r="LNG384" s="132"/>
      <c r="LNH384" s="132"/>
      <c r="LNI384" s="132"/>
      <c r="LNJ384" s="132"/>
      <c r="LNK384" s="132"/>
      <c r="LNL384" s="132"/>
      <c r="LNM384" s="132"/>
      <c r="LNN384" s="132"/>
      <c r="LNO384" s="132"/>
      <c r="LNP384" s="132"/>
      <c r="LNQ384" s="132"/>
      <c r="LNR384" s="132"/>
      <c r="LNS384" s="132"/>
      <c r="LNT384" s="132"/>
      <c r="LNU384" s="132"/>
      <c r="LNV384" s="132"/>
      <c r="LNW384" s="132"/>
      <c r="LNX384" s="132"/>
      <c r="LNY384" s="132"/>
      <c r="LNZ384" s="132"/>
      <c r="LOA384" s="132"/>
      <c r="LOB384" s="132"/>
      <c r="LOC384" s="132"/>
      <c r="LOD384" s="132"/>
      <c r="LOE384" s="132"/>
      <c r="LOF384" s="132"/>
      <c r="LOG384" s="132"/>
      <c r="LOH384" s="132"/>
      <c r="LOI384" s="132"/>
      <c r="LOJ384" s="132"/>
      <c r="LOK384" s="132"/>
      <c r="LOL384" s="132"/>
      <c r="LOM384" s="132"/>
      <c r="LON384" s="132"/>
      <c r="LOO384" s="132"/>
      <c r="LOP384" s="132"/>
      <c r="LOQ384" s="132"/>
      <c r="LOR384" s="132"/>
      <c r="LOS384" s="132"/>
      <c r="LOT384" s="132"/>
      <c r="LOU384" s="132"/>
      <c r="LOV384" s="132"/>
      <c r="LOW384" s="132"/>
      <c r="LOX384" s="132"/>
      <c r="LOY384" s="132"/>
      <c r="LOZ384" s="132"/>
      <c r="LPA384" s="132"/>
      <c r="LPB384" s="132"/>
      <c r="LPC384" s="132"/>
      <c r="LPD384" s="132"/>
      <c r="LPE384" s="132"/>
      <c r="LPF384" s="132"/>
      <c r="LPG384" s="132"/>
      <c r="LPH384" s="132"/>
      <c r="LPI384" s="132"/>
      <c r="LPJ384" s="132"/>
      <c r="LPK384" s="132"/>
      <c r="LPL384" s="132"/>
      <c r="LPM384" s="132"/>
      <c r="LPN384" s="132"/>
      <c r="LPO384" s="132"/>
      <c r="LPP384" s="132"/>
      <c r="LPQ384" s="132"/>
      <c r="LPR384" s="132"/>
      <c r="LPS384" s="132"/>
      <c r="LPT384" s="132"/>
      <c r="LPU384" s="132"/>
      <c r="LPV384" s="132"/>
      <c r="LPW384" s="132"/>
      <c r="LPX384" s="132"/>
      <c r="LPY384" s="132"/>
      <c r="LPZ384" s="132"/>
      <c r="LQA384" s="132"/>
      <c r="LQB384" s="132"/>
      <c r="LQC384" s="132"/>
      <c r="LQD384" s="132"/>
      <c r="LQE384" s="132"/>
      <c r="LQF384" s="132"/>
      <c r="LQG384" s="132"/>
      <c r="LQH384" s="132"/>
      <c r="LQI384" s="132"/>
      <c r="LQJ384" s="132"/>
      <c r="LQK384" s="132"/>
      <c r="LQL384" s="132"/>
      <c r="LQM384" s="132"/>
      <c r="LQN384" s="132"/>
      <c r="LQO384" s="132"/>
      <c r="LQP384" s="132"/>
      <c r="LQQ384" s="132"/>
      <c r="LQR384" s="132"/>
      <c r="LQS384" s="132"/>
      <c r="LQT384" s="132"/>
      <c r="LQU384" s="132"/>
      <c r="LQV384" s="132"/>
      <c r="LQW384" s="132"/>
      <c r="LQX384" s="132"/>
      <c r="LQY384" s="132"/>
      <c r="LQZ384" s="132"/>
      <c r="LRA384" s="132"/>
      <c r="LRB384" s="132"/>
      <c r="LRC384" s="132"/>
      <c r="LRD384" s="132"/>
      <c r="LRE384" s="132"/>
      <c r="LRF384" s="132"/>
      <c r="LRG384" s="132"/>
      <c r="LRH384" s="132"/>
      <c r="LRI384" s="132"/>
      <c r="LRJ384" s="132"/>
      <c r="LRK384" s="132"/>
      <c r="LRL384" s="132"/>
      <c r="LRM384" s="132"/>
      <c r="LRN384" s="132"/>
      <c r="LRO384" s="132"/>
      <c r="LRP384" s="132"/>
      <c r="LRQ384" s="132"/>
      <c r="LRR384" s="132"/>
      <c r="LRS384" s="132"/>
      <c r="LRT384" s="132"/>
      <c r="LRU384" s="132"/>
      <c r="LRV384" s="132"/>
      <c r="LRW384" s="132"/>
      <c r="LRX384" s="132"/>
      <c r="LRY384" s="132"/>
      <c r="LRZ384" s="132"/>
      <c r="LSA384" s="132"/>
      <c r="LSB384" s="132"/>
      <c r="LSC384" s="132"/>
      <c r="LSD384" s="132"/>
      <c r="LSE384" s="132"/>
      <c r="LSF384" s="132"/>
      <c r="LSG384" s="132"/>
      <c r="LSH384" s="132"/>
      <c r="LSI384" s="132"/>
      <c r="LSJ384" s="132"/>
      <c r="LSK384" s="132"/>
      <c r="LSL384" s="132"/>
      <c r="LSM384" s="132"/>
      <c r="LSN384" s="132"/>
      <c r="LSO384" s="132"/>
      <c r="LSP384" s="132"/>
      <c r="LSQ384" s="132"/>
      <c r="LSR384" s="132"/>
      <c r="LSS384" s="132"/>
      <c r="LST384" s="132"/>
      <c r="LSU384" s="132"/>
      <c r="LSV384" s="132"/>
      <c r="LSW384" s="132"/>
      <c r="LSX384" s="132"/>
      <c r="LSY384" s="132"/>
      <c r="LSZ384" s="132"/>
      <c r="LTA384" s="132"/>
      <c r="LTB384" s="132"/>
      <c r="LTC384" s="132"/>
      <c r="LTD384" s="132"/>
      <c r="LTE384" s="132"/>
      <c r="LTF384" s="132"/>
      <c r="LTG384" s="132"/>
      <c r="LTH384" s="132"/>
      <c r="LTI384" s="132"/>
      <c r="LTJ384" s="132"/>
      <c r="LTK384" s="132"/>
      <c r="LTL384" s="132"/>
      <c r="LTM384" s="132"/>
      <c r="LTN384" s="132"/>
      <c r="LTO384" s="132"/>
      <c r="LTP384" s="132"/>
      <c r="LTQ384" s="132"/>
      <c r="LTR384" s="132"/>
      <c r="LTS384" s="132"/>
      <c r="LTT384" s="132"/>
      <c r="LTU384" s="132"/>
      <c r="LTV384" s="132"/>
      <c r="LTW384" s="132"/>
      <c r="LTX384" s="132"/>
      <c r="LTY384" s="132"/>
      <c r="LTZ384" s="132"/>
      <c r="LUA384" s="132"/>
      <c r="LUB384" s="132"/>
      <c r="LUC384" s="132"/>
      <c r="LUD384" s="132"/>
      <c r="LUE384" s="132"/>
      <c r="LUF384" s="132"/>
      <c r="LUG384" s="132"/>
      <c r="LUH384" s="132"/>
      <c r="LUI384" s="132"/>
      <c r="LUJ384" s="132"/>
      <c r="LUK384" s="132"/>
      <c r="LUL384" s="132"/>
      <c r="LUM384" s="132"/>
      <c r="LUN384" s="132"/>
      <c r="LUO384" s="132"/>
      <c r="LUP384" s="132"/>
      <c r="LUQ384" s="132"/>
      <c r="LUR384" s="132"/>
      <c r="LUS384" s="132"/>
      <c r="LUT384" s="132"/>
      <c r="LUU384" s="132"/>
      <c r="LUV384" s="132"/>
      <c r="LUW384" s="132"/>
      <c r="LUX384" s="132"/>
      <c r="LUY384" s="132"/>
      <c r="LUZ384" s="132"/>
      <c r="LVA384" s="132"/>
      <c r="LVB384" s="132"/>
      <c r="LVC384" s="132"/>
      <c r="LVD384" s="132"/>
      <c r="LVE384" s="132"/>
      <c r="LVF384" s="132"/>
      <c r="LVG384" s="132"/>
      <c r="LVH384" s="132"/>
      <c r="LVI384" s="132"/>
      <c r="LVJ384" s="132"/>
      <c r="LVK384" s="132"/>
      <c r="LVL384" s="132"/>
      <c r="LVM384" s="132"/>
      <c r="LVN384" s="132"/>
      <c r="LVO384" s="132"/>
      <c r="LVP384" s="132"/>
      <c r="LVQ384" s="132"/>
      <c r="LVR384" s="132"/>
      <c r="LVS384" s="132"/>
      <c r="LVT384" s="132"/>
      <c r="LVU384" s="132"/>
      <c r="LVV384" s="132"/>
      <c r="LVW384" s="132"/>
      <c r="LVX384" s="132"/>
      <c r="LVY384" s="132"/>
      <c r="LVZ384" s="132"/>
      <c r="LWA384" s="132"/>
      <c r="LWB384" s="132"/>
      <c r="LWC384" s="132"/>
      <c r="LWD384" s="132"/>
      <c r="LWE384" s="132"/>
      <c r="LWF384" s="132"/>
      <c r="LWG384" s="132"/>
      <c r="LWH384" s="132"/>
      <c r="LWI384" s="132"/>
      <c r="LWJ384" s="132"/>
      <c r="LWK384" s="132"/>
      <c r="LWL384" s="132"/>
      <c r="LWM384" s="132"/>
      <c r="LWN384" s="132"/>
      <c r="LWO384" s="132"/>
      <c r="LWP384" s="132"/>
      <c r="LWQ384" s="132"/>
      <c r="LWR384" s="132"/>
      <c r="LWS384" s="132"/>
      <c r="LWT384" s="132"/>
      <c r="LWU384" s="132"/>
      <c r="LWV384" s="132"/>
      <c r="LWW384" s="132"/>
      <c r="LWX384" s="132"/>
      <c r="LWY384" s="132"/>
      <c r="LWZ384" s="132"/>
      <c r="LXA384" s="132"/>
      <c r="LXB384" s="132"/>
      <c r="LXC384" s="132"/>
      <c r="LXD384" s="132"/>
      <c r="LXE384" s="132"/>
      <c r="LXF384" s="132"/>
      <c r="LXG384" s="132"/>
      <c r="LXH384" s="132"/>
      <c r="LXI384" s="132"/>
      <c r="LXJ384" s="132"/>
      <c r="LXK384" s="132"/>
      <c r="LXL384" s="132"/>
      <c r="LXM384" s="132"/>
      <c r="LXN384" s="132"/>
      <c r="LXO384" s="132"/>
      <c r="LXP384" s="132"/>
      <c r="LXQ384" s="132"/>
      <c r="LXR384" s="132"/>
      <c r="LXS384" s="132"/>
      <c r="LXT384" s="132"/>
      <c r="LXU384" s="132"/>
      <c r="LXV384" s="132"/>
      <c r="LXW384" s="132"/>
      <c r="LXX384" s="132"/>
      <c r="LXY384" s="132"/>
      <c r="LXZ384" s="132"/>
      <c r="LYA384" s="132"/>
      <c r="LYB384" s="132"/>
      <c r="LYC384" s="132"/>
      <c r="LYD384" s="132"/>
      <c r="LYE384" s="132"/>
      <c r="LYF384" s="132"/>
      <c r="LYG384" s="132"/>
      <c r="LYH384" s="132"/>
      <c r="LYI384" s="132"/>
      <c r="LYJ384" s="132"/>
      <c r="LYK384" s="132"/>
      <c r="LYL384" s="132"/>
      <c r="LYM384" s="132"/>
      <c r="LYN384" s="132"/>
      <c r="LYO384" s="132"/>
      <c r="LYP384" s="132"/>
      <c r="LYQ384" s="132"/>
      <c r="LYR384" s="132"/>
      <c r="LYS384" s="132"/>
      <c r="LYT384" s="132"/>
      <c r="LYU384" s="132"/>
      <c r="LYV384" s="132"/>
      <c r="LYW384" s="132"/>
      <c r="LYX384" s="132"/>
      <c r="LYY384" s="132"/>
      <c r="LYZ384" s="132"/>
      <c r="LZA384" s="132"/>
      <c r="LZB384" s="132"/>
      <c r="LZC384" s="132"/>
      <c r="LZD384" s="132"/>
      <c r="LZE384" s="132"/>
      <c r="LZF384" s="132"/>
      <c r="LZG384" s="132"/>
      <c r="LZH384" s="132"/>
      <c r="LZI384" s="132"/>
      <c r="LZJ384" s="132"/>
      <c r="LZK384" s="132"/>
      <c r="LZL384" s="132"/>
      <c r="LZM384" s="132"/>
      <c r="LZN384" s="132"/>
      <c r="LZO384" s="132"/>
      <c r="LZP384" s="132"/>
      <c r="LZQ384" s="132"/>
      <c r="LZR384" s="132"/>
      <c r="LZS384" s="132"/>
      <c r="LZT384" s="132"/>
      <c r="LZU384" s="132"/>
      <c r="LZV384" s="132"/>
      <c r="LZW384" s="132"/>
      <c r="LZX384" s="132"/>
      <c r="LZY384" s="132"/>
      <c r="LZZ384" s="132"/>
      <c r="MAA384" s="132"/>
      <c r="MAB384" s="132"/>
      <c r="MAC384" s="132"/>
      <c r="MAD384" s="132"/>
      <c r="MAE384" s="132"/>
      <c r="MAF384" s="132"/>
      <c r="MAG384" s="132"/>
      <c r="MAH384" s="132"/>
      <c r="MAI384" s="132"/>
      <c r="MAJ384" s="132"/>
      <c r="MAK384" s="132"/>
      <c r="MAL384" s="132"/>
      <c r="MAM384" s="132"/>
      <c r="MAN384" s="132"/>
      <c r="MAO384" s="132"/>
      <c r="MAP384" s="132"/>
      <c r="MAQ384" s="132"/>
      <c r="MAR384" s="132"/>
      <c r="MAS384" s="132"/>
      <c r="MAT384" s="132"/>
      <c r="MAU384" s="132"/>
      <c r="MAV384" s="132"/>
      <c r="MAW384" s="132"/>
      <c r="MAX384" s="132"/>
      <c r="MAY384" s="132"/>
      <c r="MAZ384" s="132"/>
      <c r="MBA384" s="132"/>
      <c r="MBB384" s="132"/>
      <c r="MBC384" s="132"/>
      <c r="MBD384" s="132"/>
      <c r="MBE384" s="132"/>
      <c r="MBF384" s="132"/>
      <c r="MBG384" s="132"/>
      <c r="MBH384" s="132"/>
      <c r="MBI384" s="132"/>
      <c r="MBJ384" s="132"/>
      <c r="MBK384" s="132"/>
      <c r="MBL384" s="132"/>
      <c r="MBM384" s="132"/>
      <c r="MBN384" s="132"/>
      <c r="MBO384" s="132"/>
      <c r="MBP384" s="132"/>
      <c r="MBQ384" s="132"/>
      <c r="MBR384" s="132"/>
      <c r="MBS384" s="132"/>
      <c r="MBT384" s="132"/>
      <c r="MBU384" s="132"/>
      <c r="MBV384" s="132"/>
      <c r="MBW384" s="132"/>
      <c r="MBX384" s="132"/>
      <c r="MBY384" s="132"/>
      <c r="MBZ384" s="132"/>
      <c r="MCA384" s="132"/>
      <c r="MCB384" s="132"/>
      <c r="MCC384" s="132"/>
      <c r="MCD384" s="132"/>
      <c r="MCE384" s="132"/>
      <c r="MCF384" s="132"/>
      <c r="MCG384" s="132"/>
      <c r="MCH384" s="132"/>
      <c r="MCI384" s="132"/>
      <c r="MCJ384" s="132"/>
      <c r="MCK384" s="132"/>
      <c r="MCL384" s="132"/>
      <c r="MCM384" s="132"/>
      <c r="MCN384" s="132"/>
      <c r="MCO384" s="132"/>
      <c r="MCP384" s="132"/>
      <c r="MCQ384" s="132"/>
      <c r="MCR384" s="132"/>
      <c r="MCS384" s="132"/>
      <c r="MCT384" s="132"/>
      <c r="MCU384" s="132"/>
      <c r="MCV384" s="132"/>
      <c r="MCW384" s="132"/>
      <c r="MCX384" s="132"/>
      <c r="MCY384" s="132"/>
      <c r="MCZ384" s="132"/>
      <c r="MDA384" s="132"/>
      <c r="MDB384" s="132"/>
      <c r="MDC384" s="132"/>
      <c r="MDD384" s="132"/>
      <c r="MDE384" s="132"/>
      <c r="MDF384" s="132"/>
      <c r="MDG384" s="132"/>
      <c r="MDH384" s="132"/>
      <c r="MDI384" s="132"/>
      <c r="MDJ384" s="132"/>
      <c r="MDK384" s="132"/>
      <c r="MDL384" s="132"/>
      <c r="MDM384" s="132"/>
      <c r="MDN384" s="132"/>
      <c r="MDO384" s="132"/>
      <c r="MDP384" s="132"/>
      <c r="MDQ384" s="132"/>
      <c r="MDR384" s="132"/>
      <c r="MDS384" s="132"/>
      <c r="MDT384" s="132"/>
      <c r="MDU384" s="132"/>
      <c r="MDV384" s="132"/>
      <c r="MDW384" s="132"/>
      <c r="MDX384" s="132"/>
      <c r="MDY384" s="132"/>
      <c r="MDZ384" s="132"/>
      <c r="MEA384" s="132"/>
      <c r="MEB384" s="132"/>
      <c r="MEC384" s="132"/>
      <c r="MED384" s="132"/>
      <c r="MEE384" s="132"/>
      <c r="MEF384" s="132"/>
      <c r="MEG384" s="132"/>
      <c r="MEH384" s="132"/>
      <c r="MEI384" s="132"/>
      <c r="MEJ384" s="132"/>
      <c r="MEK384" s="132"/>
      <c r="MEL384" s="132"/>
      <c r="MEM384" s="132"/>
      <c r="MEN384" s="132"/>
      <c r="MEO384" s="132"/>
      <c r="MEP384" s="132"/>
      <c r="MEQ384" s="132"/>
      <c r="MER384" s="132"/>
      <c r="MES384" s="132"/>
      <c r="MET384" s="132"/>
      <c r="MEU384" s="132"/>
      <c r="MEV384" s="132"/>
      <c r="MEW384" s="132"/>
      <c r="MEX384" s="132"/>
      <c r="MEY384" s="132"/>
      <c r="MEZ384" s="132"/>
      <c r="MFA384" s="132"/>
      <c r="MFB384" s="132"/>
      <c r="MFC384" s="132"/>
      <c r="MFD384" s="132"/>
      <c r="MFE384" s="132"/>
      <c r="MFF384" s="132"/>
      <c r="MFG384" s="132"/>
      <c r="MFH384" s="132"/>
      <c r="MFI384" s="132"/>
      <c r="MFJ384" s="132"/>
      <c r="MFK384" s="132"/>
      <c r="MFL384" s="132"/>
      <c r="MFM384" s="132"/>
      <c r="MFN384" s="132"/>
      <c r="MFO384" s="132"/>
      <c r="MFP384" s="132"/>
      <c r="MFQ384" s="132"/>
      <c r="MFR384" s="132"/>
      <c r="MFS384" s="132"/>
      <c r="MFT384" s="132"/>
      <c r="MFU384" s="132"/>
      <c r="MFV384" s="132"/>
      <c r="MFW384" s="132"/>
      <c r="MFX384" s="132"/>
      <c r="MFY384" s="132"/>
      <c r="MFZ384" s="132"/>
      <c r="MGA384" s="132"/>
      <c r="MGB384" s="132"/>
      <c r="MGC384" s="132"/>
      <c r="MGD384" s="132"/>
      <c r="MGE384" s="132"/>
      <c r="MGF384" s="132"/>
      <c r="MGG384" s="132"/>
      <c r="MGH384" s="132"/>
      <c r="MGI384" s="132"/>
      <c r="MGJ384" s="132"/>
      <c r="MGK384" s="132"/>
      <c r="MGL384" s="132"/>
      <c r="MGM384" s="132"/>
      <c r="MGN384" s="132"/>
      <c r="MGO384" s="132"/>
      <c r="MGP384" s="132"/>
      <c r="MGQ384" s="132"/>
      <c r="MGR384" s="132"/>
      <c r="MGS384" s="132"/>
      <c r="MGT384" s="132"/>
      <c r="MGU384" s="132"/>
      <c r="MGV384" s="132"/>
      <c r="MGW384" s="132"/>
      <c r="MGX384" s="132"/>
      <c r="MGY384" s="132"/>
      <c r="MGZ384" s="132"/>
      <c r="MHA384" s="132"/>
      <c r="MHB384" s="132"/>
      <c r="MHC384" s="132"/>
      <c r="MHD384" s="132"/>
      <c r="MHE384" s="132"/>
      <c r="MHF384" s="132"/>
      <c r="MHG384" s="132"/>
      <c r="MHH384" s="132"/>
      <c r="MHI384" s="132"/>
      <c r="MHJ384" s="132"/>
      <c r="MHK384" s="132"/>
      <c r="MHL384" s="132"/>
      <c r="MHM384" s="132"/>
      <c r="MHN384" s="132"/>
      <c r="MHO384" s="132"/>
      <c r="MHP384" s="132"/>
      <c r="MHQ384" s="132"/>
      <c r="MHR384" s="132"/>
      <c r="MHS384" s="132"/>
      <c r="MHT384" s="132"/>
      <c r="MHU384" s="132"/>
      <c r="MHV384" s="132"/>
      <c r="MHW384" s="132"/>
      <c r="MHX384" s="132"/>
      <c r="MHY384" s="132"/>
      <c r="MHZ384" s="132"/>
      <c r="MIA384" s="132"/>
      <c r="MIB384" s="132"/>
      <c r="MIC384" s="132"/>
      <c r="MID384" s="132"/>
      <c r="MIE384" s="132"/>
      <c r="MIF384" s="132"/>
      <c r="MIG384" s="132"/>
      <c r="MIH384" s="132"/>
      <c r="MII384" s="132"/>
      <c r="MIJ384" s="132"/>
      <c r="MIK384" s="132"/>
      <c r="MIL384" s="132"/>
      <c r="MIM384" s="132"/>
      <c r="MIN384" s="132"/>
      <c r="MIO384" s="132"/>
      <c r="MIP384" s="132"/>
      <c r="MIQ384" s="132"/>
      <c r="MIR384" s="132"/>
      <c r="MIS384" s="132"/>
      <c r="MIT384" s="132"/>
      <c r="MIU384" s="132"/>
      <c r="MIV384" s="132"/>
      <c r="MIW384" s="132"/>
      <c r="MIX384" s="132"/>
      <c r="MIY384" s="132"/>
      <c r="MIZ384" s="132"/>
      <c r="MJA384" s="132"/>
      <c r="MJB384" s="132"/>
      <c r="MJC384" s="132"/>
      <c r="MJD384" s="132"/>
      <c r="MJE384" s="132"/>
      <c r="MJF384" s="132"/>
      <c r="MJG384" s="132"/>
      <c r="MJH384" s="132"/>
      <c r="MJI384" s="132"/>
      <c r="MJJ384" s="132"/>
      <c r="MJK384" s="132"/>
      <c r="MJL384" s="132"/>
      <c r="MJM384" s="132"/>
      <c r="MJN384" s="132"/>
      <c r="MJO384" s="132"/>
      <c r="MJP384" s="132"/>
      <c r="MJQ384" s="132"/>
      <c r="MJR384" s="132"/>
      <c r="MJS384" s="132"/>
      <c r="MJT384" s="132"/>
      <c r="MJU384" s="132"/>
      <c r="MJV384" s="132"/>
      <c r="MJW384" s="132"/>
      <c r="MJX384" s="132"/>
      <c r="MJY384" s="132"/>
      <c r="MJZ384" s="132"/>
      <c r="MKA384" s="132"/>
      <c r="MKB384" s="132"/>
      <c r="MKC384" s="132"/>
      <c r="MKD384" s="132"/>
      <c r="MKE384" s="132"/>
      <c r="MKF384" s="132"/>
      <c r="MKG384" s="132"/>
      <c r="MKH384" s="132"/>
      <c r="MKI384" s="132"/>
      <c r="MKJ384" s="132"/>
      <c r="MKK384" s="132"/>
      <c r="MKL384" s="132"/>
      <c r="MKM384" s="132"/>
      <c r="MKN384" s="132"/>
      <c r="MKO384" s="132"/>
      <c r="MKP384" s="132"/>
      <c r="MKQ384" s="132"/>
      <c r="MKR384" s="132"/>
      <c r="MKS384" s="132"/>
      <c r="MKT384" s="132"/>
      <c r="MKU384" s="132"/>
      <c r="MKV384" s="132"/>
      <c r="MKW384" s="132"/>
      <c r="MKX384" s="132"/>
      <c r="MKY384" s="132"/>
      <c r="MKZ384" s="132"/>
      <c r="MLA384" s="132"/>
      <c r="MLB384" s="132"/>
      <c r="MLC384" s="132"/>
      <c r="MLD384" s="132"/>
      <c r="MLE384" s="132"/>
      <c r="MLF384" s="132"/>
      <c r="MLG384" s="132"/>
      <c r="MLH384" s="132"/>
      <c r="MLI384" s="132"/>
      <c r="MLJ384" s="132"/>
      <c r="MLK384" s="132"/>
      <c r="MLL384" s="132"/>
      <c r="MLM384" s="132"/>
      <c r="MLN384" s="132"/>
      <c r="MLO384" s="132"/>
      <c r="MLP384" s="132"/>
      <c r="MLQ384" s="132"/>
      <c r="MLR384" s="132"/>
      <c r="MLS384" s="132"/>
      <c r="MLT384" s="132"/>
      <c r="MLU384" s="132"/>
      <c r="MLV384" s="132"/>
      <c r="MLW384" s="132"/>
      <c r="MLX384" s="132"/>
      <c r="MLY384" s="132"/>
      <c r="MLZ384" s="132"/>
      <c r="MMA384" s="132"/>
      <c r="MMB384" s="132"/>
      <c r="MMC384" s="132"/>
      <c r="MMD384" s="132"/>
      <c r="MME384" s="132"/>
      <c r="MMF384" s="132"/>
      <c r="MMG384" s="132"/>
      <c r="MMH384" s="132"/>
      <c r="MMI384" s="132"/>
      <c r="MMJ384" s="132"/>
      <c r="MMK384" s="132"/>
      <c r="MML384" s="132"/>
      <c r="MMM384" s="132"/>
      <c r="MMN384" s="132"/>
      <c r="MMO384" s="132"/>
      <c r="MMP384" s="132"/>
      <c r="MMQ384" s="132"/>
      <c r="MMR384" s="132"/>
      <c r="MMS384" s="132"/>
      <c r="MMT384" s="132"/>
      <c r="MMU384" s="132"/>
      <c r="MMV384" s="132"/>
      <c r="MMW384" s="132"/>
      <c r="MMX384" s="132"/>
      <c r="MMY384" s="132"/>
      <c r="MMZ384" s="132"/>
      <c r="MNA384" s="132"/>
      <c r="MNB384" s="132"/>
      <c r="MNC384" s="132"/>
      <c r="MND384" s="132"/>
      <c r="MNE384" s="132"/>
      <c r="MNF384" s="132"/>
      <c r="MNG384" s="132"/>
      <c r="MNH384" s="132"/>
      <c r="MNI384" s="132"/>
      <c r="MNJ384" s="132"/>
      <c r="MNK384" s="132"/>
      <c r="MNL384" s="132"/>
      <c r="MNM384" s="132"/>
      <c r="MNN384" s="132"/>
      <c r="MNO384" s="132"/>
      <c r="MNP384" s="132"/>
      <c r="MNQ384" s="132"/>
      <c r="MNR384" s="132"/>
      <c r="MNS384" s="132"/>
      <c r="MNT384" s="132"/>
      <c r="MNU384" s="132"/>
      <c r="MNV384" s="132"/>
      <c r="MNW384" s="132"/>
      <c r="MNX384" s="132"/>
      <c r="MNY384" s="132"/>
      <c r="MNZ384" s="132"/>
      <c r="MOA384" s="132"/>
      <c r="MOB384" s="132"/>
      <c r="MOC384" s="132"/>
      <c r="MOD384" s="132"/>
      <c r="MOE384" s="132"/>
      <c r="MOF384" s="132"/>
      <c r="MOG384" s="132"/>
      <c r="MOH384" s="132"/>
      <c r="MOI384" s="132"/>
      <c r="MOJ384" s="132"/>
      <c r="MOK384" s="132"/>
      <c r="MOL384" s="132"/>
      <c r="MOM384" s="132"/>
      <c r="MON384" s="132"/>
      <c r="MOO384" s="132"/>
      <c r="MOP384" s="132"/>
      <c r="MOQ384" s="132"/>
      <c r="MOR384" s="132"/>
      <c r="MOS384" s="132"/>
      <c r="MOT384" s="132"/>
      <c r="MOU384" s="132"/>
      <c r="MOV384" s="132"/>
      <c r="MOW384" s="132"/>
      <c r="MOX384" s="132"/>
      <c r="MOY384" s="132"/>
      <c r="MOZ384" s="132"/>
      <c r="MPA384" s="132"/>
      <c r="MPB384" s="132"/>
      <c r="MPC384" s="132"/>
      <c r="MPD384" s="132"/>
      <c r="MPE384" s="132"/>
      <c r="MPF384" s="132"/>
      <c r="MPG384" s="132"/>
      <c r="MPH384" s="132"/>
      <c r="MPI384" s="132"/>
      <c r="MPJ384" s="132"/>
      <c r="MPK384" s="132"/>
      <c r="MPL384" s="132"/>
      <c r="MPM384" s="132"/>
      <c r="MPN384" s="132"/>
      <c r="MPO384" s="132"/>
      <c r="MPP384" s="132"/>
      <c r="MPQ384" s="132"/>
      <c r="MPR384" s="132"/>
      <c r="MPS384" s="132"/>
      <c r="MPT384" s="132"/>
      <c r="MPU384" s="132"/>
      <c r="MPV384" s="132"/>
      <c r="MPW384" s="132"/>
      <c r="MPX384" s="132"/>
      <c r="MPY384" s="132"/>
      <c r="MPZ384" s="132"/>
      <c r="MQA384" s="132"/>
      <c r="MQB384" s="132"/>
      <c r="MQC384" s="132"/>
      <c r="MQD384" s="132"/>
      <c r="MQE384" s="132"/>
      <c r="MQF384" s="132"/>
      <c r="MQG384" s="132"/>
      <c r="MQH384" s="132"/>
      <c r="MQI384" s="132"/>
      <c r="MQJ384" s="132"/>
      <c r="MQK384" s="132"/>
      <c r="MQL384" s="132"/>
      <c r="MQM384" s="132"/>
      <c r="MQN384" s="132"/>
      <c r="MQO384" s="132"/>
      <c r="MQP384" s="132"/>
      <c r="MQQ384" s="132"/>
      <c r="MQR384" s="132"/>
      <c r="MQS384" s="132"/>
      <c r="MQT384" s="132"/>
      <c r="MQU384" s="132"/>
      <c r="MQV384" s="132"/>
      <c r="MQW384" s="132"/>
      <c r="MQX384" s="132"/>
      <c r="MQY384" s="132"/>
      <c r="MQZ384" s="132"/>
      <c r="MRA384" s="132"/>
      <c r="MRB384" s="132"/>
      <c r="MRC384" s="132"/>
      <c r="MRD384" s="132"/>
      <c r="MRE384" s="132"/>
      <c r="MRF384" s="132"/>
      <c r="MRG384" s="132"/>
      <c r="MRH384" s="132"/>
      <c r="MRI384" s="132"/>
      <c r="MRJ384" s="132"/>
      <c r="MRK384" s="132"/>
      <c r="MRL384" s="132"/>
      <c r="MRM384" s="132"/>
      <c r="MRN384" s="132"/>
      <c r="MRO384" s="132"/>
      <c r="MRP384" s="132"/>
      <c r="MRQ384" s="132"/>
      <c r="MRR384" s="132"/>
      <c r="MRS384" s="132"/>
      <c r="MRT384" s="132"/>
      <c r="MRU384" s="132"/>
      <c r="MRV384" s="132"/>
      <c r="MRW384" s="132"/>
      <c r="MRX384" s="132"/>
      <c r="MRY384" s="132"/>
      <c r="MRZ384" s="132"/>
      <c r="MSA384" s="132"/>
      <c r="MSB384" s="132"/>
      <c r="MSC384" s="132"/>
      <c r="MSD384" s="132"/>
      <c r="MSE384" s="132"/>
      <c r="MSF384" s="132"/>
      <c r="MSG384" s="132"/>
      <c r="MSH384" s="132"/>
      <c r="MSI384" s="132"/>
      <c r="MSJ384" s="132"/>
      <c r="MSK384" s="132"/>
      <c r="MSL384" s="132"/>
      <c r="MSM384" s="132"/>
      <c r="MSN384" s="132"/>
      <c r="MSO384" s="132"/>
      <c r="MSP384" s="132"/>
      <c r="MSQ384" s="132"/>
      <c r="MSR384" s="132"/>
      <c r="MSS384" s="132"/>
      <c r="MST384" s="132"/>
      <c r="MSU384" s="132"/>
      <c r="MSV384" s="132"/>
      <c r="MSW384" s="132"/>
      <c r="MSX384" s="132"/>
      <c r="MSY384" s="132"/>
      <c r="MSZ384" s="132"/>
      <c r="MTA384" s="132"/>
      <c r="MTB384" s="132"/>
      <c r="MTC384" s="132"/>
      <c r="MTD384" s="132"/>
      <c r="MTE384" s="132"/>
      <c r="MTF384" s="132"/>
      <c r="MTG384" s="132"/>
      <c r="MTH384" s="132"/>
      <c r="MTI384" s="132"/>
      <c r="MTJ384" s="132"/>
      <c r="MTK384" s="132"/>
      <c r="MTL384" s="132"/>
      <c r="MTM384" s="132"/>
      <c r="MTN384" s="132"/>
      <c r="MTO384" s="132"/>
      <c r="MTP384" s="132"/>
      <c r="MTQ384" s="132"/>
      <c r="MTR384" s="132"/>
      <c r="MTS384" s="132"/>
      <c r="MTT384" s="132"/>
      <c r="MTU384" s="132"/>
      <c r="MTV384" s="132"/>
      <c r="MTW384" s="132"/>
      <c r="MTX384" s="132"/>
      <c r="MTY384" s="132"/>
      <c r="MTZ384" s="132"/>
      <c r="MUA384" s="132"/>
      <c r="MUB384" s="132"/>
      <c r="MUC384" s="132"/>
      <c r="MUD384" s="132"/>
      <c r="MUE384" s="132"/>
      <c r="MUF384" s="132"/>
      <c r="MUG384" s="132"/>
      <c r="MUH384" s="132"/>
      <c r="MUI384" s="132"/>
      <c r="MUJ384" s="132"/>
      <c r="MUK384" s="132"/>
      <c r="MUL384" s="132"/>
      <c r="MUM384" s="132"/>
      <c r="MUN384" s="132"/>
      <c r="MUO384" s="132"/>
      <c r="MUP384" s="132"/>
      <c r="MUQ384" s="132"/>
      <c r="MUR384" s="132"/>
      <c r="MUS384" s="132"/>
      <c r="MUT384" s="132"/>
      <c r="MUU384" s="132"/>
      <c r="MUV384" s="132"/>
      <c r="MUW384" s="132"/>
      <c r="MUX384" s="132"/>
      <c r="MUY384" s="132"/>
      <c r="MUZ384" s="132"/>
      <c r="MVA384" s="132"/>
      <c r="MVB384" s="132"/>
      <c r="MVC384" s="132"/>
      <c r="MVD384" s="132"/>
      <c r="MVE384" s="132"/>
      <c r="MVF384" s="132"/>
      <c r="MVG384" s="132"/>
      <c r="MVH384" s="132"/>
      <c r="MVI384" s="132"/>
      <c r="MVJ384" s="132"/>
      <c r="MVK384" s="132"/>
      <c r="MVL384" s="132"/>
      <c r="MVM384" s="132"/>
      <c r="MVN384" s="132"/>
      <c r="MVO384" s="132"/>
      <c r="MVP384" s="132"/>
      <c r="MVQ384" s="132"/>
      <c r="MVR384" s="132"/>
      <c r="MVS384" s="132"/>
      <c r="MVT384" s="132"/>
      <c r="MVU384" s="132"/>
      <c r="MVV384" s="132"/>
      <c r="MVW384" s="132"/>
      <c r="MVX384" s="132"/>
      <c r="MVY384" s="132"/>
      <c r="MVZ384" s="132"/>
      <c r="MWA384" s="132"/>
      <c r="MWB384" s="132"/>
      <c r="MWC384" s="132"/>
      <c r="MWD384" s="132"/>
      <c r="MWE384" s="132"/>
      <c r="MWF384" s="132"/>
      <c r="MWG384" s="132"/>
      <c r="MWH384" s="132"/>
      <c r="MWI384" s="132"/>
      <c r="MWJ384" s="132"/>
      <c r="MWK384" s="132"/>
      <c r="MWL384" s="132"/>
      <c r="MWM384" s="132"/>
      <c r="MWN384" s="132"/>
      <c r="MWO384" s="132"/>
      <c r="MWP384" s="132"/>
      <c r="MWQ384" s="132"/>
      <c r="MWR384" s="132"/>
      <c r="MWS384" s="132"/>
      <c r="MWT384" s="132"/>
      <c r="MWU384" s="132"/>
      <c r="MWV384" s="132"/>
      <c r="MWW384" s="132"/>
      <c r="MWX384" s="132"/>
      <c r="MWY384" s="132"/>
      <c r="MWZ384" s="132"/>
      <c r="MXA384" s="132"/>
      <c r="MXB384" s="132"/>
      <c r="MXC384" s="132"/>
      <c r="MXD384" s="132"/>
      <c r="MXE384" s="132"/>
      <c r="MXF384" s="132"/>
      <c r="MXG384" s="132"/>
      <c r="MXH384" s="132"/>
      <c r="MXI384" s="132"/>
      <c r="MXJ384" s="132"/>
      <c r="MXK384" s="132"/>
      <c r="MXL384" s="132"/>
      <c r="MXM384" s="132"/>
      <c r="MXN384" s="132"/>
      <c r="MXO384" s="132"/>
      <c r="MXP384" s="132"/>
      <c r="MXQ384" s="132"/>
      <c r="MXR384" s="132"/>
      <c r="MXS384" s="132"/>
      <c r="MXT384" s="132"/>
      <c r="MXU384" s="132"/>
      <c r="MXV384" s="132"/>
      <c r="MXW384" s="132"/>
      <c r="MXX384" s="132"/>
      <c r="MXY384" s="132"/>
      <c r="MXZ384" s="132"/>
      <c r="MYA384" s="132"/>
      <c r="MYB384" s="132"/>
      <c r="MYC384" s="132"/>
      <c r="MYD384" s="132"/>
      <c r="MYE384" s="132"/>
      <c r="MYF384" s="132"/>
      <c r="MYG384" s="132"/>
      <c r="MYH384" s="132"/>
      <c r="MYI384" s="132"/>
      <c r="MYJ384" s="132"/>
      <c r="MYK384" s="132"/>
      <c r="MYL384" s="132"/>
      <c r="MYM384" s="132"/>
      <c r="MYN384" s="132"/>
      <c r="MYO384" s="132"/>
      <c r="MYP384" s="132"/>
      <c r="MYQ384" s="132"/>
      <c r="MYR384" s="132"/>
      <c r="MYS384" s="132"/>
      <c r="MYT384" s="132"/>
      <c r="MYU384" s="132"/>
      <c r="MYV384" s="132"/>
      <c r="MYW384" s="132"/>
      <c r="MYX384" s="132"/>
      <c r="MYY384" s="132"/>
      <c r="MYZ384" s="132"/>
      <c r="MZA384" s="132"/>
      <c r="MZB384" s="132"/>
      <c r="MZC384" s="132"/>
      <c r="MZD384" s="132"/>
      <c r="MZE384" s="132"/>
      <c r="MZF384" s="132"/>
      <c r="MZG384" s="132"/>
      <c r="MZH384" s="132"/>
      <c r="MZI384" s="132"/>
      <c r="MZJ384" s="132"/>
      <c r="MZK384" s="132"/>
      <c r="MZL384" s="132"/>
      <c r="MZM384" s="132"/>
      <c r="MZN384" s="132"/>
      <c r="MZO384" s="132"/>
      <c r="MZP384" s="132"/>
      <c r="MZQ384" s="132"/>
      <c r="MZR384" s="132"/>
      <c r="MZS384" s="132"/>
      <c r="MZT384" s="132"/>
      <c r="MZU384" s="132"/>
      <c r="MZV384" s="132"/>
      <c r="MZW384" s="132"/>
      <c r="MZX384" s="132"/>
      <c r="MZY384" s="132"/>
      <c r="MZZ384" s="132"/>
      <c r="NAA384" s="132"/>
      <c r="NAB384" s="132"/>
      <c r="NAC384" s="132"/>
      <c r="NAD384" s="132"/>
      <c r="NAE384" s="132"/>
      <c r="NAF384" s="132"/>
      <c r="NAG384" s="132"/>
      <c r="NAH384" s="132"/>
      <c r="NAI384" s="132"/>
      <c r="NAJ384" s="132"/>
      <c r="NAK384" s="132"/>
      <c r="NAL384" s="132"/>
      <c r="NAM384" s="132"/>
      <c r="NAN384" s="132"/>
      <c r="NAO384" s="132"/>
      <c r="NAP384" s="132"/>
      <c r="NAQ384" s="132"/>
      <c r="NAR384" s="132"/>
      <c r="NAS384" s="132"/>
      <c r="NAT384" s="132"/>
      <c r="NAU384" s="132"/>
      <c r="NAV384" s="132"/>
      <c r="NAW384" s="132"/>
      <c r="NAX384" s="132"/>
      <c r="NAY384" s="132"/>
      <c r="NAZ384" s="132"/>
      <c r="NBA384" s="132"/>
      <c r="NBB384" s="132"/>
      <c r="NBC384" s="132"/>
      <c r="NBD384" s="132"/>
      <c r="NBE384" s="132"/>
      <c r="NBF384" s="132"/>
      <c r="NBG384" s="132"/>
      <c r="NBH384" s="132"/>
      <c r="NBI384" s="132"/>
      <c r="NBJ384" s="132"/>
      <c r="NBK384" s="132"/>
      <c r="NBL384" s="132"/>
      <c r="NBM384" s="132"/>
      <c r="NBN384" s="132"/>
      <c r="NBO384" s="132"/>
      <c r="NBP384" s="132"/>
      <c r="NBQ384" s="132"/>
      <c r="NBR384" s="132"/>
      <c r="NBS384" s="132"/>
      <c r="NBT384" s="132"/>
      <c r="NBU384" s="132"/>
      <c r="NBV384" s="132"/>
      <c r="NBW384" s="132"/>
      <c r="NBX384" s="132"/>
      <c r="NBY384" s="132"/>
      <c r="NBZ384" s="132"/>
      <c r="NCA384" s="132"/>
      <c r="NCB384" s="132"/>
      <c r="NCC384" s="132"/>
      <c r="NCD384" s="132"/>
      <c r="NCE384" s="132"/>
      <c r="NCF384" s="132"/>
      <c r="NCG384" s="132"/>
      <c r="NCH384" s="132"/>
      <c r="NCI384" s="132"/>
      <c r="NCJ384" s="132"/>
      <c r="NCK384" s="132"/>
      <c r="NCL384" s="132"/>
      <c r="NCM384" s="132"/>
      <c r="NCN384" s="132"/>
      <c r="NCO384" s="132"/>
      <c r="NCP384" s="132"/>
      <c r="NCQ384" s="132"/>
      <c r="NCR384" s="132"/>
      <c r="NCS384" s="132"/>
      <c r="NCT384" s="132"/>
      <c r="NCU384" s="132"/>
      <c r="NCV384" s="132"/>
      <c r="NCW384" s="132"/>
      <c r="NCX384" s="132"/>
      <c r="NCY384" s="132"/>
      <c r="NCZ384" s="132"/>
      <c r="NDA384" s="132"/>
      <c r="NDB384" s="132"/>
      <c r="NDC384" s="132"/>
      <c r="NDD384" s="132"/>
      <c r="NDE384" s="132"/>
      <c r="NDF384" s="132"/>
      <c r="NDG384" s="132"/>
      <c r="NDH384" s="132"/>
      <c r="NDI384" s="132"/>
      <c r="NDJ384" s="132"/>
      <c r="NDK384" s="132"/>
      <c r="NDL384" s="132"/>
      <c r="NDM384" s="132"/>
      <c r="NDN384" s="132"/>
      <c r="NDO384" s="132"/>
      <c r="NDP384" s="132"/>
      <c r="NDQ384" s="132"/>
      <c r="NDR384" s="132"/>
      <c r="NDS384" s="132"/>
      <c r="NDT384" s="132"/>
      <c r="NDU384" s="132"/>
      <c r="NDV384" s="132"/>
      <c r="NDW384" s="132"/>
      <c r="NDX384" s="132"/>
      <c r="NDY384" s="132"/>
      <c r="NDZ384" s="132"/>
      <c r="NEA384" s="132"/>
      <c r="NEB384" s="132"/>
      <c r="NEC384" s="132"/>
      <c r="NED384" s="132"/>
      <c r="NEE384" s="132"/>
      <c r="NEF384" s="132"/>
      <c r="NEG384" s="132"/>
      <c r="NEH384" s="132"/>
      <c r="NEI384" s="132"/>
      <c r="NEJ384" s="132"/>
      <c r="NEK384" s="132"/>
      <c r="NEL384" s="132"/>
      <c r="NEM384" s="132"/>
      <c r="NEN384" s="132"/>
      <c r="NEO384" s="132"/>
      <c r="NEP384" s="132"/>
      <c r="NEQ384" s="132"/>
      <c r="NER384" s="132"/>
      <c r="NES384" s="132"/>
      <c r="NET384" s="132"/>
      <c r="NEU384" s="132"/>
      <c r="NEV384" s="132"/>
      <c r="NEW384" s="132"/>
      <c r="NEX384" s="132"/>
      <c r="NEY384" s="132"/>
      <c r="NEZ384" s="132"/>
      <c r="NFA384" s="132"/>
      <c r="NFB384" s="132"/>
      <c r="NFC384" s="132"/>
      <c r="NFD384" s="132"/>
      <c r="NFE384" s="132"/>
      <c r="NFF384" s="132"/>
      <c r="NFG384" s="132"/>
      <c r="NFH384" s="132"/>
      <c r="NFI384" s="132"/>
      <c r="NFJ384" s="132"/>
      <c r="NFK384" s="132"/>
      <c r="NFL384" s="132"/>
      <c r="NFM384" s="132"/>
      <c r="NFN384" s="132"/>
      <c r="NFO384" s="132"/>
      <c r="NFP384" s="132"/>
      <c r="NFQ384" s="132"/>
      <c r="NFR384" s="132"/>
      <c r="NFS384" s="132"/>
      <c r="NFT384" s="132"/>
      <c r="NFU384" s="132"/>
      <c r="NFV384" s="132"/>
      <c r="NFW384" s="132"/>
      <c r="NFX384" s="132"/>
      <c r="NFY384" s="132"/>
      <c r="NFZ384" s="132"/>
      <c r="NGA384" s="132"/>
      <c r="NGB384" s="132"/>
      <c r="NGC384" s="132"/>
      <c r="NGD384" s="132"/>
      <c r="NGE384" s="132"/>
      <c r="NGF384" s="132"/>
      <c r="NGG384" s="132"/>
      <c r="NGH384" s="132"/>
      <c r="NGI384" s="132"/>
      <c r="NGJ384" s="132"/>
      <c r="NGK384" s="132"/>
      <c r="NGL384" s="132"/>
      <c r="NGM384" s="132"/>
      <c r="NGN384" s="132"/>
      <c r="NGO384" s="132"/>
      <c r="NGP384" s="132"/>
      <c r="NGQ384" s="132"/>
      <c r="NGR384" s="132"/>
      <c r="NGS384" s="132"/>
      <c r="NGT384" s="132"/>
      <c r="NGU384" s="132"/>
      <c r="NGV384" s="132"/>
      <c r="NGW384" s="132"/>
      <c r="NGX384" s="132"/>
      <c r="NGY384" s="132"/>
      <c r="NGZ384" s="132"/>
      <c r="NHA384" s="132"/>
      <c r="NHB384" s="132"/>
      <c r="NHC384" s="132"/>
      <c r="NHD384" s="132"/>
      <c r="NHE384" s="132"/>
      <c r="NHF384" s="132"/>
      <c r="NHG384" s="132"/>
      <c r="NHH384" s="132"/>
      <c r="NHI384" s="132"/>
      <c r="NHJ384" s="132"/>
      <c r="NHK384" s="132"/>
      <c r="NHL384" s="132"/>
      <c r="NHM384" s="132"/>
      <c r="NHN384" s="132"/>
      <c r="NHO384" s="132"/>
      <c r="NHP384" s="132"/>
      <c r="NHQ384" s="132"/>
      <c r="NHR384" s="132"/>
      <c r="NHS384" s="132"/>
      <c r="NHT384" s="132"/>
      <c r="NHU384" s="132"/>
      <c r="NHV384" s="132"/>
      <c r="NHW384" s="132"/>
      <c r="NHX384" s="132"/>
      <c r="NHY384" s="132"/>
      <c r="NHZ384" s="132"/>
      <c r="NIA384" s="132"/>
      <c r="NIB384" s="132"/>
      <c r="NIC384" s="132"/>
      <c r="NID384" s="132"/>
      <c r="NIE384" s="132"/>
      <c r="NIF384" s="132"/>
      <c r="NIG384" s="132"/>
      <c r="NIH384" s="132"/>
      <c r="NII384" s="132"/>
      <c r="NIJ384" s="132"/>
      <c r="NIK384" s="132"/>
      <c r="NIL384" s="132"/>
      <c r="NIM384" s="132"/>
      <c r="NIN384" s="132"/>
      <c r="NIO384" s="132"/>
      <c r="NIP384" s="132"/>
      <c r="NIQ384" s="132"/>
      <c r="NIR384" s="132"/>
      <c r="NIS384" s="132"/>
      <c r="NIT384" s="132"/>
      <c r="NIU384" s="132"/>
      <c r="NIV384" s="132"/>
      <c r="NIW384" s="132"/>
      <c r="NIX384" s="132"/>
      <c r="NIY384" s="132"/>
      <c r="NIZ384" s="132"/>
      <c r="NJA384" s="132"/>
      <c r="NJB384" s="132"/>
      <c r="NJC384" s="132"/>
      <c r="NJD384" s="132"/>
      <c r="NJE384" s="132"/>
      <c r="NJF384" s="132"/>
      <c r="NJG384" s="132"/>
      <c r="NJH384" s="132"/>
      <c r="NJI384" s="132"/>
      <c r="NJJ384" s="132"/>
      <c r="NJK384" s="132"/>
      <c r="NJL384" s="132"/>
      <c r="NJM384" s="132"/>
      <c r="NJN384" s="132"/>
      <c r="NJO384" s="132"/>
      <c r="NJP384" s="132"/>
      <c r="NJQ384" s="132"/>
      <c r="NJR384" s="132"/>
      <c r="NJS384" s="132"/>
      <c r="NJT384" s="132"/>
      <c r="NJU384" s="132"/>
      <c r="NJV384" s="132"/>
      <c r="NJW384" s="132"/>
      <c r="NJX384" s="132"/>
      <c r="NJY384" s="132"/>
      <c r="NJZ384" s="132"/>
      <c r="NKA384" s="132"/>
      <c r="NKB384" s="132"/>
      <c r="NKC384" s="132"/>
      <c r="NKD384" s="132"/>
      <c r="NKE384" s="132"/>
      <c r="NKF384" s="132"/>
      <c r="NKG384" s="132"/>
      <c r="NKH384" s="132"/>
      <c r="NKI384" s="132"/>
      <c r="NKJ384" s="132"/>
      <c r="NKK384" s="132"/>
      <c r="NKL384" s="132"/>
      <c r="NKM384" s="132"/>
      <c r="NKN384" s="132"/>
      <c r="NKO384" s="132"/>
      <c r="NKP384" s="132"/>
      <c r="NKQ384" s="132"/>
      <c r="NKR384" s="132"/>
      <c r="NKS384" s="132"/>
      <c r="NKT384" s="132"/>
      <c r="NKU384" s="132"/>
      <c r="NKV384" s="132"/>
      <c r="NKW384" s="132"/>
      <c r="NKX384" s="132"/>
      <c r="NKY384" s="132"/>
      <c r="NKZ384" s="132"/>
      <c r="NLA384" s="132"/>
      <c r="NLB384" s="132"/>
      <c r="NLC384" s="132"/>
      <c r="NLD384" s="132"/>
      <c r="NLE384" s="132"/>
      <c r="NLF384" s="132"/>
      <c r="NLG384" s="132"/>
      <c r="NLH384" s="132"/>
      <c r="NLI384" s="132"/>
      <c r="NLJ384" s="132"/>
      <c r="NLK384" s="132"/>
      <c r="NLL384" s="132"/>
      <c r="NLM384" s="132"/>
      <c r="NLN384" s="132"/>
      <c r="NLO384" s="132"/>
      <c r="NLP384" s="132"/>
      <c r="NLQ384" s="132"/>
      <c r="NLR384" s="132"/>
      <c r="NLS384" s="132"/>
      <c r="NLT384" s="132"/>
      <c r="NLU384" s="132"/>
      <c r="NLV384" s="132"/>
      <c r="NLW384" s="132"/>
      <c r="NLX384" s="132"/>
      <c r="NLY384" s="132"/>
      <c r="NLZ384" s="132"/>
      <c r="NMA384" s="132"/>
      <c r="NMB384" s="132"/>
      <c r="NMC384" s="132"/>
      <c r="NMD384" s="132"/>
      <c r="NME384" s="132"/>
      <c r="NMF384" s="132"/>
      <c r="NMG384" s="132"/>
      <c r="NMH384" s="132"/>
      <c r="NMI384" s="132"/>
      <c r="NMJ384" s="132"/>
      <c r="NMK384" s="132"/>
      <c r="NML384" s="132"/>
      <c r="NMM384" s="132"/>
      <c r="NMN384" s="132"/>
      <c r="NMO384" s="132"/>
      <c r="NMP384" s="132"/>
      <c r="NMQ384" s="132"/>
      <c r="NMR384" s="132"/>
      <c r="NMS384" s="132"/>
      <c r="NMT384" s="132"/>
      <c r="NMU384" s="132"/>
      <c r="NMV384" s="132"/>
      <c r="NMW384" s="132"/>
      <c r="NMX384" s="132"/>
      <c r="NMY384" s="132"/>
      <c r="NMZ384" s="132"/>
      <c r="NNA384" s="132"/>
      <c r="NNB384" s="132"/>
      <c r="NNC384" s="132"/>
      <c r="NND384" s="132"/>
      <c r="NNE384" s="132"/>
      <c r="NNF384" s="132"/>
      <c r="NNG384" s="132"/>
      <c r="NNH384" s="132"/>
      <c r="NNI384" s="132"/>
      <c r="NNJ384" s="132"/>
      <c r="NNK384" s="132"/>
      <c r="NNL384" s="132"/>
      <c r="NNM384" s="132"/>
      <c r="NNN384" s="132"/>
      <c r="NNO384" s="132"/>
      <c r="NNP384" s="132"/>
      <c r="NNQ384" s="132"/>
      <c r="NNR384" s="132"/>
      <c r="NNS384" s="132"/>
      <c r="NNT384" s="132"/>
      <c r="NNU384" s="132"/>
      <c r="NNV384" s="132"/>
      <c r="NNW384" s="132"/>
      <c r="NNX384" s="132"/>
      <c r="NNY384" s="132"/>
      <c r="NNZ384" s="132"/>
      <c r="NOA384" s="132"/>
      <c r="NOB384" s="132"/>
      <c r="NOC384" s="132"/>
      <c r="NOD384" s="132"/>
      <c r="NOE384" s="132"/>
      <c r="NOF384" s="132"/>
      <c r="NOG384" s="132"/>
      <c r="NOH384" s="132"/>
      <c r="NOI384" s="132"/>
      <c r="NOJ384" s="132"/>
      <c r="NOK384" s="132"/>
      <c r="NOL384" s="132"/>
      <c r="NOM384" s="132"/>
      <c r="NON384" s="132"/>
      <c r="NOO384" s="132"/>
      <c r="NOP384" s="132"/>
      <c r="NOQ384" s="132"/>
      <c r="NOR384" s="132"/>
      <c r="NOS384" s="132"/>
      <c r="NOT384" s="132"/>
      <c r="NOU384" s="132"/>
      <c r="NOV384" s="132"/>
      <c r="NOW384" s="132"/>
      <c r="NOX384" s="132"/>
      <c r="NOY384" s="132"/>
      <c r="NOZ384" s="132"/>
      <c r="NPA384" s="132"/>
      <c r="NPB384" s="132"/>
      <c r="NPC384" s="132"/>
      <c r="NPD384" s="132"/>
      <c r="NPE384" s="132"/>
      <c r="NPF384" s="132"/>
      <c r="NPG384" s="132"/>
      <c r="NPH384" s="132"/>
      <c r="NPI384" s="132"/>
      <c r="NPJ384" s="132"/>
      <c r="NPK384" s="132"/>
      <c r="NPL384" s="132"/>
      <c r="NPM384" s="132"/>
      <c r="NPN384" s="132"/>
      <c r="NPO384" s="132"/>
      <c r="NPP384" s="132"/>
      <c r="NPQ384" s="132"/>
      <c r="NPR384" s="132"/>
      <c r="NPS384" s="132"/>
      <c r="NPT384" s="132"/>
      <c r="NPU384" s="132"/>
      <c r="NPV384" s="132"/>
      <c r="NPW384" s="132"/>
      <c r="NPX384" s="132"/>
      <c r="NPY384" s="132"/>
      <c r="NPZ384" s="132"/>
      <c r="NQA384" s="132"/>
      <c r="NQB384" s="132"/>
      <c r="NQC384" s="132"/>
      <c r="NQD384" s="132"/>
      <c r="NQE384" s="132"/>
      <c r="NQF384" s="132"/>
      <c r="NQG384" s="132"/>
      <c r="NQH384" s="132"/>
      <c r="NQI384" s="132"/>
      <c r="NQJ384" s="132"/>
      <c r="NQK384" s="132"/>
      <c r="NQL384" s="132"/>
      <c r="NQM384" s="132"/>
      <c r="NQN384" s="132"/>
      <c r="NQO384" s="132"/>
      <c r="NQP384" s="132"/>
      <c r="NQQ384" s="132"/>
      <c r="NQR384" s="132"/>
      <c r="NQS384" s="132"/>
      <c r="NQT384" s="132"/>
      <c r="NQU384" s="132"/>
      <c r="NQV384" s="132"/>
      <c r="NQW384" s="132"/>
      <c r="NQX384" s="132"/>
      <c r="NQY384" s="132"/>
      <c r="NQZ384" s="132"/>
      <c r="NRA384" s="132"/>
      <c r="NRB384" s="132"/>
      <c r="NRC384" s="132"/>
      <c r="NRD384" s="132"/>
      <c r="NRE384" s="132"/>
      <c r="NRF384" s="132"/>
      <c r="NRG384" s="132"/>
      <c r="NRH384" s="132"/>
      <c r="NRI384" s="132"/>
      <c r="NRJ384" s="132"/>
      <c r="NRK384" s="132"/>
      <c r="NRL384" s="132"/>
      <c r="NRM384" s="132"/>
      <c r="NRN384" s="132"/>
      <c r="NRO384" s="132"/>
      <c r="NRP384" s="132"/>
      <c r="NRQ384" s="132"/>
      <c r="NRR384" s="132"/>
      <c r="NRS384" s="132"/>
      <c r="NRT384" s="132"/>
      <c r="NRU384" s="132"/>
      <c r="NRV384" s="132"/>
      <c r="NRW384" s="132"/>
      <c r="NRX384" s="132"/>
      <c r="NRY384" s="132"/>
      <c r="NRZ384" s="132"/>
      <c r="NSA384" s="132"/>
      <c r="NSB384" s="132"/>
      <c r="NSC384" s="132"/>
      <c r="NSD384" s="132"/>
      <c r="NSE384" s="132"/>
      <c r="NSF384" s="132"/>
      <c r="NSG384" s="132"/>
      <c r="NSH384" s="132"/>
      <c r="NSI384" s="132"/>
      <c r="NSJ384" s="132"/>
      <c r="NSK384" s="132"/>
      <c r="NSL384" s="132"/>
      <c r="NSM384" s="132"/>
      <c r="NSN384" s="132"/>
      <c r="NSO384" s="132"/>
      <c r="NSP384" s="132"/>
      <c r="NSQ384" s="132"/>
      <c r="NSR384" s="132"/>
      <c r="NSS384" s="132"/>
      <c r="NST384" s="132"/>
      <c r="NSU384" s="132"/>
      <c r="NSV384" s="132"/>
      <c r="NSW384" s="132"/>
      <c r="NSX384" s="132"/>
      <c r="NSY384" s="132"/>
      <c r="NSZ384" s="132"/>
      <c r="NTA384" s="132"/>
      <c r="NTB384" s="132"/>
      <c r="NTC384" s="132"/>
      <c r="NTD384" s="132"/>
      <c r="NTE384" s="132"/>
      <c r="NTF384" s="132"/>
      <c r="NTG384" s="132"/>
      <c r="NTH384" s="132"/>
      <c r="NTI384" s="132"/>
      <c r="NTJ384" s="132"/>
      <c r="NTK384" s="132"/>
      <c r="NTL384" s="132"/>
      <c r="NTM384" s="132"/>
      <c r="NTN384" s="132"/>
      <c r="NTO384" s="132"/>
      <c r="NTP384" s="132"/>
      <c r="NTQ384" s="132"/>
      <c r="NTR384" s="132"/>
      <c r="NTS384" s="132"/>
      <c r="NTT384" s="132"/>
      <c r="NTU384" s="132"/>
      <c r="NTV384" s="132"/>
      <c r="NTW384" s="132"/>
      <c r="NTX384" s="132"/>
      <c r="NTY384" s="132"/>
      <c r="NTZ384" s="132"/>
      <c r="NUA384" s="132"/>
      <c r="NUB384" s="132"/>
      <c r="NUC384" s="132"/>
      <c r="NUD384" s="132"/>
      <c r="NUE384" s="132"/>
      <c r="NUF384" s="132"/>
      <c r="NUG384" s="132"/>
      <c r="NUH384" s="132"/>
      <c r="NUI384" s="132"/>
      <c r="NUJ384" s="132"/>
      <c r="NUK384" s="132"/>
      <c r="NUL384" s="132"/>
      <c r="NUM384" s="132"/>
      <c r="NUN384" s="132"/>
      <c r="NUO384" s="132"/>
      <c r="NUP384" s="132"/>
      <c r="NUQ384" s="132"/>
      <c r="NUR384" s="132"/>
      <c r="NUS384" s="132"/>
      <c r="NUT384" s="132"/>
      <c r="NUU384" s="132"/>
      <c r="NUV384" s="132"/>
      <c r="NUW384" s="132"/>
      <c r="NUX384" s="132"/>
      <c r="NUY384" s="132"/>
      <c r="NUZ384" s="132"/>
      <c r="NVA384" s="132"/>
      <c r="NVB384" s="132"/>
      <c r="NVC384" s="132"/>
      <c r="NVD384" s="132"/>
      <c r="NVE384" s="132"/>
      <c r="NVF384" s="132"/>
      <c r="NVG384" s="132"/>
      <c r="NVH384" s="132"/>
      <c r="NVI384" s="132"/>
      <c r="NVJ384" s="132"/>
      <c r="NVK384" s="132"/>
      <c r="NVL384" s="132"/>
      <c r="NVM384" s="132"/>
      <c r="NVN384" s="132"/>
      <c r="NVO384" s="132"/>
      <c r="NVP384" s="132"/>
      <c r="NVQ384" s="132"/>
      <c r="NVR384" s="132"/>
      <c r="NVS384" s="132"/>
      <c r="NVT384" s="132"/>
      <c r="NVU384" s="132"/>
      <c r="NVV384" s="132"/>
      <c r="NVW384" s="132"/>
      <c r="NVX384" s="132"/>
      <c r="NVY384" s="132"/>
      <c r="NVZ384" s="132"/>
      <c r="NWA384" s="132"/>
      <c r="NWB384" s="132"/>
      <c r="NWC384" s="132"/>
      <c r="NWD384" s="132"/>
      <c r="NWE384" s="132"/>
      <c r="NWF384" s="132"/>
      <c r="NWG384" s="132"/>
      <c r="NWH384" s="132"/>
      <c r="NWI384" s="132"/>
      <c r="NWJ384" s="132"/>
      <c r="NWK384" s="132"/>
      <c r="NWL384" s="132"/>
      <c r="NWM384" s="132"/>
      <c r="NWN384" s="132"/>
      <c r="NWO384" s="132"/>
      <c r="NWP384" s="132"/>
      <c r="NWQ384" s="132"/>
      <c r="NWR384" s="132"/>
      <c r="NWS384" s="132"/>
      <c r="NWT384" s="132"/>
      <c r="NWU384" s="132"/>
      <c r="NWV384" s="132"/>
      <c r="NWW384" s="132"/>
      <c r="NWX384" s="132"/>
      <c r="NWY384" s="132"/>
      <c r="NWZ384" s="132"/>
      <c r="NXA384" s="132"/>
      <c r="NXB384" s="132"/>
      <c r="NXC384" s="132"/>
      <c r="NXD384" s="132"/>
      <c r="NXE384" s="132"/>
      <c r="NXF384" s="132"/>
      <c r="NXG384" s="132"/>
      <c r="NXH384" s="132"/>
      <c r="NXI384" s="132"/>
      <c r="NXJ384" s="132"/>
      <c r="NXK384" s="132"/>
      <c r="NXL384" s="132"/>
      <c r="NXM384" s="132"/>
      <c r="NXN384" s="132"/>
      <c r="NXO384" s="132"/>
      <c r="NXP384" s="132"/>
      <c r="NXQ384" s="132"/>
      <c r="NXR384" s="132"/>
      <c r="NXS384" s="132"/>
      <c r="NXT384" s="132"/>
      <c r="NXU384" s="132"/>
      <c r="NXV384" s="132"/>
      <c r="NXW384" s="132"/>
      <c r="NXX384" s="132"/>
      <c r="NXY384" s="132"/>
      <c r="NXZ384" s="132"/>
      <c r="NYA384" s="132"/>
      <c r="NYB384" s="132"/>
      <c r="NYC384" s="132"/>
      <c r="NYD384" s="132"/>
      <c r="NYE384" s="132"/>
      <c r="NYF384" s="132"/>
      <c r="NYG384" s="132"/>
      <c r="NYH384" s="132"/>
      <c r="NYI384" s="132"/>
      <c r="NYJ384" s="132"/>
      <c r="NYK384" s="132"/>
      <c r="NYL384" s="132"/>
      <c r="NYM384" s="132"/>
      <c r="NYN384" s="132"/>
      <c r="NYO384" s="132"/>
      <c r="NYP384" s="132"/>
      <c r="NYQ384" s="132"/>
      <c r="NYR384" s="132"/>
      <c r="NYS384" s="132"/>
      <c r="NYT384" s="132"/>
      <c r="NYU384" s="132"/>
      <c r="NYV384" s="132"/>
      <c r="NYW384" s="132"/>
      <c r="NYX384" s="132"/>
      <c r="NYY384" s="132"/>
      <c r="NYZ384" s="132"/>
      <c r="NZA384" s="132"/>
      <c r="NZB384" s="132"/>
      <c r="NZC384" s="132"/>
      <c r="NZD384" s="132"/>
      <c r="NZE384" s="132"/>
      <c r="NZF384" s="132"/>
      <c r="NZG384" s="132"/>
      <c r="NZH384" s="132"/>
      <c r="NZI384" s="132"/>
      <c r="NZJ384" s="132"/>
      <c r="NZK384" s="132"/>
      <c r="NZL384" s="132"/>
      <c r="NZM384" s="132"/>
      <c r="NZN384" s="132"/>
      <c r="NZO384" s="132"/>
      <c r="NZP384" s="132"/>
      <c r="NZQ384" s="132"/>
      <c r="NZR384" s="132"/>
      <c r="NZS384" s="132"/>
      <c r="NZT384" s="132"/>
      <c r="NZU384" s="132"/>
      <c r="NZV384" s="132"/>
      <c r="NZW384" s="132"/>
      <c r="NZX384" s="132"/>
      <c r="NZY384" s="132"/>
      <c r="NZZ384" s="132"/>
      <c r="OAA384" s="132"/>
      <c r="OAB384" s="132"/>
      <c r="OAC384" s="132"/>
      <c r="OAD384" s="132"/>
      <c r="OAE384" s="132"/>
      <c r="OAF384" s="132"/>
      <c r="OAG384" s="132"/>
      <c r="OAH384" s="132"/>
      <c r="OAI384" s="132"/>
      <c r="OAJ384" s="132"/>
      <c r="OAK384" s="132"/>
      <c r="OAL384" s="132"/>
      <c r="OAM384" s="132"/>
      <c r="OAN384" s="132"/>
      <c r="OAO384" s="132"/>
      <c r="OAP384" s="132"/>
      <c r="OAQ384" s="132"/>
      <c r="OAR384" s="132"/>
      <c r="OAS384" s="132"/>
      <c r="OAT384" s="132"/>
      <c r="OAU384" s="132"/>
      <c r="OAV384" s="132"/>
      <c r="OAW384" s="132"/>
      <c r="OAX384" s="132"/>
      <c r="OAY384" s="132"/>
      <c r="OAZ384" s="132"/>
      <c r="OBA384" s="132"/>
      <c r="OBB384" s="132"/>
      <c r="OBC384" s="132"/>
      <c r="OBD384" s="132"/>
      <c r="OBE384" s="132"/>
      <c r="OBF384" s="132"/>
      <c r="OBG384" s="132"/>
      <c r="OBH384" s="132"/>
      <c r="OBI384" s="132"/>
      <c r="OBJ384" s="132"/>
      <c r="OBK384" s="132"/>
      <c r="OBL384" s="132"/>
      <c r="OBM384" s="132"/>
      <c r="OBN384" s="132"/>
      <c r="OBO384" s="132"/>
      <c r="OBP384" s="132"/>
      <c r="OBQ384" s="132"/>
      <c r="OBR384" s="132"/>
      <c r="OBS384" s="132"/>
      <c r="OBT384" s="132"/>
      <c r="OBU384" s="132"/>
      <c r="OBV384" s="132"/>
      <c r="OBW384" s="132"/>
      <c r="OBX384" s="132"/>
      <c r="OBY384" s="132"/>
      <c r="OBZ384" s="132"/>
      <c r="OCA384" s="132"/>
      <c r="OCB384" s="132"/>
      <c r="OCC384" s="132"/>
      <c r="OCD384" s="132"/>
      <c r="OCE384" s="132"/>
      <c r="OCF384" s="132"/>
      <c r="OCG384" s="132"/>
      <c r="OCH384" s="132"/>
      <c r="OCI384" s="132"/>
      <c r="OCJ384" s="132"/>
      <c r="OCK384" s="132"/>
      <c r="OCL384" s="132"/>
      <c r="OCM384" s="132"/>
      <c r="OCN384" s="132"/>
      <c r="OCO384" s="132"/>
      <c r="OCP384" s="132"/>
      <c r="OCQ384" s="132"/>
      <c r="OCR384" s="132"/>
      <c r="OCS384" s="132"/>
      <c r="OCT384" s="132"/>
      <c r="OCU384" s="132"/>
      <c r="OCV384" s="132"/>
      <c r="OCW384" s="132"/>
      <c r="OCX384" s="132"/>
      <c r="OCY384" s="132"/>
      <c r="OCZ384" s="132"/>
      <c r="ODA384" s="132"/>
      <c r="ODB384" s="132"/>
      <c r="ODC384" s="132"/>
      <c r="ODD384" s="132"/>
      <c r="ODE384" s="132"/>
      <c r="ODF384" s="132"/>
      <c r="ODG384" s="132"/>
      <c r="ODH384" s="132"/>
      <c r="ODI384" s="132"/>
      <c r="ODJ384" s="132"/>
      <c r="ODK384" s="132"/>
      <c r="ODL384" s="132"/>
      <c r="ODM384" s="132"/>
      <c r="ODN384" s="132"/>
      <c r="ODO384" s="132"/>
      <c r="ODP384" s="132"/>
      <c r="ODQ384" s="132"/>
      <c r="ODR384" s="132"/>
      <c r="ODS384" s="132"/>
      <c r="ODT384" s="132"/>
      <c r="ODU384" s="132"/>
      <c r="ODV384" s="132"/>
      <c r="ODW384" s="132"/>
      <c r="ODX384" s="132"/>
      <c r="ODY384" s="132"/>
      <c r="ODZ384" s="132"/>
      <c r="OEA384" s="132"/>
      <c r="OEB384" s="132"/>
      <c r="OEC384" s="132"/>
      <c r="OED384" s="132"/>
      <c r="OEE384" s="132"/>
      <c r="OEF384" s="132"/>
      <c r="OEG384" s="132"/>
      <c r="OEH384" s="132"/>
      <c r="OEI384" s="132"/>
      <c r="OEJ384" s="132"/>
      <c r="OEK384" s="132"/>
      <c r="OEL384" s="132"/>
      <c r="OEM384" s="132"/>
      <c r="OEN384" s="132"/>
      <c r="OEO384" s="132"/>
      <c r="OEP384" s="132"/>
      <c r="OEQ384" s="132"/>
      <c r="OER384" s="132"/>
      <c r="OES384" s="132"/>
      <c r="OET384" s="132"/>
      <c r="OEU384" s="132"/>
      <c r="OEV384" s="132"/>
      <c r="OEW384" s="132"/>
      <c r="OEX384" s="132"/>
      <c r="OEY384" s="132"/>
      <c r="OEZ384" s="132"/>
      <c r="OFA384" s="132"/>
      <c r="OFB384" s="132"/>
      <c r="OFC384" s="132"/>
      <c r="OFD384" s="132"/>
      <c r="OFE384" s="132"/>
      <c r="OFF384" s="132"/>
      <c r="OFG384" s="132"/>
      <c r="OFH384" s="132"/>
      <c r="OFI384" s="132"/>
      <c r="OFJ384" s="132"/>
      <c r="OFK384" s="132"/>
      <c r="OFL384" s="132"/>
      <c r="OFM384" s="132"/>
      <c r="OFN384" s="132"/>
      <c r="OFO384" s="132"/>
      <c r="OFP384" s="132"/>
      <c r="OFQ384" s="132"/>
      <c r="OFR384" s="132"/>
      <c r="OFS384" s="132"/>
      <c r="OFT384" s="132"/>
      <c r="OFU384" s="132"/>
      <c r="OFV384" s="132"/>
      <c r="OFW384" s="132"/>
      <c r="OFX384" s="132"/>
      <c r="OFY384" s="132"/>
      <c r="OFZ384" s="132"/>
      <c r="OGA384" s="132"/>
      <c r="OGB384" s="132"/>
      <c r="OGC384" s="132"/>
      <c r="OGD384" s="132"/>
      <c r="OGE384" s="132"/>
      <c r="OGF384" s="132"/>
      <c r="OGG384" s="132"/>
      <c r="OGH384" s="132"/>
      <c r="OGI384" s="132"/>
      <c r="OGJ384" s="132"/>
      <c r="OGK384" s="132"/>
      <c r="OGL384" s="132"/>
      <c r="OGM384" s="132"/>
      <c r="OGN384" s="132"/>
      <c r="OGO384" s="132"/>
      <c r="OGP384" s="132"/>
      <c r="OGQ384" s="132"/>
      <c r="OGR384" s="132"/>
      <c r="OGS384" s="132"/>
      <c r="OGT384" s="132"/>
      <c r="OGU384" s="132"/>
      <c r="OGV384" s="132"/>
      <c r="OGW384" s="132"/>
      <c r="OGX384" s="132"/>
      <c r="OGY384" s="132"/>
      <c r="OGZ384" s="132"/>
      <c r="OHA384" s="132"/>
      <c r="OHB384" s="132"/>
      <c r="OHC384" s="132"/>
      <c r="OHD384" s="132"/>
      <c r="OHE384" s="132"/>
      <c r="OHF384" s="132"/>
      <c r="OHG384" s="132"/>
      <c r="OHH384" s="132"/>
      <c r="OHI384" s="132"/>
      <c r="OHJ384" s="132"/>
      <c r="OHK384" s="132"/>
      <c r="OHL384" s="132"/>
      <c r="OHM384" s="132"/>
      <c r="OHN384" s="132"/>
      <c r="OHO384" s="132"/>
      <c r="OHP384" s="132"/>
      <c r="OHQ384" s="132"/>
      <c r="OHR384" s="132"/>
      <c r="OHS384" s="132"/>
      <c r="OHT384" s="132"/>
      <c r="OHU384" s="132"/>
      <c r="OHV384" s="132"/>
      <c r="OHW384" s="132"/>
      <c r="OHX384" s="132"/>
      <c r="OHY384" s="132"/>
      <c r="OHZ384" s="132"/>
      <c r="OIA384" s="132"/>
      <c r="OIB384" s="132"/>
      <c r="OIC384" s="132"/>
      <c r="OID384" s="132"/>
      <c r="OIE384" s="132"/>
      <c r="OIF384" s="132"/>
      <c r="OIG384" s="132"/>
      <c r="OIH384" s="132"/>
      <c r="OII384" s="132"/>
      <c r="OIJ384" s="132"/>
      <c r="OIK384" s="132"/>
      <c r="OIL384" s="132"/>
      <c r="OIM384" s="132"/>
      <c r="OIN384" s="132"/>
      <c r="OIO384" s="132"/>
      <c r="OIP384" s="132"/>
      <c r="OIQ384" s="132"/>
      <c r="OIR384" s="132"/>
      <c r="OIS384" s="132"/>
      <c r="OIT384" s="132"/>
      <c r="OIU384" s="132"/>
      <c r="OIV384" s="132"/>
      <c r="OIW384" s="132"/>
      <c r="OIX384" s="132"/>
      <c r="OIY384" s="132"/>
      <c r="OIZ384" s="132"/>
      <c r="OJA384" s="132"/>
      <c r="OJB384" s="132"/>
      <c r="OJC384" s="132"/>
      <c r="OJD384" s="132"/>
      <c r="OJE384" s="132"/>
      <c r="OJF384" s="132"/>
      <c r="OJG384" s="132"/>
      <c r="OJH384" s="132"/>
      <c r="OJI384" s="132"/>
      <c r="OJJ384" s="132"/>
      <c r="OJK384" s="132"/>
      <c r="OJL384" s="132"/>
      <c r="OJM384" s="132"/>
      <c r="OJN384" s="132"/>
      <c r="OJO384" s="132"/>
      <c r="OJP384" s="132"/>
      <c r="OJQ384" s="132"/>
      <c r="OJR384" s="132"/>
      <c r="OJS384" s="132"/>
      <c r="OJT384" s="132"/>
      <c r="OJU384" s="132"/>
      <c r="OJV384" s="132"/>
      <c r="OJW384" s="132"/>
      <c r="OJX384" s="132"/>
      <c r="OJY384" s="132"/>
      <c r="OJZ384" s="132"/>
      <c r="OKA384" s="132"/>
      <c r="OKB384" s="132"/>
      <c r="OKC384" s="132"/>
      <c r="OKD384" s="132"/>
      <c r="OKE384" s="132"/>
      <c r="OKF384" s="132"/>
      <c r="OKG384" s="132"/>
      <c r="OKH384" s="132"/>
      <c r="OKI384" s="132"/>
      <c r="OKJ384" s="132"/>
      <c r="OKK384" s="132"/>
      <c r="OKL384" s="132"/>
      <c r="OKM384" s="132"/>
      <c r="OKN384" s="132"/>
      <c r="OKO384" s="132"/>
      <c r="OKP384" s="132"/>
      <c r="OKQ384" s="132"/>
      <c r="OKR384" s="132"/>
      <c r="OKS384" s="132"/>
      <c r="OKT384" s="132"/>
      <c r="OKU384" s="132"/>
      <c r="OKV384" s="132"/>
      <c r="OKW384" s="132"/>
      <c r="OKX384" s="132"/>
      <c r="OKY384" s="132"/>
      <c r="OKZ384" s="132"/>
      <c r="OLA384" s="132"/>
      <c r="OLB384" s="132"/>
      <c r="OLC384" s="132"/>
      <c r="OLD384" s="132"/>
      <c r="OLE384" s="132"/>
      <c r="OLF384" s="132"/>
      <c r="OLG384" s="132"/>
      <c r="OLH384" s="132"/>
      <c r="OLI384" s="132"/>
      <c r="OLJ384" s="132"/>
      <c r="OLK384" s="132"/>
      <c r="OLL384" s="132"/>
      <c r="OLM384" s="132"/>
      <c r="OLN384" s="132"/>
      <c r="OLO384" s="132"/>
      <c r="OLP384" s="132"/>
      <c r="OLQ384" s="132"/>
      <c r="OLR384" s="132"/>
      <c r="OLS384" s="132"/>
      <c r="OLT384" s="132"/>
      <c r="OLU384" s="132"/>
      <c r="OLV384" s="132"/>
      <c r="OLW384" s="132"/>
      <c r="OLX384" s="132"/>
      <c r="OLY384" s="132"/>
      <c r="OLZ384" s="132"/>
      <c r="OMA384" s="132"/>
      <c r="OMB384" s="132"/>
      <c r="OMC384" s="132"/>
      <c r="OMD384" s="132"/>
      <c r="OME384" s="132"/>
      <c r="OMF384" s="132"/>
      <c r="OMG384" s="132"/>
      <c r="OMH384" s="132"/>
      <c r="OMI384" s="132"/>
      <c r="OMJ384" s="132"/>
      <c r="OMK384" s="132"/>
      <c r="OML384" s="132"/>
      <c r="OMM384" s="132"/>
      <c r="OMN384" s="132"/>
      <c r="OMO384" s="132"/>
      <c r="OMP384" s="132"/>
      <c r="OMQ384" s="132"/>
      <c r="OMR384" s="132"/>
      <c r="OMS384" s="132"/>
      <c r="OMT384" s="132"/>
      <c r="OMU384" s="132"/>
      <c r="OMV384" s="132"/>
      <c r="OMW384" s="132"/>
      <c r="OMX384" s="132"/>
      <c r="OMY384" s="132"/>
      <c r="OMZ384" s="132"/>
      <c r="ONA384" s="132"/>
      <c r="ONB384" s="132"/>
      <c r="ONC384" s="132"/>
      <c r="OND384" s="132"/>
      <c r="ONE384" s="132"/>
      <c r="ONF384" s="132"/>
      <c r="ONG384" s="132"/>
      <c r="ONH384" s="132"/>
      <c r="ONI384" s="132"/>
      <c r="ONJ384" s="132"/>
      <c r="ONK384" s="132"/>
      <c r="ONL384" s="132"/>
      <c r="ONM384" s="132"/>
      <c r="ONN384" s="132"/>
      <c r="ONO384" s="132"/>
      <c r="ONP384" s="132"/>
      <c r="ONQ384" s="132"/>
      <c r="ONR384" s="132"/>
      <c r="ONS384" s="132"/>
      <c r="ONT384" s="132"/>
      <c r="ONU384" s="132"/>
      <c r="ONV384" s="132"/>
      <c r="ONW384" s="132"/>
      <c r="ONX384" s="132"/>
      <c r="ONY384" s="132"/>
      <c r="ONZ384" s="132"/>
      <c r="OOA384" s="132"/>
      <c r="OOB384" s="132"/>
      <c r="OOC384" s="132"/>
      <c r="OOD384" s="132"/>
      <c r="OOE384" s="132"/>
      <c r="OOF384" s="132"/>
      <c r="OOG384" s="132"/>
      <c r="OOH384" s="132"/>
      <c r="OOI384" s="132"/>
      <c r="OOJ384" s="132"/>
      <c r="OOK384" s="132"/>
      <c r="OOL384" s="132"/>
      <c r="OOM384" s="132"/>
      <c r="OON384" s="132"/>
      <c r="OOO384" s="132"/>
      <c r="OOP384" s="132"/>
      <c r="OOQ384" s="132"/>
      <c r="OOR384" s="132"/>
      <c r="OOS384" s="132"/>
      <c r="OOT384" s="132"/>
      <c r="OOU384" s="132"/>
      <c r="OOV384" s="132"/>
      <c r="OOW384" s="132"/>
      <c r="OOX384" s="132"/>
      <c r="OOY384" s="132"/>
      <c r="OOZ384" s="132"/>
      <c r="OPA384" s="132"/>
      <c r="OPB384" s="132"/>
      <c r="OPC384" s="132"/>
      <c r="OPD384" s="132"/>
      <c r="OPE384" s="132"/>
      <c r="OPF384" s="132"/>
      <c r="OPG384" s="132"/>
      <c r="OPH384" s="132"/>
      <c r="OPI384" s="132"/>
      <c r="OPJ384" s="132"/>
      <c r="OPK384" s="132"/>
      <c r="OPL384" s="132"/>
      <c r="OPM384" s="132"/>
      <c r="OPN384" s="132"/>
      <c r="OPO384" s="132"/>
      <c r="OPP384" s="132"/>
      <c r="OPQ384" s="132"/>
      <c r="OPR384" s="132"/>
      <c r="OPS384" s="132"/>
      <c r="OPT384" s="132"/>
      <c r="OPU384" s="132"/>
      <c r="OPV384" s="132"/>
      <c r="OPW384" s="132"/>
      <c r="OPX384" s="132"/>
      <c r="OPY384" s="132"/>
      <c r="OPZ384" s="132"/>
      <c r="OQA384" s="132"/>
      <c r="OQB384" s="132"/>
      <c r="OQC384" s="132"/>
      <c r="OQD384" s="132"/>
      <c r="OQE384" s="132"/>
      <c r="OQF384" s="132"/>
      <c r="OQG384" s="132"/>
      <c r="OQH384" s="132"/>
      <c r="OQI384" s="132"/>
      <c r="OQJ384" s="132"/>
      <c r="OQK384" s="132"/>
      <c r="OQL384" s="132"/>
      <c r="OQM384" s="132"/>
      <c r="OQN384" s="132"/>
      <c r="OQO384" s="132"/>
      <c r="OQP384" s="132"/>
      <c r="OQQ384" s="132"/>
      <c r="OQR384" s="132"/>
      <c r="OQS384" s="132"/>
      <c r="OQT384" s="132"/>
      <c r="OQU384" s="132"/>
      <c r="OQV384" s="132"/>
      <c r="OQW384" s="132"/>
      <c r="OQX384" s="132"/>
      <c r="OQY384" s="132"/>
      <c r="OQZ384" s="132"/>
      <c r="ORA384" s="132"/>
      <c r="ORB384" s="132"/>
      <c r="ORC384" s="132"/>
      <c r="ORD384" s="132"/>
      <c r="ORE384" s="132"/>
      <c r="ORF384" s="132"/>
      <c r="ORG384" s="132"/>
      <c r="ORH384" s="132"/>
      <c r="ORI384" s="132"/>
      <c r="ORJ384" s="132"/>
      <c r="ORK384" s="132"/>
      <c r="ORL384" s="132"/>
      <c r="ORM384" s="132"/>
      <c r="ORN384" s="132"/>
      <c r="ORO384" s="132"/>
      <c r="ORP384" s="132"/>
      <c r="ORQ384" s="132"/>
      <c r="ORR384" s="132"/>
      <c r="ORS384" s="132"/>
      <c r="ORT384" s="132"/>
      <c r="ORU384" s="132"/>
      <c r="ORV384" s="132"/>
      <c r="ORW384" s="132"/>
      <c r="ORX384" s="132"/>
      <c r="ORY384" s="132"/>
      <c r="ORZ384" s="132"/>
      <c r="OSA384" s="132"/>
      <c r="OSB384" s="132"/>
      <c r="OSC384" s="132"/>
      <c r="OSD384" s="132"/>
      <c r="OSE384" s="132"/>
      <c r="OSF384" s="132"/>
      <c r="OSG384" s="132"/>
      <c r="OSH384" s="132"/>
      <c r="OSI384" s="132"/>
      <c r="OSJ384" s="132"/>
      <c r="OSK384" s="132"/>
      <c r="OSL384" s="132"/>
      <c r="OSM384" s="132"/>
      <c r="OSN384" s="132"/>
      <c r="OSO384" s="132"/>
      <c r="OSP384" s="132"/>
      <c r="OSQ384" s="132"/>
      <c r="OSR384" s="132"/>
      <c r="OSS384" s="132"/>
      <c r="OST384" s="132"/>
      <c r="OSU384" s="132"/>
      <c r="OSV384" s="132"/>
      <c r="OSW384" s="132"/>
      <c r="OSX384" s="132"/>
      <c r="OSY384" s="132"/>
      <c r="OSZ384" s="132"/>
      <c r="OTA384" s="132"/>
      <c r="OTB384" s="132"/>
      <c r="OTC384" s="132"/>
      <c r="OTD384" s="132"/>
      <c r="OTE384" s="132"/>
      <c r="OTF384" s="132"/>
      <c r="OTG384" s="132"/>
      <c r="OTH384" s="132"/>
      <c r="OTI384" s="132"/>
      <c r="OTJ384" s="132"/>
      <c r="OTK384" s="132"/>
      <c r="OTL384" s="132"/>
      <c r="OTM384" s="132"/>
      <c r="OTN384" s="132"/>
      <c r="OTO384" s="132"/>
      <c r="OTP384" s="132"/>
      <c r="OTQ384" s="132"/>
      <c r="OTR384" s="132"/>
      <c r="OTS384" s="132"/>
      <c r="OTT384" s="132"/>
      <c r="OTU384" s="132"/>
      <c r="OTV384" s="132"/>
      <c r="OTW384" s="132"/>
      <c r="OTX384" s="132"/>
      <c r="OTY384" s="132"/>
      <c r="OTZ384" s="132"/>
      <c r="OUA384" s="132"/>
      <c r="OUB384" s="132"/>
      <c r="OUC384" s="132"/>
      <c r="OUD384" s="132"/>
      <c r="OUE384" s="132"/>
      <c r="OUF384" s="132"/>
      <c r="OUG384" s="132"/>
      <c r="OUH384" s="132"/>
      <c r="OUI384" s="132"/>
      <c r="OUJ384" s="132"/>
      <c r="OUK384" s="132"/>
      <c r="OUL384" s="132"/>
      <c r="OUM384" s="132"/>
      <c r="OUN384" s="132"/>
      <c r="OUO384" s="132"/>
      <c r="OUP384" s="132"/>
      <c r="OUQ384" s="132"/>
      <c r="OUR384" s="132"/>
      <c r="OUS384" s="132"/>
      <c r="OUT384" s="132"/>
      <c r="OUU384" s="132"/>
      <c r="OUV384" s="132"/>
      <c r="OUW384" s="132"/>
      <c r="OUX384" s="132"/>
      <c r="OUY384" s="132"/>
      <c r="OUZ384" s="132"/>
      <c r="OVA384" s="132"/>
      <c r="OVB384" s="132"/>
      <c r="OVC384" s="132"/>
      <c r="OVD384" s="132"/>
      <c r="OVE384" s="132"/>
      <c r="OVF384" s="132"/>
      <c r="OVG384" s="132"/>
      <c r="OVH384" s="132"/>
      <c r="OVI384" s="132"/>
      <c r="OVJ384" s="132"/>
      <c r="OVK384" s="132"/>
      <c r="OVL384" s="132"/>
      <c r="OVM384" s="132"/>
      <c r="OVN384" s="132"/>
      <c r="OVO384" s="132"/>
      <c r="OVP384" s="132"/>
      <c r="OVQ384" s="132"/>
      <c r="OVR384" s="132"/>
      <c r="OVS384" s="132"/>
      <c r="OVT384" s="132"/>
      <c r="OVU384" s="132"/>
      <c r="OVV384" s="132"/>
      <c r="OVW384" s="132"/>
      <c r="OVX384" s="132"/>
      <c r="OVY384" s="132"/>
      <c r="OVZ384" s="132"/>
      <c r="OWA384" s="132"/>
      <c r="OWB384" s="132"/>
      <c r="OWC384" s="132"/>
      <c r="OWD384" s="132"/>
      <c r="OWE384" s="132"/>
      <c r="OWF384" s="132"/>
      <c r="OWG384" s="132"/>
      <c r="OWH384" s="132"/>
      <c r="OWI384" s="132"/>
      <c r="OWJ384" s="132"/>
      <c r="OWK384" s="132"/>
      <c r="OWL384" s="132"/>
      <c r="OWM384" s="132"/>
      <c r="OWN384" s="132"/>
      <c r="OWO384" s="132"/>
      <c r="OWP384" s="132"/>
      <c r="OWQ384" s="132"/>
      <c r="OWR384" s="132"/>
      <c r="OWS384" s="132"/>
      <c r="OWT384" s="132"/>
      <c r="OWU384" s="132"/>
      <c r="OWV384" s="132"/>
      <c r="OWW384" s="132"/>
      <c r="OWX384" s="132"/>
      <c r="OWY384" s="132"/>
      <c r="OWZ384" s="132"/>
      <c r="OXA384" s="132"/>
      <c r="OXB384" s="132"/>
      <c r="OXC384" s="132"/>
      <c r="OXD384" s="132"/>
      <c r="OXE384" s="132"/>
      <c r="OXF384" s="132"/>
      <c r="OXG384" s="132"/>
      <c r="OXH384" s="132"/>
      <c r="OXI384" s="132"/>
      <c r="OXJ384" s="132"/>
      <c r="OXK384" s="132"/>
      <c r="OXL384" s="132"/>
      <c r="OXM384" s="132"/>
      <c r="OXN384" s="132"/>
      <c r="OXO384" s="132"/>
      <c r="OXP384" s="132"/>
      <c r="OXQ384" s="132"/>
      <c r="OXR384" s="132"/>
      <c r="OXS384" s="132"/>
      <c r="OXT384" s="132"/>
      <c r="OXU384" s="132"/>
      <c r="OXV384" s="132"/>
      <c r="OXW384" s="132"/>
      <c r="OXX384" s="132"/>
      <c r="OXY384" s="132"/>
      <c r="OXZ384" s="132"/>
      <c r="OYA384" s="132"/>
      <c r="OYB384" s="132"/>
      <c r="OYC384" s="132"/>
      <c r="OYD384" s="132"/>
      <c r="OYE384" s="132"/>
      <c r="OYF384" s="132"/>
      <c r="OYG384" s="132"/>
      <c r="OYH384" s="132"/>
      <c r="OYI384" s="132"/>
      <c r="OYJ384" s="132"/>
      <c r="OYK384" s="132"/>
      <c r="OYL384" s="132"/>
      <c r="OYM384" s="132"/>
      <c r="OYN384" s="132"/>
      <c r="OYO384" s="132"/>
      <c r="OYP384" s="132"/>
      <c r="OYQ384" s="132"/>
      <c r="OYR384" s="132"/>
      <c r="OYS384" s="132"/>
      <c r="OYT384" s="132"/>
      <c r="OYU384" s="132"/>
      <c r="OYV384" s="132"/>
      <c r="OYW384" s="132"/>
      <c r="OYX384" s="132"/>
      <c r="OYY384" s="132"/>
      <c r="OYZ384" s="132"/>
      <c r="OZA384" s="132"/>
      <c r="OZB384" s="132"/>
      <c r="OZC384" s="132"/>
      <c r="OZD384" s="132"/>
      <c r="OZE384" s="132"/>
      <c r="OZF384" s="132"/>
      <c r="OZG384" s="132"/>
      <c r="OZH384" s="132"/>
      <c r="OZI384" s="132"/>
      <c r="OZJ384" s="132"/>
      <c r="OZK384" s="132"/>
      <c r="OZL384" s="132"/>
      <c r="OZM384" s="132"/>
      <c r="OZN384" s="132"/>
      <c r="OZO384" s="132"/>
      <c r="OZP384" s="132"/>
      <c r="OZQ384" s="132"/>
      <c r="OZR384" s="132"/>
      <c r="OZS384" s="132"/>
      <c r="OZT384" s="132"/>
      <c r="OZU384" s="132"/>
      <c r="OZV384" s="132"/>
      <c r="OZW384" s="132"/>
      <c r="OZX384" s="132"/>
      <c r="OZY384" s="132"/>
      <c r="OZZ384" s="132"/>
      <c r="PAA384" s="132"/>
      <c r="PAB384" s="132"/>
      <c r="PAC384" s="132"/>
      <c r="PAD384" s="132"/>
      <c r="PAE384" s="132"/>
      <c r="PAF384" s="132"/>
      <c r="PAG384" s="132"/>
      <c r="PAH384" s="132"/>
      <c r="PAI384" s="132"/>
      <c r="PAJ384" s="132"/>
      <c r="PAK384" s="132"/>
      <c r="PAL384" s="132"/>
      <c r="PAM384" s="132"/>
      <c r="PAN384" s="132"/>
      <c r="PAO384" s="132"/>
      <c r="PAP384" s="132"/>
      <c r="PAQ384" s="132"/>
      <c r="PAR384" s="132"/>
      <c r="PAS384" s="132"/>
      <c r="PAT384" s="132"/>
      <c r="PAU384" s="132"/>
      <c r="PAV384" s="132"/>
      <c r="PAW384" s="132"/>
      <c r="PAX384" s="132"/>
      <c r="PAY384" s="132"/>
      <c r="PAZ384" s="132"/>
      <c r="PBA384" s="132"/>
      <c r="PBB384" s="132"/>
      <c r="PBC384" s="132"/>
      <c r="PBD384" s="132"/>
      <c r="PBE384" s="132"/>
      <c r="PBF384" s="132"/>
      <c r="PBG384" s="132"/>
      <c r="PBH384" s="132"/>
      <c r="PBI384" s="132"/>
      <c r="PBJ384" s="132"/>
      <c r="PBK384" s="132"/>
      <c r="PBL384" s="132"/>
      <c r="PBM384" s="132"/>
      <c r="PBN384" s="132"/>
      <c r="PBO384" s="132"/>
      <c r="PBP384" s="132"/>
      <c r="PBQ384" s="132"/>
      <c r="PBR384" s="132"/>
      <c r="PBS384" s="132"/>
      <c r="PBT384" s="132"/>
      <c r="PBU384" s="132"/>
      <c r="PBV384" s="132"/>
      <c r="PBW384" s="132"/>
      <c r="PBX384" s="132"/>
      <c r="PBY384" s="132"/>
      <c r="PBZ384" s="132"/>
      <c r="PCA384" s="132"/>
      <c r="PCB384" s="132"/>
      <c r="PCC384" s="132"/>
      <c r="PCD384" s="132"/>
      <c r="PCE384" s="132"/>
      <c r="PCF384" s="132"/>
      <c r="PCG384" s="132"/>
      <c r="PCH384" s="132"/>
      <c r="PCI384" s="132"/>
      <c r="PCJ384" s="132"/>
      <c r="PCK384" s="132"/>
      <c r="PCL384" s="132"/>
      <c r="PCM384" s="132"/>
      <c r="PCN384" s="132"/>
      <c r="PCO384" s="132"/>
      <c r="PCP384" s="132"/>
      <c r="PCQ384" s="132"/>
      <c r="PCR384" s="132"/>
      <c r="PCS384" s="132"/>
      <c r="PCT384" s="132"/>
      <c r="PCU384" s="132"/>
      <c r="PCV384" s="132"/>
      <c r="PCW384" s="132"/>
      <c r="PCX384" s="132"/>
      <c r="PCY384" s="132"/>
      <c r="PCZ384" s="132"/>
      <c r="PDA384" s="132"/>
      <c r="PDB384" s="132"/>
      <c r="PDC384" s="132"/>
      <c r="PDD384" s="132"/>
      <c r="PDE384" s="132"/>
      <c r="PDF384" s="132"/>
      <c r="PDG384" s="132"/>
      <c r="PDH384" s="132"/>
      <c r="PDI384" s="132"/>
      <c r="PDJ384" s="132"/>
      <c r="PDK384" s="132"/>
      <c r="PDL384" s="132"/>
      <c r="PDM384" s="132"/>
      <c r="PDN384" s="132"/>
      <c r="PDO384" s="132"/>
      <c r="PDP384" s="132"/>
      <c r="PDQ384" s="132"/>
      <c r="PDR384" s="132"/>
      <c r="PDS384" s="132"/>
      <c r="PDT384" s="132"/>
      <c r="PDU384" s="132"/>
      <c r="PDV384" s="132"/>
      <c r="PDW384" s="132"/>
      <c r="PDX384" s="132"/>
      <c r="PDY384" s="132"/>
      <c r="PDZ384" s="132"/>
      <c r="PEA384" s="132"/>
      <c r="PEB384" s="132"/>
      <c r="PEC384" s="132"/>
      <c r="PED384" s="132"/>
      <c r="PEE384" s="132"/>
      <c r="PEF384" s="132"/>
      <c r="PEG384" s="132"/>
      <c r="PEH384" s="132"/>
      <c r="PEI384" s="132"/>
      <c r="PEJ384" s="132"/>
      <c r="PEK384" s="132"/>
      <c r="PEL384" s="132"/>
      <c r="PEM384" s="132"/>
      <c r="PEN384" s="132"/>
      <c r="PEO384" s="132"/>
      <c r="PEP384" s="132"/>
      <c r="PEQ384" s="132"/>
      <c r="PER384" s="132"/>
      <c r="PES384" s="132"/>
      <c r="PET384" s="132"/>
      <c r="PEU384" s="132"/>
      <c r="PEV384" s="132"/>
      <c r="PEW384" s="132"/>
      <c r="PEX384" s="132"/>
      <c r="PEY384" s="132"/>
      <c r="PEZ384" s="132"/>
      <c r="PFA384" s="132"/>
      <c r="PFB384" s="132"/>
      <c r="PFC384" s="132"/>
      <c r="PFD384" s="132"/>
      <c r="PFE384" s="132"/>
      <c r="PFF384" s="132"/>
      <c r="PFG384" s="132"/>
      <c r="PFH384" s="132"/>
      <c r="PFI384" s="132"/>
      <c r="PFJ384" s="132"/>
      <c r="PFK384" s="132"/>
      <c r="PFL384" s="132"/>
      <c r="PFM384" s="132"/>
      <c r="PFN384" s="132"/>
      <c r="PFO384" s="132"/>
      <c r="PFP384" s="132"/>
      <c r="PFQ384" s="132"/>
      <c r="PFR384" s="132"/>
      <c r="PFS384" s="132"/>
      <c r="PFT384" s="132"/>
      <c r="PFU384" s="132"/>
      <c r="PFV384" s="132"/>
      <c r="PFW384" s="132"/>
      <c r="PFX384" s="132"/>
      <c r="PFY384" s="132"/>
      <c r="PFZ384" s="132"/>
      <c r="PGA384" s="132"/>
      <c r="PGB384" s="132"/>
      <c r="PGC384" s="132"/>
      <c r="PGD384" s="132"/>
      <c r="PGE384" s="132"/>
      <c r="PGF384" s="132"/>
      <c r="PGG384" s="132"/>
      <c r="PGH384" s="132"/>
      <c r="PGI384" s="132"/>
      <c r="PGJ384" s="132"/>
      <c r="PGK384" s="132"/>
      <c r="PGL384" s="132"/>
      <c r="PGM384" s="132"/>
      <c r="PGN384" s="132"/>
      <c r="PGO384" s="132"/>
      <c r="PGP384" s="132"/>
      <c r="PGQ384" s="132"/>
      <c r="PGR384" s="132"/>
      <c r="PGS384" s="132"/>
      <c r="PGT384" s="132"/>
      <c r="PGU384" s="132"/>
      <c r="PGV384" s="132"/>
      <c r="PGW384" s="132"/>
      <c r="PGX384" s="132"/>
      <c r="PGY384" s="132"/>
      <c r="PGZ384" s="132"/>
      <c r="PHA384" s="132"/>
      <c r="PHB384" s="132"/>
      <c r="PHC384" s="132"/>
      <c r="PHD384" s="132"/>
      <c r="PHE384" s="132"/>
      <c r="PHF384" s="132"/>
      <c r="PHG384" s="132"/>
      <c r="PHH384" s="132"/>
      <c r="PHI384" s="132"/>
      <c r="PHJ384" s="132"/>
      <c r="PHK384" s="132"/>
      <c r="PHL384" s="132"/>
      <c r="PHM384" s="132"/>
      <c r="PHN384" s="132"/>
      <c r="PHO384" s="132"/>
      <c r="PHP384" s="132"/>
      <c r="PHQ384" s="132"/>
      <c r="PHR384" s="132"/>
      <c r="PHS384" s="132"/>
      <c r="PHT384" s="132"/>
      <c r="PHU384" s="132"/>
      <c r="PHV384" s="132"/>
      <c r="PHW384" s="132"/>
      <c r="PHX384" s="132"/>
      <c r="PHY384" s="132"/>
      <c r="PHZ384" s="132"/>
      <c r="PIA384" s="132"/>
      <c r="PIB384" s="132"/>
      <c r="PIC384" s="132"/>
      <c r="PID384" s="132"/>
      <c r="PIE384" s="132"/>
      <c r="PIF384" s="132"/>
      <c r="PIG384" s="132"/>
      <c r="PIH384" s="132"/>
      <c r="PII384" s="132"/>
      <c r="PIJ384" s="132"/>
      <c r="PIK384" s="132"/>
      <c r="PIL384" s="132"/>
      <c r="PIM384" s="132"/>
      <c r="PIN384" s="132"/>
      <c r="PIO384" s="132"/>
      <c r="PIP384" s="132"/>
      <c r="PIQ384" s="132"/>
      <c r="PIR384" s="132"/>
      <c r="PIS384" s="132"/>
      <c r="PIT384" s="132"/>
      <c r="PIU384" s="132"/>
      <c r="PIV384" s="132"/>
      <c r="PIW384" s="132"/>
      <c r="PIX384" s="132"/>
      <c r="PIY384" s="132"/>
      <c r="PIZ384" s="132"/>
      <c r="PJA384" s="132"/>
      <c r="PJB384" s="132"/>
      <c r="PJC384" s="132"/>
      <c r="PJD384" s="132"/>
      <c r="PJE384" s="132"/>
      <c r="PJF384" s="132"/>
      <c r="PJG384" s="132"/>
      <c r="PJH384" s="132"/>
      <c r="PJI384" s="132"/>
      <c r="PJJ384" s="132"/>
      <c r="PJK384" s="132"/>
      <c r="PJL384" s="132"/>
      <c r="PJM384" s="132"/>
      <c r="PJN384" s="132"/>
      <c r="PJO384" s="132"/>
      <c r="PJP384" s="132"/>
      <c r="PJQ384" s="132"/>
      <c r="PJR384" s="132"/>
      <c r="PJS384" s="132"/>
      <c r="PJT384" s="132"/>
      <c r="PJU384" s="132"/>
      <c r="PJV384" s="132"/>
      <c r="PJW384" s="132"/>
      <c r="PJX384" s="132"/>
      <c r="PJY384" s="132"/>
      <c r="PJZ384" s="132"/>
      <c r="PKA384" s="132"/>
      <c r="PKB384" s="132"/>
      <c r="PKC384" s="132"/>
      <c r="PKD384" s="132"/>
      <c r="PKE384" s="132"/>
      <c r="PKF384" s="132"/>
      <c r="PKG384" s="132"/>
      <c r="PKH384" s="132"/>
      <c r="PKI384" s="132"/>
      <c r="PKJ384" s="132"/>
      <c r="PKK384" s="132"/>
      <c r="PKL384" s="132"/>
      <c r="PKM384" s="132"/>
      <c r="PKN384" s="132"/>
      <c r="PKO384" s="132"/>
      <c r="PKP384" s="132"/>
      <c r="PKQ384" s="132"/>
      <c r="PKR384" s="132"/>
      <c r="PKS384" s="132"/>
      <c r="PKT384" s="132"/>
      <c r="PKU384" s="132"/>
      <c r="PKV384" s="132"/>
      <c r="PKW384" s="132"/>
      <c r="PKX384" s="132"/>
      <c r="PKY384" s="132"/>
      <c r="PKZ384" s="132"/>
      <c r="PLA384" s="132"/>
      <c r="PLB384" s="132"/>
      <c r="PLC384" s="132"/>
      <c r="PLD384" s="132"/>
      <c r="PLE384" s="132"/>
      <c r="PLF384" s="132"/>
      <c r="PLG384" s="132"/>
      <c r="PLH384" s="132"/>
      <c r="PLI384" s="132"/>
      <c r="PLJ384" s="132"/>
      <c r="PLK384" s="132"/>
      <c r="PLL384" s="132"/>
      <c r="PLM384" s="132"/>
      <c r="PLN384" s="132"/>
      <c r="PLO384" s="132"/>
      <c r="PLP384" s="132"/>
      <c r="PLQ384" s="132"/>
      <c r="PLR384" s="132"/>
      <c r="PLS384" s="132"/>
      <c r="PLT384" s="132"/>
      <c r="PLU384" s="132"/>
      <c r="PLV384" s="132"/>
      <c r="PLW384" s="132"/>
      <c r="PLX384" s="132"/>
      <c r="PLY384" s="132"/>
      <c r="PLZ384" s="132"/>
      <c r="PMA384" s="132"/>
      <c r="PMB384" s="132"/>
      <c r="PMC384" s="132"/>
      <c r="PMD384" s="132"/>
      <c r="PME384" s="132"/>
      <c r="PMF384" s="132"/>
      <c r="PMG384" s="132"/>
      <c r="PMH384" s="132"/>
      <c r="PMI384" s="132"/>
      <c r="PMJ384" s="132"/>
      <c r="PMK384" s="132"/>
      <c r="PML384" s="132"/>
      <c r="PMM384" s="132"/>
      <c r="PMN384" s="132"/>
      <c r="PMO384" s="132"/>
      <c r="PMP384" s="132"/>
      <c r="PMQ384" s="132"/>
      <c r="PMR384" s="132"/>
      <c r="PMS384" s="132"/>
      <c r="PMT384" s="132"/>
      <c r="PMU384" s="132"/>
      <c r="PMV384" s="132"/>
      <c r="PMW384" s="132"/>
      <c r="PMX384" s="132"/>
      <c r="PMY384" s="132"/>
      <c r="PMZ384" s="132"/>
      <c r="PNA384" s="132"/>
      <c r="PNB384" s="132"/>
      <c r="PNC384" s="132"/>
      <c r="PND384" s="132"/>
      <c r="PNE384" s="132"/>
      <c r="PNF384" s="132"/>
      <c r="PNG384" s="132"/>
      <c r="PNH384" s="132"/>
      <c r="PNI384" s="132"/>
      <c r="PNJ384" s="132"/>
      <c r="PNK384" s="132"/>
      <c r="PNL384" s="132"/>
      <c r="PNM384" s="132"/>
      <c r="PNN384" s="132"/>
      <c r="PNO384" s="132"/>
      <c r="PNP384" s="132"/>
      <c r="PNQ384" s="132"/>
      <c r="PNR384" s="132"/>
      <c r="PNS384" s="132"/>
      <c r="PNT384" s="132"/>
      <c r="PNU384" s="132"/>
      <c r="PNV384" s="132"/>
      <c r="PNW384" s="132"/>
      <c r="PNX384" s="132"/>
      <c r="PNY384" s="132"/>
      <c r="PNZ384" s="132"/>
      <c r="POA384" s="132"/>
      <c r="POB384" s="132"/>
      <c r="POC384" s="132"/>
      <c r="POD384" s="132"/>
      <c r="POE384" s="132"/>
      <c r="POF384" s="132"/>
      <c r="POG384" s="132"/>
      <c r="POH384" s="132"/>
      <c r="POI384" s="132"/>
      <c r="POJ384" s="132"/>
      <c r="POK384" s="132"/>
      <c r="POL384" s="132"/>
      <c r="POM384" s="132"/>
      <c r="PON384" s="132"/>
      <c r="POO384" s="132"/>
      <c r="POP384" s="132"/>
      <c r="POQ384" s="132"/>
      <c r="POR384" s="132"/>
      <c r="POS384" s="132"/>
      <c r="POT384" s="132"/>
      <c r="POU384" s="132"/>
      <c r="POV384" s="132"/>
      <c r="POW384" s="132"/>
      <c r="POX384" s="132"/>
      <c r="POY384" s="132"/>
      <c r="POZ384" s="132"/>
      <c r="PPA384" s="132"/>
      <c r="PPB384" s="132"/>
      <c r="PPC384" s="132"/>
      <c r="PPD384" s="132"/>
      <c r="PPE384" s="132"/>
      <c r="PPF384" s="132"/>
      <c r="PPG384" s="132"/>
      <c r="PPH384" s="132"/>
      <c r="PPI384" s="132"/>
      <c r="PPJ384" s="132"/>
      <c r="PPK384" s="132"/>
      <c r="PPL384" s="132"/>
      <c r="PPM384" s="132"/>
      <c r="PPN384" s="132"/>
      <c r="PPO384" s="132"/>
      <c r="PPP384" s="132"/>
      <c r="PPQ384" s="132"/>
      <c r="PPR384" s="132"/>
      <c r="PPS384" s="132"/>
      <c r="PPT384" s="132"/>
      <c r="PPU384" s="132"/>
      <c r="PPV384" s="132"/>
      <c r="PPW384" s="132"/>
      <c r="PPX384" s="132"/>
      <c r="PPY384" s="132"/>
      <c r="PPZ384" s="132"/>
      <c r="PQA384" s="132"/>
      <c r="PQB384" s="132"/>
      <c r="PQC384" s="132"/>
      <c r="PQD384" s="132"/>
      <c r="PQE384" s="132"/>
      <c r="PQF384" s="132"/>
      <c r="PQG384" s="132"/>
      <c r="PQH384" s="132"/>
      <c r="PQI384" s="132"/>
      <c r="PQJ384" s="132"/>
      <c r="PQK384" s="132"/>
      <c r="PQL384" s="132"/>
      <c r="PQM384" s="132"/>
      <c r="PQN384" s="132"/>
      <c r="PQO384" s="132"/>
      <c r="PQP384" s="132"/>
      <c r="PQQ384" s="132"/>
      <c r="PQR384" s="132"/>
      <c r="PQS384" s="132"/>
      <c r="PQT384" s="132"/>
      <c r="PQU384" s="132"/>
      <c r="PQV384" s="132"/>
      <c r="PQW384" s="132"/>
      <c r="PQX384" s="132"/>
      <c r="PQY384" s="132"/>
      <c r="PQZ384" s="132"/>
      <c r="PRA384" s="132"/>
      <c r="PRB384" s="132"/>
      <c r="PRC384" s="132"/>
      <c r="PRD384" s="132"/>
      <c r="PRE384" s="132"/>
      <c r="PRF384" s="132"/>
      <c r="PRG384" s="132"/>
      <c r="PRH384" s="132"/>
      <c r="PRI384" s="132"/>
      <c r="PRJ384" s="132"/>
      <c r="PRK384" s="132"/>
      <c r="PRL384" s="132"/>
      <c r="PRM384" s="132"/>
      <c r="PRN384" s="132"/>
      <c r="PRO384" s="132"/>
      <c r="PRP384" s="132"/>
      <c r="PRQ384" s="132"/>
      <c r="PRR384" s="132"/>
      <c r="PRS384" s="132"/>
      <c r="PRT384" s="132"/>
      <c r="PRU384" s="132"/>
      <c r="PRV384" s="132"/>
      <c r="PRW384" s="132"/>
      <c r="PRX384" s="132"/>
      <c r="PRY384" s="132"/>
      <c r="PRZ384" s="132"/>
      <c r="PSA384" s="132"/>
      <c r="PSB384" s="132"/>
      <c r="PSC384" s="132"/>
      <c r="PSD384" s="132"/>
      <c r="PSE384" s="132"/>
      <c r="PSF384" s="132"/>
      <c r="PSG384" s="132"/>
      <c r="PSH384" s="132"/>
      <c r="PSI384" s="132"/>
      <c r="PSJ384" s="132"/>
      <c r="PSK384" s="132"/>
      <c r="PSL384" s="132"/>
      <c r="PSM384" s="132"/>
      <c r="PSN384" s="132"/>
      <c r="PSO384" s="132"/>
      <c r="PSP384" s="132"/>
      <c r="PSQ384" s="132"/>
      <c r="PSR384" s="132"/>
      <c r="PSS384" s="132"/>
      <c r="PST384" s="132"/>
      <c r="PSU384" s="132"/>
      <c r="PSV384" s="132"/>
      <c r="PSW384" s="132"/>
      <c r="PSX384" s="132"/>
      <c r="PSY384" s="132"/>
      <c r="PSZ384" s="132"/>
      <c r="PTA384" s="132"/>
      <c r="PTB384" s="132"/>
      <c r="PTC384" s="132"/>
      <c r="PTD384" s="132"/>
      <c r="PTE384" s="132"/>
      <c r="PTF384" s="132"/>
      <c r="PTG384" s="132"/>
      <c r="PTH384" s="132"/>
      <c r="PTI384" s="132"/>
      <c r="PTJ384" s="132"/>
      <c r="PTK384" s="132"/>
      <c r="PTL384" s="132"/>
      <c r="PTM384" s="132"/>
      <c r="PTN384" s="132"/>
      <c r="PTO384" s="132"/>
      <c r="PTP384" s="132"/>
      <c r="PTQ384" s="132"/>
      <c r="PTR384" s="132"/>
      <c r="PTS384" s="132"/>
      <c r="PTT384" s="132"/>
      <c r="PTU384" s="132"/>
      <c r="PTV384" s="132"/>
      <c r="PTW384" s="132"/>
      <c r="PTX384" s="132"/>
      <c r="PTY384" s="132"/>
      <c r="PTZ384" s="132"/>
      <c r="PUA384" s="132"/>
      <c r="PUB384" s="132"/>
      <c r="PUC384" s="132"/>
      <c r="PUD384" s="132"/>
      <c r="PUE384" s="132"/>
      <c r="PUF384" s="132"/>
      <c r="PUG384" s="132"/>
      <c r="PUH384" s="132"/>
      <c r="PUI384" s="132"/>
      <c r="PUJ384" s="132"/>
      <c r="PUK384" s="132"/>
      <c r="PUL384" s="132"/>
      <c r="PUM384" s="132"/>
      <c r="PUN384" s="132"/>
      <c r="PUO384" s="132"/>
      <c r="PUP384" s="132"/>
      <c r="PUQ384" s="132"/>
      <c r="PUR384" s="132"/>
      <c r="PUS384" s="132"/>
      <c r="PUT384" s="132"/>
      <c r="PUU384" s="132"/>
      <c r="PUV384" s="132"/>
      <c r="PUW384" s="132"/>
      <c r="PUX384" s="132"/>
      <c r="PUY384" s="132"/>
      <c r="PUZ384" s="132"/>
      <c r="PVA384" s="132"/>
      <c r="PVB384" s="132"/>
      <c r="PVC384" s="132"/>
      <c r="PVD384" s="132"/>
      <c r="PVE384" s="132"/>
      <c r="PVF384" s="132"/>
      <c r="PVG384" s="132"/>
      <c r="PVH384" s="132"/>
      <c r="PVI384" s="132"/>
      <c r="PVJ384" s="132"/>
      <c r="PVK384" s="132"/>
      <c r="PVL384" s="132"/>
      <c r="PVM384" s="132"/>
      <c r="PVN384" s="132"/>
      <c r="PVO384" s="132"/>
      <c r="PVP384" s="132"/>
      <c r="PVQ384" s="132"/>
      <c r="PVR384" s="132"/>
      <c r="PVS384" s="132"/>
      <c r="PVT384" s="132"/>
      <c r="PVU384" s="132"/>
      <c r="PVV384" s="132"/>
      <c r="PVW384" s="132"/>
      <c r="PVX384" s="132"/>
      <c r="PVY384" s="132"/>
      <c r="PVZ384" s="132"/>
      <c r="PWA384" s="132"/>
      <c r="PWB384" s="132"/>
      <c r="PWC384" s="132"/>
      <c r="PWD384" s="132"/>
      <c r="PWE384" s="132"/>
      <c r="PWF384" s="132"/>
      <c r="PWG384" s="132"/>
      <c r="PWH384" s="132"/>
      <c r="PWI384" s="132"/>
      <c r="PWJ384" s="132"/>
      <c r="PWK384" s="132"/>
      <c r="PWL384" s="132"/>
      <c r="PWM384" s="132"/>
      <c r="PWN384" s="132"/>
      <c r="PWO384" s="132"/>
      <c r="PWP384" s="132"/>
      <c r="PWQ384" s="132"/>
      <c r="PWR384" s="132"/>
      <c r="PWS384" s="132"/>
      <c r="PWT384" s="132"/>
      <c r="PWU384" s="132"/>
      <c r="PWV384" s="132"/>
      <c r="PWW384" s="132"/>
      <c r="PWX384" s="132"/>
      <c r="PWY384" s="132"/>
      <c r="PWZ384" s="132"/>
      <c r="PXA384" s="132"/>
      <c r="PXB384" s="132"/>
      <c r="PXC384" s="132"/>
      <c r="PXD384" s="132"/>
      <c r="PXE384" s="132"/>
      <c r="PXF384" s="132"/>
      <c r="PXG384" s="132"/>
      <c r="PXH384" s="132"/>
      <c r="PXI384" s="132"/>
      <c r="PXJ384" s="132"/>
      <c r="PXK384" s="132"/>
      <c r="PXL384" s="132"/>
      <c r="PXM384" s="132"/>
      <c r="PXN384" s="132"/>
      <c r="PXO384" s="132"/>
      <c r="PXP384" s="132"/>
      <c r="PXQ384" s="132"/>
      <c r="PXR384" s="132"/>
      <c r="PXS384" s="132"/>
      <c r="PXT384" s="132"/>
      <c r="PXU384" s="132"/>
      <c r="PXV384" s="132"/>
      <c r="PXW384" s="132"/>
      <c r="PXX384" s="132"/>
      <c r="PXY384" s="132"/>
      <c r="PXZ384" s="132"/>
      <c r="PYA384" s="132"/>
      <c r="PYB384" s="132"/>
      <c r="PYC384" s="132"/>
      <c r="PYD384" s="132"/>
      <c r="PYE384" s="132"/>
      <c r="PYF384" s="132"/>
      <c r="PYG384" s="132"/>
      <c r="PYH384" s="132"/>
      <c r="PYI384" s="132"/>
      <c r="PYJ384" s="132"/>
      <c r="PYK384" s="132"/>
      <c r="PYL384" s="132"/>
      <c r="PYM384" s="132"/>
      <c r="PYN384" s="132"/>
      <c r="PYO384" s="132"/>
      <c r="PYP384" s="132"/>
      <c r="PYQ384" s="132"/>
      <c r="PYR384" s="132"/>
      <c r="PYS384" s="132"/>
      <c r="PYT384" s="132"/>
      <c r="PYU384" s="132"/>
      <c r="PYV384" s="132"/>
      <c r="PYW384" s="132"/>
      <c r="PYX384" s="132"/>
      <c r="PYY384" s="132"/>
      <c r="PYZ384" s="132"/>
      <c r="PZA384" s="132"/>
      <c r="PZB384" s="132"/>
      <c r="PZC384" s="132"/>
      <c r="PZD384" s="132"/>
      <c r="PZE384" s="132"/>
      <c r="PZF384" s="132"/>
      <c r="PZG384" s="132"/>
      <c r="PZH384" s="132"/>
      <c r="PZI384" s="132"/>
      <c r="PZJ384" s="132"/>
      <c r="PZK384" s="132"/>
      <c r="PZL384" s="132"/>
      <c r="PZM384" s="132"/>
      <c r="PZN384" s="132"/>
      <c r="PZO384" s="132"/>
      <c r="PZP384" s="132"/>
      <c r="PZQ384" s="132"/>
      <c r="PZR384" s="132"/>
      <c r="PZS384" s="132"/>
      <c r="PZT384" s="132"/>
      <c r="PZU384" s="132"/>
      <c r="PZV384" s="132"/>
      <c r="PZW384" s="132"/>
      <c r="PZX384" s="132"/>
      <c r="PZY384" s="132"/>
      <c r="PZZ384" s="132"/>
      <c r="QAA384" s="132"/>
      <c r="QAB384" s="132"/>
      <c r="QAC384" s="132"/>
      <c r="QAD384" s="132"/>
      <c r="QAE384" s="132"/>
      <c r="QAF384" s="132"/>
      <c r="QAG384" s="132"/>
      <c r="QAH384" s="132"/>
      <c r="QAI384" s="132"/>
      <c r="QAJ384" s="132"/>
      <c r="QAK384" s="132"/>
      <c r="QAL384" s="132"/>
      <c r="QAM384" s="132"/>
      <c r="QAN384" s="132"/>
      <c r="QAO384" s="132"/>
      <c r="QAP384" s="132"/>
      <c r="QAQ384" s="132"/>
      <c r="QAR384" s="132"/>
      <c r="QAS384" s="132"/>
      <c r="QAT384" s="132"/>
      <c r="QAU384" s="132"/>
      <c r="QAV384" s="132"/>
      <c r="QAW384" s="132"/>
      <c r="QAX384" s="132"/>
      <c r="QAY384" s="132"/>
      <c r="QAZ384" s="132"/>
      <c r="QBA384" s="132"/>
      <c r="QBB384" s="132"/>
      <c r="QBC384" s="132"/>
      <c r="QBD384" s="132"/>
      <c r="QBE384" s="132"/>
      <c r="QBF384" s="132"/>
      <c r="QBG384" s="132"/>
      <c r="QBH384" s="132"/>
      <c r="QBI384" s="132"/>
      <c r="QBJ384" s="132"/>
      <c r="QBK384" s="132"/>
      <c r="QBL384" s="132"/>
      <c r="QBM384" s="132"/>
      <c r="QBN384" s="132"/>
      <c r="QBO384" s="132"/>
      <c r="QBP384" s="132"/>
      <c r="QBQ384" s="132"/>
      <c r="QBR384" s="132"/>
      <c r="QBS384" s="132"/>
      <c r="QBT384" s="132"/>
      <c r="QBU384" s="132"/>
      <c r="QBV384" s="132"/>
      <c r="QBW384" s="132"/>
      <c r="QBX384" s="132"/>
      <c r="QBY384" s="132"/>
      <c r="QBZ384" s="132"/>
      <c r="QCA384" s="132"/>
      <c r="QCB384" s="132"/>
      <c r="QCC384" s="132"/>
      <c r="QCD384" s="132"/>
      <c r="QCE384" s="132"/>
      <c r="QCF384" s="132"/>
      <c r="QCG384" s="132"/>
      <c r="QCH384" s="132"/>
      <c r="QCI384" s="132"/>
      <c r="QCJ384" s="132"/>
      <c r="QCK384" s="132"/>
      <c r="QCL384" s="132"/>
      <c r="QCM384" s="132"/>
      <c r="QCN384" s="132"/>
      <c r="QCO384" s="132"/>
      <c r="QCP384" s="132"/>
      <c r="QCQ384" s="132"/>
      <c r="QCR384" s="132"/>
      <c r="QCS384" s="132"/>
      <c r="QCT384" s="132"/>
      <c r="QCU384" s="132"/>
      <c r="QCV384" s="132"/>
      <c r="QCW384" s="132"/>
      <c r="QCX384" s="132"/>
      <c r="QCY384" s="132"/>
      <c r="QCZ384" s="132"/>
      <c r="QDA384" s="132"/>
      <c r="QDB384" s="132"/>
      <c r="QDC384" s="132"/>
      <c r="QDD384" s="132"/>
      <c r="QDE384" s="132"/>
      <c r="QDF384" s="132"/>
      <c r="QDG384" s="132"/>
      <c r="QDH384" s="132"/>
      <c r="QDI384" s="132"/>
      <c r="QDJ384" s="132"/>
      <c r="QDK384" s="132"/>
      <c r="QDL384" s="132"/>
      <c r="QDM384" s="132"/>
      <c r="QDN384" s="132"/>
      <c r="QDO384" s="132"/>
      <c r="QDP384" s="132"/>
      <c r="QDQ384" s="132"/>
      <c r="QDR384" s="132"/>
      <c r="QDS384" s="132"/>
      <c r="QDT384" s="132"/>
      <c r="QDU384" s="132"/>
      <c r="QDV384" s="132"/>
      <c r="QDW384" s="132"/>
      <c r="QDX384" s="132"/>
      <c r="QDY384" s="132"/>
      <c r="QDZ384" s="132"/>
      <c r="QEA384" s="132"/>
      <c r="QEB384" s="132"/>
      <c r="QEC384" s="132"/>
      <c r="QED384" s="132"/>
      <c r="QEE384" s="132"/>
      <c r="QEF384" s="132"/>
      <c r="QEG384" s="132"/>
      <c r="QEH384" s="132"/>
      <c r="QEI384" s="132"/>
      <c r="QEJ384" s="132"/>
      <c r="QEK384" s="132"/>
      <c r="QEL384" s="132"/>
      <c r="QEM384" s="132"/>
      <c r="QEN384" s="132"/>
      <c r="QEO384" s="132"/>
      <c r="QEP384" s="132"/>
      <c r="QEQ384" s="132"/>
      <c r="QER384" s="132"/>
      <c r="QES384" s="132"/>
      <c r="QET384" s="132"/>
      <c r="QEU384" s="132"/>
      <c r="QEV384" s="132"/>
      <c r="QEW384" s="132"/>
      <c r="QEX384" s="132"/>
      <c r="QEY384" s="132"/>
      <c r="QEZ384" s="132"/>
      <c r="QFA384" s="132"/>
      <c r="QFB384" s="132"/>
      <c r="QFC384" s="132"/>
      <c r="QFD384" s="132"/>
      <c r="QFE384" s="132"/>
      <c r="QFF384" s="132"/>
      <c r="QFG384" s="132"/>
      <c r="QFH384" s="132"/>
      <c r="QFI384" s="132"/>
      <c r="QFJ384" s="132"/>
      <c r="QFK384" s="132"/>
      <c r="QFL384" s="132"/>
      <c r="QFM384" s="132"/>
      <c r="QFN384" s="132"/>
      <c r="QFO384" s="132"/>
      <c r="QFP384" s="132"/>
      <c r="QFQ384" s="132"/>
      <c r="QFR384" s="132"/>
      <c r="QFS384" s="132"/>
      <c r="QFT384" s="132"/>
      <c r="QFU384" s="132"/>
      <c r="QFV384" s="132"/>
      <c r="QFW384" s="132"/>
      <c r="QFX384" s="132"/>
      <c r="QFY384" s="132"/>
      <c r="QFZ384" s="132"/>
      <c r="QGA384" s="132"/>
      <c r="QGB384" s="132"/>
      <c r="QGC384" s="132"/>
      <c r="QGD384" s="132"/>
      <c r="QGE384" s="132"/>
      <c r="QGF384" s="132"/>
      <c r="QGG384" s="132"/>
      <c r="QGH384" s="132"/>
      <c r="QGI384" s="132"/>
      <c r="QGJ384" s="132"/>
      <c r="QGK384" s="132"/>
      <c r="QGL384" s="132"/>
      <c r="QGM384" s="132"/>
      <c r="QGN384" s="132"/>
      <c r="QGO384" s="132"/>
      <c r="QGP384" s="132"/>
      <c r="QGQ384" s="132"/>
      <c r="QGR384" s="132"/>
      <c r="QGS384" s="132"/>
      <c r="QGT384" s="132"/>
      <c r="QGU384" s="132"/>
      <c r="QGV384" s="132"/>
      <c r="QGW384" s="132"/>
      <c r="QGX384" s="132"/>
      <c r="QGY384" s="132"/>
      <c r="QGZ384" s="132"/>
      <c r="QHA384" s="132"/>
      <c r="QHB384" s="132"/>
      <c r="QHC384" s="132"/>
      <c r="QHD384" s="132"/>
      <c r="QHE384" s="132"/>
      <c r="QHF384" s="132"/>
      <c r="QHG384" s="132"/>
      <c r="QHH384" s="132"/>
      <c r="QHI384" s="132"/>
      <c r="QHJ384" s="132"/>
      <c r="QHK384" s="132"/>
      <c r="QHL384" s="132"/>
      <c r="QHM384" s="132"/>
      <c r="QHN384" s="132"/>
      <c r="QHO384" s="132"/>
      <c r="QHP384" s="132"/>
      <c r="QHQ384" s="132"/>
      <c r="QHR384" s="132"/>
      <c r="QHS384" s="132"/>
      <c r="QHT384" s="132"/>
      <c r="QHU384" s="132"/>
      <c r="QHV384" s="132"/>
      <c r="QHW384" s="132"/>
      <c r="QHX384" s="132"/>
      <c r="QHY384" s="132"/>
      <c r="QHZ384" s="132"/>
      <c r="QIA384" s="132"/>
      <c r="QIB384" s="132"/>
      <c r="QIC384" s="132"/>
      <c r="QID384" s="132"/>
      <c r="QIE384" s="132"/>
      <c r="QIF384" s="132"/>
      <c r="QIG384" s="132"/>
      <c r="QIH384" s="132"/>
      <c r="QII384" s="132"/>
      <c r="QIJ384" s="132"/>
      <c r="QIK384" s="132"/>
      <c r="QIL384" s="132"/>
      <c r="QIM384" s="132"/>
      <c r="QIN384" s="132"/>
      <c r="QIO384" s="132"/>
      <c r="QIP384" s="132"/>
      <c r="QIQ384" s="132"/>
      <c r="QIR384" s="132"/>
      <c r="QIS384" s="132"/>
      <c r="QIT384" s="132"/>
      <c r="QIU384" s="132"/>
      <c r="QIV384" s="132"/>
      <c r="QIW384" s="132"/>
      <c r="QIX384" s="132"/>
      <c r="QIY384" s="132"/>
      <c r="QIZ384" s="132"/>
      <c r="QJA384" s="132"/>
      <c r="QJB384" s="132"/>
      <c r="QJC384" s="132"/>
      <c r="QJD384" s="132"/>
      <c r="QJE384" s="132"/>
      <c r="QJF384" s="132"/>
      <c r="QJG384" s="132"/>
      <c r="QJH384" s="132"/>
      <c r="QJI384" s="132"/>
      <c r="QJJ384" s="132"/>
      <c r="QJK384" s="132"/>
      <c r="QJL384" s="132"/>
      <c r="QJM384" s="132"/>
      <c r="QJN384" s="132"/>
      <c r="QJO384" s="132"/>
      <c r="QJP384" s="132"/>
      <c r="QJQ384" s="132"/>
      <c r="QJR384" s="132"/>
      <c r="QJS384" s="132"/>
      <c r="QJT384" s="132"/>
      <c r="QJU384" s="132"/>
      <c r="QJV384" s="132"/>
      <c r="QJW384" s="132"/>
      <c r="QJX384" s="132"/>
      <c r="QJY384" s="132"/>
      <c r="QJZ384" s="132"/>
      <c r="QKA384" s="132"/>
      <c r="QKB384" s="132"/>
      <c r="QKC384" s="132"/>
      <c r="QKD384" s="132"/>
      <c r="QKE384" s="132"/>
      <c r="QKF384" s="132"/>
      <c r="QKG384" s="132"/>
      <c r="QKH384" s="132"/>
      <c r="QKI384" s="132"/>
      <c r="QKJ384" s="132"/>
      <c r="QKK384" s="132"/>
      <c r="QKL384" s="132"/>
      <c r="QKM384" s="132"/>
      <c r="QKN384" s="132"/>
      <c r="QKO384" s="132"/>
      <c r="QKP384" s="132"/>
      <c r="QKQ384" s="132"/>
      <c r="QKR384" s="132"/>
      <c r="QKS384" s="132"/>
      <c r="QKT384" s="132"/>
      <c r="QKU384" s="132"/>
      <c r="QKV384" s="132"/>
      <c r="QKW384" s="132"/>
      <c r="QKX384" s="132"/>
      <c r="QKY384" s="132"/>
      <c r="QKZ384" s="132"/>
      <c r="QLA384" s="132"/>
      <c r="QLB384" s="132"/>
      <c r="QLC384" s="132"/>
      <c r="QLD384" s="132"/>
      <c r="QLE384" s="132"/>
      <c r="QLF384" s="132"/>
      <c r="QLG384" s="132"/>
      <c r="QLH384" s="132"/>
      <c r="QLI384" s="132"/>
      <c r="QLJ384" s="132"/>
      <c r="QLK384" s="132"/>
      <c r="QLL384" s="132"/>
      <c r="QLM384" s="132"/>
      <c r="QLN384" s="132"/>
      <c r="QLO384" s="132"/>
      <c r="QLP384" s="132"/>
      <c r="QLQ384" s="132"/>
      <c r="QLR384" s="132"/>
      <c r="QLS384" s="132"/>
      <c r="QLT384" s="132"/>
      <c r="QLU384" s="132"/>
      <c r="QLV384" s="132"/>
      <c r="QLW384" s="132"/>
      <c r="QLX384" s="132"/>
      <c r="QLY384" s="132"/>
      <c r="QLZ384" s="132"/>
      <c r="QMA384" s="132"/>
      <c r="QMB384" s="132"/>
      <c r="QMC384" s="132"/>
      <c r="QMD384" s="132"/>
      <c r="QME384" s="132"/>
      <c r="QMF384" s="132"/>
      <c r="QMG384" s="132"/>
      <c r="QMH384" s="132"/>
      <c r="QMI384" s="132"/>
      <c r="QMJ384" s="132"/>
      <c r="QMK384" s="132"/>
      <c r="QML384" s="132"/>
      <c r="QMM384" s="132"/>
      <c r="QMN384" s="132"/>
      <c r="QMO384" s="132"/>
      <c r="QMP384" s="132"/>
      <c r="QMQ384" s="132"/>
      <c r="QMR384" s="132"/>
      <c r="QMS384" s="132"/>
      <c r="QMT384" s="132"/>
      <c r="QMU384" s="132"/>
      <c r="QMV384" s="132"/>
      <c r="QMW384" s="132"/>
      <c r="QMX384" s="132"/>
      <c r="QMY384" s="132"/>
      <c r="QMZ384" s="132"/>
      <c r="QNA384" s="132"/>
      <c r="QNB384" s="132"/>
      <c r="QNC384" s="132"/>
      <c r="QND384" s="132"/>
      <c r="QNE384" s="132"/>
      <c r="QNF384" s="132"/>
      <c r="QNG384" s="132"/>
      <c r="QNH384" s="132"/>
      <c r="QNI384" s="132"/>
      <c r="QNJ384" s="132"/>
      <c r="QNK384" s="132"/>
      <c r="QNL384" s="132"/>
      <c r="QNM384" s="132"/>
      <c r="QNN384" s="132"/>
      <c r="QNO384" s="132"/>
      <c r="QNP384" s="132"/>
      <c r="QNQ384" s="132"/>
      <c r="QNR384" s="132"/>
      <c r="QNS384" s="132"/>
      <c r="QNT384" s="132"/>
      <c r="QNU384" s="132"/>
      <c r="QNV384" s="132"/>
      <c r="QNW384" s="132"/>
      <c r="QNX384" s="132"/>
      <c r="QNY384" s="132"/>
      <c r="QNZ384" s="132"/>
      <c r="QOA384" s="132"/>
      <c r="QOB384" s="132"/>
      <c r="QOC384" s="132"/>
      <c r="QOD384" s="132"/>
      <c r="QOE384" s="132"/>
      <c r="QOF384" s="132"/>
      <c r="QOG384" s="132"/>
      <c r="QOH384" s="132"/>
      <c r="QOI384" s="132"/>
      <c r="QOJ384" s="132"/>
      <c r="QOK384" s="132"/>
      <c r="QOL384" s="132"/>
      <c r="QOM384" s="132"/>
      <c r="QON384" s="132"/>
      <c r="QOO384" s="132"/>
      <c r="QOP384" s="132"/>
      <c r="QOQ384" s="132"/>
      <c r="QOR384" s="132"/>
      <c r="QOS384" s="132"/>
      <c r="QOT384" s="132"/>
      <c r="QOU384" s="132"/>
      <c r="QOV384" s="132"/>
      <c r="QOW384" s="132"/>
      <c r="QOX384" s="132"/>
      <c r="QOY384" s="132"/>
      <c r="QOZ384" s="132"/>
      <c r="QPA384" s="132"/>
      <c r="QPB384" s="132"/>
      <c r="QPC384" s="132"/>
      <c r="QPD384" s="132"/>
      <c r="QPE384" s="132"/>
      <c r="QPF384" s="132"/>
      <c r="QPG384" s="132"/>
      <c r="QPH384" s="132"/>
      <c r="QPI384" s="132"/>
      <c r="QPJ384" s="132"/>
      <c r="QPK384" s="132"/>
      <c r="QPL384" s="132"/>
      <c r="QPM384" s="132"/>
      <c r="QPN384" s="132"/>
      <c r="QPO384" s="132"/>
      <c r="QPP384" s="132"/>
      <c r="QPQ384" s="132"/>
      <c r="QPR384" s="132"/>
      <c r="QPS384" s="132"/>
      <c r="QPT384" s="132"/>
      <c r="QPU384" s="132"/>
      <c r="QPV384" s="132"/>
      <c r="QPW384" s="132"/>
      <c r="QPX384" s="132"/>
      <c r="QPY384" s="132"/>
      <c r="QPZ384" s="132"/>
      <c r="QQA384" s="132"/>
      <c r="QQB384" s="132"/>
      <c r="QQC384" s="132"/>
      <c r="QQD384" s="132"/>
      <c r="QQE384" s="132"/>
      <c r="QQF384" s="132"/>
      <c r="QQG384" s="132"/>
      <c r="QQH384" s="132"/>
      <c r="QQI384" s="132"/>
      <c r="QQJ384" s="132"/>
      <c r="QQK384" s="132"/>
      <c r="QQL384" s="132"/>
      <c r="QQM384" s="132"/>
      <c r="QQN384" s="132"/>
      <c r="QQO384" s="132"/>
      <c r="QQP384" s="132"/>
      <c r="QQQ384" s="132"/>
      <c r="QQR384" s="132"/>
      <c r="QQS384" s="132"/>
      <c r="QQT384" s="132"/>
      <c r="QQU384" s="132"/>
      <c r="QQV384" s="132"/>
      <c r="QQW384" s="132"/>
      <c r="QQX384" s="132"/>
      <c r="QQY384" s="132"/>
      <c r="QQZ384" s="132"/>
      <c r="QRA384" s="132"/>
      <c r="QRB384" s="132"/>
      <c r="QRC384" s="132"/>
      <c r="QRD384" s="132"/>
      <c r="QRE384" s="132"/>
      <c r="QRF384" s="132"/>
      <c r="QRG384" s="132"/>
      <c r="QRH384" s="132"/>
      <c r="QRI384" s="132"/>
      <c r="QRJ384" s="132"/>
      <c r="QRK384" s="132"/>
      <c r="QRL384" s="132"/>
      <c r="QRM384" s="132"/>
      <c r="QRN384" s="132"/>
      <c r="QRO384" s="132"/>
      <c r="QRP384" s="132"/>
      <c r="QRQ384" s="132"/>
      <c r="QRR384" s="132"/>
      <c r="QRS384" s="132"/>
      <c r="QRT384" s="132"/>
      <c r="QRU384" s="132"/>
      <c r="QRV384" s="132"/>
      <c r="QRW384" s="132"/>
      <c r="QRX384" s="132"/>
      <c r="QRY384" s="132"/>
      <c r="QRZ384" s="132"/>
      <c r="QSA384" s="132"/>
      <c r="QSB384" s="132"/>
      <c r="QSC384" s="132"/>
      <c r="QSD384" s="132"/>
      <c r="QSE384" s="132"/>
      <c r="QSF384" s="132"/>
      <c r="QSG384" s="132"/>
      <c r="QSH384" s="132"/>
      <c r="QSI384" s="132"/>
      <c r="QSJ384" s="132"/>
      <c r="QSK384" s="132"/>
      <c r="QSL384" s="132"/>
      <c r="QSM384" s="132"/>
      <c r="QSN384" s="132"/>
      <c r="QSO384" s="132"/>
      <c r="QSP384" s="132"/>
      <c r="QSQ384" s="132"/>
      <c r="QSR384" s="132"/>
      <c r="QSS384" s="132"/>
      <c r="QST384" s="132"/>
      <c r="QSU384" s="132"/>
      <c r="QSV384" s="132"/>
      <c r="QSW384" s="132"/>
      <c r="QSX384" s="132"/>
      <c r="QSY384" s="132"/>
      <c r="QSZ384" s="132"/>
      <c r="QTA384" s="132"/>
      <c r="QTB384" s="132"/>
      <c r="QTC384" s="132"/>
      <c r="QTD384" s="132"/>
      <c r="QTE384" s="132"/>
      <c r="QTF384" s="132"/>
      <c r="QTG384" s="132"/>
      <c r="QTH384" s="132"/>
      <c r="QTI384" s="132"/>
      <c r="QTJ384" s="132"/>
      <c r="QTK384" s="132"/>
      <c r="QTL384" s="132"/>
      <c r="QTM384" s="132"/>
      <c r="QTN384" s="132"/>
      <c r="QTO384" s="132"/>
      <c r="QTP384" s="132"/>
      <c r="QTQ384" s="132"/>
      <c r="QTR384" s="132"/>
      <c r="QTS384" s="132"/>
      <c r="QTT384" s="132"/>
      <c r="QTU384" s="132"/>
      <c r="QTV384" s="132"/>
      <c r="QTW384" s="132"/>
      <c r="QTX384" s="132"/>
      <c r="QTY384" s="132"/>
      <c r="QTZ384" s="132"/>
      <c r="QUA384" s="132"/>
      <c r="QUB384" s="132"/>
      <c r="QUC384" s="132"/>
      <c r="QUD384" s="132"/>
      <c r="QUE384" s="132"/>
      <c r="QUF384" s="132"/>
      <c r="QUG384" s="132"/>
      <c r="QUH384" s="132"/>
      <c r="QUI384" s="132"/>
      <c r="QUJ384" s="132"/>
      <c r="QUK384" s="132"/>
      <c r="QUL384" s="132"/>
      <c r="QUM384" s="132"/>
      <c r="QUN384" s="132"/>
      <c r="QUO384" s="132"/>
      <c r="QUP384" s="132"/>
      <c r="QUQ384" s="132"/>
      <c r="QUR384" s="132"/>
      <c r="QUS384" s="132"/>
      <c r="QUT384" s="132"/>
      <c r="QUU384" s="132"/>
      <c r="QUV384" s="132"/>
      <c r="QUW384" s="132"/>
      <c r="QUX384" s="132"/>
      <c r="QUY384" s="132"/>
      <c r="QUZ384" s="132"/>
      <c r="QVA384" s="132"/>
      <c r="QVB384" s="132"/>
      <c r="QVC384" s="132"/>
      <c r="QVD384" s="132"/>
      <c r="QVE384" s="132"/>
      <c r="QVF384" s="132"/>
      <c r="QVG384" s="132"/>
      <c r="QVH384" s="132"/>
      <c r="QVI384" s="132"/>
      <c r="QVJ384" s="132"/>
      <c r="QVK384" s="132"/>
      <c r="QVL384" s="132"/>
      <c r="QVM384" s="132"/>
      <c r="QVN384" s="132"/>
      <c r="QVO384" s="132"/>
      <c r="QVP384" s="132"/>
      <c r="QVQ384" s="132"/>
      <c r="QVR384" s="132"/>
      <c r="QVS384" s="132"/>
      <c r="QVT384" s="132"/>
      <c r="QVU384" s="132"/>
      <c r="QVV384" s="132"/>
      <c r="QVW384" s="132"/>
      <c r="QVX384" s="132"/>
      <c r="QVY384" s="132"/>
      <c r="QVZ384" s="132"/>
      <c r="QWA384" s="132"/>
      <c r="QWB384" s="132"/>
      <c r="QWC384" s="132"/>
      <c r="QWD384" s="132"/>
      <c r="QWE384" s="132"/>
      <c r="QWF384" s="132"/>
      <c r="QWG384" s="132"/>
      <c r="QWH384" s="132"/>
      <c r="QWI384" s="132"/>
      <c r="QWJ384" s="132"/>
      <c r="QWK384" s="132"/>
      <c r="QWL384" s="132"/>
      <c r="QWM384" s="132"/>
      <c r="QWN384" s="132"/>
      <c r="QWO384" s="132"/>
      <c r="QWP384" s="132"/>
      <c r="QWQ384" s="132"/>
      <c r="QWR384" s="132"/>
      <c r="QWS384" s="132"/>
      <c r="QWT384" s="132"/>
      <c r="QWU384" s="132"/>
      <c r="QWV384" s="132"/>
      <c r="QWW384" s="132"/>
      <c r="QWX384" s="132"/>
      <c r="QWY384" s="132"/>
      <c r="QWZ384" s="132"/>
      <c r="QXA384" s="132"/>
      <c r="QXB384" s="132"/>
      <c r="QXC384" s="132"/>
      <c r="QXD384" s="132"/>
      <c r="QXE384" s="132"/>
      <c r="QXF384" s="132"/>
      <c r="QXG384" s="132"/>
      <c r="QXH384" s="132"/>
      <c r="QXI384" s="132"/>
      <c r="QXJ384" s="132"/>
      <c r="QXK384" s="132"/>
      <c r="QXL384" s="132"/>
      <c r="QXM384" s="132"/>
      <c r="QXN384" s="132"/>
      <c r="QXO384" s="132"/>
      <c r="QXP384" s="132"/>
      <c r="QXQ384" s="132"/>
      <c r="QXR384" s="132"/>
      <c r="QXS384" s="132"/>
      <c r="QXT384" s="132"/>
      <c r="QXU384" s="132"/>
      <c r="QXV384" s="132"/>
      <c r="QXW384" s="132"/>
      <c r="QXX384" s="132"/>
      <c r="QXY384" s="132"/>
      <c r="QXZ384" s="132"/>
      <c r="QYA384" s="132"/>
      <c r="QYB384" s="132"/>
      <c r="QYC384" s="132"/>
      <c r="QYD384" s="132"/>
      <c r="QYE384" s="132"/>
      <c r="QYF384" s="132"/>
      <c r="QYG384" s="132"/>
      <c r="QYH384" s="132"/>
      <c r="QYI384" s="132"/>
      <c r="QYJ384" s="132"/>
      <c r="QYK384" s="132"/>
      <c r="QYL384" s="132"/>
      <c r="QYM384" s="132"/>
      <c r="QYN384" s="132"/>
      <c r="QYO384" s="132"/>
      <c r="QYP384" s="132"/>
      <c r="QYQ384" s="132"/>
      <c r="QYR384" s="132"/>
      <c r="QYS384" s="132"/>
      <c r="QYT384" s="132"/>
      <c r="QYU384" s="132"/>
      <c r="QYV384" s="132"/>
      <c r="QYW384" s="132"/>
      <c r="QYX384" s="132"/>
      <c r="QYY384" s="132"/>
      <c r="QYZ384" s="132"/>
      <c r="QZA384" s="132"/>
      <c r="QZB384" s="132"/>
      <c r="QZC384" s="132"/>
      <c r="QZD384" s="132"/>
      <c r="QZE384" s="132"/>
      <c r="QZF384" s="132"/>
      <c r="QZG384" s="132"/>
      <c r="QZH384" s="132"/>
      <c r="QZI384" s="132"/>
      <c r="QZJ384" s="132"/>
      <c r="QZK384" s="132"/>
      <c r="QZL384" s="132"/>
      <c r="QZM384" s="132"/>
      <c r="QZN384" s="132"/>
      <c r="QZO384" s="132"/>
      <c r="QZP384" s="132"/>
      <c r="QZQ384" s="132"/>
      <c r="QZR384" s="132"/>
      <c r="QZS384" s="132"/>
      <c r="QZT384" s="132"/>
      <c r="QZU384" s="132"/>
      <c r="QZV384" s="132"/>
      <c r="QZW384" s="132"/>
      <c r="QZX384" s="132"/>
      <c r="QZY384" s="132"/>
      <c r="QZZ384" s="132"/>
      <c r="RAA384" s="132"/>
      <c r="RAB384" s="132"/>
      <c r="RAC384" s="132"/>
      <c r="RAD384" s="132"/>
      <c r="RAE384" s="132"/>
      <c r="RAF384" s="132"/>
      <c r="RAG384" s="132"/>
      <c r="RAH384" s="132"/>
      <c r="RAI384" s="132"/>
      <c r="RAJ384" s="132"/>
      <c r="RAK384" s="132"/>
      <c r="RAL384" s="132"/>
      <c r="RAM384" s="132"/>
      <c r="RAN384" s="132"/>
      <c r="RAO384" s="132"/>
      <c r="RAP384" s="132"/>
      <c r="RAQ384" s="132"/>
      <c r="RAR384" s="132"/>
      <c r="RAS384" s="132"/>
      <c r="RAT384" s="132"/>
      <c r="RAU384" s="132"/>
      <c r="RAV384" s="132"/>
      <c r="RAW384" s="132"/>
      <c r="RAX384" s="132"/>
      <c r="RAY384" s="132"/>
      <c r="RAZ384" s="132"/>
      <c r="RBA384" s="132"/>
      <c r="RBB384" s="132"/>
      <c r="RBC384" s="132"/>
      <c r="RBD384" s="132"/>
      <c r="RBE384" s="132"/>
      <c r="RBF384" s="132"/>
      <c r="RBG384" s="132"/>
      <c r="RBH384" s="132"/>
      <c r="RBI384" s="132"/>
      <c r="RBJ384" s="132"/>
      <c r="RBK384" s="132"/>
      <c r="RBL384" s="132"/>
      <c r="RBM384" s="132"/>
      <c r="RBN384" s="132"/>
      <c r="RBO384" s="132"/>
      <c r="RBP384" s="132"/>
      <c r="RBQ384" s="132"/>
      <c r="RBR384" s="132"/>
      <c r="RBS384" s="132"/>
      <c r="RBT384" s="132"/>
      <c r="RBU384" s="132"/>
      <c r="RBV384" s="132"/>
      <c r="RBW384" s="132"/>
      <c r="RBX384" s="132"/>
      <c r="RBY384" s="132"/>
      <c r="RBZ384" s="132"/>
      <c r="RCA384" s="132"/>
      <c r="RCB384" s="132"/>
      <c r="RCC384" s="132"/>
      <c r="RCD384" s="132"/>
      <c r="RCE384" s="132"/>
      <c r="RCF384" s="132"/>
      <c r="RCG384" s="132"/>
      <c r="RCH384" s="132"/>
      <c r="RCI384" s="132"/>
      <c r="RCJ384" s="132"/>
      <c r="RCK384" s="132"/>
      <c r="RCL384" s="132"/>
      <c r="RCM384" s="132"/>
      <c r="RCN384" s="132"/>
      <c r="RCO384" s="132"/>
      <c r="RCP384" s="132"/>
      <c r="RCQ384" s="132"/>
      <c r="RCR384" s="132"/>
      <c r="RCS384" s="132"/>
      <c r="RCT384" s="132"/>
      <c r="RCU384" s="132"/>
      <c r="RCV384" s="132"/>
      <c r="RCW384" s="132"/>
      <c r="RCX384" s="132"/>
      <c r="RCY384" s="132"/>
      <c r="RCZ384" s="132"/>
      <c r="RDA384" s="132"/>
      <c r="RDB384" s="132"/>
      <c r="RDC384" s="132"/>
      <c r="RDD384" s="132"/>
      <c r="RDE384" s="132"/>
      <c r="RDF384" s="132"/>
      <c r="RDG384" s="132"/>
      <c r="RDH384" s="132"/>
      <c r="RDI384" s="132"/>
      <c r="RDJ384" s="132"/>
      <c r="RDK384" s="132"/>
      <c r="RDL384" s="132"/>
      <c r="RDM384" s="132"/>
      <c r="RDN384" s="132"/>
      <c r="RDO384" s="132"/>
      <c r="RDP384" s="132"/>
      <c r="RDQ384" s="132"/>
      <c r="RDR384" s="132"/>
      <c r="RDS384" s="132"/>
      <c r="RDT384" s="132"/>
      <c r="RDU384" s="132"/>
      <c r="RDV384" s="132"/>
      <c r="RDW384" s="132"/>
      <c r="RDX384" s="132"/>
      <c r="RDY384" s="132"/>
      <c r="RDZ384" s="132"/>
      <c r="REA384" s="132"/>
      <c r="REB384" s="132"/>
      <c r="REC384" s="132"/>
      <c r="RED384" s="132"/>
      <c r="REE384" s="132"/>
      <c r="REF384" s="132"/>
      <c r="REG384" s="132"/>
      <c r="REH384" s="132"/>
      <c r="REI384" s="132"/>
      <c r="REJ384" s="132"/>
      <c r="REK384" s="132"/>
      <c r="REL384" s="132"/>
      <c r="REM384" s="132"/>
      <c r="REN384" s="132"/>
      <c r="REO384" s="132"/>
      <c r="REP384" s="132"/>
      <c r="REQ384" s="132"/>
      <c r="RER384" s="132"/>
      <c r="RES384" s="132"/>
      <c r="RET384" s="132"/>
      <c r="REU384" s="132"/>
      <c r="REV384" s="132"/>
      <c r="REW384" s="132"/>
      <c r="REX384" s="132"/>
      <c r="REY384" s="132"/>
      <c r="REZ384" s="132"/>
      <c r="RFA384" s="132"/>
      <c r="RFB384" s="132"/>
      <c r="RFC384" s="132"/>
      <c r="RFD384" s="132"/>
      <c r="RFE384" s="132"/>
      <c r="RFF384" s="132"/>
      <c r="RFG384" s="132"/>
      <c r="RFH384" s="132"/>
      <c r="RFI384" s="132"/>
      <c r="RFJ384" s="132"/>
      <c r="RFK384" s="132"/>
      <c r="RFL384" s="132"/>
      <c r="RFM384" s="132"/>
      <c r="RFN384" s="132"/>
      <c r="RFO384" s="132"/>
      <c r="RFP384" s="132"/>
      <c r="RFQ384" s="132"/>
      <c r="RFR384" s="132"/>
      <c r="RFS384" s="132"/>
      <c r="RFT384" s="132"/>
      <c r="RFU384" s="132"/>
      <c r="RFV384" s="132"/>
      <c r="RFW384" s="132"/>
      <c r="RFX384" s="132"/>
      <c r="RFY384" s="132"/>
      <c r="RFZ384" s="132"/>
      <c r="RGA384" s="132"/>
      <c r="RGB384" s="132"/>
      <c r="RGC384" s="132"/>
      <c r="RGD384" s="132"/>
      <c r="RGE384" s="132"/>
      <c r="RGF384" s="132"/>
      <c r="RGG384" s="132"/>
      <c r="RGH384" s="132"/>
      <c r="RGI384" s="132"/>
      <c r="RGJ384" s="132"/>
      <c r="RGK384" s="132"/>
      <c r="RGL384" s="132"/>
      <c r="RGM384" s="132"/>
      <c r="RGN384" s="132"/>
      <c r="RGO384" s="132"/>
      <c r="RGP384" s="132"/>
      <c r="RGQ384" s="132"/>
      <c r="RGR384" s="132"/>
      <c r="RGS384" s="132"/>
      <c r="RGT384" s="132"/>
      <c r="RGU384" s="132"/>
      <c r="RGV384" s="132"/>
      <c r="RGW384" s="132"/>
      <c r="RGX384" s="132"/>
      <c r="RGY384" s="132"/>
      <c r="RGZ384" s="132"/>
      <c r="RHA384" s="132"/>
      <c r="RHB384" s="132"/>
      <c r="RHC384" s="132"/>
      <c r="RHD384" s="132"/>
      <c r="RHE384" s="132"/>
      <c r="RHF384" s="132"/>
      <c r="RHG384" s="132"/>
      <c r="RHH384" s="132"/>
      <c r="RHI384" s="132"/>
      <c r="RHJ384" s="132"/>
      <c r="RHK384" s="132"/>
      <c r="RHL384" s="132"/>
      <c r="RHM384" s="132"/>
      <c r="RHN384" s="132"/>
      <c r="RHO384" s="132"/>
      <c r="RHP384" s="132"/>
      <c r="RHQ384" s="132"/>
      <c r="RHR384" s="132"/>
      <c r="RHS384" s="132"/>
      <c r="RHT384" s="132"/>
      <c r="RHU384" s="132"/>
      <c r="RHV384" s="132"/>
      <c r="RHW384" s="132"/>
      <c r="RHX384" s="132"/>
      <c r="RHY384" s="132"/>
      <c r="RHZ384" s="132"/>
      <c r="RIA384" s="132"/>
      <c r="RIB384" s="132"/>
      <c r="RIC384" s="132"/>
      <c r="RID384" s="132"/>
      <c r="RIE384" s="132"/>
      <c r="RIF384" s="132"/>
      <c r="RIG384" s="132"/>
      <c r="RIH384" s="132"/>
      <c r="RII384" s="132"/>
      <c r="RIJ384" s="132"/>
      <c r="RIK384" s="132"/>
      <c r="RIL384" s="132"/>
      <c r="RIM384" s="132"/>
      <c r="RIN384" s="132"/>
      <c r="RIO384" s="132"/>
      <c r="RIP384" s="132"/>
      <c r="RIQ384" s="132"/>
      <c r="RIR384" s="132"/>
      <c r="RIS384" s="132"/>
      <c r="RIT384" s="132"/>
      <c r="RIU384" s="132"/>
      <c r="RIV384" s="132"/>
      <c r="RIW384" s="132"/>
      <c r="RIX384" s="132"/>
      <c r="RIY384" s="132"/>
      <c r="RIZ384" s="132"/>
      <c r="RJA384" s="132"/>
      <c r="RJB384" s="132"/>
      <c r="RJC384" s="132"/>
      <c r="RJD384" s="132"/>
      <c r="RJE384" s="132"/>
      <c r="RJF384" s="132"/>
      <c r="RJG384" s="132"/>
      <c r="RJH384" s="132"/>
      <c r="RJI384" s="132"/>
      <c r="RJJ384" s="132"/>
      <c r="RJK384" s="132"/>
      <c r="RJL384" s="132"/>
      <c r="RJM384" s="132"/>
      <c r="RJN384" s="132"/>
      <c r="RJO384" s="132"/>
      <c r="RJP384" s="132"/>
      <c r="RJQ384" s="132"/>
      <c r="RJR384" s="132"/>
      <c r="RJS384" s="132"/>
      <c r="RJT384" s="132"/>
      <c r="RJU384" s="132"/>
      <c r="RJV384" s="132"/>
      <c r="RJW384" s="132"/>
      <c r="RJX384" s="132"/>
      <c r="RJY384" s="132"/>
      <c r="RJZ384" s="132"/>
      <c r="RKA384" s="132"/>
      <c r="RKB384" s="132"/>
      <c r="RKC384" s="132"/>
      <c r="RKD384" s="132"/>
      <c r="RKE384" s="132"/>
      <c r="RKF384" s="132"/>
      <c r="RKG384" s="132"/>
      <c r="RKH384" s="132"/>
      <c r="RKI384" s="132"/>
      <c r="RKJ384" s="132"/>
      <c r="RKK384" s="132"/>
      <c r="RKL384" s="132"/>
      <c r="RKM384" s="132"/>
      <c r="RKN384" s="132"/>
      <c r="RKO384" s="132"/>
      <c r="RKP384" s="132"/>
      <c r="RKQ384" s="132"/>
      <c r="RKR384" s="132"/>
      <c r="RKS384" s="132"/>
      <c r="RKT384" s="132"/>
      <c r="RKU384" s="132"/>
      <c r="RKV384" s="132"/>
      <c r="RKW384" s="132"/>
      <c r="RKX384" s="132"/>
      <c r="RKY384" s="132"/>
      <c r="RKZ384" s="132"/>
      <c r="RLA384" s="132"/>
      <c r="RLB384" s="132"/>
      <c r="RLC384" s="132"/>
      <c r="RLD384" s="132"/>
      <c r="RLE384" s="132"/>
      <c r="RLF384" s="132"/>
      <c r="RLG384" s="132"/>
      <c r="RLH384" s="132"/>
      <c r="RLI384" s="132"/>
      <c r="RLJ384" s="132"/>
      <c r="RLK384" s="132"/>
      <c r="RLL384" s="132"/>
      <c r="RLM384" s="132"/>
      <c r="RLN384" s="132"/>
      <c r="RLO384" s="132"/>
      <c r="RLP384" s="132"/>
      <c r="RLQ384" s="132"/>
      <c r="RLR384" s="132"/>
      <c r="RLS384" s="132"/>
      <c r="RLT384" s="132"/>
      <c r="RLU384" s="132"/>
      <c r="RLV384" s="132"/>
      <c r="RLW384" s="132"/>
      <c r="RLX384" s="132"/>
      <c r="RLY384" s="132"/>
      <c r="RLZ384" s="132"/>
      <c r="RMA384" s="132"/>
      <c r="RMB384" s="132"/>
      <c r="RMC384" s="132"/>
      <c r="RMD384" s="132"/>
      <c r="RME384" s="132"/>
      <c r="RMF384" s="132"/>
      <c r="RMG384" s="132"/>
      <c r="RMH384" s="132"/>
      <c r="RMI384" s="132"/>
      <c r="RMJ384" s="132"/>
      <c r="RMK384" s="132"/>
      <c r="RML384" s="132"/>
      <c r="RMM384" s="132"/>
      <c r="RMN384" s="132"/>
      <c r="RMO384" s="132"/>
      <c r="RMP384" s="132"/>
      <c r="RMQ384" s="132"/>
      <c r="RMR384" s="132"/>
      <c r="RMS384" s="132"/>
      <c r="RMT384" s="132"/>
      <c r="RMU384" s="132"/>
      <c r="RMV384" s="132"/>
      <c r="RMW384" s="132"/>
      <c r="RMX384" s="132"/>
      <c r="RMY384" s="132"/>
      <c r="RMZ384" s="132"/>
      <c r="RNA384" s="132"/>
      <c r="RNB384" s="132"/>
      <c r="RNC384" s="132"/>
      <c r="RND384" s="132"/>
      <c r="RNE384" s="132"/>
      <c r="RNF384" s="132"/>
      <c r="RNG384" s="132"/>
      <c r="RNH384" s="132"/>
      <c r="RNI384" s="132"/>
      <c r="RNJ384" s="132"/>
      <c r="RNK384" s="132"/>
      <c r="RNL384" s="132"/>
      <c r="RNM384" s="132"/>
      <c r="RNN384" s="132"/>
      <c r="RNO384" s="132"/>
      <c r="RNP384" s="132"/>
      <c r="RNQ384" s="132"/>
      <c r="RNR384" s="132"/>
      <c r="RNS384" s="132"/>
      <c r="RNT384" s="132"/>
      <c r="RNU384" s="132"/>
      <c r="RNV384" s="132"/>
      <c r="RNW384" s="132"/>
      <c r="RNX384" s="132"/>
      <c r="RNY384" s="132"/>
      <c r="RNZ384" s="132"/>
      <c r="ROA384" s="132"/>
      <c r="ROB384" s="132"/>
      <c r="ROC384" s="132"/>
      <c r="ROD384" s="132"/>
      <c r="ROE384" s="132"/>
      <c r="ROF384" s="132"/>
      <c r="ROG384" s="132"/>
      <c r="ROH384" s="132"/>
      <c r="ROI384" s="132"/>
      <c r="ROJ384" s="132"/>
      <c r="ROK384" s="132"/>
      <c r="ROL384" s="132"/>
      <c r="ROM384" s="132"/>
      <c r="RON384" s="132"/>
      <c r="ROO384" s="132"/>
      <c r="ROP384" s="132"/>
      <c r="ROQ384" s="132"/>
      <c r="ROR384" s="132"/>
      <c r="ROS384" s="132"/>
      <c r="ROT384" s="132"/>
      <c r="ROU384" s="132"/>
      <c r="ROV384" s="132"/>
      <c r="ROW384" s="132"/>
      <c r="ROX384" s="132"/>
      <c r="ROY384" s="132"/>
      <c r="ROZ384" s="132"/>
      <c r="RPA384" s="132"/>
      <c r="RPB384" s="132"/>
      <c r="RPC384" s="132"/>
      <c r="RPD384" s="132"/>
      <c r="RPE384" s="132"/>
      <c r="RPF384" s="132"/>
      <c r="RPG384" s="132"/>
      <c r="RPH384" s="132"/>
      <c r="RPI384" s="132"/>
      <c r="RPJ384" s="132"/>
      <c r="RPK384" s="132"/>
      <c r="RPL384" s="132"/>
      <c r="RPM384" s="132"/>
      <c r="RPN384" s="132"/>
      <c r="RPO384" s="132"/>
      <c r="RPP384" s="132"/>
      <c r="RPQ384" s="132"/>
      <c r="RPR384" s="132"/>
      <c r="RPS384" s="132"/>
      <c r="RPT384" s="132"/>
      <c r="RPU384" s="132"/>
      <c r="RPV384" s="132"/>
      <c r="RPW384" s="132"/>
      <c r="RPX384" s="132"/>
      <c r="RPY384" s="132"/>
      <c r="RPZ384" s="132"/>
      <c r="RQA384" s="132"/>
      <c r="RQB384" s="132"/>
      <c r="RQC384" s="132"/>
      <c r="RQD384" s="132"/>
      <c r="RQE384" s="132"/>
      <c r="RQF384" s="132"/>
      <c r="RQG384" s="132"/>
      <c r="RQH384" s="132"/>
      <c r="RQI384" s="132"/>
      <c r="RQJ384" s="132"/>
      <c r="RQK384" s="132"/>
      <c r="RQL384" s="132"/>
      <c r="RQM384" s="132"/>
      <c r="RQN384" s="132"/>
      <c r="RQO384" s="132"/>
      <c r="RQP384" s="132"/>
      <c r="RQQ384" s="132"/>
      <c r="RQR384" s="132"/>
      <c r="RQS384" s="132"/>
      <c r="RQT384" s="132"/>
      <c r="RQU384" s="132"/>
      <c r="RQV384" s="132"/>
      <c r="RQW384" s="132"/>
      <c r="RQX384" s="132"/>
      <c r="RQY384" s="132"/>
      <c r="RQZ384" s="132"/>
      <c r="RRA384" s="132"/>
      <c r="RRB384" s="132"/>
      <c r="RRC384" s="132"/>
      <c r="RRD384" s="132"/>
      <c r="RRE384" s="132"/>
      <c r="RRF384" s="132"/>
      <c r="RRG384" s="132"/>
      <c r="RRH384" s="132"/>
      <c r="RRI384" s="132"/>
      <c r="RRJ384" s="132"/>
      <c r="RRK384" s="132"/>
      <c r="RRL384" s="132"/>
      <c r="RRM384" s="132"/>
      <c r="RRN384" s="132"/>
      <c r="RRO384" s="132"/>
      <c r="RRP384" s="132"/>
      <c r="RRQ384" s="132"/>
      <c r="RRR384" s="132"/>
      <c r="RRS384" s="132"/>
      <c r="RRT384" s="132"/>
      <c r="RRU384" s="132"/>
      <c r="RRV384" s="132"/>
      <c r="RRW384" s="132"/>
      <c r="RRX384" s="132"/>
      <c r="RRY384" s="132"/>
      <c r="RRZ384" s="132"/>
      <c r="RSA384" s="132"/>
      <c r="RSB384" s="132"/>
      <c r="RSC384" s="132"/>
      <c r="RSD384" s="132"/>
      <c r="RSE384" s="132"/>
      <c r="RSF384" s="132"/>
      <c r="RSG384" s="132"/>
      <c r="RSH384" s="132"/>
      <c r="RSI384" s="132"/>
      <c r="RSJ384" s="132"/>
      <c r="RSK384" s="132"/>
      <c r="RSL384" s="132"/>
      <c r="RSM384" s="132"/>
      <c r="RSN384" s="132"/>
      <c r="RSO384" s="132"/>
      <c r="RSP384" s="132"/>
      <c r="RSQ384" s="132"/>
      <c r="RSR384" s="132"/>
      <c r="RSS384" s="132"/>
      <c r="RST384" s="132"/>
      <c r="RSU384" s="132"/>
      <c r="RSV384" s="132"/>
      <c r="RSW384" s="132"/>
      <c r="RSX384" s="132"/>
      <c r="RSY384" s="132"/>
      <c r="RSZ384" s="132"/>
      <c r="RTA384" s="132"/>
      <c r="RTB384" s="132"/>
      <c r="RTC384" s="132"/>
      <c r="RTD384" s="132"/>
      <c r="RTE384" s="132"/>
      <c r="RTF384" s="132"/>
      <c r="RTG384" s="132"/>
      <c r="RTH384" s="132"/>
      <c r="RTI384" s="132"/>
      <c r="RTJ384" s="132"/>
      <c r="RTK384" s="132"/>
      <c r="RTL384" s="132"/>
      <c r="RTM384" s="132"/>
      <c r="RTN384" s="132"/>
      <c r="RTO384" s="132"/>
      <c r="RTP384" s="132"/>
      <c r="RTQ384" s="132"/>
      <c r="RTR384" s="132"/>
      <c r="RTS384" s="132"/>
      <c r="RTT384" s="132"/>
      <c r="RTU384" s="132"/>
      <c r="RTV384" s="132"/>
      <c r="RTW384" s="132"/>
      <c r="RTX384" s="132"/>
      <c r="RTY384" s="132"/>
      <c r="RTZ384" s="132"/>
      <c r="RUA384" s="132"/>
      <c r="RUB384" s="132"/>
      <c r="RUC384" s="132"/>
      <c r="RUD384" s="132"/>
      <c r="RUE384" s="132"/>
      <c r="RUF384" s="132"/>
      <c r="RUG384" s="132"/>
      <c r="RUH384" s="132"/>
      <c r="RUI384" s="132"/>
      <c r="RUJ384" s="132"/>
      <c r="RUK384" s="132"/>
      <c r="RUL384" s="132"/>
      <c r="RUM384" s="132"/>
      <c r="RUN384" s="132"/>
      <c r="RUO384" s="132"/>
      <c r="RUP384" s="132"/>
      <c r="RUQ384" s="132"/>
      <c r="RUR384" s="132"/>
      <c r="RUS384" s="132"/>
      <c r="RUT384" s="132"/>
      <c r="RUU384" s="132"/>
      <c r="RUV384" s="132"/>
      <c r="RUW384" s="132"/>
      <c r="RUX384" s="132"/>
      <c r="RUY384" s="132"/>
      <c r="RUZ384" s="132"/>
      <c r="RVA384" s="132"/>
      <c r="RVB384" s="132"/>
      <c r="RVC384" s="132"/>
      <c r="RVD384" s="132"/>
      <c r="RVE384" s="132"/>
      <c r="RVF384" s="132"/>
      <c r="RVG384" s="132"/>
      <c r="RVH384" s="132"/>
      <c r="RVI384" s="132"/>
      <c r="RVJ384" s="132"/>
      <c r="RVK384" s="132"/>
      <c r="RVL384" s="132"/>
      <c r="RVM384" s="132"/>
      <c r="RVN384" s="132"/>
      <c r="RVO384" s="132"/>
      <c r="RVP384" s="132"/>
      <c r="RVQ384" s="132"/>
      <c r="RVR384" s="132"/>
      <c r="RVS384" s="132"/>
      <c r="RVT384" s="132"/>
      <c r="RVU384" s="132"/>
      <c r="RVV384" s="132"/>
      <c r="RVW384" s="132"/>
      <c r="RVX384" s="132"/>
      <c r="RVY384" s="132"/>
      <c r="RVZ384" s="132"/>
      <c r="RWA384" s="132"/>
      <c r="RWB384" s="132"/>
      <c r="RWC384" s="132"/>
      <c r="RWD384" s="132"/>
      <c r="RWE384" s="132"/>
      <c r="RWF384" s="132"/>
      <c r="RWG384" s="132"/>
      <c r="RWH384" s="132"/>
      <c r="RWI384" s="132"/>
      <c r="RWJ384" s="132"/>
      <c r="RWK384" s="132"/>
      <c r="RWL384" s="132"/>
      <c r="RWM384" s="132"/>
      <c r="RWN384" s="132"/>
      <c r="RWO384" s="132"/>
      <c r="RWP384" s="132"/>
      <c r="RWQ384" s="132"/>
      <c r="RWR384" s="132"/>
      <c r="RWS384" s="132"/>
      <c r="RWT384" s="132"/>
      <c r="RWU384" s="132"/>
      <c r="RWV384" s="132"/>
      <c r="RWW384" s="132"/>
      <c r="RWX384" s="132"/>
      <c r="RWY384" s="132"/>
      <c r="RWZ384" s="132"/>
      <c r="RXA384" s="132"/>
      <c r="RXB384" s="132"/>
      <c r="RXC384" s="132"/>
      <c r="RXD384" s="132"/>
      <c r="RXE384" s="132"/>
      <c r="RXF384" s="132"/>
      <c r="RXG384" s="132"/>
      <c r="RXH384" s="132"/>
      <c r="RXI384" s="132"/>
      <c r="RXJ384" s="132"/>
      <c r="RXK384" s="132"/>
      <c r="RXL384" s="132"/>
      <c r="RXM384" s="132"/>
      <c r="RXN384" s="132"/>
      <c r="RXO384" s="132"/>
      <c r="RXP384" s="132"/>
      <c r="RXQ384" s="132"/>
      <c r="RXR384" s="132"/>
      <c r="RXS384" s="132"/>
      <c r="RXT384" s="132"/>
      <c r="RXU384" s="132"/>
      <c r="RXV384" s="132"/>
      <c r="RXW384" s="132"/>
      <c r="RXX384" s="132"/>
      <c r="RXY384" s="132"/>
      <c r="RXZ384" s="132"/>
      <c r="RYA384" s="132"/>
      <c r="RYB384" s="132"/>
      <c r="RYC384" s="132"/>
      <c r="RYD384" s="132"/>
      <c r="RYE384" s="132"/>
      <c r="RYF384" s="132"/>
      <c r="RYG384" s="132"/>
      <c r="RYH384" s="132"/>
      <c r="RYI384" s="132"/>
      <c r="RYJ384" s="132"/>
      <c r="RYK384" s="132"/>
      <c r="RYL384" s="132"/>
      <c r="RYM384" s="132"/>
      <c r="RYN384" s="132"/>
      <c r="RYO384" s="132"/>
      <c r="RYP384" s="132"/>
      <c r="RYQ384" s="132"/>
      <c r="RYR384" s="132"/>
      <c r="RYS384" s="132"/>
      <c r="RYT384" s="132"/>
      <c r="RYU384" s="132"/>
      <c r="RYV384" s="132"/>
      <c r="RYW384" s="132"/>
      <c r="RYX384" s="132"/>
      <c r="RYY384" s="132"/>
      <c r="RYZ384" s="132"/>
      <c r="RZA384" s="132"/>
      <c r="RZB384" s="132"/>
      <c r="RZC384" s="132"/>
      <c r="RZD384" s="132"/>
      <c r="RZE384" s="132"/>
      <c r="RZF384" s="132"/>
      <c r="RZG384" s="132"/>
      <c r="RZH384" s="132"/>
      <c r="RZI384" s="132"/>
      <c r="RZJ384" s="132"/>
      <c r="RZK384" s="132"/>
      <c r="RZL384" s="132"/>
      <c r="RZM384" s="132"/>
      <c r="RZN384" s="132"/>
      <c r="RZO384" s="132"/>
      <c r="RZP384" s="132"/>
      <c r="RZQ384" s="132"/>
      <c r="RZR384" s="132"/>
      <c r="RZS384" s="132"/>
      <c r="RZT384" s="132"/>
      <c r="RZU384" s="132"/>
      <c r="RZV384" s="132"/>
      <c r="RZW384" s="132"/>
      <c r="RZX384" s="132"/>
      <c r="RZY384" s="132"/>
      <c r="RZZ384" s="132"/>
      <c r="SAA384" s="132"/>
      <c r="SAB384" s="132"/>
      <c r="SAC384" s="132"/>
      <c r="SAD384" s="132"/>
      <c r="SAE384" s="132"/>
      <c r="SAF384" s="132"/>
      <c r="SAG384" s="132"/>
      <c r="SAH384" s="132"/>
      <c r="SAI384" s="132"/>
      <c r="SAJ384" s="132"/>
      <c r="SAK384" s="132"/>
      <c r="SAL384" s="132"/>
      <c r="SAM384" s="132"/>
      <c r="SAN384" s="132"/>
      <c r="SAO384" s="132"/>
      <c r="SAP384" s="132"/>
      <c r="SAQ384" s="132"/>
      <c r="SAR384" s="132"/>
      <c r="SAS384" s="132"/>
      <c r="SAT384" s="132"/>
      <c r="SAU384" s="132"/>
      <c r="SAV384" s="132"/>
      <c r="SAW384" s="132"/>
      <c r="SAX384" s="132"/>
      <c r="SAY384" s="132"/>
      <c r="SAZ384" s="132"/>
      <c r="SBA384" s="132"/>
      <c r="SBB384" s="132"/>
      <c r="SBC384" s="132"/>
      <c r="SBD384" s="132"/>
      <c r="SBE384" s="132"/>
      <c r="SBF384" s="132"/>
      <c r="SBG384" s="132"/>
      <c r="SBH384" s="132"/>
      <c r="SBI384" s="132"/>
      <c r="SBJ384" s="132"/>
      <c r="SBK384" s="132"/>
      <c r="SBL384" s="132"/>
      <c r="SBM384" s="132"/>
      <c r="SBN384" s="132"/>
      <c r="SBO384" s="132"/>
      <c r="SBP384" s="132"/>
      <c r="SBQ384" s="132"/>
      <c r="SBR384" s="132"/>
      <c r="SBS384" s="132"/>
      <c r="SBT384" s="132"/>
      <c r="SBU384" s="132"/>
      <c r="SBV384" s="132"/>
      <c r="SBW384" s="132"/>
      <c r="SBX384" s="132"/>
      <c r="SBY384" s="132"/>
      <c r="SBZ384" s="132"/>
      <c r="SCA384" s="132"/>
      <c r="SCB384" s="132"/>
      <c r="SCC384" s="132"/>
      <c r="SCD384" s="132"/>
      <c r="SCE384" s="132"/>
      <c r="SCF384" s="132"/>
      <c r="SCG384" s="132"/>
      <c r="SCH384" s="132"/>
      <c r="SCI384" s="132"/>
      <c r="SCJ384" s="132"/>
      <c r="SCK384" s="132"/>
      <c r="SCL384" s="132"/>
      <c r="SCM384" s="132"/>
      <c r="SCN384" s="132"/>
      <c r="SCO384" s="132"/>
      <c r="SCP384" s="132"/>
      <c r="SCQ384" s="132"/>
      <c r="SCR384" s="132"/>
      <c r="SCS384" s="132"/>
      <c r="SCT384" s="132"/>
      <c r="SCU384" s="132"/>
      <c r="SCV384" s="132"/>
      <c r="SCW384" s="132"/>
      <c r="SCX384" s="132"/>
      <c r="SCY384" s="132"/>
      <c r="SCZ384" s="132"/>
      <c r="SDA384" s="132"/>
      <c r="SDB384" s="132"/>
      <c r="SDC384" s="132"/>
      <c r="SDD384" s="132"/>
      <c r="SDE384" s="132"/>
      <c r="SDF384" s="132"/>
      <c r="SDG384" s="132"/>
      <c r="SDH384" s="132"/>
      <c r="SDI384" s="132"/>
      <c r="SDJ384" s="132"/>
      <c r="SDK384" s="132"/>
      <c r="SDL384" s="132"/>
      <c r="SDM384" s="132"/>
      <c r="SDN384" s="132"/>
      <c r="SDO384" s="132"/>
      <c r="SDP384" s="132"/>
      <c r="SDQ384" s="132"/>
      <c r="SDR384" s="132"/>
      <c r="SDS384" s="132"/>
      <c r="SDT384" s="132"/>
      <c r="SDU384" s="132"/>
      <c r="SDV384" s="132"/>
      <c r="SDW384" s="132"/>
      <c r="SDX384" s="132"/>
      <c r="SDY384" s="132"/>
      <c r="SDZ384" s="132"/>
      <c r="SEA384" s="132"/>
      <c r="SEB384" s="132"/>
      <c r="SEC384" s="132"/>
      <c r="SED384" s="132"/>
      <c r="SEE384" s="132"/>
      <c r="SEF384" s="132"/>
      <c r="SEG384" s="132"/>
      <c r="SEH384" s="132"/>
      <c r="SEI384" s="132"/>
      <c r="SEJ384" s="132"/>
      <c r="SEK384" s="132"/>
      <c r="SEL384" s="132"/>
      <c r="SEM384" s="132"/>
      <c r="SEN384" s="132"/>
      <c r="SEO384" s="132"/>
      <c r="SEP384" s="132"/>
      <c r="SEQ384" s="132"/>
      <c r="SER384" s="132"/>
      <c r="SES384" s="132"/>
      <c r="SET384" s="132"/>
      <c r="SEU384" s="132"/>
      <c r="SEV384" s="132"/>
      <c r="SEW384" s="132"/>
      <c r="SEX384" s="132"/>
      <c r="SEY384" s="132"/>
      <c r="SEZ384" s="132"/>
      <c r="SFA384" s="132"/>
      <c r="SFB384" s="132"/>
      <c r="SFC384" s="132"/>
      <c r="SFD384" s="132"/>
      <c r="SFE384" s="132"/>
      <c r="SFF384" s="132"/>
      <c r="SFG384" s="132"/>
      <c r="SFH384" s="132"/>
      <c r="SFI384" s="132"/>
      <c r="SFJ384" s="132"/>
      <c r="SFK384" s="132"/>
      <c r="SFL384" s="132"/>
      <c r="SFM384" s="132"/>
      <c r="SFN384" s="132"/>
      <c r="SFO384" s="132"/>
      <c r="SFP384" s="132"/>
      <c r="SFQ384" s="132"/>
      <c r="SFR384" s="132"/>
      <c r="SFS384" s="132"/>
      <c r="SFT384" s="132"/>
      <c r="SFU384" s="132"/>
      <c r="SFV384" s="132"/>
      <c r="SFW384" s="132"/>
      <c r="SFX384" s="132"/>
      <c r="SFY384" s="132"/>
      <c r="SFZ384" s="132"/>
      <c r="SGA384" s="132"/>
      <c r="SGB384" s="132"/>
      <c r="SGC384" s="132"/>
      <c r="SGD384" s="132"/>
      <c r="SGE384" s="132"/>
      <c r="SGF384" s="132"/>
      <c r="SGG384" s="132"/>
      <c r="SGH384" s="132"/>
      <c r="SGI384" s="132"/>
      <c r="SGJ384" s="132"/>
      <c r="SGK384" s="132"/>
      <c r="SGL384" s="132"/>
      <c r="SGM384" s="132"/>
      <c r="SGN384" s="132"/>
      <c r="SGO384" s="132"/>
      <c r="SGP384" s="132"/>
      <c r="SGQ384" s="132"/>
      <c r="SGR384" s="132"/>
      <c r="SGS384" s="132"/>
      <c r="SGT384" s="132"/>
      <c r="SGU384" s="132"/>
      <c r="SGV384" s="132"/>
      <c r="SGW384" s="132"/>
      <c r="SGX384" s="132"/>
      <c r="SGY384" s="132"/>
      <c r="SGZ384" s="132"/>
      <c r="SHA384" s="132"/>
      <c r="SHB384" s="132"/>
      <c r="SHC384" s="132"/>
      <c r="SHD384" s="132"/>
      <c r="SHE384" s="132"/>
      <c r="SHF384" s="132"/>
      <c r="SHG384" s="132"/>
      <c r="SHH384" s="132"/>
      <c r="SHI384" s="132"/>
      <c r="SHJ384" s="132"/>
      <c r="SHK384" s="132"/>
      <c r="SHL384" s="132"/>
      <c r="SHM384" s="132"/>
      <c r="SHN384" s="132"/>
      <c r="SHO384" s="132"/>
      <c r="SHP384" s="132"/>
      <c r="SHQ384" s="132"/>
      <c r="SHR384" s="132"/>
      <c r="SHS384" s="132"/>
      <c r="SHT384" s="132"/>
      <c r="SHU384" s="132"/>
      <c r="SHV384" s="132"/>
      <c r="SHW384" s="132"/>
      <c r="SHX384" s="132"/>
      <c r="SHY384" s="132"/>
      <c r="SHZ384" s="132"/>
      <c r="SIA384" s="132"/>
      <c r="SIB384" s="132"/>
      <c r="SIC384" s="132"/>
      <c r="SID384" s="132"/>
      <c r="SIE384" s="132"/>
      <c r="SIF384" s="132"/>
      <c r="SIG384" s="132"/>
      <c r="SIH384" s="132"/>
      <c r="SII384" s="132"/>
      <c r="SIJ384" s="132"/>
      <c r="SIK384" s="132"/>
      <c r="SIL384" s="132"/>
      <c r="SIM384" s="132"/>
      <c r="SIN384" s="132"/>
      <c r="SIO384" s="132"/>
      <c r="SIP384" s="132"/>
      <c r="SIQ384" s="132"/>
      <c r="SIR384" s="132"/>
      <c r="SIS384" s="132"/>
      <c r="SIT384" s="132"/>
      <c r="SIU384" s="132"/>
      <c r="SIV384" s="132"/>
      <c r="SIW384" s="132"/>
      <c r="SIX384" s="132"/>
      <c r="SIY384" s="132"/>
      <c r="SIZ384" s="132"/>
      <c r="SJA384" s="132"/>
      <c r="SJB384" s="132"/>
      <c r="SJC384" s="132"/>
      <c r="SJD384" s="132"/>
      <c r="SJE384" s="132"/>
      <c r="SJF384" s="132"/>
      <c r="SJG384" s="132"/>
      <c r="SJH384" s="132"/>
      <c r="SJI384" s="132"/>
      <c r="SJJ384" s="132"/>
      <c r="SJK384" s="132"/>
      <c r="SJL384" s="132"/>
      <c r="SJM384" s="132"/>
      <c r="SJN384" s="132"/>
      <c r="SJO384" s="132"/>
      <c r="SJP384" s="132"/>
      <c r="SJQ384" s="132"/>
      <c r="SJR384" s="132"/>
      <c r="SJS384" s="132"/>
      <c r="SJT384" s="132"/>
      <c r="SJU384" s="132"/>
      <c r="SJV384" s="132"/>
      <c r="SJW384" s="132"/>
      <c r="SJX384" s="132"/>
      <c r="SJY384" s="132"/>
      <c r="SJZ384" s="132"/>
      <c r="SKA384" s="132"/>
      <c r="SKB384" s="132"/>
      <c r="SKC384" s="132"/>
      <c r="SKD384" s="132"/>
      <c r="SKE384" s="132"/>
      <c r="SKF384" s="132"/>
      <c r="SKG384" s="132"/>
      <c r="SKH384" s="132"/>
      <c r="SKI384" s="132"/>
      <c r="SKJ384" s="132"/>
      <c r="SKK384" s="132"/>
      <c r="SKL384" s="132"/>
      <c r="SKM384" s="132"/>
      <c r="SKN384" s="132"/>
      <c r="SKO384" s="132"/>
      <c r="SKP384" s="132"/>
      <c r="SKQ384" s="132"/>
      <c r="SKR384" s="132"/>
      <c r="SKS384" s="132"/>
      <c r="SKT384" s="132"/>
      <c r="SKU384" s="132"/>
      <c r="SKV384" s="132"/>
      <c r="SKW384" s="132"/>
      <c r="SKX384" s="132"/>
      <c r="SKY384" s="132"/>
      <c r="SKZ384" s="132"/>
      <c r="SLA384" s="132"/>
      <c r="SLB384" s="132"/>
      <c r="SLC384" s="132"/>
      <c r="SLD384" s="132"/>
      <c r="SLE384" s="132"/>
      <c r="SLF384" s="132"/>
      <c r="SLG384" s="132"/>
      <c r="SLH384" s="132"/>
      <c r="SLI384" s="132"/>
      <c r="SLJ384" s="132"/>
      <c r="SLK384" s="132"/>
      <c r="SLL384" s="132"/>
      <c r="SLM384" s="132"/>
      <c r="SLN384" s="132"/>
      <c r="SLO384" s="132"/>
      <c r="SLP384" s="132"/>
      <c r="SLQ384" s="132"/>
      <c r="SLR384" s="132"/>
      <c r="SLS384" s="132"/>
      <c r="SLT384" s="132"/>
      <c r="SLU384" s="132"/>
      <c r="SLV384" s="132"/>
      <c r="SLW384" s="132"/>
      <c r="SLX384" s="132"/>
      <c r="SLY384" s="132"/>
      <c r="SLZ384" s="132"/>
      <c r="SMA384" s="132"/>
      <c r="SMB384" s="132"/>
      <c r="SMC384" s="132"/>
      <c r="SMD384" s="132"/>
      <c r="SME384" s="132"/>
      <c r="SMF384" s="132"/>
      <c r="SMG384" s="132"/>
      <c r="SMH384" s="132"/>
      <c r="SMI384" s="132"/>
      <c r="SMJ384" s="132"/>
      <c r="SMK384" s="132"/>
      <c r="SML384" s="132"/>
      <c r="SMM384" s="132"/>
      <c r="SMN384" s="132"/>
      <c r="SMO384" s="132"/>
      <c r="SMP384" s="132"/>
      <c r="SMQ384" s="132"/>
      <c r="SMR384" s="132"/>
      <c r="SMS384" s="132"/>
      <c r="SMT384" s="132"/>
      <c r="SMU384" s="132"/>
      <c r="SMV384" s="132"/>
      <c r="SMW384" s="132"/>
      <c r="SMX384" s="132"/>
      <c r="SMY384" s="132"/>
      <c r="SMZ384" s="132"/>
      <c r="SNA384" s="132"/>
      <c r="SNB384" s="132"/>
      <c r="SNC384" s="132"/>
      <c r="SND384" s="132"/>
      <c r="SNE384" s="132"/>
      <c r="SNF384" s="132"/>
      <c r="SNG384" s="132"/>
      <c r="SNH384" s="132"/>
      <c r="SNI384" s="132"/>
      <c r="SNJ384" s="132"/>
      <c r="SNK384" s="132"/>
      <c r="SNL384" s="132"/>
      <c r="SNM384" s="132"/>
      <c r="SNN384" s="132"/>
      <c r="SNO384" s="132"/>
      <c r="SNP384" s="132"/>
      <c r="SNQ384" s="132"/>
      <c r="SNR384" s="132"/>
      <c r="SNS384" s="132"/>
      <c r="SNT384" s="132"/>
      <c r="SNU384" s="132"/>
      <c r="SNV384" s="132"/>
      <c r="SNW384" s="132"/>
      <c r="SNX384" s="132"/>
      <c r="SNY384" s="132"/>
      <c r="SNZ384" s="132"/>
      <c r="SOA384" s="132"/>
      <c r="SOB384" s="132"/>
      <c r="SOC384" s="132"/>
      <c r="SOD384" s="132"/>
      <c r="SOE384" s="132"/>
      <c r="SOF384" s="132"/>
      <c r="SOG384" s="132"/>
      <c r="SOH384" s="132"/>
      <c r="SOI384" s="132"/>
      <c r="SOJ384" s="132"/>
      <c r="SOK384" s="132"/>
      <c r="SOL384" s="132"/>
      <c r="SOM384" s="132"/>
      <c r="SON384" s="132"/>
      <c r="SOO384" s="132"/>
      <c r="SOP384" s="132"/>
      <c r="SOQ384" s="132"/>
      <c r="SOR384" s="132"/>
      <c r="SOS384" s="132"/>
      <c r="SOT384" s="132"/>
      <c r="SOU384" s="132"/>
      <c r="SOV384" s="132"/>
      <c r="SOW384" s="132"/>
      <c r="SOX384" s="132"/>
      <c r="SOY384" s="132"/>
      <c r="SOZ384" s="132"/>
      <c r="SPA384" s="132"/>
      <c r="SPB384" s="132"/>
      <c r="SPC384" s="132"/>
      <c r="SPD384" s="132"/>
      <c r="SPE384" s="132"/>
      <c r="SPF384" s="132"/>
      <c r="SPG384" s="132"/>
      <c r="SPH384" s="132"/>
      <c r="SPI384" s="132"/>
      <c r="SPJ384" s="132"/>
      <c r="SPK384" s="132"/>
      <c r="SPL384" s="132"/>
      <c r="SPM384" s="132"/>
      <c r="SPN384" s="132"/>
      <c r="SPO384" s="132"/>
      <c r="SPP384" s="132"/>
      <c r="SPQ384" s="132"/>
      <c r="SPR384" s="132"/>
      <c r="SPS384" s="132"/>
      <c r="SPT384" s="132"/>
      <c r="SPU384" s="132"/>
      <c r="SPV384" s="132"/>
      <c r="SPW384" s="132"/>
      <c r="SPX384" s="132"/>
      <c r="SPY384" s="132"/>
      <c r="SPZ384" s="132"/>
      <c r="SQA384" s="132"/>
      <c r="SQB384" s="132"/>
      <c r="SQC384" s="132"/>
      <c r="SQD384" s="132"/>
      <c r="SQE384" s="132"/>
      <c r="SQF384" s="132"/>
      <c r="SQG384" s="132"/>
      <c r="SQH384" s="132"/>
      <c r="SQI384" s="132"/>
      <c r="SQJ384" s="132"/>
      <c r="SQK384" s="132"/>
      <c r="SQL384" s="132"/>
      <c r="SQM384" s="132"/>
      <c r="SQN384" s="132"/>
      <c r="SQO384" s="132"/>
      <c r="SQP384" s="132"/>
      <c r="SQQ384" s="132"/>
      <c r="SQR384" s="132"/>
      <c r="SQS384" s="132"/>
      <c r="SQT384" s="132"/>
      <c r="SQU384" s="132"/>
      <c r="SQV384" s="132"/>
      <c r="SQW384" s="132"/>
      <c r="SQX384" s="132"/>
      <c r="SQY384" s="132"/>
      <c r="SQZ384" s="132"/>
      <c r="SRA384" s="132"/>
      <c r="SRB384" s="132"/>
      <c r="SRC384" s="132"/>
      <c r="SRD384" s="132"/>
      <c r="SRE384" s="132"/>
      <c r="SRF384" s="132"/>
      <c r="SRG384" s="132"/>
      <c r="SRH384" s="132"/>
      <c r="SRI384" s="132"/>
      <c r="SRJ384" s="132"/>
      <c r="SRK384" s="132"/>
      <c r="SRL384" s="132"/>
      <c r="SRM384" s="132"/>
      <c r="SRN384" s="132"/>
      <c r="SRO384" s="132"/>
      <c r="SRP384" s="132"/>
      <c r="SRQ384" s="132"/>
      <c r="SRR384" s="132"/>
      <c r="SRS384" s="132"/>
      <c r="SRT384" s="132"/>
      <c r="SRU384" s="132"/>
      <c r="SRV384" s="132"/>
      <c r="SRW384" s="132"/>
      <c r="SRX384" s="132"/>
      <c r="SRY384" s="132"/>
      <c r="SRZ384" s="132"/>
      <c r="SSA384" s="132"/>
      <c r="SSB384" s="132"/>
      <c r="SSC384" s="132"/>
      <c r="SSD384" s="132"/>
      <c r="SSE384" s="132"/>
      <c r="SSF384" s="132"/>
      <c r="SSG384" s="132"/>
      <c r="SSH384" s="132"/>
      <c r="SSI384" s="132"/>
      <c r="SSJ384" s="132"/>
      <c r="SSK384" s="132"/>
      <c r="SSL384" s="132"/>
      <c r="SSM384" s="132"/>
      <c r="SSN384" s="132"/>
      <c r="SSO384" s="132"/>
      <c r="SSP384" s="132"/>
      <c r="SSQ384" s="132"/>
      <c r="SSR384" s="132"/>
      <c r="SSS384" s="132"/>
      <c r="SST384" s="132"/>
      <c r="SSU384" s="132"/>
      <c r="SSV384" s="132"/>
      <c r="SSW384" s="132"/>
      <c r="SSX384" s="132"/>
      <c r="SSY384" s="132"/>
      <c r="SSZ384" s="132"/>
      <c r="STA384" s="132"/>
      <c r="STB384" s="132"/>
      <c r="STC384" s="132"/>
      <c r="STD384" s="132"/>
      <c r="STE384" s="132"/>
      <c r="STF384" s="132"/>
      <c r="STG384" s="132"/>
      <c r="STH384" s="132"/>
      <c r="STI384" s="132"/>
      <c r="STJ384" s="132"/>
      <c r="STK384" s="132"/>
      <c r="STL384" s="132"/>
      <c r="STM384" s="132"/>
      <c r="STN384" s="132"/>
      <c r="STO384" s="132"/>
      <c r="STP384" s="132"/>
      <c r="STQ384" s="132"/>
      <c r="STR384" s="132"/>
      <c r="STS384" s="132"/>
      <c r="STT384" s="132"/>
      <c r="STU384" s="132"/>
      <c r="STV384" s="132"/>
      <c r="STW384" s="132"/>
      <c r="STX384" s="132"/>
      <c r="STY384" s="132"/>
      <c r="STZ384" s="132"/>
      <c r="SUA384" s="132"/>
      <c r="SUB384" s="132"/>
      <c r="SUC384" s="132"/>
      <c r="SUD384" s="132"/>
      <c r="SUE384" s="132"/>
      <c r="SUF384" s="132"/>
      <c r="SUG384" s="132"/>
      <c r="SUH384" s="132"/>
      <c r="SUI384" s="132"/>
      <c r="SUJ384" s="132"/>
      <c r="SUK384" s="132"/>
      <c r="SUL384" s="132"/>
      <c r="SUM384" s="132"/>
      <c r="SUN384" s="132"/>
      <c r="SUO384" s="132"/>
      <c r="SUP384" s="132"/>
      <c r="SUQ384" s="132"/>
      <c r="SUR384" s="132"/>
      <c r="SUS384" s="132"/>
      <c r="SUT384" s="132"/>
      <c r="SUU384" s="132"/>
      <c r="SUV384" s="132"/>
      <c r="SUW384" s="132"/>
      <c r="SUX384" s="132"/>
      <c r="SUY384" s="132"/>
      <c r="SUZ384" s="132"/>
      <c r="SVA384" s="132"/>
      <c r="SVB384" s="132"/>
      <c r="SVC384" s="132"/>
      <c r="SVD384" s="132"/>
      <c r="SVE384" s="132"/>
      <c r="SVF384" s="132"/>
      <c r="SVG384" s="132"/>
      <c r="SVH384" s="132"/>
      <c r="SVI384" s="132"/>
      <c r="SVJ384" s="132"/>
      <c r="SVK384" s="132"/>
      <c r="SVL384" s="132"/>
      <c r="SVM384" s="132"/>
      <c r="SVN384" s="132"/>
      <c r="SVO384" s="132"/>
      <c r="SVP384" s="132"/>
      <c r="SVQ384" s="132"/>
      <c r="SVR384" s="132"/>
      <c r="SVS384" s="132"/>
      <c r="SVT384" s="132"/>
      <c r="SVU384" s="132"/>
      <c r="SVV384" s="132"/>
      <c r="SVW384" s="132"/>
      <c r="SVX384" s="132"/>
      <c r="SVY384" s="132"/>
      <c r="SVZ384" s="132"/>
      <c r="SWA384" s="132"/>
      <c r="SWB384" s="132"/>
      <c r="SWC384" s="132"/>
      <c r="SWD384" s="132"/>
      <c r="SWE384" s="132"/>
      <c r="SWF384" s="132"/>
      <c r="SWG384" s="132"/>
      <c r="SWH384" s="132"/>
      <c r="SWI384" s="132"/>
      <c r="SWJ384" s="132"/>
      <c r="SWK384" s="132"/>
      <c r="SWL384" s="132"/>
      <c r="SWM384" s="132"/>
      <c r="SWN384" s="132"/>
      <c r="SWO384" s="132"/>
      <c r="SWP384" s="132"/>
      <c r="SWQ384" s="132"/>
      <c r="SWR384" s="132"/>
      <c r="SWS384" s="132"/>
      <c r="SWT384" s="132"/>
      <c r="SWU384" s="132"/>
      <c r="SWV384" s="132"/>
      <c r="SWW384" s="132"/>
      <c r="SWX384" s="132"/>
      <c r="SWY384" s="132"/>
      <c r="SWZ384" s="132"/>
      <c r="SXA384" s="132"/>
      <c r="SXB384" s="132"/>
      <c r="SXC384" s="132"/>
      <c r="SXD384" s="132"/>
      <c r="SXE384" s="132"/>
      <c r="SXF384" s="132"/>
      <c r="SXG384" s="132"/>
      <c r="SXH384" s="132"/>
      <c r="SXI384" s="132"/>
      <c r="SXJ384" s="132"/>
      <c r="SXK384" s="132"/>
      <c r="SXL384" s="132"/>
      <c r="SXM384" s="132"/>
      <c r="SXN384" s="132"/>
      <c r="SXO384" s="132"/>
      <c r="SXP384" s="132"/>
      <c r="SXQ384" s="132"/>
      <c r="SXR384" s="132"/>
      <c r="SXS384" s="132"/>
      <c r="SXT384" s="132"/>
      <c r="SXU384" s="132"/>
      <c r="SXV384" s="132"/>
      <c r="SXW384" s="132"/>
      <c r="SXX384" s="132"/>
      <c r="SXY384" s="132"/>
      <c r="SXZ384" s="132"/>
      <c r="SYA384" s="132"/>
      <c r="SYB384" s="132"/>
      <c r="SYC384" s="132"/>
      <c r="SYD384" s="132"/>
      <c r="SYE384" s="132"/>
      <c r="SYF384" s="132"/>
      <c r="SYG384" s="132"/>
      <c r="SYH384" s="132"/>
      <c r="SYI384" s="132"/>
      <c r="SYJ384" s="132"/>
      <c r="SYK384" s="132"/>
      <c r="SYL384" s="132"/>
      <c r="SYM384" s="132"/>
      <c r="SYN384" s="132"/>
      <c r="SYO384" s="132"/>
      <c r="SYP384" s="132"/>
      <c r="SYQ384" s="132"/>
      <c r="SYR384" s="132"/>
      <c r="SYS384" s="132"/>
      <c r="SYT384" s="132"/>
      <c r="SYU384" s="132"/>
      <c r="SYV384" s="132"/>
      <c r="SYW384" s="132"/>
      <c r="SYX384" s="132"/>
      <c r="SYY384" s="132"/>
      <c r="SYZ384" s="132"/>
      <c r="SZA384" s="132"/>
      <c r="SZB384" s="132"/>
      <c r="SZC384" s="132"/>
      <c r="SZD384" s="132"/>
      <c r="SZE384" s="132"/>
      <c r="SZF384" s="132"/>
      <c r="SZG384" s="132"/>
      <c r="SZH384" s="132"/>
      <c r="SZI384" s="132"/>
      <c r="SZJ384" s="132"/>
      <c r="SZK384" s="132"/>
      <c r="SZL384" s="132"/>
      <c r="SZM384" s="132"/>
      <c r="SZN384" s="132"/>
      <c r="SZO384" s="132"/>
      <c r="SZP384" s="132"/>
      <c r="SZQ384" s="132"/>
      <c r="SZR384" s="132"/>
      <c r="SZS384" s="132"/>
      <c r="SZT384" s="132"/>
      <c r="SZU384" s="132"/>
      <c r="SZV384" s="132"/>
      <c r="SZW384" s="132"/>
      <c r="SZX384" s="132"/>
      <c r="SZY384" s="132"/>
      <c r="SZZ384" s="132"/>
      <c r="TAA384" s="132"/>
      <c r="TAB384" s="132"/>
      <c r="TAC384" s="132"/>
      <c r="TAD384" s="132"/>
      <c r="TAE384" s="132"/>
      <c r="TAF384" s="132"/>
      <c r="TAG384" s="132"/>
      <c r="TAH384" s="132"/>
      <c r="TAI384" s="132"/>
      <c r="TAJ384" s="132"/>
      <c r="TAK384" s="132"/>
      <c r="TAL384" s="132"/>
      <c r="TAM384" s="132"/>
      <c r="TAN384" s="132"/>
      <c r="TAO384" s="132"/>
      <c r="TAP384" s="132"/>
      <c r="TAQ384" s="132"/>
      <c r="TAR384" s="132"/>
      <c r="TAS384" s="132"/>
      <c r="TAT384" s="132"/>
      <c r="TAU384" s="132"/>
      <c r="TAV384" s="132"/>
      <c r="TAW384" s="132"/>
      <c r="TAX384" s="132"/>
      <c r="TAY384" s="132"/>
      <c r="TAZ384" s="132"/>
      <c r="TBA384" s="132"/>
      <c r="TBB384" s="132"/>
      <c r="TBC384" s="132"/>
      <c r="TBD384" s="132"/>
      <c r="TBE384" s="132"/>
      <c r="TBF384" s="132"/>
      <c r="TBG384" s="132"/>
      <c r="TBH384" s="132"/>
      <c r="TBI384" s="132"/>
      <c r="TBJ384" s="132"/>
      <c r="TBK384" s="132"/>
      <c r="TBL384" s="132"/>
      <c r="TBM384" s="132"/>
      <c r="TBN384" s="132"/>
      <c r="TBO384" s="132"/>
      <c r="TBP384" s="132"/>
      <c r="TBQ384" s="132"/>
      <c r="TBR384" s="132"/>
      <c r="TBS384" s="132"/>
      <c r="TBT384" s="132"/>
      <c r="TBU384" s="132"/>
      <c r="TBV384" s="132"/>
      <c r="TBW384" s="132"/>
      <c r="TBX384" s="132"/>
      <c r="TBY384" s="132"/>
      <c r="TBZ384" s="132"/>
      <c r="TCA384" s="132"/>
      <c r="TCB384" s="132"/>
      <c r="TCC384" s="132"/>
      <c r="TCD384" s="132"/>
      <c r="TCE384" s="132"/>
      <c r="TCF384" s="132"/>
      <c r="TCG384" s="132"/>
      <c r="TCH384" s="132"/>
      <c r="TCI384" s="132"/>
      <c r="TCJ384" s="132"/>
      <c r="TCK384" s="132"/>
      <c r="TCL384" s="132"/>
      <c r="TCM384" s="132"/>
      <c r="TCN384" s="132"/>
      <c r="TCO384" s="132"/>
      <c r="TCP384" s="132"/>
      <c r="TCQ384" s="132"/>
      <c r="TCR384" s="132"/>
      <c r="TCS384" s="132"/>
      <c r="TCT384" s="132"/>
      <c r="TCU384" s="132"/>
      <c r="TCV384" s="132"/>
      <c r="TCW384" s="132"/>
      <c r="TCX384" s="132"/>
      <c r="TCY384" s="132"/>
      <c r="TCZ384" s="132"/>
      <c r="TDA384" s="132"/>
      <c r="TDB384" s="132"/>
      <c r="TDC384" s="132"/>
      <c r="TDD384" s="132"/>
      <c r="TDE384" s="132"/>
      <c r="TDF384" s="132"/>
      <c r="TDG384" s="132"/>
      <c r="TDH384" s="132"/>
      <c r="TDI384" s="132"/>
      <c r="TDJ384" s="132"/>
      <c r="TDK384" s="132"/>
      <c r="TDL384" s="132"/>
      <c r="TDM384" s="132"/>
      <c r="TDN384" s="132"/>
      <c r="TDO384" s="132"/>
      <c r="TDP384" s="132"/>
      <c r="TDQ384" s="132"/>
      <c r="TDR384" s="132"/>
      <c r="TDS384" s="132"/>
      <c r="TDT384" s="132"/>
      <c r="TDU384" s="132"/>
      <c r="TDV384" s="132"/>
      <c r="TDW384" s="132"/>
      <c r="TDX384" s="132"/>
      <c r="TDY384" s="132"/>
      <c r="TDZ384" s="132"/>
      <c r="TEA384" s="132"/>
      <c r="TEB384" s="132"/>
      <c r="TEC384" s="132"/>
      <c r="TED384" s="132"/>
      <c r="TEE384" s="132"/>
      <c r="TEF384" s="132"/>
      <c r="TEG384" s="132"/>
      <c r="TEH384" s="132"/>
      <c r="TEI384" s="132"/>
      <c r="TEJ384" s="132"/>
      <c r="TEK384" s="132"/>
      <c r="TEL384" s="132"/>
      <c r="TEM384" s="132"/>
      <c r="TEN384" s="132"/>
      <c r="TEO384" s="132"/>
      <c r="TEP384" s="132"/>
      <c r="TEQ384" s="132"/>
      <c r="TER384" s="132"/>
      <c r="TES384" s="132"/>
      <c r="TET384" s="132"/>
      <c r="TEU384" s="132"/>
      <c r="TEV384" s="132"/>
      <c r="TEW384" s="132"/>
      <c r="TEX384" s="132"/>
      <c r="TEY384" s="132"/>
      <c r="TEZ384" s="132"/>
      <c r="TFA384" s="132"/>
      <c r="TFB384" s="132"/>
      <c r="TFC384" s="132"/>
      <c r="TFD384" s="132"/>
      <c r="TFE384" s="132"/>
      <c r="TFF384" s="132"/>
      <c r="TFG384" s="132"/>
      <c r="TFH384" s="132"/>
      <c r="TFI384" s="132"/>
      <c r="TFJ384" s="132"/>
      <c r="TFK384" s="132"/>
      <c r="TFL384" s="132"/>
      <c r="TFM384" s="132"/>
      <c r="TFN384" s="132"/>
      <c r="TFO384" s="132"/>
      <c r="TFP384" s="132"/>
      <c r="TFQ384" s="132"/>
      <c r="TFR384" s="132"/>
      <c r="TFS384" s="132"/>
      <c r="TFT384" s="132"/>
      <c r="TFU384" s="132"/>
      <c r="TFV384" s="132"/>
      <c r="TFW384" s="132"/>
      <c r="TFX384" s="132"/>
      <c r="TFY384" s="132"/>
      <c r="TFZ384" s="132"/>
      <c r="TGA384" s="132"/>
      <c r="TGB384" s="132"/>
      <c r="TGC384" s="132"/>
      <c r="TGD384" s="132"/>
      <c r="TGE384" s="132"/>
      <c r="TGF384" s="132"/>
      <c r="TGG384" s="132"/>
      <c r="TGH384" s="132"/>
      <c r="TGI384" s="132"/>
      <c r="TGJ384" s="132"/>
      <c r="TGK384" s="132"/>
      <c r="TGL384" s="132"/>
      <c r="TGM384" s="132"/>
      <c r="TGN384" s="132"/>
      <c r="TGO384" s="132"/>
      <c r="TGP384" s="132"/>
      <c r="TGQ384" s="132"/>
      <c r="TGR384" s="132"/>
      <c r="TGS384" s="132"/>
      <c r="TGT384" s="132"/>
      <c r="TGU384" s="132"/>
      <c r="TGV384" s="132"/>
      <c r="TGW384" s="132"/>
      <c r="TGX384" s="132"/>
      <c r="TGY384" s="132"/>
      <c r="TGZ384" s="132"/>
      <c r="THA384" s="132"/>
      <c r="THB384" s="132"/>
      <c r="THC384" s="132"/>
      <c r="THD384" s="132"/>
      <c r="THE384" s="132"/>
      <c r="THF384" s="132"/>
      <c r="THG384" s="132"/>
      <c r="THH384" s="132"/>
      <c r="THI384" s="132"/>
      <c r="THJ384" s="132"/>
      <c r="THK384" s="132"/>
      <c r="THL384" s="132"/>
      <c r="THM384" s="132"/>
      <c r="THN384" s="132"/>
      <c r="THO384" s="132"/>
      <c r="THP384" s="132"/>
      <c r="THQ384" s="132"/>
      <c r="THR384" s="132"/>
      <c r="THS384" s="132"/>
      <c r="THT384" s="132"/>
      <c r="THU384" s="132"/>
      <c r="THV384" s="132"/>
      <c r="THW384" s="132"/>
      <c r="THX384" s="132"/>
      <c r="THY384" s="132"/>
      <c r="THZ384" s="132"/>
      <c r="TIA384" s="132"/>
      <c r="TIB384" s="132"/>
      <c r="TIC384" s="132"/>
      <c r="TID384" s="132"/>
      <c r="TIE384" s="132"/>
      <c r="TIF384" s="132"/>
      <c r="TIG384" s="132"/>
      <c r="TIH384" s="132"/>
      <c r="TII384" s="132"/>
      <c r="TIJ384" s="132"/>
      <c r="TIK384" s="132"/>
      <c r="TIL384" s="132"/>
      <c r="TIM384" s="132"/>
      <c r="TIN384" s="132"/>
      <c r="TIO384" s="132"/>
      <c r="TIP384" s="132"/>
      <c r="TIQ384" s="132"/>
      <c r="TIR384" s="132"/>
      <c r="TIS384" s="132"/>
      <c r="TIT384" s="132"/>
      <c r="TIU384" s="132"/>
      <c r="TIV384" s="132"/>
      <c r="TIW384" s="132"/>
      <c r="TIX384" s="132"/>
      <c r="TIY384" s="132"/>
      <c r="TIZ384" s="132"/>
      <c r="TJA384" s="132"/>
      <c r="TJB384" s="132"/>
      <c r="TJC384" s="132"/>
      <c r="TJD384" s="132"/>
      <c r="TJE384" s="132"/>
      <c r="TJF384" s="132"/>
      <c r="TJG384" s="132"/>
      <c r="TJH384" s="132"/>
      <c r="TJI384" s="132"/>
      <c r="TJJ384" s="132"/>
      <c r="TJK384" s="132"/>
      <c r="TJL384" s="132"/>
      <c r="TJM384" s="132"/>
      <c r="TJN384" s="132"/>
      <c r="TJO384" s="132"/>
      <c r="TJP384" s="132"/>
      <c r="TJQ384" s="132"/>
      <c r="TJR384" s="132"/>
      <c r="TJS384" s="132"/>
      <c r="TJT384" s="132"/>
      <c r="TJU384" s="132"/>
      <c r="TJV384" s="132"/>
      <c r="TJW384" s="132"/>
      <c r="TJX384" s="132"/>
      <c r="TJY384" s="132"/>
      <c r="TJZ384" s="132"/>
      <c r="TKA384" s="132"/>
      <c r="TKB384" s="132"/>
      <c r="TKC384" s="132"/>
      <c r="TKD384" s="132"/>
      <c r="TKE384" s="132"/>
      <c r="TKF384" s="132"/>
      <c r="TKG384" s="132"/>
      <c r="TKH384" s="132"/>
      <c r="TKI384" s="132"/>
      <c r="TKJ384" s="132"/>
      <c r="TKK384" s="132"/>
      <c r="TKL384" s="132"/>
      <c r="TKM384" s="132"/>
      <c r="TKN384" s="132"/>
      <c r="TKO384" s="132"/>
      <c r="TKP384" s="132"/>
      <c r="TKQ384" s="132"/>
      <c r="TKR384" s="132"/>
      <c r="TKS384" s="132"/>
      <c r="TKT384" s="132"/>
      <c r="TKU384" s="132"/>
      <c r="TKV384" s="132"/>
      <c r="TKW384" s="132"/>
      <c r="TKX384" s="132"/>
      <c r="TKY384" s="132"/>
      <c r="TKZ384" s="132"/>
      <c r="TLA384" s="132"/>
      <c r="TLB384" s="132"/>
      <c r="TLC384" s="132"/>
      <c r="TLD384" s="132"/>
      <c r="TLE384" s="132"/>
      <c r="TLF384" s="132"/>
      <c r="TLG384" s="132"/>
      <c r="TLH384" s="132"/>
      <c r="TLI384" s="132"/>
      <c r="TLJ384" s="132"/>
      <c r="TLK384" s="132"/>
      <c r="TLL384" s="132"/>
      <c r="TLM384" s="132"/>
      <c r="TLN384" s="132"/>
      <c r="TLO384" s="132"/>
      <c r="TLP384" s="132"/>
      <c r="TLQ384" s="132"/>
      <c r="TLR384" s="132"/>
      <c r="TLS384" s="132"/>
      <c r="TLT384" s="132"/>
      <c r="TLU384" s="132"/>
      <c r="TLV384" s="132"/>
      <c r="TLW384" s="132"/>
      <c r="TLX384" s="132"/>
      <c r="TLY384" s="132"/>
      <c r="TLZ384" s="132"/>
      <c r="TMA384" s="132"/>
      <c r="TMB384" s="132"/>
      <c r="TMC384" s="132"/>
      <c r="TMD384" s="132"/>
      <c r="TME384" s="132"/>
      <c r="TMF384" s="132"/>
      <c r="TMG384" s="132"/>
      <c r="TMH384" s="132"/>
      <c r="TMI384" s="132"/>
      <c r="TMJ384" s="132"/>
      <c r="TMK384" s="132"/>
      <c r="TML384" s="132"/>
      <c r="TMM384" s="132"/>
      <c r="TMN384" s="132"/>
      <c r="TMO384" s="132"/>
      <c r="TMP384" s="132"/>
      <c r="TMQ384" s="132"/>
      <c r="TMR384" s="132"/>
      <c r="TMS384" s="132"/>
      <c r="TMT384" s="132"/>
      <c r="TMU384" s="132"/>
      <c r="TMV384" s="132"/>
      <c r="TMW384" s="132"/>
      <c r="TMX384" s="132"/>
      <c r="TMY384" s="132"/>
      <c r="TMZ384" s="132"/>
      <c r="TNA384" s="132"/>
      <c r="TNB384" s="132"/>
      <c r="TNC384" s="132"/>
      <c r="TND384" s="132"/>
      <c r="TNE384" s="132"/>
      <c r="TNF384" s="132"/>
      <c r="TNG384" s="132"/>
      <c r="TNH384" s="132"/>
      <c r="TNI384" s="132"/>
      <c r="TNJ384" s="132"/>
      <c r="TNK384" s="132"/>
      <c r="TNL384" s="132"/>
      <c r="TNM384" s="132"/>
      <c r="TNN384" s="132"/>
      <c r="TNO384" s="132"/>
      <c r="TNP384" s="132"/>
      <c r="TNQ384" s="132"/>
      <c r="TNR384" s="132"/>
      <c r="TNS384" s="132"/>
      <c r="TNT384" s="132"/>
      <c r="TNU384" s="132"/>
      <c r="TNV384" s="132"/>
      <c r="TNW384" s="132"/>
      <c r="TNX384" s="132"/>
      <c r="TNY384" s="132"/>
      <c r="TNZ384" s="132"/>
      <c r="TOA384" s="132"/>
      <c r="TOB384" s="132"/>
      <c r="TOC384" s="132"/>
      <c r="TOD384" s="132"/>
      <c r="TOE384" s="132"/>
      <c r="TOF384" s="132"/>
      <c r="TOG384" s="132"/>
      <c r="TOH384" s="132"/>
      <c r="TOI384" s="132"/>
      <c r="TOJ384" s="132"/>
      <c r="TOK384" s="132"/>
      <c r="TOL384" s="132"/>
      <c r="TOM384" s="132"/>
      <c r="TON384" s="132"/>
      <c r="TOO384" s="132"/>
      <c r="TOP384" s="132"/>
      <c r="TOQ384" s="132"/>
      <c r="TOR384" s="132"/>
      <c r="TOS384" s="132"/>
      <c r="TOT384" s="132"/>
      <c r="TOU384" s="132"/>
      <c r="TOV384" s="132"/>
      <c r="TOW384" s="132"/>
      <c r="TOX384" s="132"/>
      <c r="TOY384" s="132"/>
      <c r="TOZ384" s="132"/>
      <c r="TPA384" s="132"/>
      <c r="TPB384" s="132"/>
      <c r="TPC384" s="132"/>
      <c r="TPD384" s="132"/>
      <c r="TPE384" s="132"/>
      <c r="TPF384" s="132"/>
      <c r="TPG384" s="132"/>
      <c r="TPH384" s="132"/>
      <c r="TPI384" s="132"/>
      <c r="TPJ384" s="132"/>
      <c r="TPK384" s="132"/>
      <c r="TPL384" s="132"/>
      <c r="TPM384" s="132"/>
      <c r="TPN384" s="132"/>
      <c r="TPO384" s="132"/>
      <c r="TPP384" s="132"/>
      <c r="TPQ384" s="132"/>
      <c r="TPR384" s="132"/>
      <c r="TPS384" s="132"/>
      <c r="TPT384" s="132"/>
      <c r="TPU384" s="132"/>
      <c r="TPV384" s="132"/>
      <c r="TPW384" s="132"/>
      <c r="TPX384" s="132"/>
      <c r="TPY384" s="132"/>
      <c r="TPZ384" s="132"/>
      <c r="TQA384" s="132"/>
      <c r="TQB384" s="132"/>
      <c r="TQC384" s="132"/>
      <c r="TQD384" s="132"/>
      <c r="TQE384" s="132"/>
      <c r="TQF384" s="132"/>
      <c r="TQG384" s="132"/>
      <c r="TQH384" s="132"/>
      <c r="TQI384" s="132"/>
      <c r="TQJ384" s="132"/>
      <c r="TQK384" s="132"/>
      <c r="TQL384" s="132"/>
      <c r="TQM384" s="132"/>
      <c r="TQN384" s="132"/>
      <c r="TQO384" s="132"/>
      <c r="TQP384" s="132"/>
      <c r="TQQ384" s="132"/>
      <c r="TQR384" s="132"/>
      <c r="TQS384" s="132"/>
      <c r="TQT384" s="132"/>
      <c r="TQU384" s="132"/>
      <c r="TQV384" s="132"/>
      <c r="TQW384" s="132"/>
      <c r="TQX384" s="132"/>
      <c r="TQY384" s="132"/>
      <c r="TQZ384" s="132"/>
      <c r="TRA384" s="132"/>
      <c r="TRB384" s="132"/>
      <c r="TRC384" s="132"/>
      <c r="TRD384" s="132"/>
      <c r="TRE384" s="132"/>
      <c r="TRF384" s="132"/>
      <c r="TRG384" s="132"/>
      <c r="TRH384" s="132"/>
      <c r="TRI384" s="132"/>
      <c r="TRJ384" s="132"/>
      <c r="TRK384" s="132"/>
      <c r="TRL384" s="132"/>
      <c r="TRM384" s="132"/>
      <c r="TRN384" s="132"/>
      <c r="TRO384" s="132"/>
      <c r="TRP384" s="132"/>
      <c r="TRQ384" s="132"/>
      <c r="TRR384" s="132"/>
      <c r="TRS384" s="132"/>
      <c r="TRT384" s="132"/>
      <c r="TRU384" s="132"/>
      <c r="TRV384" s="132"/>
      <c r="TRW384" s="132"/>
      <c r="TRX384" s="132"/>
      <c r="TRY384" s="132"/>
      <c r="TRZ384" s="132"/>
      <c r="TSA384" s="132"/>
      <c r="TSB384" s="132"/>
      <c r="TSC384" s="132"/>
      <c r="TSD384" s="132"/>
      <c r="TSE384" s="132"/>
      <c r="TSF384" s="132"/>
      <c r="TSG384" s="132"/>
      <c r="TSH384" s="132"/>
      <c r="TSI384" s="132"/>
      <c r="TSJ384" s="132"/>
      <c r="TSK384" s="132"/>
      <c r="TSL384" s="132"/>
      <c r="TSM384" s="132"/>
      <c r="TSN384" s="132"/>
      <c r="TSO384" s="132"/>
      <c r="TSP384" s="132"/>
      <c r="TSQ384" s="132"/>
      <c r="TSR384" s="132"/>
      <c r="TSS384" s="132"/>
      <c r="TST384" s="132"/>
      <c r="TSU384" s="132"/>
      <c r="TSV384" s="132"/>
      <c r="TSW384" s="132"/>
      <c r="TSX384" s="132"/>
      <c r="TSY384" s="132"/>
      <c r="TSZ384" s="132"/>
      <c r="TTA384" s="132"/>
      <c r="TTB384" s="132"/>
      <c r="TTC384" s="132"/>
      <c r="TTD384" s="132"/>
      <c r="TTE384" s="132"/>
      <c r="TTF384" s="132"/>
      <c r="TTG384" s="132"/>
      <c r="TTH384" s="132"/>
      <c r="TTI384" s="132"/>
      <c r="TTJ384" s="132"/>
      <c r="TTK384" s="132"/>
      <c r="TTL384" s="132"/>
      <c r="TTM384" s="132"/>
      <c r="TTN384" s="132"/>
      <c r="TTO384" s="132"/>
      <c r="TTP384" s="132"/>
      <c r="TTQ384" s="132"/>
      <c r="TTR384" s="132"/>
      <c r="TTS384" s="132"/>
      <c r="TTT384" s="132"/>
      <c r="TTU384" s="132"/>
      <c r="TTV384" s="132"/>
      <c r="TTW384" s="132"/>
      <c r="TTX384" s="132"/>
      <c r="TTY384" s="132"/>
      <c r="TTZ384" s="132"/>
      <c r="TUA384" s="132"/>
      <c r="TUB384" s="132"/>
      <c r="TUC384" s="132"/>
      <c r="TUD384" s="132"/>
      <c r="TUE384" s="132"/>
      <c r="TUF384" s="132"/>
      <c r="TUG384" s="132"/>
      <c r="TUH384" s="132"/>
      <c r="TUI384" s="132"/>
      <c r="TUJ384" s="132"/>
      <c r="TUK384" s="132"/>
      <c r="TUL384" s="132"/>
      <c r="TUM384" s="132"/>
      <c r="TUN384" s="132"/>
      <c r="TUO384" s="132"/>
      <c r="TUP384" s="132"/>
      <c r="TUQ384" s="132"/>
      <c r="TUR384" s="132"/>
      <c r="TUS384" s="132"/>
      <c r="TUT384" s="132"/>
      <c r="TUU384" s="132"/>
      <c r="TUV384" s="132"/>
      <c r="TUW384" s="132"/>
      <c r="TUX384" s="132"/>
      <c r="TUY384" s="132"/>
      <c r="TUZ384" s="132"/>
      <c r="TVA384" s="132"/>
      <c r="TVB384" s="132"/>
      <c r="TVC384" s="132"/>
      <c r="TVD384" s="132"/>
      <c r="TVE384" s="132"/>
      <c r="TVF384" s="132"/>
      <c r="TVG384" s="132"/>
      <c r="TVH384" s="132"/>
      <c r="TVI384" s="132"/>
      <c r="TVJ384" s="132"/>
      <c r="TVK384" s="132"/>
      <c r="TVL384" s="132"/>
      <c r="TVM384" s="132"/>
      <c r="TVN384" s="132"/>
      <c r="TVO384" s="132"/>
      <c r="TVP384" s="132"/>
      <c r="TVQ384" s="132"/>
      <c r="TVR384" s="132"/>
      <c r="TVS384" s="132"/>
      <c r="TVT384" s="132"/>
      <c r="TVU384" s="132"/>
      <c r="TVV384" s="132"/>
      <c r="TVW384" s="132"/>
      <c r="TVX384" s="132"/>
      <c r="TVY384" s="132"/>
      <c r="TVZ384" s="132"/>
      <c r="TWA384" s="132"/>
      <c r="TWB384" s="132"/>
      <c r="TWC384" s="132"/>
      <c r="TWD384" s="132"/>
      <c r="TWE384" s="132"/>
      <c r="TWF384" s="132"/>
      <c r="TWG384" s="132"/>
      <c r="TWH384" s="132"/>
      <c r="TWI384" s="132"/>
      <c r="TWJ384" s="132"/>
      <c r="TWK384" s="132"/>
      <c r="TWL384" s="132"/>
      <c r="TWM384" s="132"/>
      <c r="TWN384" s="132"/>
      <c r="TWO384" s="132"/>
      <c r="TWP384" s="132"/>
      <c r="TWQ384" s="132"/>
      <c r="TWR384" s="132"/>
      <c r="TWS384" s="132"/>
      <c r="TWT384" s="132"/>
      <c r="TWU384" s="132"/>
      <c r="TWV384" s="132"/>
      <c r="TWW384" s="132"/>
      <c r="TWX384" s="132"/>
      <c r="TWY384" s="132"/>
      <c r="TWZ384" s="132"/>
      <c r="TXA384" s="132"/>
      <c r="TXB384" s="132"/>
      <c r="TXC384" s="132"/>
      <c r="TXD384" s="132"/>
      <c r="TXE384" s="132"/>
      <c r="TXF384" s="132"/>
      <c r="TXG384" s="132"/>
      <c r="TXH384" s="132"/>
      <c r="TXI384" s="132"/>
      <c r="TXJ384" s="132"/>
      <c r="TXK384" s="132"/>
      <c r="TXL384" s="132"/>
      <c r="TXM384" s="132"/>
      <c r="TXN384" s="132"/>
      <c r="TXO384" s="132"/>
      <c r="TXP384" s="132"/>
      <c r="TXQ384" s="132"/>
      <c r="TXR384" s="132"/>
      <c r="TXS384" s="132"/>
      <c r="TXT384" s="132"/>
      <c r="TXU384" s="132"/>
      <c r="TXV384" s="132"/>
      <c r="TXW384" s="132"/>
      <c r="TXX384" s="132"/>
      <c r="TXY384" s="132"/>
      <c r="TXZ384" s="132"/>
      <c r="TYA384" s="132"/>
      <c r="TYB384" s="132"/>
      <c r="TYC384" s="132"/>
      <c r="TYD384" s="132"/>
      <c r="TYE384" s="132"/>
      <c r="TYF384" s="132"/>
      <c r="TYG384" s="132"/>
      <c r="TYH384" s="132"/>
      <c r="TYI384" s="132"/>
      <c r="TYJ384" s="132"/>
      <c r="TYK384" s="132"/>
      <c r="TYL384" s="132"/>
      <c r="TYM384" s="132"/>
      <c r="TYN384" s="132"/>
      <c r="TYO384" s="132"/>
      <c r="TYP384" s="132"/>
      <c r="TYQ384" s="132"/>
      <c r="TYR384" s="132"/>
      <c r="TYS384" s="132"/>
      <c r="TYT384" s="132"/>
      <c r="TYU384" s="132"/>
      <c r="TYV384" s="132"/>
      <c r="TYW384" s="132"/>
      <c r="TYX384" s="132"/>
      <c r="TYY384" s="132"/>
      <c r="TYZ384" s="132"/>
      <c r="TZA384" s="132"/>
      <c r="TZB384" s="132"/>
      <c r="TZC384" s="132"/>
      <c r="TZD384" s="132"/>
      <c r="TZE384" s="132"/>
      <c r="TZF384" s="132"/>
      <c r="TZG384" s="132"/>
      <c r="TZH384" s="132"/>
      <c r="TZI384" s="132"/>
      <c r="TZJ384" s="132"/>
      <c r="TZK384" s="132"/>
      <c r="TZL384" s="132"/>
      <c r="TZM384" s="132"/>
      <c r="TZN384" s="132"/>
      <c r="TZO384" s="132"/>
      <c r="TZP384" s="132"/>
      <c r="TZQ384" s="132"/>
      <c r="TZR384" s="132"/>
      <c r="TZS384" s="132"/>
      <c r="TZT384" s="132"/>
      <c r="TZU384" s="132"/>
      <c r="TZV384" s="132"/>
      <c r="TZW384" s="132"/>
      <c r="TZX384" s="132"/>
      <c r="TZY384" s="132"/>
      <c r="TZZ384" s="132"/>
      <c r="UAA384" s="132"/>
      <c r="UAB384" s="132"/>
      <c r="UAC384" s="132"/>
      <c r="UAD384" s="132"/>
      <c r="UAE384" s="132"/>
      <c r="UAF384" s="132"/>
      <c r="UAG384" s="132"/>
      <c r="UAH384" s="132"/>
      <c r="UAI384" s="132"/>
      <c r="UAJ384" s="132"/>
      <c r="UAK384" s="132"/>
      <c r="UAL384" s="132"/>
      <c r="UAM384" s="132"/>
      <c r="UAN384" s="132"/>
      <c r="UAO384" s="132"/>
      <c r="UAP384" s="132"/>
      <c r="UAQ384" s="132"/>
      <c r="UAR384" s="132"/>
      <c r="UAS384" s="132"/>
      <c r="UAT384" s="132"/>
      <c r="UAU384" s="132"/>
      <c r="UAV384" s="132"/>
      <c r="UAW384" s="132"/>
      <c r="UAX384" s="132"/>
      <c r="UAY384" s="132"/>
      <c r="UAZ384" s="132"/>
      <c r="UBA384" s="132"/>
      <c r="UBB384" s="132"/>
      <c r="UBC384" s="132"/>
      <c r="UBD384" s="132"/>
      <c r="UBE384" s="132"/>
      <c r="UBF384" s="132"/>
      <c r="UBG384" s="132"/>
      <c r="UBH384" s="132"/>
      <c r="UBI384" s="132"/>
      <c r="UBJ384" s="132"/>
      <c r="UBK384" s="132"/>
      <c r="UBL384" s="132"/>
      <c r="UBM384" s="132"/>
      <c r="UBN384" s="132"/>
      <c r="UBO384" s="132"/>
      <c r="UBP384" s="132"/>
      <c r="UBQ384" s="132"/>
      <c r="UBR384" s="132"/>
      <c r="UBS384" s="132"/>
      <c r="UBT384" s="132"/>
      <c r="UBU384" s="132"/>
      <c r="UBV384" s="132"/>
      <c r="UBW384" s="132"/>
      <c r="UBX384" s="132"/>
      <c r="UBY384" s="132"/>
      <c r="UBZ384" s="132"/>
      <c r="UCA384" s="132"/>
      <c r="UCB384" s="132"/>
      <c r="UCC384" s="132"/>
      <c r="UCD384" s="132"/>
      <c r="UCE384" s="132"/>
      <c r="UCF384" s="132"/>
      <c r="UCG384" s="132"/>
      <c r="UCH384" s="132"/>
      <c r="UCI384" s="132"/>
      <c r="UCJ384" s="132"/>
      <c r="UCK384" s="132"/>
      <c r="UCL384" s="132"/>
      <c r="UCM384" s="132"/>
      <c r="UCN384" s="132"/>
      <c r="UCO384" s="132"/>
      <c r="UCP384" s="132"/>
      <c r="UCQ384" s="132"/>
      <c r="UCR384" s="132"/>
      <c r="UCS384" s="132"/>
      <c r="UCT384" s="132"/>
      <c r="UCU384" s="132"/>
      <c r="UCV384" s="132"/>
      <c r="UCW384" s="132"/>
      <c r="UCX384" s="132"/>
      <c r="UCY384" s="132"/>
      <c r="UCZ384" s="132"/>
      <c r="UDA384" s="132"/>
      <c r="UDB384" s="132"/>
      <c r="UDC384" s="132"/>
      <c r="UDD384" s="132"/>
      <c r="UDE384" s="132"/>
      <c r="UDF384" s="132"/>
      <c r="UDG384" s="132"/>
      <c r="UDH384" s="132"/>
      <c r="UDI384" s="132"/>
      <c r="UDJ384" s="132"/>
      <c r="UDK384" s="132"/>
      <c r="UDL384" s="132"/>
      <c r="UDM384" s="132"/>
      <c r="UDN384" s="132"/>
      <c r="UDO384" s="132"/>
      <c r="UDP384" s="132"/>
      <c r="UDQ384" s="132"/>
      <c r="UDR384" s="132"/>
      <c r="UDS384" s="132"/>
      <c r="UDT384" s="132"/>
      <c r="UDU384" s="132"/>
      <c r="UDV384" s="132"/>
      <c r="UDW384" s="132"/>
      <c r="UDX384" s="132"/>
      <c r="UDY384" s="132"/>
      <c r="UDZ384" s="132"/>
      <c r="UEA384" s="132"/>
      <c r="UEB384" s="132"/>
      <c r="UEC384" s="132"/>
      <c r="UED384" s="132"/>
      <c r="UEE384" s="132"/>
      <c r="UEF384" s="132"/>
      <c r="UEG384" s="132"/>
      <c r="UEH384" s="132"/>
      <c r="UEI384" s="132"/>
      <c r="UEJ384" s="132"/>
      <c r="UEK384" s="132"/>
      <c r="UEL384" s="132"/>
      <c r="UEM384" s="132"/>
      <c r="UEN384" s="132"/>
      <c r="UEO384" s="132"/>
      <c r="UEP384" s="132"/>
      <c r="UEQ384" s="132"/>
      <c r="UER384" s="132"/>
      <c r="UES384" s="132"/>
      <c r="UET384" s="132"/>
      <c r="UEU384" s="132"/>
      <c r="UEV384" s="132"/>
      <c r="UEW384" s="132"/>
      <c r="UEX384" s="132"/>
      <c r="UEY384" s="132"/>
      <c r="UEZ384" s="132"/>
      <c r="UFA384" s="132"/>
      <c r="UFB384" s="132"/>
      <c r="UFC384" s="132"/>
      <c r="UFD384" s="132"/>
      <c r="UFE384" s="132"/>
      <c r="UFF384" s="132"/>
      <c r="UFG384" s="132"/>
      <c r="UFH384" s="132"/>
      <c r="UFI384" s="132"/>
      <c r="UFJ384" s="132"/>
      <c r="UFK384" s="132"/>
      <c r="UFL384" s="132"/>
      <c r="UFM384" s="132"/>
      <c r="UFN384" s="132"/>
      <c r="UFO384" s="132"/>
      <c r="UFP384" s="132"/>
      <c r="UFQ384" s="132"/>
      <c r="UFR384" s="132"/>
      <c r="UFS384" s="132"/>
      <c r="UFT384" s="132"/>
      <c r="UFU384" s="132"/>
      <c r="UFV384" s="132"/>
      <c r="UFW384" s="132"/>
      <c r="UFX384" s="132"/>
      <c r="UFY384" s="132"/>
      <c r="UFZ384" s="132"/>
      <c r="UGA384" s="132"/>
      <c r="UGB384" s="132"/>
      <c r="UGC384" s="132"/>
      <c r="UGD384" s="132"/>
      <c r="UGE384" s="132"/>
      <c r="UGF384" s="132"/>
      <c r="UGG384" s="132"/>
      <c r="UGH384" s="132"/>
      <c r="UGI384" s="132"/>
      <c r="UGJ384" s="132"/>
      <c r="UGK384" s="132"/>
      <c r="UGL384" s="132"/>
      <c r="UGM384" s="132"/>
      <c r="UGN384" s="132"/>
      <c r="UGO384" s="132"/>
      <c r="UGP384" s="132"/>
      <c r="UGQ384" s="132"/>
      <c r="UGR384" s="132"/>
      <c r="UGS384" s="132"/>
      <c r="UGT384" s="132"/>
      <c r="UGU384" s="132"/>
      <c r="UGV384" s="132"/>
      <c r="UGW384" s="132"/>
      <c r="UGX384" s="132"/>
      <c r="UGY384" s="132"/>
      <c r="UGZ384" s="132"/>
      <c r="UHA384" s="132"/>
      <c r="UHB384" s="132"/>
      <c r="UHC384" s="132"/>
      <c r="UHD384" s="132"/>
      <c r="UHE384" s="132"/>
      <c r="UHF384" s="132"/>
      <c r="UHG384" s="132"/>
      <c r="UHH384" s="132"/>
      <c r="UHI384" s="132"/>
      <c r="UHJ384" s="132"/>
      <c r="UHK384" s="132"/>
      <c r="UHL384" s="132"/>
      <c r="UHM384" s="132"/>
      <c r="UHN384" s="132"/>
      <c r="UHO384" s="132"/>
      <c r="UHP384" s="132"/>
      <c r="UHQ384" s="132"/>
      <c r="UHR384" s="132"/>
      <c r="UHS384" s="132"/>
      <c r="UHT384" s="132"/>
      <c r="UHU384" s="132"/>
      <c r="UHV384" s="132"/>
      <c r="UHW384" s="132"/>
      <c r="UHX384" s="132"/>
      <c r="UHY384" s="132"/>
      <c r="UHZ384" s="132"/>
      <c r="UIA384" s="132"/>
      <c r="UIB384" s="132"/>
      <c r="UIC384" s="132"/>
      <c r="UID384" s="132"/>
      <c r="UIE384" s="132"/>
      <c r="UIF384" s="132"/>
      <c r="UIG384" s="132"/>
      <c r="UIH384" s="132"/>
      <c r="UII384" s="132"/>
      <c r="UIJ384" s="132"/>
      <c r="UIK384" s="132"/>
      <c r="UIL384" s="132"/>
      <c r="UIM384" s="132"/>
      <c r="UIN384" s="132"/>
      <c r="UIO384" s="132"/>
      <c r="UIP384" s="132"/>
      <c r="UIQ384" s="132"/>
      <c r="UIR384" s="132"/>
      <c r="UIS384" s="132"/>
      <c r="UIT384" s="132"/>
      <c r="UIU384" s="132"/>
      <c r="UIV384" s="132"/>
      <c r="UIW384" s="132"/>
      <c r="UIX384" s="132"/>
      <c r="UIY384" s="132"/>
      <c r="UIZ384" s="132"/>
      <c r="UJA384" s="132"/>
      <c r="UJB384" s="132"/>
      <c r="UJC384" s="132"/>
      <c r="UJD384" s="132"/>
      <c r="UJE384" s="132"/>
      <c r="UJF384" s="132"/>
      <c r="UJG384" s="132"/>
      <c r="UJH384" s="132"/>
      <c r="UJI384" s="132"/>
      <c r="UJJ384" s="132"/>
      <c r="UJK384" s="132"/>
      <c r="UJL384" s="132"/>
      <c r="UJM384" s="132"/>
      <c r="UJN384" s="132"/>
      <c r="UJO384" s="132"/>
      <c r="UJP384" s="132"/>
      <c r="UJQ384" s="132"/>
      <c r="UJR384" s="132"/>
      <c r="UJS384" s="132"/>
      <c r="UJT384" s="132"/>
      <c r="UJU384" s="132"/>
      <c r="UJV384" s="132"/>
      <c r="UJW384" s="132"/>
      <c r="UJX384" s="132"/>
      <c r="UJY384" s="132"/>
      <c r="UJZ384" s="132"/>
      <c r="UKA384" s="132"/>
      <c r="UKB384" s="132"/>
      <c r="UKC384" s="132"/>
      <c r="UKD384" s="132"/>
      <c r="UKE384" s="132"/>
      <c r="UKF384" s="132"/>
      <c r="UKG384" s="132"/>
      <c r="UKH384" s="132"/>
      <c r="UKI384" s="132"/>
      <c r="UKJ384" s="132"/>
      <c r="UKK384" s="132"/>
      <c r="UKL384" s="132"/>
      <c r="UKM384" s="132"/>
      <c r="UKN384" s="132"/>
      <c r="UKO384" s="132"/>
      <c r="UKP384" s="132"/>
      <c r="UKQ384" s="132"/>
      <c r="UKR384" s="132"/>
      <c r="UKS384" s="132"/>
      <c r="UKT384" s="132"/>
      <c r="UKU384" s="132"/>
      <c r="UKV384" s="132"/>
      <c r="UKW384" s="132"/>
      <c r="UKX384" s="132"/>
      <c r="UKY384" s="132"/>
      <c r="UKZ384" s="132"/>
      <c r="ULA384" s="132"/>
      <c r="ULB384" s="132"/>
      <c r="ULC384" s="132"/>
      <c r="ULD384" s="132"/>
      <c r="ULE384" s="132"/>
      <c r="ULF384" s="132"/>
      <c r="ULG384" s="132"/>
      <c r="ULH384" s="132"/>
      <c r="ULI384" s="132"/>
      <c r="ULJ384" s="132"/>
      <c r="ULK384" s="132"/>
      <c r="ULL384" s="132"/>
      <c r="ULM384" s="132"/>
      <c r="ULN384" s="132"/>
      <c r="ULO384" s="132"/>
      <c r="ULP384" s="132"/>
      <c r="ULQ384" s="132"/>
      <c r="ULR384" s="132"/>
      <c r="ULS384" s="132"/>
      <c r="ULT384" s="132"/>
      <c r="ULU384" s="132"/>
      <c r="ULV384" s="132"/>
      <c r="ULW384" s="132"/>
      <c r="ULX384" s="132"/>
      <c r="ULY384" s="132"/>
      <c r="ULZ384" s="132"/>
      <c r="UMA384" s="132"/>
      <c r="UMB384" s="132"/>
      <c r="UMC384" s="132"/>
      <c r="UMD384" s="132"/>
      <c r="UME384" s="132"/>
      <c r="UMF384" s="132"/>
      <c r="UMG384" s="132"/>
      <c r="UMH384" s="132"/>
      <c r="UMI384" s="132"/>
      <c r="UMJ384" s="132"/>
      <c r="UMK384" s="132"/>
      <c r="UML384" s="132"/>
      <c r="UMM384" s="132"/>
      <c r="UMN384" s="132"/>
      <c r="UMO384" s="132"/>
      <c r="UMP384" s="132"/>
      <c r="UMQ384" s="132"/>
      <c r="UMR384" s="132"/>
      <c r="UMS384" s="132"/>
      <c r="UMT384" s="132"/>
      <c r="UMU384" s="132"/>
      <c r="UMV384" s="132"/>
      <c r="UMW384" s="132"/>
      <c r="UMX384" s="132"/>
      <c r="UMY384" s="132"/>
      <c r="UMZ384" s="132"/>
      <c r="UNA384" s="132"/>
      <c r="UNB384" s="132"/>
      <c r="UNC384" s="132"/>
      <c r="UND384" s="132"/>
      <c r="UNE384" s="132"/>
      <c r="UNF384" s="132"/>
      <c r="UNG384" s="132"/>
      <c r="UNH384" s="132"/>
      <c r="UNI384" s="132"/>
      <c r="UNJ384" s="132"/>
      <c r="UNK384" s="132"/>
      <c r="UNL384" s="132"/>
      <c r="UNM384" s="132"/>
      <c r="UNN384" s="132"/>
      <c r="UNO384" s="132"/>
      <c r="UNP384" s="132"/>
      <c r="UNQ384" s="132"/>
      <c r="UNR384" s="132"/>
      <c r="UNS384" s="132"/>
      <c r="UNT384" s="132"/>
      <c r="UNU384" s="132"/>
      <c r="UNV384" s="132"/>
      <c r="UNW384" s="132"/>
      <c r="UNX384" s="132"/>
      <c r="UNY384" s="132"/>
      <c r="UNZ384" s="132"/>
      <c r="UOA384" s="132"/>
      <c r="UOB384" s="132"/>
      <c r="UOC384" s="132"/>
      <c r="UOD384" s="132"/>
      <c r="UOE384" s="132"/>
      <c r="UOF384" s="132"/>
      <c r="UOG384" s="132"/>
      <c r="UOH384" s="132"/>
      <c r="UOI384" s="132"/>
      <c r="UOJ384" s="132"/>
      <c r="UOK384" s="132"/>
      <c r="UOL384" s="132"/>
      <c r="UOM384" s="132"/>
      <c r="UON384" s="132"/>
      <c r="UOO384" s="132"/>
      <c r="UOP384" s="132"/>
      <c r="UOQ384" s="132"/>
      <c r="UOR384" s="132"/>
      <c r="UOS384" s="132"/>
      <c r="UOT384" s="132"/>
      <c r="UOU384" s="132"/>
      <c r="UOV384" s="132"/>
      <c r="UOW384" s="132"/>
      <c r="UOX384" s="132"/>
      <c r="UOY384" s="132"/>
      <c r="UOZ384" s="132"/>
      <c r="UPA384" s="132"/>
      <c r="UPB384" s="132"/>
      <c r="UPC384" s="132"/>
      <c r="UPD384" s="132"/>
      <c r="UPE384" s="132"/>
      <c r="UPF384" s="132"/>
      <c r="UPG384" s="132"/>
      <c r="UPH384" s="132"/>
      <c r="UPI384" s="132"/>
      <c r="UPJ384" s="132"/>
      <c r="UPK384" s="132"/>
      <c r="UPL384" s="132"/>
      <c r="UPM384" s="132"/>
      <c r="UPN384" s="132"/>
      <c r="UPO384" s="132"/>
      <c r="UPP384" s="132"/>
      <c r="UPQ384" s="132"/>
      <c r="UPR384" s="132"/>
      <c r="UPS384" s="132"/>
      <c r="UPT384" s="132"/>
      <c r="UPU384" s="132"/>
      <c r="UPV384" s="132"/>
      <c r="UPW384" s="132"/>
      <c r="UPX384" s="132"/>
      <c r="UPY384" s="132"/>
      <c r="UPZ384" s="132"/>
      <c r="UQA384" s="132"/>
      <c r="UQB384" s="132"/>
      <c r="UQC384" s="132"/>
      <c r="UQD384" s="132"/>
      <c r="UQE384" s="132"/>
      <c r="UQF384" s="132"/>
      <c r="UQG384" s="132"/>
      <c r="UQH384" s="132"/>
      <c r="UQI384" s="132"/>
      <c r="UQJ384" s="132"/>
      <c r="UQK384" s="132"/>
      <c r="UQL384" s="132"/>
      <c r="UQM384" s="132"/>
      <c r="UQN384" s="132"/>
      <c r="UQO384" s="132"/>
      <c r="UQP384" s="132"/>
      <c r="UQQ384" s="132"/>
      <c r="UQR384" s="132"/>
      <c r="UQS384" s="132"/>
      <c r="UQT384" s="132"/>
      <c r="UQU384" s="132"/>
      <c r="UQV384" s="132"/>
      <c r="UQW384" s="132"/>
      <c r="UQX384" s="132"/>
      <c r="UQY384" s="132"/>
      <c r="UQZ384" s="132"/>
      <c r="URA384" s="132"/>
      <c r="URB384" s="132"/>
      <c r="URC384" s="132"/>
      <c r="URD384" s="132"/>
      <c r="URE384" s="132"/>
      <c r="URF384" s="132"/>
      <c r="URG384" s="132"/>
      <c r="URH384" s="132"/>
      <c r="URI384" s="132"/>
      <c r="URJ384" s="132"/>
      <c r="URK384" s="132"/>
      <c r="URL384" s="132"/>
      <c r="URM384" s="132"/>
      <c r="URN384" s="132"/>
      <c r="URO384" s="132"/>
      <c r="URP384" s="132"/>
      <c r="URQ384" s="132"/>
      <c r="URR384" s="132"/>
      <c r="URS384" s="132"/>
      <c r="URT384" s="132"/>
      <c r="URU384" s="132"/>
      <c r="URV384" s="132"/>
      <c r="URW384" s="132"/>
      <c r="URX384" s="132"/>
      <c r="URY384" s="132"/>
      <c r="URZ384" s="132"/>
      <c r="USA384" s="132"/>
      <c r="USB384" s="132"/>
      <c r="USC384" s="132"/>
      <c r="USD384" s="132"/>
      <c r="USE384" s="132"/>
      <c r="USF384" s="132"/>
      <c r="USG384" s="132"/>
      <c r="USH384" s="132"/>
      <c r="USI384" s="132"/>
      <c r="USJ384" s="132"/>
      <c r="USK384" s="132"/>
      <c r="USL384" s="132"/>
      <c r="USM384" s="132"/>
      <c r="USN384" s="132"/>
      <c r="USO384" s="132"/>
      <c r="USP384" s="132"/>
      <c r="USQ384" s="132"/>
      <c r="USR384" s="132"/>
      <c r="USS384" s="132"/>
      <c r="UST384" s="132"/>
      <c r="USU384" s="132"/>
      <c r="USV384" s="132"/>
      <c r="USW384" s="132"/>
      <c r="USX384" s="132"/>
      <c r="USY384" s="132"/>
      <c r="USZ384" s="132"/>
      <c r="UTA384" s="132"/>
      <c r="UTB384" s="132"/>
      <c r="UTC384" s="132"/>
      <c r="UTD384" s="132"/>
      <c r="UTE384" s="132"/>
      <c r="UTF384" s="132"/>
      <c r="UTG384" s="132"/>
      <c r="UTH384" s="132"/>
      <c r="UTI384" s="132"/>
      <c r="UTJ384" s="132"/>
      <c r="UTK384" s="132"/>
      <c r="UTL384" s="132"/>
      <c r="UTM384" s="132"/>
      <c r="UTN384" s="132"/>
      <c r="UTO384" s="132"/>
      <c r="UTP384" s="132"/>
      <c r="UTQ384" s="132"/>
      <c r="UTR384" s="132"/>
      <c r="UTS384" s="132"/>
      <c r="UTT384" s="132"/>
      <c r="UTU384" s="132"/>
      <c r="UTV384" s="132"/>
      <c r="UTW384" s="132"/>
      <c r="UTX384" s="132"/>
      <c r="UTY384" s="132"/>
      <c r="UTZ384" s="132"/>
      <c r="UUA384" s="132"/>
      <c r="UUB384" s="132"/>
      <c r="UUC384" s="132"/>
      <c r="UUD384" s="132"/>
      <c r="UUE384" s="132"/>
      <c r="UUF384" s="132"/>
      <c r="UUG384" s="132"/>
      <c r="UUH384" s="132"/>
      <c r="UUI384" s="132"/>
      <c r="UUJ384" s="132"/>
      <c r="UUK384" s="132"/>
      <c r="UUL384" s="132"/>
      <c r="UUM384" s="132"/>
      <c r="UUN384" s="132"/>
      <c r="UUO384" s="132"/>
      <c r="UUP384" s="132"/>
      <c r="UUQ384" s="132"/>
      <c r="UUR384" s="132"/>
      <c r="UUS384" s="132"/>
      <c r="UUT384" s="132"/>
      <c r="UUU384" s="132"/>
      <c r="UUV384" s="132"/>
      <c r="UUW384" s="132"/>
      <c r="UUX384" s="132"/>
      <c r="UUY384" s="132"/>
      <c r="UUZ384" s="132"/>
      <c r="UVA384" s="132"/>
      <c r="UVB384" s="132"/>
      <c r="UVC384" s="132"/>
      <c r="UVD384" s="132"/>
      <c r="UVE384" s="132"/>
      <c r="UVF384" s="132"/>
      <c r="UVG384" s="132"/>
      <c r="UVH384" s="132"/>
      <c r="UVI384" s="132"/>
      <c r="UVJ384" s="132"/>
      <c r="UVK384" s="132"/>
      <c r="UVL384" s="132"/>
      <c r="UVM384" s="132"/>
      <c r="UVN384" s="132"/>
      <c r="UVO384" s="132"/>
      <c r="UVP384" s="132"/>
      <c r="UVQ384" s="132"/>
      <c r="UVR384" s="132"/>
      <c r="UVS384" s="132"/>
      <c r="UVT384" s="132"/>
      <c r="UVU384" s="132"/>
      <c r="UVV384" s="132"/>
      <c r="UVW384" s="132"/>
      <c r="UVX384" s="132"/>
      <c r="UVY384" s="132"/>
      <c r="UVZ384" s="132"/>
      <c r="UWA384" s="132"/>
      <c r="UWB384" s="132"/>
      <c r="UWC384" s="132"/>
      <c r="UWD384" s="132"/>
      <c r="UWE384" s="132"/>
      <c r="UWF384" s="132"/>
      <c r="UWG384" s="132"/>
      <c r="UWH384" s="132"/>
      <c r="UWI384" s="132"/>
      <c r="UWJ384" s="132"/>
      <c r="UWK384" s="132"/>
      <c r="UWL384" s="132"/>
      <c r="UWM384" s="132"/>
      <c r="UWN384" s="132"/>
      <c r="UWO384" s="132"/>
      <c r="UWP384" s="132"/>
      <c r="UWQ384" s="132"/>
      <c r="UWR384" s="132"/>
      <c r="UWS384" s="132"/>
      <c r="UWT384" s="132"/>
      <c r="UWU384" s="132"/>
      <c r="UWV384" s="132"/>
      <c r="UWW384" s="132"/>
      <c r="UWX384" s="132"/>
      <c r="UWY384" s="132"/>
      <c r="UWZ384" s="132"/>
      <c r="UXA384" s="132"/>
      <c r="UXB384" s="132"/>
      <c r="UXC384" s="132"/>
      <c r="UXD384" s="132"/>
      <c r="UXE384" s="132"/>
      <c r="UXF384" s="132"/>
      <c r="UXG384" s="132"/>
      <c r="UXH384" s="132"/>
      <c r="UXI384" s="132"/>
      <c r="UXJ384" s="132"/>
      <c r="UXK384" s="132"/>
      <c r="UXL384" s="132"/>
      <c r="UXM384" s="132"/>
      <c r="UXN384" s="132"/>
      <c r="UXO384" s="132"/>
      <c r="UXP384" s="132"/>
      <c r="UXQ384" s="132"/>
      <c r="UXR384" s="132"/>
      <c r="UXS384" s="132"/>
      <c r="UXT384" s="132"/>
      <c r="UXU384" s="132"/>
      <c r="UXV384" s="132"/>
      <c r="UXW384" s="132"/>
      <c r="UXX384" s="132"/>
      <c r="UXY384" s="132"/>
      <c r="UXZ384" s="132"/>
      <c r="UYA384" s="132"/>
      <c r="UYB384" s="132"/>
      <c r="UYC384" s="132"/>
      <c r="UYD384" s="132"/>
      <c r="UYE384" s="132"/>
      <c r="UYF384" s="132"/>
      <c r="UYG384" s="132"/>
      <c r="UYH384" s="132"/>
      <c r="UYI384" s="132"/>
      <c r="UYJ384" s="132"/>
      <c r="UYK384" s="132"/>
      <c r="UYL384" s="132"/>
      <c r="UYM384" s="132"/>
      <c r="UYN384" s="132"/>
      <c r="UYO384" s="132"/>
      <c r="UYP384" s="132"/>
      <c r="UYQ384" s="132"/>
      <c r="UYR384" s="132"/>
      <c r="UYS384" s="132"/>
      <c r="UYT384" s="132"/>
      <c r="UYU384" s="132"/>
      <c r="UYV384" s="132"/>
      <c r="UYW384" s="132"/>
      <c r="UYX384" s="132"/>
      <c r="UYY384" s="132"/>
      <c r="UYZ384" s="132"/>
      <c r="UZA384" s="132"/>
      <c r="UZB384" s="132"/>
      <c r="UZC384" s="132"/>
      <c r="UZD384" s="132"/>
      <c r="UZE384" s="132"/>
      <c r="UZF384" s="132"/>
      <c r="UZG384" s="132"/>
      <c r="UZH384" s="132"/>
      <c r="UZI384" s="132"/>
      <c r="UZJ384" s="132"/>
      <c r="UZK384" s="132"/>
      <c r="UZL384" s="132"/>
      <c r="UZM384" s="132"/>
      <c r="UZN384" s="132"/>
      <c r="UZO384" s="132"/>
      <c r="UZP384" s="132"/>
      <c r="UZQ384" s="132"/>
      <c r="UZR384" s="132"/>
      <c r="UZS384" s="132"/>
      <c r="UZT384" s="132"/>
      <c r="UZU384" s="132"/>
      <c r="UZV384" s="132"/>
      <c r="UZW384" s="132"/>
      <c r="UZX384" s="132"/>
      <c r="UZY384" s="132"/>
      <c r="UZZ384" s="132"/>
      <c r="VAA384" s="132"/>
      <c r="VAB384" s="132"/>
      <c r="VAC384" s="132"/>
      <c r="VAD384" s="132"/>
      <c r="VAE384" s="132"/>
      <c r="VAF384" s="132"/>
      <c r="VAG384" s="132"/>
      <c r="VAH384" s="132"/>
      <c r="VAI384" s="132"/>
      <c r="VAJ384" s="132"/>
      <c r="VAK384" s="132"/>
      <c r="VAL384" s="132"/>
      <c r="VAM384" s="132"/>
      <c r="VAN384" s="132"/>
      <c r="VAO384" s="132"/>
      <c r="VAP384" s="132"/>
      <c r="VAQ384" s="132"/>
      <c r="VAR384" s="132"/>
      <c r="VAS384" s="132"/>
      <c r="VAT384" s="132"/>
      <c r="VAU384" s="132"/>
      <c r="VAV384" s="132"/>
      <c r="VAW384" s="132"/>
      <c r="VAX384" s="132"/>
      <c r="VAY384" s="132"/>
      <c r="VAZ384" s="132"/>
      <c r="VBA384" s="132"/>
      <c r="VBB384" s="132"/>
      <c r="VBC384" s="132"/>
      <c r="VBD384" s="132"/>
      <c r="VBE384" s="132"/>
      <c r="VBF384" s="132"/>
      <c r="VBG384" s="132"/>
      <c r="VBH384" s="132"/>
      <c r="VBI384" s="132"/>
      <c r="VBJ384" s="132"/>
      <c r="VBK384" s="132"/>
      <c r="VBL384" s="132"/>
      <c r="VBM384" s="132"/>
      <c r="VBN384" s="132"/>
      <c r="VBO384" s="132"/>
      <c r="VBP384" s="132"/>
      <c r="VBQ384" s="132"/>
      <c r="VBR384" s="132"/>
      <c r="VBS384" s="132"/>
      <c r="VBT384" s="132"/>
      <c r="VBU384" s="132"/>
      <c r="VBV384" s="132"/>
      <c r="VBW384" s="132"/>
      <c r="VBX384" s="132"/>
      <c r="VBY384" s="132"/>
      <c r="VBZ384" s="132"/>
      <c r="VCA384" s="132"/>
      <c r="VCB384" s="132"/>
      <c r="VCC384" s="132"/>
      <c r="VCD384" s="132"/>
      <c r="VCE384" s="132"/>
      <c r="VCF384" s="132"/>
      <c r="VCG384" s="132"/>
      <c r="VCH384" s="132"/>
      <c r="VCI384" s="132"/>
      <c r="VCJ384" s="132"/>
      <c r="VCK384" s="132"/>
      <c r="VCL384" s="132"/>
      <c r="VCM384" s="132"/>
      <c r="VCN384" s="132"/>
      <c r="VCO384" s="132"/>
      <c r="VCP384" s="132"/>
      <c r="VCQ384" s="132"/>
      <c r="VCR384" s="132"/>
      <c r="VCS384" s="132"/>
      <c r="VCT384" s="132"/>
      <c r="VCU384" s="132"/>
      <c r="VCV384" s="132"/>
      <c r="VCW384" s="132"/>
      <c r="VCX384" s="132"/>
      <c r="VCY384" s="132"/>
      <c r="VCZ384" s="132"/>
      <c r="VDA384" s="132"/>
      <c r="VDB384" s="132"/>
      <c r="VDC384" s="132"/>
      <c r="VDD384" s="132"/>
      <c r="VDE384" s="132"/>
      <c r="VDF384" s="132"/>
      <c r="VDG384" s="132"/>
      <c r="VDH384" s="132"/>
      <c r="VDI384" s="132"/>
      <c r="VDJ384" s="132"/>
      <c r="VDK384" s="132"/>
      <c r="VDL384" s="132"/>
      <c r="VDM384" s="132"/>
      <c r="VDN384" s="132"/>
      <c r="VDO384" s="132"/>
      <c r="VDP384" s="132"/>
      <c r="VDQ384" s="132"/>
      <c r="VDR384" s="132"/>
      <c r="VDS384" s="132"/>
      <c r="VDT384" s="132"/>
      <c r="VDU384" s="132"/>
      <c r="VDV384" s="132"/>
      <c r="VDW384" s="132"/>
      <c r="VDX384" s="132"/>
      <c r="VDY384" s="132"/>
      <c r="VDZ384" s="132"/>
      <c r="VEA384" s="132"/>
      <c r="VEB384" s="132"/>
      <c r="VEC384" s="132"/>
      <c r="VED384" s="132"/>
      <c r="VEE384" s="132"/>
      <c r="VEF384" s="132"/>
      <c r="VEG384" s="132"/>
      <c r="VEH384" s="132"/>
      <c r="VEI384" s="132"/>
      <c r="VEJ384" s="132"/>
      <c r="VEK384" s="132"/>
      <c r="VEL384" s="132"/>
      <c r="VEM384" s="132"/>
      <c r="VEN384" s="132"/>
      <c r="VEO384" s="132"/>
      <c r="VEP384" s="132"/>
      <c r="VEQ384" s="132"/>
      <c r="VER384" s="132"/>
      <c r="VES384" s="132"/>
      <c r="VET384" s="132"/>
      <c r="VEU384" s="132"/>
      <c r="VEV384" s="132"/>
      <c r="VEW384" s="132"/>
      <c r="VEX384" s="132"/>
      <c r="VEY384" s="132"/>
      <c r="VEZ384" s="132"/>
      <c r="VFA384" s="132"/>
      <c r="VFB384" s="132"/>
      <c r="VFC384" s="132"/>
      <c r="VFD384" s="132"/>
      <c r="VFE384" s="132"/>
      <c r="VFF384" s="132"/>
      <c r="VFG384" s="132"/>
      <c r="VFH384" s="132"/>
      <c r="VFI384" s="132"/>
      <c r="VFJ384" s="132"/>
      <c r="VFK384" s="132"/>
      <c r="VFL384" s="132"/>
      <c r="VFM384" s="132"/>
      <c r="VFN384" s="132"/>
      <c r="VFO384" s="132"/>
      <c r="VFP384" s="132"/>
      <c r="VFQ384" s="132"/>
      <c r="VFR384" s="132"/>
      <c r="VFS384" s="132"/>
      <c r="VFT384" s="132"/>
      <c r="VFU384" s="132"/>
      <c r="VFV384" s="132"/>
      <c r="VFW384" s="132"/>
      <c r="VFX384" s="132"/>
      <c r="VFY384" s="132"/>
      <c r="VFZ384" s="132"/>
      <c r="VGA384" s="132"/>
      <c r="VGB384" s="132"/>
      <c r="VGC384" s="132"/>
      <c r="VGD384" s="132"/>
      <c r="VGE384" s="132"/>
      <c r="VGF384" s="132"/>
      <c r="VGG384" s="132"/>
      <c r="VGH384" s="132"/>
      <c r="VGI384" s="132"/>
      <c r="VGJ384" s="132"/>
      <c r="VGK384" s="132"/>
      <c r="VGL384" s="132"/>
      <c r="VGM384" s="132"/>
      <c r="VGN384" s="132"/>
      <c r="VGO384" s="132"/>
      <c r="VGP384" s="132"/>
      <c r="VGQ384" s="132"/>
      <c r="VGR384" s="132"/>
      <c r="VGS384" s="132"/>
      <c r="VGT384" s="132"/>
      <c r="VGU384" s="132"/>
      <c r="VGV384" s="132"/>
      <c r="VGW384" s="132"/>
      <c r="VGX384" s="132"/>
      <c r="VGY384" s="132"/>
      <c r="VGZ384" s="132"/>
      <c r="VHA384" s="132"/>
      <c r="VHB384" s="132"/>
      <c r="VHC384" s="132"/>
      <c r="VHD384" s="132"/>
      <c r="VHE384" s="132"/>
      <c r="VHF384" s="132"/>
      <c r="VHG384" s="132"/>
      <c r="VHH384" s="132"/>
      <c r="VHI384" s="132"/>
      <c r="VHJ384" s="132"/>
      <c r="VHK384" s="132"/>
      <c r="VHL384" s="132"/>
      <c r="VHM384" s="132"/>
      <c r="VHN384" s="132"/>
      <c r="VHO384" s="132"/>
      <c r="VHP384" s="132"/>
      <c r="VHQ384" s="132"/>
      <c r="VHR384" s="132"/>
      <c r="VHS384" s="132"/>
      <c r="VHT384" s="132"/>
      <c r="VHU384" s="132"/>
      <c r="VHV384" s="132"/>
      <c r="VHW384" s="132"/>
      <c r="VHX384" s="132"/>
      <c r="VHY384" s="132"/>
      <c r="VHZ384" s="132"/>
      <c r="VIA384" s="132"/>
      <c r="VIB384" s="132"/>
      <c r="VIC384" s="132"/>
      <c r="VID384" s="132"/>
      <c r="VIE384" s="132"/>
      <c r="VIF384" s="132"/>
      <c r="VIG384" s="132"/>
      <c r="VIH384" s="132"/>
      <c r="VII384" s="132"/>
      <c r="VIJ384" s="132"/>
      <c r="VIK384" s="132"/>
      <c r="VIL384" s="132"/>
      <c r="VIM384" s="132"/>
      <c r="VIN384" s="132"/>
      <c r="VIO384" s="132"/>
      <c r="VIP384" s="132"/>
      <c r="VIQ384" s="132"/>
      <c r="VIR384" s="132"/>
      <c r="VIS384" s="132"/>
      <c r="VIT384" s="132"/>
      <c r="VIU384" s="132"/>
      <c r="VIV384" s="132"/>
      <c r="VIW384" s="132"/>
      <c r="VIX384" s="132"/>
      <c r="VIY384" s="132"/>
      <c r="VIZ384" s="132"/>
      <c r="VJA384" s="132"/>
      <c r="VJB384" s="132"/>
      <c r="VJC384" s="132"/>
      <c r="VJD384" s="132"/>
      <c r="VJE384" s="132"/>
      <c r="VJF384" s="132"/>
      <c r="VJG384" s="132"/>
      <c r="VJH384" s="132"/>
      <c r="VJI384" s="132"/>
      <c r="VJJ384" s="132"/>
      <c r="VJK384" s="132"/>
      <c r="VJL384" s="132"/>
      <c r="VJM384" s="132"/>
      <c r="VJN384" s="132"/>
      <c r="VJO384" s="132"/>
      <c r="VJP384" s="132"/>
      <c r="VJQ384" s="132"/>
      <c r="VJR384" s="132"/>
      <c r="VJS384" s="132"/>
      <c r="VJT384" s="132"/>
      <c r="VJU384" s="132"/>
      <c r="VJV384" s="132"/>
      <c r="VJW384" s="132"/>
      <c r="VJX384" s="132"/>
      <c r="VJY384" s="132"/>
      <c r="VJZ384" s="132"/>
      <c r="VKA384" s="132"/>
      <c r="VKB384" s="132"/>
      <c r="VKC384" s="132"/>
      <c r="VKD384" s="132"/>
      <c r="VKE384" s="132"/>
      <c r="VKF384" s="132"/>
      <c r="VKG384" s="132"/>
      <c r="VKH384" s="132"/>
      <c r="VKI384" s="132"/>
      <c r="VKJ384" s="132"/>
      <c r="VKK384" s="132"/>
      <c r="VKL384" s="132"/>
      <c r="VKM384" s="132"/>
      <c r="VKN384" s="132"/>
      <c r="VKO384" s="132"/>
      <c r="VKP384" s="132"/>
      <c r="VKQ384" s="132"/>
      <c r="VKR384" s="132"/>
      <c r="VKS384" s="132"/>
      <c r="VKT384" s="132"/>
      <c r="VKU384" s="132"/>
      <c r="VKV384" s="132"/>
      <c r="VKW384" s="132"/>
      <c r="VKX384" s="132"/>
      <c r="VKY384" s="132"/>
      <c r="VKZ384" s="132"/>
      <c r="VLA384" s="132"/>
      <c r="VLB384" s="132"/>
      <c r="VLC384" s="132"/>
      <c r="VLD384" s="132"/>
      <c r="VLE384" s="132"/>
      <c r="VLF384" s="132"/>
      <c r="VLG384" s="132"/>
      <c r="VLH384" s="132"/>
      <c r="VLI384" s="132"/>
      <c r="VLJ384" s="132"/>
      <c r="VLK384" s="132"/>
      <c r="VLL384" s="132"/>
      <c r="VLM384" s="132"/>
      <c r="VLN384" s="132"/>
      <c r="VLO384" s="132"/>
      <c r="VLP384" s="132"/>
      <c r="VLQ384" s="132"/>
      <c r="VLR384" s="132"/>
      <c r="VLS384" s="132"/>
      <c r="VLT384" s="132"/>
      <c r="VLU384" s="132"/>
      <c r="VLV384" s="132"/>
      <c r="VLW384" s="132"/>
      <c r="VLX384" s="132"/>
      <c r="VLY384" s="132"/>
      <c r="VLZ384" s="132"/>
      <c r="VMA384" s="132"/>
      <c r="VMB384" s="132"/>
      <c r="VMC384" s="132"/>
      <c r="VMD384" s="132"/>
      <c r="VME384" s="132"/>
      <c r="VMF384" s="132"/>
      <c r="VMG384" s="132"/>
      <c r="VMH384" s="132"/>
      <c r="VMI384" s="132"/>
      <c r="VMJ384" s="132"/>
      <c r="VMK384" s="132"/>
      <c r="VML384" s="132"/>
      <c r="VMM384" s="132"/>
      <c r="VMN384" s="132"/>
      <c r="VMO384" s="132"/>
      <c r="VMP384" s="132"/>
      <c r="VMQ384" s="132"/>
      <c r="VMR384" s="132"/>
      <c r="VMS384" s="132"/>
      <c r="VMT384" s="132"/>
      <c r="VMU384" s="132"/>
      <c r="VMV384" s="132"/>
      <c r="VMW384" s="132"/>
      <c r="VMX384" s="132"/>
      <c r="VMY384" s="132"/>
      <c r="VMZ384" s="132"/>
      <c r="VNA384" s="132"/>
      <c r="VNB384" s="132"/>
      <c r="VNC384" s="132"/>
      <c r="VND384" s="132"/>
      <c r="VNE384" s="132"/>
      <c r="VNF384" s="132"/>
      <c r="VNG384" s="132"/>
      <c r="VNH384" s="132"/>
      <c r="VNI384" s="132"/>
      <c r="VNJ384" s="132"/>
      <c r="VNK384" s="132"/>
      <c r="VNL384" s="132"/>
      <c r="VNM384" s="132"/>
      <c r="VNN384" s="132"/>
      <c r="VNO384" s="132"/>
      <c r="VNP384" s="132"/>
      <c r="VNQ384" s="132"/>
      <c r="VNR384" s="132"/>
      <c r="VNS384" s="132"/>
      <c r="VNT384" s="132"/>
      <c r="VNU384" s="132"/>
      <c r="VNV384" s="132"/>
      <c r="VNW384" s="132"/>
      <c r="VNX384" s="132"/>
      <c r="VNY384" s="132"/>
      <c r="VNZ384" s="132"/>
      <c r="VOA384" s="132"/>
      <c r="VOB384" s="132"/>
      <c r="VOC384" s="132"/>
      <c r="VOD384" s="132"/>
      <c r="VOE384" s="132"/>
      <c r="VOF384" s="132"/>
      <c r="VOG384" s="132"/>
      <c r="VOH384" s="132"/>
      <c r="VOI384" s="132"/>
      <c r="VOJ384" s="132"/>
      <c r="VOK384" s="132"/>
      <c r="VOL384" s="132"/>
      <c r="VOM384" s="132"/>
      <c r="VON384" s="132"/>
      <c r="VOO384" s="132"/>
      <c r="VOP384" s="132"/>
      <c r="VOQ384" s="132"/>
      <c r="VOR384" s="132"/>
      <c r="VOS384" s="132"/>
      <c r="VOT384" s="132"/>
      <c r="VOU384" s="132"/>
      <c r="VOV384" s="132"/>
      <c r="VOW384" s="132"/>
      <c r="VOX384" s="132"/>
      <c r="VOY384" s="132"/>
      <c r="VOZ384" s="132"/>
      <c r="VPA384" s="132"/>
      <c r="VPB384" s="132"/>
      <c r="VPC384" s="132"/>
      <c r="VPD384" s="132"/>
      <c r="VPE384" s="132"/>
      <c r="VPF384" s="132"/>
      <c r="VPG384" s="132"/>
      <c r="VPH384" s="132"/>
      <c r="VPI384" s="132"/>
      <c r="VPJ384" s="132"/>
      <c r="VPK384" s="132"/>
      <c r="VPL384" s="132"/>
      <c r="VPM384" s="132"/>
      <c r="VPN384" s="132"/>
      <c r="VPO384" s="132"/>
      <c r="VPP384" s="132"/>
      <c r="VPQ384" s="132"/>
      <c r="VPR384" s="132"/>
      <c r="VPS384" s="132"/>
      <c r="VPT384" s="132"/>
      <c r="VPU384" s="132"/>
      <c r="VPV384" s="132"/>
      <c r="VPW384" s="132"/>
      <c r="VPX384" s="132"/>
      <c r="VPY384" s="132"/>
      <c r="VPZ384" s="132"/>
      <c r="VQA384" s="132"/>
      <c r="VQB384" s="132"/>
      <c r="VQC384" s="132"/>
      <c r="VQD384" s="132"/>
      <c r="VQE384" s="132"/>
      <c r="VQF384" s="132"/>
      <c r="VQG384" s="132"/>
      <c r="VQH384" s="132"/>
      <c r="VQI384" s="132"/>
      <c r="VQJ384" s="132"/>
      <c r="VQK384" s="132"/>
      <c r="VQL384" s="132"/>
      <c r="VQM384" s="132"/>
      <c r="VQN384" s="132"/>
      <c r="VQO384" s="132"/>
      <c r="VQP384" s="132"/>
      <c r="VQQ384" s="132"/>
      <c r="VQR384" s="132"/>
      <c r="VQS384" s="132"/>
      <c r="VQT384" s="132"/>
      <c r="VQU384" s="132"/>
      <c r="VQV384" s="132"/>
      <c r="VQW384" s="132"/>
      <c r="VQX384" s="132"/>
      <c r="VQY384" s="132"/>
      <c r="VQZ384" s="132"/>
      <c r="VRA384" s="132"/>
      <c r="VRB384" s="132"/>
      <c r="VRC384" s="132"/>
      <c r="VRD384" s="132"/>
      <c r="VRE384" s="132"/>
      <c r="VRF384" s="132"/>
      <c r="VRG384" s="132"/>
      <c r="VRH384" s="132"/>
      <c r="VRI384" s="132"/>
      <c r="VRJ384" s="132"/>
      <c r="VRK384" s="132"/>
      <c r="VRL384" s="132"/>
      <c r="VRM384" s="132"/>
      <c r="VRN384" s="132"/>
      <c r="VRO384" s="132"/>
      <c r="VRP384" s="132"/>
      <c r="VRQ384" s="132"/>
      <c r="VRR384" s="132"/>
      <c r="VRS384" s="132"/>
      <c r="VRT384" s="132"/>
      <c r="VRU384" s="132"/>
      <c r="VRV384" s="132"/>
      <c r="VRW384" s="132"/>
      <c r="VRX384" s="132"/>
      <c r="VRY384" s="132"/>
      <c r="VRZ384" s="132"/>
      <c r="VSA384" s="132"/>
      <c r="VSB384" s="132"/>
      <c r="VSC384" s="132"/>
      <c r="VSD384" s="132"/>
      <c r="VSE384" s="132"/>
      <c r="VSF384" s="132"/>
      <c r="VSG384" s="132"/>
      <c r="VSH384" s="132"/>
      <c r="VSI384" s="132"/>
      <c r="VSJ384" s="132"/>
      <c r="VSK384" s="132"/>
      <c r="VSL384" s="132"/>
      <c r="VSM384" s="132"/>
      <c r="VSN384" s="132"/>
      <c r="VSO384" s="132"/>
      <c r="VSP384" s="132"/>
      <c r="VSQ384" s="132"/>
      <c r="VSR384" s="132"/>
      <c r="VSS384" s="132"/>
      <c r="VST384" s="132"/>
      <c r="VSU384" s="132"/>
      <c r="VSV384" s="132"/>
      <c r="VSW384" s="132"/>
      <c r="VSX384" s="132"/>
      <c r="VSY384" s="132"/>
      <c r="VSZ384" s="132"/>
      <c r="VTA384" s="132"/>
      <c r="VTB384" s="132"/>
      <c r="VTC384" s="132"/>
      <c r="VTD384" s="132"/>
      <c r="VTE384" s="132"/>
      <c r="VTF384" s="132"/>
      <c r="VTG384" s="132"/>
      <c r="VTH384" s="132"/>
      <c r="VTI384" s="132"/>
      <c r="VTJ384" s="132"/>
      <c r="VTK384" s="132"/>
      <c r="VTL384" s="132"/>
      <c r="VTM384" s="132"/>
      <c r="VTN384" s="132"/>
      <c r="VTO384" s="132"/>
      <c r="VTP384" s="132"/>
      <c r="VTQ384" s="132"/>
      <c r="VTR384" s="132"/>
      <c r="VTS384" s="132"/>
      <c r="VTT384" s="132"/>
      <c r="VTU384" s="132"/>
      <c r="VTV384" s="132"/>
      <c r="VTW384" s="132"/>
      <c r="VTX384" s="132"/>
      <c r="VTY384" s="132"/>
      <c r="VTZ384" s="132"/>
      <c r="VUA384" s="132"/>
      <c r="VUB384" s="132"/>
      <c r="VUC384" s="132"/>
      <c r="VUD384" s="132"/>
      <c r="VUE384" s="132"/>
      <c r="VUF384" s="132"/>
      <c r="VUG384" s="132"/>
      <c r="VUH384" s="132"/>
      <c r="VUI384" s="132"/>
      <c r="VUJ384" s="132"/>
      <c r="VUK384" s="132"/>
      <c r="VUL384" s="132"/>
      <c r="VUM384" s="132"/>
      <c r="VUN384" s="132"/>
      <c r="VUO384" s="132"/>
      <c r="VUP384" s="132"/>
      <c r="VUQ384" s="132"/>
      <c r="VUR384" s="132"/>
      <c r="VUS384" s="132"/>
      <c r="VUT384" s="132"/>
      <c r="VUU384" s="132"/>
      <c r="VUV384" s="132"/>
      <c r="VUW384" s="132"/>
      <c r="VUX384" s="132"/>
      <c r="VUY384" s="132"/>
      <c r="VUZ384" s="132"/>
      <c r="VVA384" s="132"/>
      <c r="VVB384" s="132"/>
      <c r="VVC384" s="132"/>
      <c r="VVD384" s="132"/>
      <c r="VVE384" s="132"/>
      <c r="VVF384" s="132"/>
      <c r="VVG384" s="132"/>
      <c r="VVH384" s="132"/>
      <c r="VVI384" s="132"/>
      <c r="VVJ384" s="132"/>
      <c r="VVK384" s="132"/>
      <c r="VVL384" s="132"/>
      <c r="VVM384" s="132"/>
      <c r="VVN384" s="132"/>
      <c r="VVO384" s="132"/>
      <c r="VVP384" s="132"/>
      <c r="VVQ384" s="132"/>
      <c r="VVR384" s="132"/>
      <c r="VVS384" s="132"/>
      <c r="VVT384" s="132"/>
      <c r="VVU384" s="132"/>
      <c r="VVV384" s="132"/>
      <c r="VVW384" s="132"/>
      <c r="VVX384" s="132"/>
      <c r="VVY384" s="132"/>
      <c r="VVZ384" s="132"/>
      <c r="VWA384" s="132"/>
      <c r="VWB384" s="132"/>
      <c r="VWC384" s="132"/>
      <c r="VWD384" s="132"/>
      <c r="VWE384" s="132"/>
      <c r="VWF384" s="132"/>
      <c r="VWG384" s="132"/>
      <c r="VWH384" s="132"/>
      <c r="VWI384" s="132"/>
      <c r="VWJ384" s="132"/>
      <c r="VWK384" s="132"/>
      <c r="VWL384" s="132"/>
      <c r="VWM384" s="132"/>
      <c r="VWN384" s="132"/>
      <c r="VWO384" s="132"/>
      <c r="VWP384" s="132"/>
      <c r="VWQ384" s="132"/>
      <c r="VWR384" s="132"/>
      <c r="VWS384" s="132"/>
      <c r="VWT384" s="132"/>
      <c r="VWU384" s="132"/>
      <c r="VWV384" s="132"/>
      <c r="VWW384" s="132"/>
      <c r="VWX384" s="132"/>
      <c r="VWY384" s="132"/>
      <c r="VWZ384" s="132"/>
      <c r="VXA384" s="132"/>
      <c r="VXB384" s="132"/>
      <c r="VXC384" s="132"/>
      <c r="VXD384" s="132"/>
      <c r="VXE384" s="132"/>
      <c r="VXF384" s="132"/>
      <c r="VXG384" s="132"/>
      <c r="VXH384" s="132"/>
      <c r="VXI384" s="132"/>
      <c r="VXJ384" s="132"/>
      <c r="VXK384" s="132"/>
      <c r="VXL384" s="132"/>
      <c r="VXM384" s="132"/>
      <c r="VXN384" s="132"/>
      <c r="VXO384" s="132"/>
      <c r="VXP384" s="132"/>
      <c r="VXQ384" s="132"/>
      <c r="VXR384" s="132"/>
      <c r="VXS384" s="132"/>
      <c r="VXT384" s="132"/>
      <c r="VXU384" s="132"/>
      <c r="VXV384" s="132"/>
      <c r="VXW384" s="132"/>
      <c r="VXX384" s="132"/>
      <c r="VXY384" s="132"/>
      <c r="VXZ384" s="132"/>
      <c r="VYA384" s="132"/>
      <c r="VYB384" s="132"/>
      <c r="VYC384" s="132"/>
      <c r="VYD384" s="132"/>
      <c r="VYE384" s="132"/>
      <c r="VYF384" s="132"/>
      <c r="VYG384" s="132"/>
      <c r="VYH384" s="132"/>
      <c r="VYI384" s="132"/>
      <c r="VYJ384" s="132"/>
      <c r="VYK384" s="132"/>
      <c r="VYL384" s="132"/>
      <c r="VYM384" s="132"/>
      <c r="VYN384" s="132"/>
      <c r="VYO384" s="132"/>
      <c r="VYP384" s="132"/>
      <c r="VYQ384" s="132"/>
      <c r="VYR384" s="132"/>
      <c r="VYS384" s="132"/>
      <c r="VYT384" s="132"/>
      <c r="VYU384" s="132"/>
      <c r="VYV384" s="132"/>
      <c r="VYW384" s="132"/>
      <c r="VYX384" s="132"/>
      <c r="VYY384" s="132"/>
      <c r="VYZ384" s="132"/>
      <c r="VZA384" s="132"/>
      <c r="VZB384" s="132"/>
      <c r="VZC384" s="132"/>
      <c r="VZD384" s="132"/>
      <c r="VZE384" s="132"/>
      <c r="VZF384" s="132"/>
      <c r="VZG384" s="132"/>
      <c r="VZH384" s="132"/>
      <c r="VZI384" s="132"/>
      <c r="VZJ384" s="132"/>
      <c r="VZK384" s="132"/>
      <c r="VZL384" s="132"/>
      <c r="VZM384" s="132"/>
      <c r="VZN384" s="132"/>
      <c r="VZO384" s="132"/>
      <c r="VZP384" s="132"/>
      <c r="VZQ384" s="132"/>
      <c r="VZR384" s="132"/>
      <c r="VZS384" s="132"/>
      <c r="VZT384" s="132"/>
      <c r="VZU384" s="132"/>
      <c r="VZV384" s="132"/>
      <c r="VZW384" s="132"/>
      <c r="VZX384" s="132"/>
      <c r="VZY384" s="132"/>
      <c r="VZZ384" s="132"/>
      <c r="WAA384" s="132"/>
      <c r="WAB384" s="132"/>
      <c r="WAC384" s="132"/>
      <c r="WAD384" s="132"/>
      <c r="WAE384" s="132"/>
      <c r="WAF384" s="132"/>
      <c r="WAG384" s="132"/>
      <c r="WAH384" s="132"/>
      <c r="WAI384" s="132"/>
      <c r="WAJ384" s="132"/>
      <c r="WAK384" s="132"/>
      <c r="WAL384" s="132"/>
      <c r="WAM384" s="132"/>
      <c r="WAN384" s="132"/>
      <c r="WAO384" s="132"/>
      <c r="WAP384" s="132"/>
      <c r="WAQ384" s="132"/>
      <c r="WAR384" s="132"/>
      <c r="WAS384" s="132"/>
      <c r="WAT384" s="132"/>
      <c r="WAU384" s="132"/>
      <c r="WAV384" s="132"/>
      <c r="WAW384" s="132"/>
      <c r="WAX384" s="132"/>
      <c r="WAY384" s="132"/>
      <c r="WAZ384" s="132"/>
      <c r="WBA384" s="132"/>
      <c r="WBB384" s="132"/>
      <c r="WBC384" s="132"/>
      <c r="WBD384" s="132"/>
      <c r="WBE384" s="132"/>
      <c r="WBF384" s="132"/>
      <c r="WBG384" s="132"/>
      <c r="WBH384" s="132"/>
      <c r="WBI384" s="132"/>
      <c r="WBJ384" s="132"/>
      <c r="WBK384" s="132"/>
      <c r="WBL384" s="132"/>
      <c r="WBM384" s="132"/>
      <c r="WBN384" s="132"/>
      <c r="WBO384" s="132"/>
      <c r="WBP384" s="132"/>
      <c r="WBQ384" s="132"/>
      <c r="WBR384" s="132"/>
      <c r="WBS384" s="132"/>
      <c r="WBT384" s="132"/>
      <c r="WBU384" s="132"/>
      <c r="WBV384" s="132"/>
      <c r="WBW384" s="132"/>
      <c r="WBX384" s="132"/>
      <c r="WBY384" s="132"/>
      <c r="WBZ384" s="132"/>
      <c r="WCA384" s="132"/>
      <c r="WCB384" s="132"/>
      <c r="WCC384" s="132"/>
      <c r="WCD384" s="132"/>
      <c r="WCE384" s="132"/>
      <c r="WCF384" s="132"/>
      <c r="WCG384" s="132"/>
      <c r="WCH384" s="132"/>
      <c r="WCI384" s="132"/>
      <c r="WCJ384" s="132"/>
      <c r="WCK384" s="132"/>
      <c r="WCL384" s="132"/>
      <c r="WCM384" s="132"/>
      <c r="WCN384" s="132"/>
      <c r="WCO384" s="132"/>
      <c r="WCP384" s="132"/>
      <c r="WCQ384" s="132"/>
      <c r="WCR384" s="132"/>
      <c r="WCS384" s="132"/>
      <c r="WCT384" s="132"/>
      <c r="WCU384" s="132"/>
      <c r="WCV384" s="132"/>
      <c r="WCW384" s="132"/>
      <c r="WCX384" s="132"/>
      <c r="WCY384" s="132"/>
      <c r="WCZ384" s="132"/>
      <c r="WDA384" s="132"/>
      <c r="WDB384" s="132"/>
      <c r="WDC384" s="132"/>
      <c r="WDD384" s="132"/>
      <c r="WDE384" s="132"/>
      <c r="WDF384" s="132"/>
      <c r="WDG384" s="132"/>
      <c r="WDH384" s="132"/>
      <c r="WDI384" s="132"/>
      <c r="WDJ384" s="132"/>
      <c r="WDK384" s="132"/>
      <c r="WDL384" s="132"/>
      <c r="WDM384" s="132"/>
      <c r="WDN384" s="132"/>
      <c r="WDO384" s="132"/>
      <c r="WDP384" s="132"/>
      <c r="WDQ384" s="132"/>
      <c r="WDR384" s="132"/>
      <c r="WDS384" s="132"/>
      <c r="WDT384" s="132"/>
      <c r="WDU384" s="132"/>
      <c r="WDV384" s="132"/>
      <c r="WDW384" s="132"/>
      <c r="WDX384" s="132"/>
      <c r="WDY384" s="132"/>
      <c r="WDZ384" s="132"/>
      <c r="WEA384" s="132"/>
      <c r="WEB384" s="132"/>
      <c r="WEC384" s="132"/>
      <c r="WED384" s="132"/>
      <c r="WEE384" s="132"/>
      <c r="WEF384" s="132"/>
      <c r="WEG384" s="132"/>
      <c r="WEH384" s="132"/>
      <c r="WEI384" s="132"/>
      <c r="WEJ384" s="132"/>
      <c r="WEK384" s="132"/>
      <c r="WEL384" s="132"/>
      <c r="WEM384" s="132"/>
      <c r="WEN384" s="132"/>
      <c r="WEO384" s="132"/>
      <c r="WEP384" s="132"/>
      <c r="WEQ384" s="132"/>
      <c r="WER384" s="132"/>
      <c r="WES384" s="132"/>
      <c r="WET384" s="132"/>
      <c r="WEU384" s="132"/>
      <c r="WEV384" s="132"/>
      <c r="WEW384" s="132"/>
      <c r="WEX384" s="132"/>
      <c r="WEY384" s="132"/>
      <c r="WEZ384" s="132"/>
      <c r="WFA384" s="132"/>
      <c r="WFB384" s="132"/>
      <c r="WFC384" s="132"/>
      <c r="WFD384" s="132"/>
      <c r="WFE384" s="132"/>
      <c r="WFF384" s="132"/>
      <c r="WFG384" s="132"/>
      <c r="WFH384" s="132"/>
      <c r="WFI384" s="132"/>
      <c r="WFJ384" s="132"/>
      <c r="WFK384" s="132"/>
      <c r="WFL384" s="132"/>
      <c r="WFM384" s="132"/>
      <c r="WFN384" s="132"/>
      <c r="WFO384" s="132"/>
      <c r="WFP384" s="132"/>
      <c r="WFQ384" s="132"/>
      <c r="WFR384" s="132"/>
      <c r="WFS384" s="132"/>
      <c r="WFT384" s="132"/>
      <c r="WFU384" s="132"/>
      <c r="WFV384" s="132"/>
      <c r="WFW384" s="132"/>
      <c r="WFX384" s="132"/>
      <c r="WFY384" s="132"/>
      <c r="WFZ384" s="132"/>
      <c r="WGA384" s="132"/>
      <c r="WGB384" s="132"/>
      <c r="WGC384" s="132"/>
      <c r="WGD384" s="132"/>
      <c r="WGE384" s="132"/>
      <c r="WGF384" s="132"/>
      <c r="WGG384" s="132"/>
      <c r="WGH384" s="132"/>
      <c r="WGI384" s="132"/>
      <c r="WGJ384" s="132"/>
      <c r="WGK384" s="132"/>
      <c r="WGL384" s="132"/>
      <c r="WGM384" s="132"/>
      <c r="WGN384" s="132"/>
      <c r="WGO384" s="132"/>
      <c r="WGP384" s="132"/>
      <c r="WGQ384" s="132"/>
      <c r="WGR384" s="132"/>
      <c r="WGS384" s="132"/>
      <c r="WGT384" s="132"/>
      <c r="WGU384" s="132"/>
      <c r="WGV384" s="132"/>
      <c r="WGW384" s="132"/>
      <c r="WGX384" s="132"/>
      <c r="WGY384" s="132"/>
      <c r="WGZ384" s="132"/>
      <c r="WHA384" s="132"/>
      <c r="WHB384" s="132"/>
      <c r="WHC384" s="132"/>
      <c r="WHD384" s="132"/>
      <c r="WHE384" s="132"/>
      <c r="WHF384" s="132"/>
      <c r="WHG384" s="132"/>
      <c r="WHH384" s="132"/>
      <c r="WHI384" s="132"/>
      <c r="WHJ384" s="132"/>
      <c r="WHK384" s="132"/>
      <c r="WHL384" s="132"/>
      <c r="WHM384" s="132"/>
      <c r="WHN384" s="132"/>
      <c r="WHO384" s="132"/>
      <c r="WHP384" s="132"/>
      <c r="WHQ384" s="132"/>
      <c r="WHR384" s="132"/>
      <c r="WHS384" s="132"/>
      <c r="WHT384" s="132"/>
      <c r="WHU384" s="132"/>
      <c r="WHV384" s="132"/>
      <c r="WHW384" s="132"/>
      <c r="WHX384" s="132"/>
      <c r="WHY384" s="132"/>
      <c r="WHZ384" s="132"/>
      <c r="WIA384" s="132"/>
      <c r="WIB384" s="132"/>
      <c r="WIC384" s="132"/>
      <c r="WID384" s="132"/>
      <c r="WIE384" s="132"/>
      <c r="WIF384" s="132"/>
      <c r="WIG384" s="132"/>
      <c r="WIH384" s="132"/>
      <c r="WII384" s="132"/>
      <c r="WIJ384" s="132"/>
      <c r="WIK384" s="132"/>
      <c r="WIL384" s="132"/>
      <c r="WIM384" s="132"/>
      <c r="WIN384" s="132"/>
      <c r="WIO384" s="132"/>
      <c r="WIP384" s="132"/>
      <c r="WIQ384" s="132"/>
      <c r="WIR384" s="132"/>
      <c r="WIS384" s="132"/>
      <c r="WIT384" s="132"/>
      <c r="WIU384" s="132"/>
      <c r="WIV384" s="132"/>
      <c r="WIW384" s="132"/>
      <c r="WIX384" s="132"/>
      <c r="WIY384" s="132"/>
      <c r="WIZ384" s="132"/>
      <c r="WJA384" s="132"/>
      <c r="WJB384" s="132"/>
      <c r="WJC384" s="132"/>
      <c r="WJD384" s="132"/>
      <c r="WJE384" s="132"/>
      <c r="WJF384" s="132"/>
      <c r="WJG384" s="132"/>
      <c r="WJH384" s="132"/>
      <c r="WJI384" s="132"/>
      <c r="WJJ384" s="132"/>
      <c r="WJK384" s="132"/>
      <c r="WJL384" s="132"/>
      <c r="WJM384" s="132"/>
      <c r="WJN384" s="132"/>
      <c r="WJO384" s="132"/>
      <c r="WJP384" s="132"/>
      <c r="WJQ384" s="132"/>
      <c r="WJR384" s="132"/>
      <c r="WJS384" s="132"/>
      <c r="WJT384" s="132"/>
      <c r="WJU384" s="132"/>
      <c r="WJV384" s="132"/>
      <c r="WJW384" s="132"/>
      <c r="WJX384" s="132"/>
      <c r="WJY384" s="132"/>
      <c r="WJZ384" s="132"/>
      <c r="WKA384" s="132"/>
      <c r="WKB384" s="132"/>
      <c r="WKC384" s="132"/>
      <c r="WKD384" s="132"/>
      <c r="WKE384" s="132"/>
      <c r="WKF384" s="132"/>
      <c r="WKG384" s="132"/>
      <c r="WKH384" s="132"/>
      <c r="WKI384" s="132"/>
      <c r="WKJ384" s="132"/>
      <c r="WKK384" s="132"/>
      <c r="WKL384" s="132"/>
      <c r="WKM384" s="132"/>
      <c r="WKN384" s="132"/>
      <c r="WKO384" s="132"/>
      <c r="WKP384" s="132"/>
      <c r="WKQ384" s="132"/>
      <c r="WKR384" s="132"/>
      <c r="WKS384" s="132"/>
      <c r="WKT384" s="132"/>
      <c r="WKU384" s="132"/>
      <c r="WKV384" s="132"/>
      <c r="WKW384" s="132"/>
      <c r="WKX384" s="132"/>
      <c r="WKY384" s="132"/>
      <c r="WKZ384" s="132"/>
      <c r="WLA384" s="132"/>
      <c r="WLB384" s="132"/>
      <c r="WLC384" s="132"/>
      <c r="WLD384" s="132"/>
      <c r="WLE384" s="132"/>
      <c r="WLF384" s="132"/>
      <c r="WLG384" s="132"/>
      <c r="WLH384" s="132"/>
      <c r="WLI384" s="132"/>
      <c r="WLJ384" s="132"/>
      <c r="WLK384" s="132"/>
      <c r="WLL384" s="132"/>
      <c r="WLM384" s="132"/>
      <c r="WLN384" s="132"/>
      <c r="WLO384" s="132"/>
      <c r="WLP384" s="132"/>
      <c r="WLQ384" s="132"/>
      <c r="WLR384" s="132"/>
      <c r="WLS384" s="132"/>
      <c r="WLT384" s="132"/>
      <c r="WLU384" s="132"/>
      <c r="WLV384" s="132"/>
      <c r="WLW384" s="132"/>
      <c r="WLX384" s="132"/>
      <c r="WLY384" s="132"/>
      <c r="WLZ384" s="132"/>
      <c r="WMA384" s="132"/>
      <c r="WMB384" s="132"/>
      <c r="WMC384" s="132"/>
      <c r="WMD384" s="132"/>
      <c r="WME384" s="132"/>
      <c r="WMF384" s="132"/>
      <c r="WMG384" s="132"/>
      <c r="WMH384" s="132"/>
      <c r="WMI384" s="132"/>
      <c r="WMJ384" s="132"/>
      <c r="WMK384" s="132"/>
      <c r="WML384" s="132"/>
      <c r="WMM384" s="132"/>
      <c r="WMN384" s="132"/>
      <c r="WMO384" s="132"/>
      <c r="WMP384" s="132"/>
      <c r="WMQ384" s="132"/>
      <c r="WMR384" s="132"/>
      <c r="WMS384" s="132"/>
      <c r="WMT384" s="132"/>
      <c r="WMU384" s="132"/>
      <c r="WMV384" s="132"/>
      <c r="WMW384" s="132"/>
      <c r="WMX384" s="132"/>
      <c r="WMY384" s="132"/>
      <c r="WMZ384" s="132"/>
      <c r="WNA384" s="132"/>
      <c r="WNB384" s="132"/>
      <c r="WNC384" s="132"/>
      <c r="WND384" s="132"/>
      <c r="WNE384" s="132"/>
      <c r="WNF384" s="132"/>
      <c r="WNG384" s="132"/>
      <c r="WNH384" s="132"/>
      <c r="WNI384" s="132"/>
      <c r="WNJ384" s="132"/>
      <c r="WNK384" s="132"/>
      <c r="WNL384" s="132"/>
      <c r="WNM384" s="132"/>
      <c r="WNN384" s="132"/>
      <c r="WNO384" s="132"/>
      <c r="WNP384" s="132"/>
      <c r="WNQ384" s="132"/>
      <c r="WNR384" s="132"/>
      <c r="WNS384" s="132"/>
      <c r="WNT384" s="132"/>
      <c r="WNU384" s="132"/>
      <c r="WNV384" s="132"/>
      <c r="WNW384" s="132"/>
      <c r="WNX384" s="132"/>
      <c r="WNY384" s="132"/>
      <c r="WNZ384" s="132"/>
      <c r="WOA384" s="132"/>
      <c r="WOB384" s="132"/>
      <c r="WOC384" s="132"/>
      <c r="WOD384" s="132"/>
      <c r="WOE384" s="132"/>
      <c r="WOF384" s="132"/>
      <c r="WOG384" s="132"/>
      <c r="WOH384" s="132"/>
      <c r="WOI384" s="132"/>
      <c r="WOJ384" s="132"/>
      <c r="WOK384" s="132"/>
      <c r="WOL384" s="132"/>
      <c r="WOM384" s="132"/>
      <c r="WON384" s="132"/>
      <c r="WOO384" s="132"/>
      <c r="WOP384" s="132"/>
      <c r="WOQ384" s="132"/>
      <c r="WOR384" s="132"/>
      <c r="WOS384" s="132"/>
      <c r="WOT384" s="132"/>
      <c r="WOU384" s="132"/>
      <c r="WOV384" s="132"/>
      <c r="WOW384" s="132"/>
      <c r="WOX384" s="132"/>
      <c r="WOY384" s="132"/>
      <c r="WOZ384" s="132"/>
      <c r="WPA384" s="132"/>
      <c r="WPB384" s="132"/>
      <c r="WPC384" s="132"/>
      <c r="WPD384" s="132"/>
      <c r="WPE384" s="132"/>
      <c r="WPF384" s="132"/>
      <c r="WPG384" s="132"/>
      <c r="WPH384" s="132"/>
      <c r="WPI384" s="132"/>
      <c r="WPJ384" s="132"/>
      <c r="WPK384" s="132"/>
      <c r="WPL384" s="132"/>
      <c r="WPM384" s="132"/>
      <c r="WPN384" s="132"/>
      <c r="WPO384" s="132"/>
      <c r="WPP384" s="132"/>
      <c r="WPQ384" s="132"/>
      <c r="WPR384" s="132"/>
      <c r="WPS384" s="132"/>
      <c r="WPT384" s="132"/>
      <c r="WPU384" s="132"/>
      <c r="WPV384" s="132"/>
      <c r="WPW384" s="132"/>
      <c r="WPX384" s="132"/>
      <c r="WPY384" s="132"/>
      <c r="WPZ384" s="132"/>
      <c r="WQA384" s="132"/>
      <c r="WQB384" s="132"/>
      <c r="WQC384" s="132"/>
      <c r="WQD384" s="132"/>
      <c r="WQE384" s="132"/>
      <c r="WQF384" s="132"/>
      <c r="WQG384" s="132"/>
      <c r="WQH384" s="132"/>
      <c r="WQI384" s="132"/>
      <c r="WQJ384" s="132"/>
      <c r="WQK384" s="132"/>
      <c r="WQL384" s="132"/>
      <c r="WQM384" s="132"/>
      <c r="WQN384" s="132"/>
      <c r="WQO384" s="132"/>
      <c r="WQP384" s="132"/>
      <c r="WQQ384" s="132"/>
      <c r="WQR384" s="132"/>
      <c r="WQS384" s="132"/>
      <c r="WQT384" s="132"/>
      <c r="WQU384" s="132"/>
      <c r="WQV384" s="132"/>
      <c r="WQW384" s="132"/>
      <c r="WQX384" s="132"/>
      <c r="WQY384" s="132"/>
      <c r="WQZ384" s="132"/>
      <c r="WRA384" s="132"/>
      <c r="WRB384" s="132"/>
      <c r="WRC384" s="132"/>
      <c r="WRD384" s="132"/>
      <c r="WRE384" s="132"/>
      <c r="WRF384" s="132"/>
      <c r="WRG384" s="132"/>
      <c r="WRH384" s="132"/>
      <c r="WRI384" s="132"/>
      <c r="WRJ384" s="132"/>
      <c r="WRK384" s="132"/>
      <c r="WRL384" s="132"/>
      <c r="WRM384" s="132"/>
      <c r="WRN384" s="132"/>
      <c r="WRO384" s="132"/>
      <c r="WRP384" s="132"/>
      <c r="WRQ384" s="132"/>
      <c r="WRR384" s="132"/>
      <c r="WRS384" s="132"/>
      <c r="WRT384" s="132"/>
      <c r="WRU384" s="132"/>
      <c r="WRV384" s="132"/>
      <c r="WRW384" s="132"/>
      <c r="WRX384" s="132"/>
      <c r="WRY384" s="132"/>
      <c r="WRZ384" s="132"/>
      <c r="WSA384" s="132"/>
      <c r="WSB384" s="132"/>
      <c r="WSC384" s="132"/>
      <c r="WSD384" s="132"/>
      <c r="WSE384" s="132"/>
      <c r="WSF384" s="132"/>
      <c r="WSG384" s="132"/>
      <c r="WSH384" s="132"/>
      <c r="WSI384" s="132"/>
      <c r="WSJ384" s="132"/>
      <c r="WSK384" s="132"/>
      <c r="WSL384" s="132"/>
      <c r="WSM384" s="132"/>
      <c r="WSN384" s="132"/>
      <c r="WSO384" s="132"/>
      <c r="WSP384" s="132"/>
      <c r="WSQ384" s="132"/>
      <c r="WSR384" s="132"/>
      <c r="WSS384" s="132"/>
      <c r="WST384" s="132"/>
      <c r="WSU384" s="132"/>
      <c r="WSV384" s="132"/>
      <c r="WSW384" s="132"/>
      <c r="WSX384" s="132"/>
      <c r="WSY384" s="132"/>
      <c r="WSZ384" s="132"/>
      <c r="WTA384" s="132"/>
      <c r="WTB384" s="132"/>
      <c r="WTC384" s="132"/>
      <c r="WTD384" s="132"/>
      <c r="WTE384" s="132"/>
      <c r="WTF384" s="132"/>
      <c r="WTG384" s="132"/>
      <c r="WTH384" s="132"/>
      <c r="WTI384" s="132"/>
      <c r="WTJ384" s="132"/>
      <c r="WTK384" s="132"/>
      <c r="WTL384" s="132"/>
      <c r="WTM384" s="132"/>
      <c r="WTN384" s="132"/>
      <c r="WTO384" s="132"/>
      <c r="WTP384" s="132"/>
      <c r="WTQ384" s="132"/>
      <c r="WTR384" s="132"/>
      <c r="WTS384" s="132"/>
      <c r="WTT384" s="132"/>
      <c r="WTU384" s="132"/>
      <c r="WTV384" s="132"/>
      <c r="WTW384" s="132"/>
      <c r="WTX384" s="132"/>
      <c r="WTY384" s="132"/>
      <c r="WTZ384" s="132"/>
      <c r="WUA384" s="132"/>
      <c r="WUB384" s="132"/>
      <c r="WUC384" s="132"/>
      <c r="WUD384" s="132"/>
      <c r="WUE384" s="132"/>
      <c r="WUF384" s="132"/>
      <c r="WUG384" s="132"/>
      <c r="WUH384" s="132"/>
      <c r="WUI384" s="132"/>
      <c r="WUJ384" s="132"/>
      <c r="WUK384" s="132"/>
      <c r="WUL384" s="132"/>
      <c r="WUM384" s="132"/>
      <c r="WUN384" s="132"/>
      <c r="WUO384" s="132"/>
      <c r="WUP384" s="132"/>
      <c r="WUQ384" s="132"/>
      <c r="WUR384" s="132"/>
      <c r="WUS384" s="132"/>
      <c r="WUT384" s="132"/>
      <c r="WUU384" s="132"/>
      <c r="WUV384" s="132"/>
      <c r="WUW384" s="132"/>
      <c r="WUX384" s="132"/>
      <c r="WUY384" s="132"/>
      <c r="WUZ384" s="132"/>
      <c r="WVA384" s="132"/>
      <c r="WVB384" s="132"/>
      <c r="WVC384" s="132"/>
      <c r="WVD384" s="132"/>
      <c r="WVE384" s="132"/>
      <c r="WVF384" s="132"/>
      <c r="WVG384" s="132"/>
      <c r="WVH384" s="132"/>
      <c r="WVI384" s="132"/>
      <c r="WVJ384" s="132"/>
      <c r="WVK384" s="132"/>
      <c r="WVL384" s="132"/>
      <c r="WVM384" s="132"/>
      <c r="WVN384" s="132"/>
      <c r="WVO384" s="132"/>
      <c r="WVP384" s="132"/>
      <c r="WVQ384" s="132"/>
      <c r="WVR384" s="132"/>
      <c r="WVS384" s="132"/>
      <c r="WVT384" s="132"/>
      <c r="WVU384" s="132"/>
      <c r="WVV384" s="132"/>
      <c r="WVW384" s="132"/>
      <c r="WVX384" s="132"/>
      <c r="WVY384" s="132"/>
      <c r="WVZ384" s="132"/>
      <c r="WWA384" s="132"/>
      <c r="WWB384" s="132"/>
      <c r="WWC384" s="132"/>
      <c r="WWD384" s="132"/>
      <c r="WWE384" s="132"/>
      <c r="WWF384" s="132"/>
      <c r="WWG384" s="132"/>
      <c r="WWH384" s="132"/>
      <c r="WWI384" s="132"/>
      <c r="WWJ384" s="132"/>
      <c r="WWK384" s="132"/>
      <c r="WWL384" s="132"/>
      <c r="WWM384" s="132"/>
      <c r="WWN384" s="132"/>
      <c r="WWO384" s="132"/>
      <c r="WWP384" s="132"/>
      <c r="WWQ384" s="132"/>
      <c r="WWR384" s="132"/>
      <c r="WWS384" s="132"/>
      <c r="WWT384" s="132"/>
      <c r="WWU384" s="132"/>
      <c r="WWV384" s="132"/>
      <c r="WWW384" s="132"/>
      <c r="WWX384" s="132"/>
      <c r="WWY384" s="132"/>
      <c r="WWZ384" s="132"/>
      <c r="WXA384" s="132"/>
      <c r="WXB384" s="132"/>
      <c r="WXC384" s="132"/>
      <c r="WXD384" s="132"/>
      <c r="WXE384" s="132"/>
      <c r="WXF384" s="132"/>
      <c r="WXG384" s="132"/>
      <c r="WXH384" s="132"/>
      <c r="WXI384" s="132"/>
      <c r="WXJ384" s="132"/>
      <c r="WXK384" s="132"/>
      <c r="WXL384" s="132"/>
      <c r="WXM384" s="132"/>
      <c r="WXN384" s="132"/>
      <c r="WXO384" s="132"/>
      <c r="WXP384" s="132"/>
      <c r="WXQ384" s="132"/>
      <c r="WXR384" s="132"/>
      <c r="WXS384" s="132"/>
      <c r="WXT384" s="132"/>
      <c r="WXU384" s="132"/>
      <c r="WXV384" s="132"/>
      <c r="WXW384" s="132"/>
      <c r="WXX384" s="132"/>
      <c r="WXY384" s="132"/>
      <c r="WXZ384" s="132"/>
      <c r="WYA384" s="132"/>
      <c r="WYB384" s="132"/>
      <c r="WYC384" s="132"/>
      <c r="WYD384" s="132"/>
      <c r="WYE384" s="132"/>
      <c r="WYF384" s="132"/>
      <c r="WYG384" s="132"/>
      <c r="WYH384" s="132"/>
      <c r="WYI384" s="132"/>
      <c r="WYJ384" s="132"/>
      <c r="WYK384" s="132"/>
      <c r="WYL384" s="132"/>
      <c r="WYM384" s="132"/>
      <c r="WYN384" s="132"/>
      <c r="WYO384" s="132"/>
      <c r="WYP384" s="132"/>
      <c r="WYQ384" s="132"/>
      <c r="WYR384" s="132"/>
      <c r="WYS384" s="132"/>
      <c r="WYT384" s="132"/>
      <c r="WYU384" s="132"/>
      <c r="WYV384" s="132"/>
      <c r="WYW384" s="132"/>
      <c r="WYX384" s="132"/>
      <c r="WYY384" s="132"/>
      <c r="WYZ384" s="132"/>
      <c r="WZA384" s="132"/>
      <c r="WZB384" s="132"/>
      <c r="WZC384" s="132"/>
      <c r="WZD384" s="132"/>
      <c r="WZE384" s="132"/>
      <c r="WZF384" s="132"/>
      <c r="WZG384" s="132"/>
      <c r="WZH384" s="132"/>
      <c r="WZI384" s="132"/>
      <c r="WZJ384" s="132"/>
      <c r="WZK384" s="132"/>
      <c r="WZL384" s="132"/>
      <c r="WZM384" s="132"/>
      <c r="WZN384" s="132"/>
      <c r="WZO384" s="132"/>
      <c r="WZP384" s="132"/>
      <c r="WZQ384" s="132"/>
      <c r="WZR384" s="132"/>
      <c r="WZS384" s="132"/>
      <c r="WZT384" s="132"/>
      <c r="WZU384" s="132"/>
      <c r="WZV384" s="132"/>
      <c r="WZW384" s="132"/>
      <c r="WZX384" s="132"/>
      <c r="WZY384" s="132"/>
      <c r="WZZ384" s="132"/>
      <c r="XAA384" s="132"/>
      <c r="XAB384" s="132"/>
      <c r="XAC384" s="132"/>
      <c r="XAD384" s="132"/>
      <c r="XAE384" s="132"/>
      <c r="XAF384" s="132"/>
      <c r="XAG384" s="132"/>
      <c r="XAH384" s="132"/>
      <c r="XAI384" s="132"/>
      <c r="XAJ384" s="132"/>
      <c r="XAK384" s="132"/>
      <c r="XAL384" s="132"/>
      <c r="XAM384" s="132"/>
      <c r="XAN384" s="132"/>
      <c r="XAO384" s="132"/>
      <c r="XAP384" s="132"/>
      <c r="XAQ384" s="132"/>
      <c r="XAR384" s="132"/>
      <c r="XAS384" s="132"/>
      <c r="XAT384" s="132"/>
      <c r="XAU384" s="132"/>
      <c r="XAV384" s="132"/>
      <c r="XAW384" s="132"/>
      <c r="XAX384" s="132"/>
      <c r="XAY384" s="132"/>
      <c r="XAZ384" s="132"/>
      <c r="XBA384" s="132"/>
      <c r="XBB384" s="132"/>
      <c r="XBC384" s="132"/>
      <c r="XBD384" s="132"/>
      <c r="XBE384" s="132"/>
      <c r="XBF384" s="132"/>
      <c r="XBG384" s="132"/>
      <c r="XBH384" s="132"/>
      <c r="XBI384" s="132"/>
      <c r="XBJ384" s="132"/>
      <c r="XBK384" s="132"/>
      <c r="XBL384" s="132"/>
      <c r="XBM384" s="132"/>
      <c r="XBN384" s="132"/>
      <c r="XBO384" s="132"/>
      <c r="XBP384" s="132"/>
      <c r="XBQ384" s="132"/>
      <c r="XBR384" s="132"/>
      <c r="XBS384" s="132"/>
      <c r="XBT384" s="132"/>
      <c r="XBU384" s="132"/>
      <c r="XBV384" s="132"/>
      <c r="XBW384" s="132"/>
      <c r="XBX384" s="132"/>
      <c r="XBY384" s="132"/>
      <c r="XBZ384" s="132"/>
      <c r="XCA384" s="132"/>
      <c r="XCB384" s="132"/>
      <c r="XCC384" s="132"/>
      <c r="XCD384" s="132"/>
      <c r="XCE384" s="132"/>
      <c r="XCF384" s="132"/>
      <c r="XCG384" s="132"/>
      <c r="XCH384" s="132"/>
      <c r="XCI384" s="132"/>
      <c r="XCJ384" s="132"/>
      <c r="XCK384" s="132"/>
      <c r="XCL384" s="132"/>
      <c r="XCM384" s="132"/>
      <c r="XCN384" s="132"/>
      <c r="XCO384" s="132"/>
      <c r="XCP384" s="132"/>
      <c r="XCQ384" s="132"/>
      <c r="XCR384" s="132"/>
      <c r="XCS384" s="132"/>
      <c r="XCT384" s="132"/>
      <c r="XCU384" s="132"/>
      <c r="XCV384" s="132"/>
      <c r="XCW384" s="132"/>
      <c r="XCX384" s="132"/>
      <c r="XCY384" s="132"/>
      <c r="XCZ384" s="132"/>
      <c r="XDA384" s="132"/>
      <c r="XDB384" s="132"/>
      <c r="XDC384" s="132"/>
      <c r="XDD384" s="132"/>
      <c r="XDE384" s="132"/>
      <c r="XDF384" s="132"/>
      <c r="XDG384" s="132"/>
      <c r="XDH384" s="132"/>
      <c r="XDI384" s="132"/>
      <c r="XDJ384" s="132"/>
      <c r="XDK384" s="132"/>
      <c r="XDL384" s="132"/>
      <c r="XDM384" s="132"/>
      <c r="XDN384" s="132"/>
      <c r="XDO384" s="132"/>
      <c r="XDP384" s="132"/>
      <c r="XDQ384" s="132"/>
      <c r="XDR384" s="132"/>
      <c r="XDS384" s="132"/>
      <c r="XDT384" s="132"/>
      <c r="XDU384" s="132"/>
      <c r="XDV384" s="132"/>
      <c r="XDW384" s="132"/>
      <c r="XDX384" s="132"/>
      <c r="XDY384" s="132"/>
      <c r="XDZ384" s="132"/>
      <c r="XEA384" s="132"/>
      <c r="XEB384" s="132"/>
      <c r="XEC384" s="132"/>
      <c r="XED384" s="132"/>
      <c r="XEE384" s="132"/>
      <c r="XEF384" s="132"/>
      <c r="XEG384" s="132"/>
      <c r="XEH384" s="132"/>
      <c r="XEI384" s="132"/>
      <c r="XEJ384" s="132"/>
      <c r="XEK384" s="132"/>
      <c r="XEL384" s="132"/>
      <c r="XEM384" s="132"/>
      <c r="XEN384" s="132"/>
      <c r="XEO384" s="132"/>
      <c r="XEP384" s="132"/>
      <c r="XEQ384" s="132"/>
      <c r="XER384" s="132"/>
      <c r="XES384" s="132"/>
      <c r="XET384" s="132"/>
      <c r="XEU384" s="132"/>
      <c r="XEV384" s="132"/>
      <c r="XEW384" s="132"/>
      <c r="XEX384" s="132"/>
      <c r="XEY384" s="132"/>
      <c r="XEZ384" s="132"/>
      <c r="XFA384" s="132"/>
      <c r="XFB384" s="132"/>
    </row>
    <row r="385" s="144" customFormat="1" ht="42.95" hidden="1" customHeight="1" spans="1:16382">
      <c r="A385" s="248">
        <v>14</v>
      </c>
      <c r="B385" s="180" t="s">
        <v>3297</v>
      </c>
      <c r="C385" s="179" t="s">
        <v>189</v>
      </c>
      <c r="D385" s="179" t="s">
        <v>642</v>
      </c>
      <c r="E385" s="180" t="s">
        <v>3298</v>
      </c>
      <c r="F385" s="179">
        <v>50000</v>
      </c>
      <c r="G385" s="179">
        <v>0</v>
      </c>
      <c r="H385" s="180" t="s">
        <v>3299</v>
      </c>
      <c r="I385" s="180"/>
      <c r="J385" s="180"/>
      <c r="K385" s="179" t="s">
        <v>33</v>
      </c>
      <c r="L385" s="179" t="s">
        <v>33</v>
      </c>
      <c r="M385" s="179" t="s">
        <v>3300</v>
      </c>
      <c r="N385" s="181" t="s">
        <v>3017</v>
      </c>
      <c r="O385" s="297"/>
      <c r="P385" s="220"/>
      <c r="Q385" s="317">
        <v>4</v>
      </c>
      <c r="R385" s="254"/>
      <c r="S385" s="85"/>
      <c r="T385" s="110"/>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132"/>
      <c r="BJ385" s="132"/>
      <c r="BK385" s="132"/>
      <c r="BL385" s="132"/>
      <c r="BM385" s="132"/>
      <c r="BN385" s="132"/>
      <c r="BO385" s="132"/>
      <c r="BP385" s="132"/>
      <c r="BQ385" s="132"/>
      <c r="BR385" s="132"/>
      <c r="BS385" s="132"/>
      <c r="BT385" s="132"/>
      <c r="BU385" s="132"/>
      <c r="BV385" s="132"/>
      <c r="BW385" s="132"/>
      <c r="BX385" s="132"/>
      <c r="BY385" s="132"/>
      <c r="BZ385" s="132"/>
      <c r="CA385" s="132"/>
      <c r="CB385" s="132"/>
      <c r="CC385" s="132"/>
      <c r="CD385" s="132"/>
      <c r="CE385" s="132"/>
      <c r="CF385" s="132"/>
      <c r="CG385" s="132"/>
      <c r="CH385" s="132"/>
      <c r="CI385" s="132"/>
      <c r="CJ385" s="132"/>
      <c r="CK385" s="132"/>
      <c r="CL385" s="132"/>
      <c r="CM385" s="132"/>
      <c r="CN385" s="132"/>
      <c r="CO385" s="132"/>
      <c r="CP385" s="132"/>
      <c r="CQ385" s="132"/>
      <c r="CR385" s="132"/>
      <c r="CS385" s="132"/>
      <c r="CT385" s="132"/>
      <c r="CU385" s="132"/>
      <c r="CV385" s="132"/>
      <c r="CW385" s="132"/>
      <c r="CX385" s="132"/>
      <c r="CY385" s="132"/>
      <c r="CZ385" s="132"/>
      <c r="DA385" s="132"/>
      <c r="DB385" s="132"/>
      <c r="DC385" s="132"/>
      <c r="DD385" s="132"/>
      <c r="DE385" s="132"/>
      <c r="DF385" s="132"/>
      <c r="DG385" s="132"/>
      <c r="DH385" s="132"/>
      <c r="DI385" s="132"/>
      <c r="DJ385" s="132"/>
      <c r="DK385" s="132"/>
      <c r="DL385" s="132"/>
      <c r="DM385" s="132"/>
      <c r="DN385" s="132"/>
      <c r="DO385" s="132"/>
      <c r="DP385" s="132"/>
      <c r="DQ385" s="132"/>
      <c r="DR385" s="132"/>
      <c r="DS385" s="132"/>
      <c r="DT385" s="132"/>
      <c r="DU385" s="132"/>
      <c r="DV385" s="132"/>
      <c r="DW385" s="132"/>
      <c r="DX385" s="132"/>
      <c r="DY385" s="132"/>
      <c r="DZ385" s="132"/>
      <c r="EA385" s="132"/>
      <c r="EB385" s="132"/>
      <c r="EC385" s="132"/>
      <c r="ED385" s="132"/>
      <c r="EE385" s="132"/>
      <c r="EF385" s="132"/>
      <c r="EG385" s="132"/>
      <c r="EH385" s="132"/>
      <c r="EI385" s="132"/>
      <c r="EJ385" s="132"/>
      <c r="EK385" s="132"/>
      <c r="EL385" s="132"/>
      <c r="EM385" s="132"/>
      <c r="EN385" s="132"/>
      <c r="EO385" s="132"/>
      <c r="EP385" s="132"/>
      <c r="EQ385" s="132"/>
      <c r="ER385" s="132"/>
      <c r="ES385" s="132"/>
      <c r="ET385" s="132"/>
      <c r="EU385" s="132"/>
      <c r="EV385" s="132"/>
      <c r="EW385" s="132"/>
      <c r="EX385" s="132"/>
      <c r="EY385" s="132"/>
      <c r="EZ385" s="132"/>
      <c r="FA385" s="132"/>
      <c r="FB385" s="132"/>
      <c r="FC385" s="132"/>
      <c r="FD385" s="132"/>
      <c r="FE385" s="132"/>
      <c r="FF385" s="132"/>
      <c r="FG385" s="132"/>
      <c r="FH385" s="132"/>
      <c r="FI385" s="132"/>
      <c r="FJ385" s="132"/>
      <c r="FK385" s="132"/>
      <c r="FL385" s="132"/>
      <c r="FM385" s="132"/>
      <c r="FN385" s="132"/>
      <c r="FO385" s="132"/>
      <c r="FP385" s="132"/>
      <c r="FQ385" s="132"/>
      <c r="FR385" s="132"/>
      <c r="FS385" s="132"/>
      <c r="FT385" s="132"/>
      <c r="FU385" s="132"/>
      <c r="FV385" s="132"/>
      <c r="FW385" s="132"/>
      <c r="FX385" s="132"/>
      <c r="FY385" s="132"/>
      <c r="FZ385" s="132"/>
      <c r="GA385" s="132"/>
      <c r="GB385" s="132"/>
      <c r="GC385" s="132"/>
      <c r="GD385" s="132"/>
      <c r="GE385" s="132"/>
      <c r="GF385" s="132"/>
      <c r="GG385" s="132"/>
      <c r="GH385" s="132"/>
      <c r="GI385" s="132"/>
      <c r="GJ385" s="132"/>
      <c r="GK385" s="132"/>
      <c r="GL385" s="132"/>
      <c r="GM385" s="132"/>
      <c r="GN385" s="132"/>
      <c r="GO385" s="132"/>
      <c r="GP385" s="132"/>
      <c r="GQ385" s="132"/>
      <c r="GR385" s="132"/>
      <c r="GS385" s="132"/>
      <c r="GT385" s="132"/>
      <c r="GU385" s="132"/>
      <c r="GV385" s="132"/>
      <c r="GW385" s="132"/>
      <c r="GX385" s="132"/>
      <c r="GY385" s="132"/>
      <c r="GZ385" s="132"/>
      <c r="HA385" s="132"/>
      <c r="HB385" s="132"/>
      <c r="HC385" s="132"/>
      <c r="HD385" s="132"/>
      <c r="HE385" s="132"/>
      <c r="HF385" s="132"/>
      <c r="HG385" s="132"/>
      <c r="HH385" s="132"/>
      <c r="HI385" s="132"/>
      <c r="HJ385" s="132"/>
      <c r="HK385" s="132"/>
      <c r="HL385" s="132"/>
      <c r="HM385" s="132"/>
      <c r="HN385" s="132"/>
      <c r="HO385" s="132"/>
      <c r="HP385" s="132"/>
      <c r="HQ385" s="132"/>
      <c r="HR385" s="132"/>
      <c r="HS385" s="132"/>
      <c r="HT385" s="132"/>
      <c r="HU385" s="132"/>
      <c r="HV385" s="132"/>
      <c r="HW385" s="132"/>
      <c r="HX385" s="132"/>
      <c r="HY385" s="132"/>
      <c r="HZ385" s="132"/>
      <c r="IA385" s="132"/>
      <c r="IB385" s="132"/>
      <c r="IC385" s="132"/>
      <c r="ID385" s="132"/>
      <c r="IE385" s="132"/>
      <c r="IF385" s="132"/>
      <c r="IG385" s="132"/>
      <c r="IH385" s="132"/>
      <c r="II385" s="132"/>
      <c r="IJ385" s="132"/>
      <c r="IK385" s="132"/>
      <c r="IL385" s="132"/>
      <c r="IM385" s="132"/>
      <c r="IN385" s="132"/>
      <c r="IO385" s="132"/>
      <c r="IP385" s="132"/>
      <c r="IQ385" s="132"/>
      <c r="IR385" s="132"/>
      <c r="IS385" s="132"/>
      <c r="IT385" s="132"/>
      <c r="IU385" s="132"/>
      <c r="IV385" s="132"/>
      <c r="IW385" s="132"/>
      <c r="IX385" s="132"/>
      <c r="IY385" s="132"/>
      <c r="IZ385" s="132"/>
      <c r="JA385" s="132"/>
      <c r="JB385" s="132"/>
      <c r="JC385" s="132"/>
      <c r="JD385" s="132"/>
      <c r="JE385" s="132"/>
      <c r="JF385" s="132"/>
      <c r="JG385" s="132"/>
      <c r="JH385" s="132"/>
      <c r="JI385" s="132"/>
      <c r="JJ385" s="132"/>
      <c r="JK385" s="132"/>
      <c r="JL385" s="132"/>
      <c r="JM385" s="132"/>
      <c r="JN385" s="132"/>
      <c r="JO385" s="132"/>
      <c r="JP385" s="132"/>
      <c r="JQ385" s="132"/>
      <c r="JR385" s="132"/>
      <c r="JS385" s="132"/>
      <c r="JT385" s="132"/>
      <c r="JU385" s="132"/>
      <c r="JV385" s="132"/>
      <c r="JW385" s="132"/>
      <c r="JX385" s="132"/>
      <c r="JY385" s="132"/>
      <c r="JZ385" s="132"/>
      <c r="KA385" s="132"/>
      <c r="KB385" s="132"/>
      <c r="KC385" s="132"/>
      <c r="KD385" s="132"/>
      <c r="KE385" s="132"/>
      <c r="KF385" s="132"/>
      <c r="KG385" s="132"/>
      <c r="KH385" s="132"/>
      <c r="KI385" s="132"/>
      <c r="KJ385" s="132"/>
      <c r="KK385" s="132"/>
      <c r="KL385" s="132"/>
      <c r="KM385" s="132"/>
      <c r="KN385" s="132"/>
      <c r="KO385" s="132"/>
      <c r="KP385" s="132"/>
      <c r="KQ385" s="132"/>
      <c r="KR385" s="132"/>
      <c r="KS385" s="132"/>
      <c r="KT385" s="132"/>
      <c r="KU385" s="132"/>
      <c r="KV385" s="132"/>
      <c r="KW385" s="132"/>
      <c r="KX385" s="132"/>
      <c r="KY385" s="132"/>
      <c r="KZ385" s="132"/>
      <c r="LA385" s="132"/>
      <c r="LB385" s="132"/>
      <c r="LC385" s="132"/>
      <c r="LD385" s="132"/>
      <c r="LE385" s="132"/>
      <c r="LF385" s="132"/>
      <c r="LG385" s="132"/>
      <c r="LH385" s="132"/>
      <c r="LI385" s="132"/>
      <c r="LJ385" s="132"/>
      <c r="LK385" s="132"/>
      <c r="LL385" s="132"/>
      <c r="LM385" s="132"/>
      <c r="LN385" s="132"/>
      <c r="LO385" s="132"/>
      <c r="LP385" s="132"/>
      <c r="LQ385" s="132"/>
      <c r="LR385" s="132"/>
      <c r="LS385" s="132"/>
      <c r="LT385" s="132"/>
      <c r="LU385" s="132"/>
      <c r="LV385" s="132"/>
      <c r="LW385" s="132"/>
      <c r="LX385" s="132"/>
      <c r="LY385" s="132"/>
      <c r="LZ385" s="132"/>
      <c r="MA385" s="132"/>
      <c r="MB385" s="132"/>
      <c r="MC385" s="132"/>
      <c r="MD385" s="132"/>
      <c r="ME385" s="132"/>
      <c r="MF385" s="132"/>
      <c r="MG385" s="132"/>
      <c r="MH385" s="132"/>
      <c r="MI385" s="132"/>
      <c r="MJ385" s="132"/>
      <c r="MK385" s="132"/>
      <c r="ML385" s="132"/>
      <c r="MM385" s="132"/>
      <c r="MN385" s="132"/>
      <c r="MO385" s="132"/>
      <c r="MP385" s="132"/>
      <c r="MQ385" s="132"/>
      <c r="MR385" s="132"/>
      <c r="MS385" s="132"/>
      <c r="MT385" s="132"/>
      <c r="MU385" s="132"/>
      <c r="MV385" s="132"/>
      <c r="MW385" s="132"/>
      <c r="MX385" s="132"/>
      <c r="MY385" s="132"/>
      <c r="MZ385" s="132"/>
      <c r="NA385" s="132"/>
      <c r="NB385" s="132"/>
      <c r="NC385" s="132"/>
      <c r="ND385" s="132"/>
      <c r="NE385" s="132"/>
      <c r="NF385" s="132"/>
      <c r="NG385" s="132"/>
      <c r="NH385" s="132"/>
      <c r="NI385" s="132"/>
      <c r="NJ385" s="132"/>
      <c r="NK385" s="132"/>
      <c r="NL385" s="132"/>
      <c r="NM385" s="132"/>
      <c r="NN385" s="132"/>
      <c r="NO385" s="132"/>
      <c r="NP385" s="132"/>
      <c r="NQ385" s="132"/>
      <c r="NR385" s="132"/>
      <c r="NS385" s="132"/>
      <c r="NT385" s="132"/>
      <c r="NU385" s="132"/>
      <c r="NV385" s="132"/>
      <c r="NW385" s="132"/>
      <c r="NX385" s="132"/>
      <c r="NY385" s="132"/>
      <c r="NZ385" s="132"/>
      <c r="OA385" s="132"/>
      <c r="OB385" s="132"/>
      <c r="OC385" s="132"/>
      <c r="OD385" s="132"/>
      <c r="OE385" s="132"/>
      <c r="OF385" s="132"/>
      <c r="OG385" s="132"/>
      <c r="OH385" s="132"/>
      <c r="OI385" s="132"/>
      <c r="OJ385" s="132"/>
      <c r="OK385" s="132"/>
      <c r="OL385" s="132"/>
      <c r="OM385" s="132"/>
      <c r="ON385" s="132"/>
      <c r="OO385" s="132"/>
      <c r="OP385" s="132"/>
      <c r="OQ385" s="132"/>
      <c r="OR385" s="132"/>
      <c r="OS385" s="132"/>
      <c r="OT385" s="132"/>
      <c r="OU385" s="132"/>
      <c r="OV385" s="132"/>
      <c r="OW385" s="132"/>
      <c r="OX385" s="132"/>
      <c r="OY385" s="132"/>
      <c r="OZ385" s="132"/>
      <c r="PA385" s="132"/>
      <c r="PB385" s="132"/>
      <c r="PC385" s="132"/>
      <c r="PD385" s="132"/>
      <c r="PE385" s="132"/>
      <c r="PF385" s="132"/>
      <c r="PG385" s="132"/>
      <c r="PH385" s="132"/>
      <c r="PI385" s="132"/>
      <c r="PJ385" s="132"/>
      <c r="PK385" s="132"/>
      <c r="PL385" s="132"/>
      <c r="PM385" s="132"/>
      <c r="PN385" s="132"/>
      <c r="PO385" s="132"/>
      <c r="PP385" s="132"/>
      <c r="PQ385" s="132"/>
      <c r="PR385" s="132"/>
      <c r="PS385" s="132"/>
      <c r="PT385" s="132"/>
      <c r="PU385" s="132"/>
      <c r="PV385" s="132"/>
      <c r="PW385" s="132"/>
      <c r="PX385" s="132"/>
      <c r="PY385" s="132"/>
      <c r="PZ385" s="132"/>
      <c r="QA385" s="132"/>
      <c r="QB385" s="132"/>
      <c r="QC385" s="132"/>
      <c r="QD385" s="132"/>
      <c r="QE385" s="132"/>
      <c r="QF385" s="132"/>
      <c r="QG385" s="132"/>
      <c r="QH385" s="132"/>
      <c r="QI385" s="132"/>
      <c r="QJ385" s="132"/>
      <c r="QK385" s="132"/>
      <c r="QL385" s="132"/>
      <c r="QM385" s="132"/>
      <c r="QN385" s="132"/>
      <c r="QO385" s="132"/>
      <c r="QP385" s="132"/>
      <c r="QQ385" s="132"/>
      <c r="QR385" s="132"/>
      <c r="QS385" s="132"/>
      <c r="QT385" s="132"/>
      <c r="QU385" s="132"/>
      <c r="QV385" s="132"/>
      <c r="QW385" s="132"/>
      <c r="QX385" s="132"/>
      <c r="QY385" s="132"/>
      <c r="QZ385" s="132"/>
      <c r="RA385" s="132"/>
      <c r="RB385" s="132"/>
      <c r="RC385" s="132"/>
      <c r="RD385" s="132"/>
      <c r="RE385" s="132"/>
      <c r="RF385" s="132"/>
      <c r="RG385" s="132"/>
      <c r="RH385" s="132"/>
      <c r="RI385" s="132"/>
      <c r="RJ385" s="132"/>
      <c r="RK385" s="132"/>
      <c r="RL385" s="132"/>
      <c r="RM385" s="132"/>
      <c r="RN385" s="132"/>
      <c r="RO385" s="132"/>
      <c r="RP385" s="132"/>
      <c r="RQ385" s="132"/>
      <c r="RR385" s="132"/>
      <c r="RS385" s="132"/>
      <c r="RT385" s="132"/>
      <c r="RU385" s="132"/>
      <c r="RV385" s="132"/>
      <c r="RW385" s="132"/>
      <c r="RX385" s="132"/>
      <c r="RY385" s="132"/>
      <c r="RZ385" s="132"/>
      <c r="SA385" s="132"/>
      <c r="SB385" s="132"/>
      <c r="SC385" s="132"/>
      <c r="SD385" s="132"/>
      <c r="SE385" s="132"/>
      <c r="SF385" s="132"/>
      <c r="SG385" s="132"/>
      <c r="SH385" s="132"/>
      <c r="SI385" s="132"/>
      <c r="SJ385" s="132"/>
      <c r="SK385" s="132"/>
      <c r="SL385" s="132"/>
      <c r="SM385" s="132"/>
      <c r="SN385" s="132"/>
      <c r="SO385" s="132"/>
      <c r="SP385" s="132"/>
      <c r="SQ385" s="132"/>
      <c r="SR385" s="132"/>
      <c r="SS385" s="132"/>
      <c r="ST385" s="132"/>
      <c r="SU385" s="132"/>
      <c r="SV385" s="132"/>
      <c r="SW385" s="132"/>
      <c r="SX385" s="132"/>
      <c r="SY385" s="132"/>
      <c r="SZ385" s="132"/>
      <c r="TA385" s="132"/>
      <c r="TB385" s="132"/>
      <c r="TC385" s="132"/>
      <c r="TD385" s="132"/>
      <c r="TE385" s="132"/>
      <c r="TF385" s="132"/>
      <c r="TG385" s="132"/>
      <c r="TH385" s="132"/>
      <c r="TI385" s="132"/>
      <c r="TJ385" s="132"/>
      <c r="TK385" s="132"/>
      <c r="TL385" s="132"/>
      <c r="TM385" s="132"/>
      <c r="TN385" s="132"/>
      <c r="TO385" s="132"/>
      <c r="TP385" s="132"/>
      <c r="TQ385" s="132"/>
      <c r="TR385" s="132"/>
      <c r="TS385" s="132"/>
      <c r="TT385" s="132"/>
      <c r="TU385" s="132"/>
      <c r="TV385" s="132"/>
      <c r="TW385" s="132"/>
      <c r="TX385" s="132"/>
      <c r="TY385" s="132"/>
      <c r="TZ385" s="132"/>
      <c r="UA385" s="132"/>
      <c r="UB385" s="132"/>
      <c r="UC385" s="132"/>
      <c r="UD385" s="132"/>
      <c r="UE385" s="132"/>
      <c r="UF385" s="132"/>
      <c r="UG385" s="132"/>
      <c r="UH385" s="132"/>
      <c r="UI385" s="132"/>
      <c r="UJ385" s="132"/>
      <c r="UK385" s="132"/>
      <c r="UL385" s="132"/>
      <c r="UM385" s="132"/>
      <c r="UN385" s="132"/>
      <c r="UO385" s="132"/>
      <c r="UP385" s="132"/>
      <c r="UQ385" s="132"/>
      <c r="UR385" s="132"/>
      <c r="US385" s="132"/>
      <c r="UT385" s="132"/>
      <c r="UU385" s="132"/>
      <c r="UV385" s="132"/>
      <c r="UW385" s="132"/>
      <c r="UX385" s="132"/>
      <c r="UY385" s="132"/>
      <c r="UZ385" s="132"/>
      <c r="VA385" s="132"/>
      <c r="VB385" s="132"/>
      <c r="VC385" s="132"/>
      <c r="VD385" s="132"/>
      <c r="VE385" s="132"/>
      <c r="VF385" s="132"/>
      <c r="VG385" s="132"/>
      <c r="VH385" s="132"/>
      <c r="VI385" s="132"/>
      <c r="VJ385" s="132"/>
      <c r="VK385" s="132"/>
      <c r="VL385" s="132"/>
      <c r="VM385" s="132"/>
      <c r="VN385" s="132"/>
      <c r="VO385" s="132"/>
      <c r="VP385" s="132"/>
      <c r="VQ385" s="132"/>
      <c r="VR385" s="132"/>
      <c r="VS385" s="132"/>
      <c r="VT385" s="132"/>
      <c r="VU385" s="132"/>
      <c r="VV385" s="132"/>
      <c r="VW385" s="132"/>
      <c r="VX385" s="132"/>
      <c r="VY385" s="132"/>
      <c r="VZ385" s="132"/>
      <c r="WA385" s="132"/>
      <c r="WB385" s="132"/>
      <c r="WC385" s="132"/>
      <c r="WD385" s="132"/>
      <c r="WE385" s="132"/>
      <c r="WF385" s="132"/>
      <c r="WG385" s="132"/>
      <c r="WH385" s="132"/>
      <c r="WI385" s="132"/>
      <c r="WJ385" s="132"/>
      <c r="WK385" s="132"/>
      <c r="WL385" s="132"/>
      <c r="WM385" s="132"/>
      <c r="WN385" s="132"/>
      <c r="WO385" s="132"/>
      <c r="WP385" s="132"/>
      <c r="WQ385" s="132"/>
      <c r="WR385" s="132"/>
      <c r="WS385" s="132"/>
      <c r="WT385" s="132"/>
      <c r="WU385" s="132"/>
      <c r="WV385" s="132"/>
      <c r="WW385" s="132"/>
      <c r="WX385" s="132"/>
      <c r="WY385" s="132"/>
      <c r="WZ385" s="132"/>
      <c r="XA385" s="132"/>
      <c r="XB385" s="132"/>
      <c r="XC385" s="132"/>
      <c r="XD385" s="132"/>
      <c r="XE385" s="132"/>
      <c r="XF385" s="132"/>
      <c r="XG385" s="132"/>
      <c r="XH385" s="132"/>
      <c r="XI385" s="132"/>
      <c r="XJ385" s="132"/>
      <c r="XK385" s="132"/>
      <c r="XL385" s="132"/>
      <c r="XM385" s="132"/>
      <c r="XN385" s="132"/>
      <c r="XO385" s="132"/>
      <c r="XP385" s="132"/>
      <c r="XQ385" s="132"/>
      <c r="XR385" s="132"/>
      <c r="XS385" s="132"/>
      <c r="XT385" s="132"/>
      <c r="XU385" s="132"/>
      <c r="XV385" s="132"/>
      <c r="XW385" s="132"/>
      <c r="XX385" s="132"/>
      <c r="XY385" s="132"/>
      <c r="XZ385" s="132"/>
      <c r="YA385" s="132"/>
      <c r="YB385" s="132"/>
      <c r="YC385" s="132"/>
      <c r="YD385" s="132"/>
      <c r="YE385" s="132"/>
      <c r="YF385" s="132"/>
      <c r="YG385" s="132"/>
      <c r="YH385" s="132"/>
      <c r="YI385" s="132"/>
      <c r="YJ385" s="132"/>
      <c r="YK385" s="132"/>
      <c r="YL385" s="132"/>
      <c r="YM385" s="132"/>
      <c r="YN385" s="132"/>
      <c r="YO385" s="132"/>
      <c r="YP385" s="132"/>
      <c r="YQ385" s="132"/>
      <c r="YR385" s="132"/>
      <c r="YS385" s="132"/>
      <c r="YT385" s="132"/>
      <c r="YU385" s="132"/>
      <c r="YV385" s="132"/>
      <c r="YW385" s="132"/>
      <c r="YX385" s="132"/>
      <c r="YY385" s="132"/>
      <c r="YZ385" s="132"/>
      <c r="ZA385" s="132"/>
      <c r="ZB385" s="132"/>
      <c r="ZC385" s="132"/>
      <c r="ZD385" s="132"/>
      <c r="ZE385" s="132"/>
      <c r="ZF385" s="132"/>
      <c r="ZG385" s="132"/>
      <c r="ZH385" s="132"/>
      <c r="ZI385" s="132"/>
      <c r="ZJ385" s="132"/>
      <c r="ZK385" s="132"/>
      <c r="ZL385" s="132"/>
      <c r="ZM385" s="132"/>
      <c r="ZN385" s="132"/>
      <c r="ZO385" s="132"/>
      <c r="ZP385" s="132"/>
      <c r="ZQ385" s="132"/>
      <c r="ZR385" s="132"/>
      <c r="ZS385" s="132"/>
      <c r="ZT385" s="132"/>
      <c r="ZU385" s="132"/>
      <c r="ZV385" s="132"/>
      <c r="ZW385" s="132"/>
      <c r="ZX385" s="132"/>
      <c r="ZY385" s="132"/>
      <c r="ZZ385" s="132"/>
      <c r="AAA385" s="132"/>
      <c r="AAB385" s="132"/>
      <c r="AAC385" s="132"/>
      <c r="AAD385" s="132"/>
      <c r="AAE385" s="132"/>
      <c r="AAF385" s="132"/>
      <c r="AAG385" s="132"/>
      <c r="AAH385" s="132"/>
      <c r="AAI385" s="132"/>
      <c r="AAJ385" s="132"/>
      <c r="AAK385" s="132"/>
      <c r="AAL385" s="132"/>
      <c r="AAM385" s="132"/>
      <c r="AAN385" s="132"/>
      <c r="AAO385" s="132"/>
      <c r="AAP385" s="132"/>
      <c r="AAQ385" s="132"/>
      <c r="AAR385" s="132"/>
      <c r="AAS385" s="132"/>
      <c r="AAT385" s="132"/>
      <c r="AAU385" s="132"/>
      <c r="AAV385" s="132"/>
      <c r="AAW385" s="132"/>
      <c r="AAX385" s="132"/>
      <c r="AAY385" s="132"/>
      <c r="AAZ385" s="132"/>
      <c r="ABA385" s="132"/>
      <c r="ABB385" s="132"/>
      <c r="ABC385" s="132"/>
      <c r="ABD385" s="132"/>
      <c r="ABE385" s="132"/>
      <c r="ABF385" s="132"/>
      <c r="ABG385" s="132"/>
      <c r="ABH385" s="132"/>
      <c r="ABI385" s="132"/>
      <c r="ABJ385" s="132"/>
      <c r="ABK385" s="132"/>
      <c r="ABL385" s="132"/>
      <c r="ABM385" s="132"/>
      <c r="ABN385" s="132"/>
      <c r="ABO385" s="132"/>
      <c r="ABP385" s="132"/>
      <c r="ABQ385" s="132"/>
      <c r="ABR385" s="132"/>
      <c r="ABS385" s="132"/>
      <c r="ABT385" s="132"/>
      <c r="ABU385" s="132"/>
      <c r="ABV385" s="132"/>
      <c r="ABW385" s="132"/>
      <c r="ABX385" s="132"/>
      <c r="ABY385" s="132"/>
      <c r="ABZ385" s="132"/>
      <c r="ACA385" s="132"/>
      <c r="ACB385" s="132"/>
      <c r="ACC385" s="132"/>
      <c r="ACD385" s="132"/>
      <c r="ACE385" s="132"/>
      <c r="ACF385" s="132"/>
      <c r="ACG385" s="132"/>
      <c r="ACH385" s="132"/>
      <c r="ACI385" s="132"/>
      <c r="ACJ385" s="132"/>
      <c r="ACK385" s="132"/>
      <c r="ACL385" s="132"/>
      <c r="ACM385" s="132"/>
      <c r="ACN385" s="132"/>
      <c r="ACO385" s="132"/>
      <c r="ACP385" s="132"/>
      <c r="ACQ385" s="132"/>
      <c r="ACR385" s="132"/>
      <c r="ACS385" s="132"/>
      <c r="ACT385" s="132"/>
      <c r="ACU385" s="132"/>
      <c r="ACV385" s="132"/>
      <c r="ACW385" s="132"/>
      <c r="ACX385" s="132"/>
      <c r="ACY385" s="132"/>
      <c r="ACZ385" s="132"/>
      <c r="ADA385" s="132"/>
      <c r="ADB385" s="132"/>
      <c r="ADC385" s="132"/>
      <c r="ADD385" s="132"/>
      <c r="ADE385" s="132"/>
      <c r="ADF385" s="132"/>
      <c r="ADG385" s="132"/>
      <c r="ADH385" s="132"/>
      <c r="ADI385" s="132"/>
      <c r="ADJ385" s="132"/>
      <c r="ADK385" s="132"/>
      <c r="ADL385" s="132"/>
      <c r="ADM385" s="132"/>
      <c r="ADN385" s="132"/>
      <c r="ADO385" s="132"/>
      <c r="ADP385" s="132"/>
      <c r="ADQ385" s="132"/>
      <c r="ADR385" s="132"/>
      <c r="ADS385" s="132"/>
      <c r="ADT385" s="132"/>
      <c r="ADU385" s="132"/>
      <c r="ADV385" s="132"/>
      <c r="ADW385" s="132"/>
      <c r="ADX385" s="132"/>
      <c r="ADY385" s="132"/>
      <c r="ADZ385" s="132"/>
      <c r="AEA385" s="132"/>
      <c r="AEB385" s="132"/>
      <c r="AEC385" s="132"/>
      <c r="AED385" s="132"/>
      <c r="AEE385" s="132"/>
      <c r="AEF385" s="132"/>
      <c r="AEG385" s="132"/>
      <c r="AEH385" s="132"/>
      <c r="AEI385" s="132"/>
      <c r="AEJ385" s="132"/>
      <c r="AEK385" s="132"/>
      <c r="AEL385" s="132"/>
      <c r="AEM385" s="132"/>
      <c r="AEN385" s="132"/>
      <c r="AEO385" s="132"/>
      <c r="AEP385" s="132"/>
      <c r="AEQ385" s="132"/>
      <c r="AER385" s="132"/>
      <c r="AES385" s="132"/>
      <c r="AET385" s="132"/>
      <c r="AEU385" s="132"/>
      <c r="AEV385" s="132"/>
      <c r="AEW385" s="132"/>
      <c r="AEX385" s="132"/>
      <c r="AEY385" s="132"/>
      <c r="AEZ385" s="132"/>
      <c r="AFA385" s="132"/>
      <c r="AFB385" s="132"/>
      <c r="AFC385" s="132"/>
      <c r="AFD385" s="132"/>
      <c r="AFE385" s="132"/>
      <c r="AFF385" s="132"/>
      <c r="AFG385" s="132"/>
      <c r="AFH385" s="132"/>
      <c r="AFI385" s="132"/>
      <c r="AFJ385" s="132"/>
      <c r="AFK385" s="132"/>
      <c r="AFL385" s="132"/>
      <c r="AFM385" s="132"/>
      <c r="AFN385" s="132"/>
      <c r="AFO385" s="132"/>
      <c r="AFP385" s="132"/>
      <c r="AFQ385" s="132"/>
      <c r="AFR385" s="132"/>
      <c r="AFS385" s="132"/>
      <c r="AFT385" s="132"/>
      <c r="AFU385" s="132"/>
      <c r="AFV385" s="132"/>
      <c r="AFW385" s="132"/>
      <c r="AFX385" s="132"/>
      <c r="AFY385" s="132"/>
      <c r="AFZ385" s="132"/>
      <c r="AGA385" s="132"/>
      <c r="AGB385" s="132"/>
      <c r="AGC385" s="132"/>
      <c r="AGD385" s="132"/>
      <c r="AGE385" s="132"/>
      <c r="AGF385" s="132"/>
      <c r="AGG385" s="132"/>
      <c r="AGH385" s="132"/>
      <c r="AGI385" s="132"/>
      <c r="AGJ385" s="132"/>
      <c r="AGK385" s="132"/>
      <c r="AGL385" s="132"/>
      <c r="AGM385" s="132"/>
      <c r="AGN385" s="132"/>
      <c r="AGO385" s="132"/>
      <c r="AGP385" s="132"/>
      <c r="AGQ385" s="132"/>
      <c r="AGR385" s="132"/>
      <c r="AGS385" s="132"/>
      <c r="AGT385" s="132"/>
      <c r="AGU385" s="132"/>
      <c r="AGV385" s="132"/>
      <c r="AGW385" s="132"/>
      <c r="AGX385" s="132"/>
      <c r="AGY385" s="132"/>
      <c r="AGZ385" s="132"/>
      <c r="AHA385" s="132"/>
      <c r="AHB385" s="132"/>
      <c r="AHC385" s="132"/>
      <c r="AHD385" s="132"/>
      <c r="AHE385" s="132"/>
      <c r="AHF385" s="132"/>
      <c r="AHG385" s="132"/>
      <c r="AHH385" s="132"/>
      <c r="AHI385" s="132"/>
      <c r="AHJ385" s="132"/>
      <c r="AHK385" s="132"/>
      <c r="AHL385" s="132"/>
      <c r="AHM385" s="132"/>
      <c r="AHN385" s="132"/>
      <c r="AHO385" s="132"/>
      <c r="AHP385" s="132"/>
      <c r="AHQ385" s="132"/>
      <c r="AHR385" s="132"/>
      <c r="AHS385" s="132"/>
      <c r="AHT385" s="132"/>
      <c r="AHU385" s="132"/>
      <c r="AHV385" s="132"/>
      <c r="AHW385" s="132"/>
      <c r="AHX385" s="132"/>
      <c r="AHY385" s="132"/>
      <c r="AHZ385" s="132"/>
      <c r="AIA385" s="132"/>
      <c r="AIB385" s="132"/>
      <c r="AIC385" s="132"/>
      <c r="AID385" s="132"/>
      <c r="AIE385" s="132"/>
      <c r="AIF385" s="132"/>
      <c r="AIG385" s="132"/>
      <c r="AIH385" s="132"/>
      <c r="AII385" s="132"/>
      <c r="AIJ385" s="132"/>
      <c r="AIK385" s="132"/>
      <c r="AIL385" s="132"/>
      <c r="AIM385" s="132"/>
      <c r="AIN385" s="132"/>
      <c r="AIO385" s="132"/>
      <c r="AIP385" s="132"/>
      <c r="AIQ385" s="132"/>
      <c r="AIR385" s="132"/>
      <c r="AIS385" s="132"/>
      <c r="AIT385" s="132"/>
      <c r="AIU385" s="132"/>
      <c r="AIV385" s="132"/>
      <c r="AIW385" s="132"/>
      <c r="AIX385" s="132"/>
      <c r="AIY385" s="132"/>
      <c r="AIZ385" s="132"/>
      <c r="AJA385" s="132"/>
      <c r="AJB385" s="132"/>
      <c r="AJC385" s="132"/>
      <c r="AJD385" s="132"/>
      <c r="AJE385" s="132"/>
      <c r="AJF385" s="132"/>
      <c r="AJG385" s="132"/>
      <c r="AJH385" s="132"/>
      <c r="AJI385" s="132"/>
      <c r="AJJ385" s="132"/>
      <c r="AJK385" s="132"/>
      <c r="AJL385" s="132"/>
      <c r="AJM385" s="132"/>
      <c r="AJN385" s="132"/>
      <c r="AJO385" s="132"/>
      <c r="AJP385" s="132"/>
      <c r="AJQ385" s="132"/>
      <c r="AJR385" s="132"/>
      <c r="AJS385" s="132"/>
      <c r="AJT385" s="132"/>
      <c r="AJU385" s="132"/>
      <c r="AJV385" s="132"/>
      <c r="AJW385" s="132"/>
      <c r="AJX385" s="132"/>
      <c r="AJY385" s="132"/>
      <c r="AJZ385" s="132"/>
      <c r="AKA385" s="132"/>
      <c r="AKB385" s="132"/>
      <c r="AKC385" s="132"/>
      <c r="AKD385" s="132"/>
      <c r="AKE385" s="132"/>
      <c r="AKF385" s="132"/>
      <c r="AKG385" s="132"/>
      <c r="AKH385" s="132"/>
      <c r="AKI385" s="132"/>
      <c r="AKJ385" s="132"/>
      <c r="AKK385" s="132"/>
      <c r="AKL385" s="132"/>
      <c r="AKM385" s="132"/>
      <c r="AKN385" s="132"/>
      <c r="AKO385" s="132"/>
      <c r="AKP385" s="132"/>
      <c r="AKQ385" s="132"/>
      <c r="AKR385" s="132"/>
      <c r="AKS385" s="132"/>
      <c r="AKT385" s="132"/>
      <c r="AKU385" s="132"/>
      <c r="AKV385" s="132"/>
      <c r="AKW385" s="132"/>
      <c r="AKX385" s="132"/>
      <c r="AKY385" s="132"/>
      <c r="AKZ385" s="132"/>
      <c r="ALA385" s="132"/>
      <c r="ALB385" s="132"/>
      <c r="ALC385" s="132"/>
      <c r="ALD385" s="132"/>
      <c r="ALE385" s="132"/>
      <c r="ALF385" s="132"/>
      <c r="ALG385" s="132"/>
      <c r="ALH385" s="132"/>
      <c r="ALI385" s="132"/>
      <c r="ALJ385" s="132"/>
      <c r="ALK385" s="132"/>
      <c r="ALL385" s="132"/>
      <c r="ALM385" s="132"/>
      <c r="ALN385" s="132"/>
      <c r="ALO385" s="132"/>
      <c r="ALP385" s="132"/>
      <c r="ALQ385" s="132"/>
      <c r="ALR385" s="132"/>
      <c r="ALS385" s="132"/>
      <c r="ALT385" s="132"/>
      <c r="ALU385" s="132"/>
      <c r="ALV385" s="132"/>
      <c r="ALW385" s="132"/>
      <c r="ALX385" s="132"/>
      <c r="ALY385" s="132"/>
      <c r="ALZ385" s="132"/>
      <c r="AMA385" s="132"/>
      <c r="AMB385" s="132"/>
      <c r="AMC385" s="132"/>
      <c r="AMD385" s="132"/>
      <c r="AME385" s="132"/>
      <c r="AMF385" s="132"/>
      <c r="AMG385" s="132"/>
      <c r="AMH385" s="132"/>
      <c r="AMI385" s="132"/>
      <c r="AMJ385" s="132"/>
      <c r="AMK385" s="132"/>
      <c r="AML385" s="132"/>
      <c r="AMM385" s="132"/>
      <c r="AMN385" s="132"/>
      <c r="AMO385" s="132"/>
      <c r="AMP385" s="132"/>
      <c r="AMQ385" s="132"/>
      <c r="AMR385" s="132"/>
      <c r="AMS385" s="132"/>
      <c r="AMT385" s="132"/>
      <c r="AMU385" s="132"/>
      <c r="AMV385" s="132"/>
      <c r="AMW385" s="132"/>
      <c r="AMX385" s="132"/>
      <c r="AMY385" s="132"/>
      <c r="AMZ385" s="132"/>
      <c r="ANA385" s="132"/>
      <c r="ANB385" s="132"/>
      <c r="ANC385" s="132"/>
      <c r="AND385" s="132"/>
      <c r="ANE385" s="132"/>
      <c r="ANF385" s="132"/>
      <c r="ANG385" s="132"/>
      <c r="ANH385" s="132"/>
      <c r="ANI385" s="132"/>
      <c r="ANJ385" s="132"/>
      <c r="ANK385" s="132"/>
      <c r="ANL385" s="132"/>
      <c r="ANM385" s="132"/>
      <c r="ANN385" s="132"/>
      <c r="ANO385" s="132"/>
      <c r="ANP385" s="132"/>
      <c r="ANQ385" s="132"/>
      <c r="ANR385" s="132"/>
      <c r="ANS385" s="132"/>
      <c r="ANT385" s="132"/>
      <c r="ANU385" s="132"/>
      <c r="ANV385" s="132"/>
      <c r="ANW385" s="132"/>
      <c r="ANX385" s="132"/>
      <c r="ANY385" s="132"/>
      <c r="ANZ385" s="132"/>
      <c r="AOA385" s="132"/>
      <c r="AOB385" s="132"/>
      <c r="AOC385" s="132"/>
      <c r="AOD385" s="132"/>
      <c r="AOE385" s="132"/>
      <c r="AOF385" s="132"/>
      <c r="AOG385" s="132"/>
      <c r="AOH385" s="132"/>
      <c r="AOI385" s="132"/>
      <c r="AOJ385" s="132"/>
      <c r="AOK385" s="132"/>
      <c r="AOL385" s="132"/>
      <c r="AOM385" s="132"/>
      <c r="AON385" s="132"/>
      <c r="AOO385" s="132"/>
      <c r="AOP385" s="132"/>
      <c r="AOQ385" s="132"/>
      <c r="AOR385" s="132"/>
      <c r="AOS385" s="132"/>
      <c r="AOT385" s="132"/>
      <c r="AOU385" s="132"/>
      <c r="AOV385" s="132"/>
      <c r="AOW385" s="132"/>
      <c r="AOX385" s="132"/>
      <c r="AOY385" s="132"/>
      <c r="AOZ385" s="132"/>
      <c r="APA385" s="132"/>
      <c r="APB385" s="132"/>
      <c r="APC385" s="132"/>
      <c r="APD385" s="132"/>
      <c r="APE385" s="132"/>
      <c r="APF385" s="132"/>
      <c r="APG385" s="132"/>
      <c r="APH385" s="132"/>
      <c r="API385" s="132"/>
      <c r="APJ385" s="132"/>
      <c r="APK385" s="132"/>
      <c r="APL385" s="132"/>
      <c r="APM385" s="132"/>
      <c r="APN385" s="132"/>
      <c r="APO385" s="132"/>
      <c r="APP385" s="132"/>
      <c r="APQ385" s="132"/>
      <c r="APR385" s="132"/>
      <c r="APS385" s="132"/>
      <c r="APT385" s="132"/>
      <c r="APU385" s="132"/>
      <c r="APV385" s="132"/>
      <c r="APW385" s="132"/>
      <c r="APX385" s="132"/>
      <c r="APY385" s="132"/>
      <c r="APZ385" s="132"/>
      <c r="AQA385" s="132"/>
      <c r="AQB385" s="132"/>
      <c r="AQC385" s="132"/>
      <c r="AQD385" s="132"/>
      <c r="AQE385" s="132"/>
      <c r="AQF385" s="132"/>
      <c r="AQG385" s="132"/>
      <c r="AQH385" s="132"/>
      <c r="AQI385" s="132"/>
      <c r="AQJ385" s="132"/>
      <c r="AQK385" s="132"/>
      <c r="AQL385" s="132"/>
      <c r="AQM385" s="132"/>
      <c r="AQN385" s="132"/>
      <c r="AQO385" s="132"/>
      <c r="AQP385" s="132"/>
      <c r="AQQ385" s="132"/>
      <c r="AQR385" s="132"/>
      <c r="AQS385" s="132"/>
      <c r="AQT385" s="132"/>
      <c r="AQU385" s="132"/>
      <c r="AQV385" s="132"/>
      <c r="AQW385" s="132"/>
      <c r="AQX385" s="132"/>
      <c r="AQY385" s="132"/>
      <c r="AQZ385" s="132"/>
      <c r="ARA385" s="132"/>
      <c r="ARB385" s="132"/>
      <c r="ARC385" s="132"/>
      <c r="ARD385" s="132"/>
      <c r="ARE385" s="132"/>
      <c r="ARF385" s="132"/>
      <c r="ARG385" s="132"/>
      <c r="ARH385" s="132"/>
      <c r="ARI385" s="132"/>
      <c r="ARJ385" s="132"/>
      <c r="ARK385" s="132"/>
      <c r="ARL385" s="132"/>
      <c r="ARM385" s="132"/>
      <c r="ARN385" s="132"/>
      <c r="ARO385" s="132"/>
      <c r="ARP385" s="132"/>
      <c r="ARQ385" s="132"/>
      <c r="ARR385" s="132"/>
      <c r="ARS385" s="132"/>
      <c r="ART385" s="132"/>
      <c r="ARU385" s="132"/>
      <c r="ARV385" s="132"/>
      <c r="ARW385" s="132"/>
      <c r="ARX385" s="132"/>
      <c r="ARY385" s="132"/>
      <c r="ARZ385" s="132"/>
      <c r="ASA385" s="132"/>
      <c r="ASB385" s="132"/>
      <c r="ASC385" s="132"/>
      <c r="ASD385" s="132"/>
      <c r="ASE385" s="132"/>
      <c r="ASF385" s="132"/>
      <c r="ASG385" s="132"/>
      <c r="ASH385" s="132"/>
      <c r="ASI385" s="132"/>
      <c r="ASJ385" s="132"/>
      <c r="ASK385" s="132"/>
      <c r="ASL385" s="132"/>
      <c r="ASM385" s="132"/>
      <c r="ASN385" s="132"/>
      <c r="ASO385" s="132"/>
      <c r="ASP385" s="132"/>
      <c r="ASQ385" s="132"/>
      <c r="ASR385" s="132"/>
      <c r="ASS385" s="132"/>
      <c r="AST385" s="132"/>
      <c r="ASU385" s="132"/>
      <c r="ASV385" s="132"/>
      <c r="ASW385" s="132"/>
      <c r="ASX385" s="132"/>
      <c r="ASY385" s="132"/>
      <c r="ASZ385" s="132"/>
      <c r="ATA385" s="132"/>
      <c r="ATB385" s="132"/>
      <c r="ATC385" s="132"/>
      <c r="ATD385" s="132"/>
      <c r="ATE385" s="132"/>
      <c r="ATF385" s="132"/>
      <c r="ATG385" s="132"/>
      <c r="ATH385" s="132"/>
      <c r="ATI385" s="132"/>
      <c r="ATJ385" s="132"/>
      <c r="ATK385" s="132"/>
      <c r="ATL385" s="132"/>
      <c r="ATM385" s="132"/>
      <c r="ATN385" s="132"/>
      <c r="ATO385" s="132"/>
      <c r="ATP385" s="132"/>
      <c r="ATQ385" s="132"/>
      <c r="ATR385" s="132"/>
      <c r="ATS385" s="132"/>
      <c r="ATT385" s="132"/>
      <c r="ATU385" s="132"/>
      <c r="ATV385" s="132"/>
      <c r="ATW385" s="132"/>
      <c r="ATX385" s="132"/>
      <c r="ATY385" s="132"/>
      <c r="ATZ385" s="132"/>
      <c r="AUA385" s="132"/>
      <c r="AUB385" s="132"/>
      <c r="AUC385" s="132"/>
      <c r="AUD385" s="132"/>
      <c r="AUE385" s="132"/>
      <c r="AUF385" s="132"/>
      <c r="AUG385" s="132"/>
      <c r="AUH385" s="132"/>
      <c r="AUI385" s="132"/>
      <c r="AUJ385" s="132"/>
      <c r="AUK385" s="132"/>
      <c r="AUL385" s="132"/>
      <c r="AUM385" s="132"/>
      <c r="AUN385" s="132"/>
      <c r="AUO385" s="132"/>
      <c r="AUP385" s="132"/>
      <c r="AUQ385" s="132"/>
      <c r="AUR385" s="132"/>
      <c r="AUS385" s="132"/>
      <c r="AUT385" s="132"/>
      <c r="AUU385" s="132"/>
      <c r="AUV385" s="132"/>
      <c r="AUW385" s="132"/>
      <c r="AUX385" s="132"/>
      <c r="AUY385" s="132"/>
      <c r="AUZ385" s="132"/>
      <c r="AVA385" s="132"/>
      <c r="AVB385" s="132"/>
      <c r="AVC385" s="132"/>
      <c r="AVD385" s="132"/>
      <c r="AVE385" s="132"/>
      <c r="AVF385" s="132"/>
      <c r="AVG385" s="132"/>
      <c r="AVH385" s="132"/>
      <c r="AVI385" s="132"/>
      <c r="AVJ385" s="132"/>
      <c r="AVK385" s="132"/>
      <c r="AVL385" s="132"/>
      <c r="AVM385" s="132"/>
      <c r="AVN385" s="132"/>
      <c r="AVO385" s="132"/>
      <c r="AVP385" s="132"/>
      <c r="AVQ385" s="132"/>
      <c r="AVR385" s="132"/>
      <c r="AVS385" s="132"/>
      <c r="AVT385" s="132"/>
      <c r="AVU385" s="132"/>
      <c r="AVV385" s="132"/>
      <c r="AVW385" s="132"/>
      <c r="AVX385" s="132"/>
      <c r="AVY385" s="132"/>
      <c r="AVZ385" s="132"/>
      <c r="AWA385" s="132"/>
      <c r="AWB385" s="132"/>
      <c r="AWC385" s="132"/>
      <c r="AWD385" s="132"/>
      <c r="AWE385" s="132"/>
      <c r="AWF385" s="132"/>
      <c r="AWG385" s="132"/>
      <c r="AWH385" s="132"/>
      <c r="AWI385" s="132"/>
      <c r="AWJ385" s="132"/>
      <c r="AWK385" s="132"/>
      <c r="AWL385" s="132"/>
      <c r="AWM385" s="132"/>
      <c r="AWN385" s="132"/>
      <c r="AWO385" s="132"/>
      <c r="AWP385" s="132"/>
      <c r="AWQ385" s="132"/>
      <c r="AWR385" s="132"/>
      <c r="AWS385" s="132"/>
      <c r="AWT385" s="132"/>
      <c r="AWU385" s="132"/>
      <c r="AWV385" s="132"/>
      <c r="AWW385" s="132"/>
      <c r="AWX385" s="132"/>
      <c r="AWY385" s="132"/>
      <c r="AWZ385" s="132"/>
      <c r="AXA385" s="132"/>
      <c r="AXB385" s="132"/>
      <c r="AXC385" s="132"/>
      <c r="AXD385" s="132"/>
      <c r="AXE385" s="132"/>
      <c r="AXF385" s="132"/>
      <c r="AXG385" s="132"/>
      <c r="AXH385" s="132"/>
      <c r="AXI385" s="132"/>
      <c r="AXJ385" s="132"/>
      <c r="AXK385" s="132"/>
      <c r="AXL385" s="132"/>
      <c r="AXM385" s="132"/>
      <c r="AXN385" s="132"/>
      <c r="AXO385" s="132"/>
      <c r="AXP385" s="132"/>
      <c r="AXQ385" s="132"/>
      <c r="AXR385" s="132"/>
      <c r="AXS385" s="132"/>
      <c r="AXT385" s="132"/>
      <c r="AXU385" s="132"/>
      <c r="AXV385" s="132"/>
      <c r="AXW385" s="132"/>
      <c r="AXX385" s="132"/>
      <c r="AXY385" s="132"/>
      <c r="AXZ385" s="132"/>
      <c r="AYA385" s="132"/>
      <c r="AYB385" s="132"/>
      <c r="AYC385" s="132"/>
      <c r="AYD385" s="132"/>
      <c r="AYE385" s="132"/>
      <c r="AYF385" s="132"/>
      <c r="AYG385" s="132"/>
      <c r="AYH385" s="132"/>
      <c r="AYI385" s="132"/>
      <c r="AYJ385" s="132"/>
      <c r="AYK385" s="132"/>
      <c r="AYL385" s="132"/>
      <c r="AYM385" s="132"/>
      <c r="AYN385" s="132"/>
      <c r="AYO385" s="132"/>
      <c r="AYP385" s="132"/>
      <c r="AYQ385" s="132"/>
      <c r="AYR385" s="132"/>
      <c r="AYS385" s="132"/>
      <c r="AYT385" s="132"/>
      <c r="AYU385" s="132"/>
      <c r="AYV385" s="132"/>
      <c r="AYW385" s="132"/>
      <c r="AYX385" s="132"/>
      <c r="AYY385" s="132"/>
      <c r="AYZ385" s="132"/>
      <c r="AZA385" s="132"/>
      <c r="AZB385" s="132"/>
      <c r="AZC385" s="132"/>
      <c r="AZD385" s="132"/>
      <c r="AZE385" s="132"/>
      <c r="AZF385" s="132"/>
      <c r="AZG385" s="132"/>
      <c r="AZH385" s="132"/>
      <c r="AZI385" s="132"/>
      <c r="AZJ385" s="132"/>
      <c r="AZK385" s="132"/>
      <c r="AZL385" s="132"/>
      <c r="AZM385" s="132"/>
      <c r="AZN385" s="132"/>
      <c r="AZO385" s="132"/>
      <c r="AZP385" s="132"/>
      <c r="AZQ385" s="132"/>
      <c r="AZR385" s="132"/>
      <c r="AZS385" s="132"/>
      <c r="AZT385" s="132"/>
      <c r="AZU385" s="132"/>
      <c r="AZV385" s="132"/>
      <c r="AZW385" s="132"/>
      <c r="AZX385" s="132"/>
      <c r="AZY385" s="132"/>
      <c r="AZZ385" s="132"/>
      <c r="BAA385" s="132"/>
      <c r="BAB385" s="132"/>
      <c r="BAC385" s="132"/>
      <c r="BAD385" s="132"/>
      <c r="BAE385" s="132"/>
      <c r="BAF385" s="132"/>
      <c r="BAG385" s="132"/>
      <c r="BAH385" s="132"/>
      <c r="BAI385" s="132"/>
      <c r="BAJ385" s="132"/>
      <c r="BAK385" s="132"/>
      <c r="BAL385" s="132"/>
      <c r="BAM385" s="132"/>
      <c r="BAN385" s="132"/>
      <c r="BAO385" s="132"/>
      <c r="BAP385" s="132"/>
      <c r="BAQ385" s="132"/>
      <c r="BAR385" s="132"/>
      <c r="BAS385" s="132"/>
      <c r="BAT385" s="132"/>
      <c r="BAU385" s="132"/>
      <c r="BAV385" s="132"/>
      <c r="BAW385" s="132"/>
      <c r="BAX385" s="132"/>
      <c r="BAY385" s="132"/>
      <c r="BAZ385" s="132"/>
      <c r="BBA385" s="132"/>
      <c r="BBB385" s="132"/>
      <c r="BBC385" s="132"/>
      <c r="BBD385" s="132"/>
      <c r="BBE385" s="132"/>
      <c r="BBF385" s="132"/>
      <c r="BBG385" s="132"/>
      <c r="BBH385" s="132"/>
      <c r="BBI385" s="132"/>
      <c r="BBJ385" s="132"/>
      <c r="BBK385" s="132"/>
      <c r="BBL385" s="132"/>
      <c r="BBM385" s="132"/>
      <c r="BBN385" s="132"/>
      <c r="BBO385" s="132"/>
      <c r="BBP385" s="132"/>
      <c r="BBQ385" s="132"/>
      <c r="BBR385" s="132"/>
      <c r="BBS385" s="132"/>
      <c r="BBT385" s="132"/>
      <c r="BBU385" s="132"/>
      <c r="BBV385" s="132"/>
      <c r="BBW385" s="132"/>
      <c r="BBX385" s="132"/>
      <c r="BBY385" s="132"/>
      <c r="BBZ385" s="132"/>
      <c r="BCA385" s="132"/>
      <c r="BCB385" s="132"/>
      <c r="BCC385" s="132"/>
      <c r="BCD385" s="132"/>
      <c r="BCE385" s="132"/>
      <c r="BCF385" s="132"/>
      <c r="BCG385" s="132"/>
      <c r="BCH385" s="132"/>
      <c r="BCI385" s="132"/>
      <c r="BCJ385" s="132"/>
      <c r="BCK385" s="132"/>
      <c r="BCL385" s="132"/>
      <c r="BCM385" s="132"/>
      <c r="BCN385" s="132"/>
      <c r="BCO385" s="132"/>
      <c r="BCP385" s="132"/>
      <c r="BCQ385" s="132"/>
      <c r="BCR385" s="132"/>
      <c r="BCS385" s="132"/>
      <c r="BCT385" s="132"/>
      <c r="BCU385" s="132"/>
      <c r="BCV385" s="132"/>
      <c r="BCW385" s="132"/>
      <c r="BCX385" s="132"/>
      <c r="BCY385" s="132"/>
      <c r="BCZ385" s="132"/>
      <c r="BDA385" s="132"/>
      <c r="BDB385" s="132"/>
      <c r="BDC385" s="132"/>
      <c r="BDD385" s="132"/>
      <c r="BDE385" s="132"/>
      <c r="BDF385" s="132"/>
      <c r="BDG385" s="132"/>
      <c r="BDH385" s="132"/>
      <c r="BDI385" s="132"/>
      <c r="BDJ385" s="132"/>
      <c r="BDK385" s="132"/>
      <c r="BDL385" s="132"/>
      <c r="BDM385" s="132"/>
      <c r="BDN385" s="132"/>
      <c r="BDO385" s="132"/>
      <c r="BDP385" s="132"/>
      <c r="BDQ385" s="132"/>
      <c r="BDR385" s="132"/>
      <c r="BDS385" s="132"/>
      <c r="BDT385" s="132"/>
      <c r="BDU385" s="132"/>
      <c r="BDV385" s="132"/>
      <c r="BDW385" s="132"/>
      <c r="BDX385" s="132"/>
      <c r="BDY385" s="132"/>
      <c r="BDZ385" s="132"/>
      <c r="BEA385" s="132"/>
      <c r="BEB385" s="132"/>
      <c r="BEC385" s="132"/>
      <c r="BED385" s="132"/>
      <c r="BEE385" s="132"/>
      <c r="BEF385" s="132"/>
      <c r="BEG385" s="132"/>
      <c r="BEH385" s="132"/>
      <c r="BEI385" s="132"/>
      <c r="BEJ385" s="132"/>
      <c r="BEK385" s="132"/>
      <c r="BEL385" s="132"/>
      <c r="BEM385" s="132"/>
      <c r="BEN385" s="132"/>
      <c r="BEO385" s="132"/>
      <c r="BEP385" s="132"/>
      <c r="BEQ385" s="132"/>
      <c r="BER385" s="132"/>
      <c r="BES385" s="132"/>
      <c r="BET385" s="132"/>
      <c r="BEU385" s="132"/>
      <c r="BEV385" s="132"/>
      <c r="BEW385" s="132"/>
      <c r="BEX385" s="132"/>
      <c r="BEY385" s="132"/>
      <c r="BEZ385" s="132"/>
      <c r="BFA385" s="132"/>
      <c r="BFB385" s="132"/>
      <c r="BFC385" s="132"/>
      <c r="BFD385" s="132"/>
      <c r="BFE385" s="132"/>
      <c r="BFF385" s="132"/>
      <c r="BFG385" s="132"/>
      <c r="BFH385" s="132"/>
      <c r="BFI385" s="132"/>
      <c r="BFJ385" s="132"/>
      <c r="BFK385" s="132"/>
      <c r="BFL385" s="132"/>
      <c r="BFM385" s="132"/>
      <c r="BFN385" s="132"/>
      <c r="BFO385" s="132"/>
      <c r="BFP385" s="132"/>
      <c r="BFQ385" s="132"/>
      <c r="BFR385" s="132"/>
      <c r="BFS385" s="132"/>
      <c r="BFT385" s="132"/>
      <c r="BFU385" s="132"/>
      <c r="BFV385" s="132"/>
      <c r="BFW385" s="132"/>
      <c r="BFX385" s="132"/>
      <c r="BFY385" s="132"/>
      <c r="BFZ385" s="132"/>
      <c r="BGA385" s="132"/>
      <c r="BGB385" s="132"/>
      <c r="BGC385" s="132"/>
      <c r="BGD385" s="132"/>
      <c r="BGE385" s="132"/>
      <c r="BGF385" s="132"/>
      <c r="BGG385" s="132"/>
      <c r="BGH385" s="132"/>
      <c r="BGI385" s="132"/>
      <c r="BGJ385" s="132"/>
      <c r="BGK385" s="132"/>
      <c r="BGL385" s="132"/>
      <c r="BGM385" s="132"/>
      <c r="BGN385" s="132"/>
      <c r="BGO385" s="132"/>
      <c r="BGP385" s="132"/>
      <c r="BGQ385" s="132"/>
      <c r="BGR385" s="132"/>
      <c r="BGS385" s="132"/>
      <c r="BGT385" s="132"/>
      <c r="BGU385" s="132"/>
      <c r="BGV385" s="132"/>
      <c r="BGW385" s="132"/>
      <c r="BGX385" s="132"/>
      <c r="BGY385" s="132"/>
      <c r="BGZ385" s="132"/>
      <c r="BHA385" s="132"/>
      <c r="BHB385" s="132"/>
      <c r="BHC385" s="132"/>
      <c r="BHD385" s="132"/>
      <c r="BHE385" s="132"/>
      <c r="BHF385" s="132"/>
      <c r="BHG385" s="132"/>
      <c r="BHH385" s="132"/>
      <c r="BHI385" s="132"/>
      <c r="BHJ385" s="132"/>
      <c r="BHK385" s="132"/>
      <c r="BHL385" s="132"/>
      <c r="BHM385" s="132"/>
      <c r="BHN385" s="132"/>
      <c r="BHO385" s="132"/>
      <c r="BHP385" s="132"/>
      <c r="BHQ385" s="132"/>
      <c r="BHR385" s="132"/>
      <c r="BHS385" s="132"/>
      <c r="BHT385" s="132"/>
      <c r="BHU385" s="132"/>
      <c r="BHV385" s="132"/>
      <c r="BHW385" s="132"/>
      <c r="BHX385" s="132"/>
      <c r="BHY385" s="132"/>
      <c r="BHZ385" s="132"/>
      <c r="BIA385" s="132"/>
      <c r="BIB385" s="132"/>
      <c r="BIC385" s="132"/>
      <c r="BID385" s="132"/>
      <c r="BIE385" s="132"/>
      <c r="BIF385" s="132"/>
      <c r="BIG385" s="132"/>
      <c r="BIH385" s="132"/>
      <c r="BII385" s="132"/>
      <c r="BIJ385" s="132"/>
      <c r="BIK385" s="132"/>
      <c r="BIL385" s="132"/>
      <c r="BIM385" s="132"/>
      <c r="BIN385" s="132"/>
      <c r="BIO385" s="132"/>
      <c r="BIP385" s="132"/>
      <c r="BIQ385" s="132"/>
      <c r="BIR385" s="132"/>
      <c r="BIS385" s="132"/>
      <c r="BIT385" s="132"/>
      <c r="BIU385" s="132"/>
      <c r="BIV385" s="132"/>
      <c r="BIW385" s="132"/>
      <c r="BIX385" s="132"/>
      <c r="BIY385" s="132"/>
      <c r="BIZ385" s="132"/>
      <c r="BJA385" s="132"/>
      <c r="BJB385" s="132"/>
      <c r="BJC385" s="132"/>
      <c r="BJD385" s="132"/>
      <c r="BJE385" s="132"/>
      <c r="BJF385" s="132"/>
      <c r="BJG385" s="132"/>
      <c r="BJH385" s="132"/>
      <c r="BJI385" s="132"/>
      <c r="BJJ385" s="132"/>
      <c r="BJK385" s="132"/>
      <c r="BJL385" s="132"/>
      <c r="BJM385" s="132"/>
      <c r="BJN385" s="132"/>
      <c r="BJO385" s="132"/>
      <c r="BJP385" s="132"/>
      <c r="BJQ385" s="132"/>
      <c r="BJR385" s="132"/>
      <c r="BJS385" s="132"/>
      <c r="BJT385" s="132"/>
      <c r="BJU385" s="132"/>
      <c r="BJV385" s="132"/>
      <c r="BJW385" s="132"/>
      <c r="BJX385" s="132"/>
      <c r="BJY385" s="132"/>
      <c r="BJZ385" s="132"/>
      <c r="BKA385" s="132"/>
      <c r="BKB385" s="132"/>
      <c r="BKC385" s="132"/>
      <c r="BKD385" s="132"/>
      <c r="BKE385" s="132"/>
      <c r="BKF385" s="132"/>
      <c r="BKG385" s="132"/>
      <c r="BKH385" s="132"/>
      <c r="BKI385" s="132"/>
      <c r="BKJ385" s="132"/>
      <c r="BKK385" s="132"/>
      <c r="BKL385" s="132"/>
      <c r="BKM385" s="132"/>
      <c r="BKN385" s="132"/>
      <c r="BKO385" s="132"/>
      <c r="BKP385" s="132"/>
      <c r="BKQ385" s="132"/>
      <c r="BKR385" s="132"/>
      <c r="BKS385" s="132"/>
      <c r="BKT385" s="132"/>
      <c r="BKU385" s="132"/>
      <c r="BKV385" s="132"/>
      <c r="BKW385" s="132"/>
      <c r="BKX385" s="132"/>
      <c r="BKY385" s="132"/>
      <c r="BKZ385" s="132"/>
      <c r="BLA385" s="132"/>
      <c r="BLB385" s="132"/>
      <c r="BLC385" s="132"/>
      <c r="BLD385" s="132"/>
      <c r="BLE385" s="132"/>
      <c r="BLF385" s="132"/>
      <c r="BLG385" s="132"/>
      <c r="BLH385" s="132"/>
      <c r="BLI385" s="132"/>
      <c r="BLJ385" s="132"/>
      <c r="BLK385" s="132"/>
      <c r="BLL385" s="132"/>
      <c r="BLM385" s="132"/>
      <c r="BLN385" s="132"/>
      <c r="BLO385" s="132"/>
      <c r="BLP385" s="132"/>
      <c r="BLQ385" s="132"/>
      <c r="BLR385" s="132"/>
      <c r="BLS385" s="132"/>
      <c r="BLT385" s="132"/>
      <c r="BLU385" s="132"/>
      <c r="BLV385" s="132"/>
      <c r="BLW385" s="132"/>
      <c r="BLX385" s="132"/>
      <c r="BLY385" s="132"/>
      <c r="BLZ385" s="132"/>
      <c r="BMA385" s="132"/>
      <c r="BMB385" s="132"/>
      <c r="BMC385" s="132"/>
      <c r="BMD385" s="132"/>
      <c r="BME385" s="132"/>
      <c r="BMF385" s="132"/>
      <c r="BMG385" s="132"/>
      <c r="BMH385" s="132"/>
      <c r="BMI385" s="132"/>
      <c r="BMJ385" s="132"/>
      <c r="BMK385" s="132"/>
      <c r="BML385" s="132"/>
      <c r="BMM385" s="132"/>
      <c r="BMN385" s="132"/>
      <c r="BMO385" s="132"/>
      <c r="BMP385" s="132"/>
      <c r="BMQ385" s="132"/>
      <c r="BMR385" s="132"/>
      <c r="BMS385" s="132"/>
      <c r="BMT385" s="132"/>
      <c r="BMU385" s="132"/>
      <c r="BMV385" s="132"/>
      <c r="BMW385" s="132"/>
      <c r="BMX385" s="132"/>
      <c r="BMY385" s="132"/>
      <c r="BMZ385" s="132"/>
      <c r="BNA385" s="132"/>
      <c r="BNB385" s="132"/>
      <c r="BNC385" s="132"/>
      <c r="BND385" s="132"/>
      <c r="BNE385" s="132"/>
      <c r="BNF385" s="132"/>
      <c r="BNG385" s="132"/>
      <c r="BNH385" s="132"/>
      <c r="BNI385" s="132"/>
      <c r="BNJ385" s="132"/>
      <c r="BNK385" s="132"/>
      <c r="BNL385" s="132"/>
      <c r="BNM385" s="132"/>
      <c r="BNN385" s="132"/>
      <c r="BNO385" s="132"/>
      <c r="BNP385" s="132"/>
      <c r="BNQ385" s="132"/>
      <c r="BNR385" s="132"/>
      <c r="BNS385" s="132"/>
      <c r="BNT385" s="132"/>
      <c r="BNU385" s="132"/>
      <c r="BNV385" s="132"/>
      <c r="BNW385" s="132"/>
      <c r="BNX385" s="132"/>
      <c r="BNY385" s="132"/>
      <c r="BNZ385" s="132"/>
      <c r="BOA385" s="132"/>
      <c r="BOB385" s="132"/>
      <c r="BOC385" s="132"/>
      <c r="BOD385" s="132"/>
      <c r="BOE385" s="132"/>
      <c r="BOF385" s="132"/>
      <c r="BOG385" s="132"/>
      <c r="BOH385" s="132"/>
      <c r="BOI385" s="132"/>
      <c r="BOJ385" s="132"/>
      <c r="BOK385" s="132"/>
      <c r="BOL385" s="132"/>
      <c r="BOM385" s="132"/>
      <c r="BON385" s="132"/>
      <c r="BOO385" s="132"/>
      <c r="BOP385" s="132"/>
      <c r="BOQ385" s="132"/>
      <c r="BOR385" s="132"/>
      <c r="BOS385" s="132"/>
      <c r="BOT385" s="132"/>
      <c r="BOU385" s="132"/>
      <c r="BOV385" s="132"/>
      <c r="BOW385" s="132"/>
      <c r="BOX385" s="132"/>
      <c r="BOY385" s="132"/>
      <c r="BOZ385" s="132"/>
      <c r="BPA385" s="132"/>
      <c r="BPB385" s="132"/>
      <c r="BPC385" s="132"/>
      <c r="BPD385" s="132"/>
      <c r="BPE385" s="132"/>
      <c r="BPF385" s="132"/>
      <c r="BPG385" s="132"/>
      <c r="BPH385" s="132"/>
      <c r="BPI385" s="132"/>
      <c r="BPJ385" s="132"/>
      <c r="BPK385" s="132"/>
      <c r="BPL385" s="132"/>
      <c r="BPM385" s="132"/>
      <c r="BPN385" s="132"/>
      <c r="BPO385" s="132"/>
      <c r="BPP385" s="132"/>
      <c r="BPQ385" s="132"/>
      <c r="BPR385" s="132"/>
      <c r="BPS385" s="132"/>
      <c r="BPT385" s="132"/>
      <c r="BPU385" s="132"/>
      <c r="BPV385" s="132"/>
      <c r="BPW385" s="132"/>
      <c r="BPX385" s="132"/>
      <c r="BPY385" s="132"/>
      <c r="BPZ385" s="132"/>
      <c r="BQA385" s="132"/>
      <c r="BQB385" s="132"/>
      <c r="BQC385" s="132"/>
      <c r="BQD385" s="132"/>
      <c r="BQE385" s="132"/>
      <c r="BQF385" s="132"/>
      <c r="BQG385" s="132"/>
      <c r="BQH385" s="132"/>
      <c r="BQI385" s="132"/>
      <c r="BQJ385" s="132"/>
      <c r="BQK385" s="132"/>
      <c r="BQL385" s="132"/>
      <c r="BQM385" s="132"/>
      <c r="BQN385" s="132"/>
      <c r="BQO385" s="132"/>
      <c r="BQP385" s="132"/>
      <c r="BQQ385" s="132"/>
      <c r="BQR385" s="132"/>
      <c r="BQS385" s="132"/>
      <c r="BQT385" s="132"/>
      <c r="BQU385" s="132"/>
      <c r="BQV385" s="132"/>
      <c r="BQW385" s="132"/>
      <c r="BQX385" s="132"/>
      <c r="BQY385" s="132"/>
      <c r="BQZ385" s="132"/>
      <c r="BRA385" s="132"/>
      <c r="BRB385" s="132"/>
      <c r="BRC385" s="132"/>
      <c r="BRD385" s="132"/>
      <c r="BRE385" s="132"/>
      <c r="BRF385" s="132"/>
      <c r="BRG385" s="132"/>
      <c r="BRH385" s="132"/>
      <c r="BRI385" s="132"/>
      <c r="BRJ385" s="132"/>
      <c r="BRK385" s="132"/>
      <c r="BRL385" s="132"/>
      <c r="BRM385" s="132"/>
      <c r="BRN385" s="132"/>
      <c r="BRO385" s="132"/>
      <c r="BRP385" s="132"/>
      <c r="BRQ385" s="132"/>
      <c r="BRR385" s="132"/>
      <c r="BRS385" s="132"/>
      <c r="BRT385" s="132"/>
      <c r="BRU385" s="132"/>
      <c r="BRV385" s="132"/>
      <c r="BRW385" s="132"/>
      <c r="BRX385" s="132"/>
      <c r="BRY385" s="132"/>
      <c r="BRZ385" s="132"/>
      <c r="BSA385" s="132"/>
      <c r="BSB385" s="132"/>
      <c r="BSC385" s="132"/>
      <c r="BSD385" s="132"/>
      <c r="BSE385" s="132"/>
      <c r="BSF385" s="132"/>
      <c r="BSG385" s="132"/>
      <c r="BSH385" s="132"/>
      <c r="BSI385" s="132"/>
      <c r="BSJ385" s="132"/>
      <c r="BSK385" s="132"/>
      <c r="BSL385" s="132"/>
      <c r="BSM385" s="132"/>
      <c r="BSN385" s="132"/>
      <c r="BSO385" s="132"/>
      <c r="BSP385" s="132"/>
      <c r="BSQ385" s="132"/>
      <c r="BSR385" s="132"/>
      <c r="BSS385" s="132"/>
      <c r="BST385" s="132"/>
      <c r="BSU385" s="132"/>
      <c r="BSV385" s="132"/>
      <c r="BSW385" s="132"/>
      <c r="BSX385" s="132"/>
      <c r="BSY385" s="132"/>
      <c r="BSZ385" s="132"/>
      <c r="BTA385" s="132"/>
      <c r="BTB385" s="132"/>
      <c r="BTC385" s="132"/>
      <c r="BTD385" s="132"/>
      <c r="BTE385" s="132"/>
      <c r="BTF385" s="132"/>
      <c r="BTG385" s="132"/>
      <c r="BTH385" s="132"/>
      <c r="BTI385" s="132"/>
      <c r="BTJ385" s="132"/>
      <c r="BTK385" s="132"/>
      <c r="BTL385" s="132"/>
      <c r="BTM385" s="132"/>
      <c r="BTN385" s="132"/>
      <c r="BTO385" s="132"/>
      <c r="BTP385" s="132"/>
      <c r="BTQ385" s="132"/>
      <c r="BTR385" s="132"/>
      <c r="BTS385" s="132"/>
      <c r="BTT385" s="132"/>
      <c r="BTU385" s="132"/>
      <c r="BTV385" s="132"/>
      <c r="BTW385" s="132"/>
      <c r="BTX385" s="132"/>
      <c r="BTY385" s="132"/>
      <c r="BTZ385" s="132"/>
      <c r="BUA385" s="132"/>
      <c r="BUB385" s="132"/>
      <c r="BUC385" s="132"/>
      <c r="BUD385" s="132"/>
      <c r="BUE385" s="132"/>
      <c r="BUF385" s="132"/>
      <c r="BUG385" s="132"/>
      <c r="BUH385" s="132"/>
      <c r="BUI385" s="132"/>
      <c r="BUJ385" s="132"/>
      <c r="BUK385" s="132"/>
      <c r="BUL385" s="132"/>
      <c r="BUM385" s="132"/>
      <c r="BUN385" s="132"/>
      <c r="BUO385" s="132"/>
      <c r="BUP385" s="132"/>
      <c r="BUQ385" s="132"/>
      <c r="BUR385" s="132"/>
      <c r="BUS385" s="132"/>
      <c r="BUT385" s="132"/>
      <c r="BUU385" s="132"/>
      <c r="BUV385" s="132"/>
      <c r="BUW385" s="132"/>
      <c r="BUX385" s="132"/>
      <c r="BUY385" s="132"/>
      <c r="BUZ385" s="132"/>
      <c r="BVA385" s="132"/>
      <c r="BVB385" s="132"/>
      <c r="BVC385" s="132"/>
      <c r="BVD385" s="132"/>
      <c r="BVE385" s="132"/>
      <c r="BVF385" s="132"/>
      <c r="BVG385" s="132"/>
      <c r="BVH385" s="132"/>
      <c r="BVI385" s="132"/>
      <c r="BVJ385" s="132"/>
      <c r="BVK385" s="132"/>
      <c r="BVL385" s="132"/>
      <c r="BVM385" s="132"/>
      <c r="BVN385" s="132"/>
      <c r="BVO385" s="132"/>
      <c r="BVP385" s="132"/>
      <c r="BVQ385" s="132"/>
      <c r="BVR385" s="132"/>
      <c r="BVS385" s="132"/>
      <c r="BVT385" s="132"/>
      <c r="BVU385" s="132"/>
      <c r="BVV385" s="132"/>
      <c r="BVW385" s="132"/>
      <c r="BVX385" s="132"/>
      <c r="BVY385" s="132"/>
      <c r="BVZ385" s="132"/>
      <c r="BWA385" s="132"/>
      <c r="BWB385" s="132"/>
      <c r="BWC385" s="132"/>
      <c r="BWD385" s="132"/>
      <c r="BWE385" s="132"/>
      <c r="BWF385" s="132"/>
      <c r="BWG385" s="132"/>
      <c r="BWH385" s="132"/>
      <c r="BWI385" s="132"/>
      <c r="BWJ385" s="132"/>
      <c r="BWK385" s="132"/>
      <c r="BWL385" s="132"/>
      <c r="BWM385" s="132"/>
      <c r="BWN385" s="132"/>
      <c r="BWO385" s="132"/>
      <c r="BWP385" s="132"/>
      <c r="BWQ385" s="132"/>
      <c r="BWR385" s="132"/>
      <c r="BWS385" s="132"/>
      <c r="BWT385" s="132"/>
      <c r="BWU385" s="132"/>
      <c r="BWV385" s="132"/>
      <c r="BWW385" s="132"/>
      <c r="BWX385" s="132"/>
      <c r="BWY385" s="132"/>
      <c r="BWZ385" s="132"/>
      <c r="BXA385" s="132"/>
      <c r="BXB385" s="132"/>
      <c r="BXC385" s="132"/>
      <c r="BXD385" s="132"/>
      <c r="BXE385" s="132"/>
      <c r="BXF385" s="132"/>
      <c r="BXG385" s="132"/>
      <c r="BXH385" s="132"/>
      <c r="BXI385" s="132"/>
      <c r="BXJ385" s="132"/>
      <c r="BXK385" s="132"/>
      <c r="BXL385" s="132"/>
      <c r="BXM385" s="132"/>
      <c r="BXN385" s="132"/>
      <c r="BXO385" s="132"/>
      <c r="BXP385" s="132"/>
      <c r="BXQ385" s="132"/>
      <c r="BXR385" s="132"/>
      <c r="BXS385" s="132"/>
      <c r="BXT385" s="132"/>
      <c r="BXU385" s="132"/>
      <c r="BXV385" s="132"/>
      <c r="BXW385" s="132"/>
      <c r="BXX385" s="132"/>
      <c r="BXY385" s="132"/>
      <c r="BXZ385" s="132"/>
      <c r="BYA385" s="132"/>
      <c r="BYB385" s="132"/>
      <c r="BYC385" s="132"/>
      <c r="BYD385" s="132"/>
      <c r="BYE385" s="132"/>
      <c r="BYF385" s="132"/>
      <c r="BYG385" s="132"/>
      <c r="BYH385" s="132"/>
      <c r="BYI385" s="132"/>
      <c r="BYJ385" s="132"/>
      <c r="BYK385" s="132"/>
      <c r="BYL385" s="132"/>
      <c r="BYM385" s="132"/>
      <c r="BYN385" s="132"/>
      <c r="BYO385" s="132"/>
      <c r="BYP385" s="132"/>
      <c r="BYQ385" s="132"/>
      <c r="BYR385" s="132"/>
      <c r="BYS385" s="132"/>
      <c r="BYT385" s="132"/>
      <c r="BYU385" s="132"/>
      <c r="BYV385" s="132"/>
      <c r="BYW385" s="132"/>
      <c r="BYX385" s="132"/>
      <c r="BYY385" s="132"/>
      <c r="BYZ385" s="132"/>
      <c r="BZA385" s="132"/>
      <c r="BZB385" s="132"/>
      <c r="BZC385" s="132"/>
      <c r="BZD385" s="132"/>
      <c r="BZE385" s="132"/>
      <c r="BZF385" s="132"/>
      <c r="BZG385" s="132"/>
      <c r="BZH385" s="132"/>
      <c r="BZI385" s="132"/>
      <c r="BZJ385" s="132"/>
      <c r="BZK385" s="132"/>
      <c r="BZL385" s="132"/>
      <c r="BZM385" s="132"/>
      <c r="BZN385" s="132"/>
      <c r="BZO385" s="132"/>
      <c r="BZP385" s="132"/>
      <c r="BZQ385" s="132"/>
      <c r="BZR385" s="132"/>
      <c r="BZS385" s="132"/>
      <c r="BZT385" s="132"/>
      <c r="BZU385" s="132"/>
      <c r="BZV385" s="132"/>
      <c r="BZW385" s="132"/>
      <c r="BZX385" s="132"/>
      <c r="BZY385" s="132"/>
      <c r="BZZ385" s="132"/>
      <c r="CAA385" s="132"/>
      <c r="CAB385" s="132"/>
      <c r="CAC385" s="132"/>
      <c r="CAD385" s="132"/>
      <c r="CAE385" s="132"/>
      <c r="CAF385" s="132"/>
      <c r="CAG385" s="132"/>
      <c r="CAH385" s="132"/>
      <c r="CAI385" s="132"/>
      <c r="CAJ385" s="132"/>
      <c r="CAK385" s="132"/>
      <c r="CAL385" s="132"/>
      <c r="CAM385" s="132"/>
      <c r="CAN385" s="132"/>
      <c r="CAO385" s="132"/>
      <c r="CAP385" s="132"/>
      <c r="CAQ385" s="132"/>
      <c r="CAR385" s="132"/>
      <c r="CAS385" s="132"/>
      <c r="CAT385" s="132"/>
      <c r="CAU385" s="132"/>
      <c r="CAV385" s="132"/>
      <c r="CAW385" s="132"/>
      <c r="CAX385" s="132"/>
      <c r="CAY385" s="132"/>
      <c r="CAZ385" s="132"/>
      <c r="CBA385" s="132"/>
      <c r="CBB385" s="132"/>
      <c r="CBC385" s="132"/>
      <c r="CBD385" s="132"/>
      <c r="CBE385" s="132"/>
      <c r="CBF385" s="132"/>
      <c r="CBG385" s="132"/>
      <c r="CBH385" s="132"/>
      <c r="CBI385" s="132"/>
      <c r="CBJ385" s="132"/>
      <c r="CBK385" s="132"/>
      <c r="CBL385" s="132"/>
      <c r="CBM385" s="132"/>
      <c r="CBN385" s="132"/>
      <c r="CBO385" s="132"/>
      <c r="CBP385" s="132"/>
      <c r="CBQ385" s="132"/>
      <c r="CBR385" s="132"/>
      <c r="CBS385" s="132"/>
      <c r="CBT385" s="132"/>
      <c r="CBU385" s="132"/>
      <c r="CBV385" s="132"/>
      <c r="CBW385" s="132"/>
      <c r="CBX385" s="132"/>
      <c r="CBY385" s="132"/>
      <c r="CBZ385" s="132"/>
      <c r="CCA385" s="132"/>
      <c r="CCB385" s="132"/>
      <c r="CCC385" s="132"/>
      <c r="CCD385" s="132"/>
      <c r="CCE385" s="132"/>
      <c r="CCF385" s="132"/>
      <c r="CCG385" s="132"/>
      <c r="CCH385" s="132"/>
      <c r="CCI385" s="132"/>
      <c r="CCJ385" s="132"/>
      <c r="CCK385" s="132"/>
      <c r="CCL385" s="132"/>
      <c r="CCM385" s="132"/>
      <c r="CCN385" s="132"/>
      <c r="CCO385" s="132"/>
      <c r="CCP385" s="132"/>
      <c r="CCQ385" s="132"/>
      <c r="CCR385" s="132"/>
      <c r="CCS385" s="132"/>
      <c r="CCT385" s="132"/>
      <c r="CCU385" s="132"/>
      <c r="CCV385" s="132"/>
      <c r="CCW385" s="132"/>
      <c r="CCX385" s="132"/>
      <c r="CCY385" s="132"/>
      <c r="CCZ385" s="132"/>
      <c r="CDA385" s="132"/>
      <c r="CDB385" s="132"/>
      <c r="CDC385" s="132"/>
      <c r="CDD385" s="132"/>
      <c r="CDE385" s="132"/>
      <c r="CDF385" s="132"/>
      <c r="CDG385" s="132"/>
      <c r="CDH385" s="132"/>
      <c r="CDI385" s="132"/>
      <c r="CDJ385" s="132"/>
      <c r="CDK385" s="132"/>
      <c r="CDL385" s="132"/>
      <c r="CDM385" s="132"/>
      <c r="CDN385" s="132"/>
      <c r="CDO385" s="132"/>
      <c r="CDP385" s="132"/>
      <c r="CDQ385" s="132"/>
      <c r="CDR385" s="132"/>
      <c r="CDS385" s="132"/>
      <c r="CDT385" s="132"/>
      <c r="CDU385" s="132"/>
      <c r="CDV385" s="132"/>
      <c r="CDW385" s="132"/>
      <c r="CDX385" s="132"/>
      <c r="CDY385" s="132"/>
      <c r="CDZ385" s="132"/>
      <c r="CEA385" s="132"/>
      <c r="CEB385" s="132"/>
      <c r="CEC385" s="132"/>
      <c r="CED385" s="132"/>
      <c r="CEE385" s="132"/>
      <c r="CEF385" s="132"/>
      <c r="CEG385" s="132"/>
      <c r="CEH385" s="132"/>
      <c r="CEI385" s="132"/>
      <c r="CEJ385" s="132"/>
      <c r="CEK385" s="132"/>
      <c r="CEL385" s="132"/>
      <c r="CEM385" s="132"/>
      <c r="CEN385" s="132"/>
      <c r="CEO385" s="132"/>
      <c r="CEP385" s="132"/>
      <c r="CEQ385" s="132"/>
      <c r="CER385" s="132"/>
      <c r="CES385" s="132"/>
      <c r="CET385" s="132"/>
      <c r="CEU385" s="132"/>
      <c r="CEV385" s="132"/>
      <c r="CEW385" s="132"/>
      <c r="CEX385" s="132"/>
      <c r="CEY385" s="132"/>
      <c r="CEZ385" s="132"/>
      <c r="CFA385" s="132"/>
      <c r="CFB385" s="132"/>
      <c r="CFC385" s="132"/>
      <c r="CFD385" s="132"/>
      <c r="CFE385" s="132"/>
      <c r="CFF385" s="132"/>
      <c r="CFG385" s="132"/>
      <c r="CFH385" s="132"/>
      <c r="CFI385" s="132"/>
      <c r="CFJ385" s="132"/>
      <c r="CFK385" s="132"/>
      <c r="CFL385" s="132"/>
      <c r="CFM385" s="132"/>
      <c r="CFN385" s="132"/>
      <c r="CFO385" s="132"/>
      <c r="CFP385" s="132"/>
      <c r="CFQ385" s="132"/>
      <c r="CFR385" s="132"/>
      <c r="CFS385" s="132"/>
      <c r="CFT385" s="132"/>
      <c r="CFU385" s="132"/>
      <c r="CFV385" s="132"/>
      <c r="CFW385" s="132"/>
      <c r="CFX385" s="132"/>
      <c r="CFY385" s="132"/>
      <c r="CFZ385" s="132"/>
      <c r="CGA385" s="132"/>
      <c r="CGB385" s="132"/>
      <c r="CGC385" s="132"/>
      <c r="CGD385" s="132"/>
      <c r="CGE385" s="132"/>
      <c r="CGF385" s="132"/>
      <c r="CGG385" s="132"/>
      <c r="CGH385" s="132"/>
      <c r="CGI385" s="132"/>
      <c r="CGJ385" s="132"/>
      <c r="CGK385" s="132"/>
      <c r="CGL385" s="132"/>
      <c r="CGM385" s="132"/>
      <c r="CGN385" s="132"/>
      <c r="CGO385" s="132"/>
      <c r="CGP385" s="132"/>
      <c r="CGQ385" s="132"/>
      <c r="CGR385" s="132"/>
      <c r="CGS385" s="132"/>
      <c r="CGT385" s="132"/>
      <c r="CGU385" s="132"/>
      <c r="CGV385" s="132"/>
      <c r="CGW385" s="132"/>
      <c r="CGX385" s="132"/>
      <c r="CGY385" s="132"/>
      <c r="CGZ385" s="132"/>
      <c r="CHA385" s="132"/>
      <c r="CHB385" s="132"/>
      <c r="CHC385" s="132"/>
      <c r="CHD385" s="132"/>
      <c r="CHE385" s="132"/>
      <c r="CHF385" s="132"/>
      <c r="CHG385" s="132"/>
      <c r="CHH385" s="132"/>
      <c r="CHI385" s="132"/>
      <c r="CHJ385" s="132"/>
      <c r="CHK385" s="132"/>
      <c r="CHL385" s="132"/>
      <c r="CHM385" s="132"/>
      <c r="CHN385" s="132"/>
      <c r="CHO385" s="132"/>
      <c r="CHP385" s="132"/>
      <c r="CHQ385" s="132"/>
      <c r="CHR385" s="132"/>
      <c r="CHS385" s="132"/>
      <c r="CHT385" s="132"/>
      <c r="CHU385" s="132"/>
      <c r="CHV385" s="132"/>
      <c r="CHW385" s="132"/>
      <c r="CHX385" s="132"/>
      <c r="CHY385" s="132"/>
      <c r="CHZ385" s="132"/>
      <c r="CIA385" s="132"/>
      <c r="CIB385" s="132"/>
      <c r="CIC385" s="132"/>
      <c r="CID385" s="132"/>
      <c r="CIE385" s="132"/>
      <c r="CIF385" s="132"/>
      <c r="CIG385" s="132"/>
      <c r="CIH385" s="132"/>
      <c r="CII385" s="132"/>
      <c r="CIJ385" s="132"/>
      <c r="CIK385" s="132"/>
      <c r="CIL385" s="132"/>
      <c r="CIM385" s="132"/>
      <c r="CIN385" s="132"/>
      <c r="CIO385" s="132"/>
      <c r="CIP385" s="132"/>
      <c r="CIQ385" s="132"/>
      <c r="CIR385" s="132"/>
      <c r="CIS385" s="132"/>
      <c r="CIT385" s="132"/>
      <c r="CIU385" s="132"/>
      <c r="CIV385" s="132"/>
      <c r="CIW385" s="132"/>
      <c r="CIX385" s="132"/>
      <c r="CIY385" s="132"/>
      <c r="CIZ385" s="132"/>
      <c r="CJA385" s="132"/>
      <c r="CJB385" s="132"/>
      <c r="CJC385" s="132"/>
      <c r="CJD385" s="132"/>
      <c r="CJE385" s="132"/>
      <c r="CJF385" s="132"/>
      <c r="CJG385" s="132"/>
      <c r="CJH385" s="132"/>
      <c r="CJI385" s="132"/>
      <c r="CJJ385" s="132"/>
      <c r="CJK385" s="132"/>
      <c r="CJL385" s="132"/>
      <c r="CJM385" s="132"/>
      <c r="CJN385" s="132"/>
      <c r="CJO385" s="132"/>
      <c r="CJP385" s="132"/>
      <c r="CJQ385" s="132"/>
      <c r="CJR385" s="132"/>
      <c r="CJS385" s="132"/>
      <c r="CJT385" s="132"/>
      <c r="CJU385" s="132"/>
      <c r="CJV385" s="132"/>
      <c r="CJW385" s="132"/>
      <c r="CJX385" s="132"/>
      <c r="CJY385" s="132"/>
      <c r="CJZ385" s="132"/>
      <c r="CKA385" s="132"/>
      <c r="CKB385" s="132"/>
      <c r="CKC385" s="132"/>
      <c r="CKD385" s="132"/>
      <c r="CKE385" s="132"/>
      <c r="CKF385" s="132"/>
      <c r="CKG385" s="132"/>
      <c r="CKH385" s="132"/>
      <c r="CKI385" s="132"/>
      <c r="CKJ385" s="132"/>
      <c r="CKK385" s="132"/>
      <c r="CKL385" s="132"/>
      <c r="CKM385" s="132"/>
      <c r="CKN385" s="132"/>
      <c r="CKO385" s="132"/>
      <c r="CKP385" s="132"/>
      <c r="CKQ385" s="132"/>
      <c r="CKR385" s="132"/>
      <c r="CKS385" s="132"/>
      <c r="CKT385" s="132"/>
      <c r="CKU385" s="132"/>
      <c r="CKV385" s="132"/>
      <c r="CKW385" s="132"/>
      <c r="CKX385" s="132"/>
      <c r="CKY385" s="132"/>
      <c r="CKZ385" s="132"/>
      <c r="CLA385" s="132"/>
      <c r="CLB385" s="132"/>
      <c r="CLC385" s="132"/>
      <c r="CLD385" s="132"/>
      <c r="CLE385" s="132"/>
      <c r="CLF385" s="132"/>
      <c r="CLG385" s="132"/>
      <c r="CLH385" s="132"/>
      <c r="CLI385" s="132"/>
      <c r="CLJ385" s="132"/>
      <c r="CLK385" s="132"/>
      <c r="CLL385" s="132"/>
      <c r="CLM385" s="132"/>
      <c r="CLN385" s="132"/>
      <c r="CLO385" s="132"/>
      <c r="CLP385" s="132"/>
      <c r="CLQ385" s="132"/>
      <c r="CLR385" s="132"/>
      <c r="CLS385" s="132"/>
      <c r="CLT385" s="132"/>
      <c r="CLU385" s="132"/>
      <c r="CLV385" s="132"/>
      <c r="CLW385" s="132"/>
      <c r="CLX385" s="132"/>
      <c r="CLY385" s="132"/>
      <c r="CLZ385" s="132"/>
      <c r="CMA385" s="132"/>
      <c r="CMB385" s="132"/>
      <c r="CMC385" s="132"/>
      <c r="CMD385" s="132"/>
      <c r="CME385" s="132"/>
      <c r="CMF385" s="132"/>
      <c r="CMG385" s="132"/>
      <c r="CMH385" s="132"/>
      <c r="CMI385" s="132"/>
      <c r="CMJ385" s="132"/>
      <c r="CMK385" s="132"/>
      <c r="CML385" s="132"/>
      <c r="CMM385" s="132"/>
      <c r="CMN385" s="132"/>
      <c r="CMO385" s="132"/>
      <c r="CMP385" s="132"/>
      <c r="CMQ385" s="132"/>
      <c r="CMR385" s="132"/>
      <c r="CMS385" s="132"/>
      <c r="CMT385" s="132"/>
      <c r="CMU385" s="132"/>
      <c r="CMV385" s="132"/>
      <c r="CMW385" s="132"/>
      <c r="CMX385" s="132"/>
      <c r="CMY385" s="132"/>
      <c r="CMZ385" s="132"/>
      <c r="CNA385" s="132"/>
      <c r="CNB385" s="132"/>
      <c r="CNC385" s="132"/>
      <c r="CND385" s="132"/>
      <c r="CNE385" s="132"/>
      <c r="CNF385" s="132"/>
      <c r="CNG385" s="132"/>
      <c r="CNH385" s="132"/>
      <c r="CNI385" s="132"/>
      <c r="CNJ385" s="132"/>
      <c r="CNK385" s="132"/>
      <c r="CNL385" s="132"/>
      <c r="CNM385" s="132"/>
      <c r="CNN385" s="132"/>
      <c r="CNO385" s="132"/>
      <c r="CNP385" s="132"/>
      <c r="CNQ385" s="132"/>
      <c r="CNR385" s="132"/>
      <c r="CNS385" s="132"/>
      <c r="CNT385" s="132"/>
      <c r="CNU385" s="132"/>
      <c r="CNV385" s="132"/>
      <c r="CNW385" s="132"/>
      <c r="CNX385" s="132"/>
      <c r="CNY385" s="132"/>
      <c r="CNZ385" s="132"/>
      <c r="COA385" s="132"/>
      <c r="COB385" s="132"/>
      <c r="COC385" s="132"/>
      <c r="COD385" s="132"/>
      <c r="COE385" s="132"/>
      <c r="COF385" s="132"/>
      <c r="COG385" s="132"/>
      <c r="COH385" s="132"/>
      <c r="COI385" s="132"/>
      <c r="COJ385" s="132"/>
      <c r="COK385" s="132"/>
      <c r="COL385" s="132"/>
      <c r="COM385" s="132"/>
      <c r="CON385" s="132"/>
      <c r="COO385" s="132"/>
      <c r="COP385" s="132"/>
      <c r="COQ385" s="132"/>
      <c r="COR385" s="132"/>
      <c r="COS385" s="132"/>
      <c r="COT385" s="132"/>
      <c r="COU385" s="132"/>
      <c r="COV385" s="132"/>
      <c r="COW385" s="132"/>
      <c r="COX385" s="132"/>
      <c r="COY385" s="132"/>
      <c r="COZ385" s="132"/>
      <c r="CPA385" s="132"/>
      <c r="CPB385" s="132"/>
      <c r="CPC385" s="132"/>
      <c r="CPD385" s="132"/>
      <c r="CPE385" s="132"/>
      <c r="CPF385" s="132"/>
      <c r="CPG385" s="132"/>
      <c r="CPH385" s="132"/>
      <c r="CPI385" s="132"/>
      <c r="CPJ385" s="132"/>
      <c r="CPK385" s="132"/>
      <c r="CPL385" s="132"/>
      <c r="CPM385" s="132"/>
      <c r="CPN385" s="132"/>
      <c r="CPO385" s="132"/>
      <c r="CPP385" s="132"/>
      <c r="CPQ385" s="132"/>
      <c r="CPR385" s="132"/>
      <c r="CPS385" s="132"/>
      <c r="CPT385" s="132"/>
      <c r="CPU385" s="132"/>
      <c r="CPV385" s="132"/>
      <c r="CPW385" s="132"/>
      <c r="CPX385" s="132"/>
      <c r="CPY385" s="132"/>
      <c r="CPZ385" s="132"/>
      <c r="CQA385" s="132"/>
      <c r="CQB385" s="132"/>
      <c r="CQC385" s="132"/>
      <c r="CQD385" s="132"/>
      <c r="CQE385" s="132"/>
      <c r="CQF385" s="132"/>
      <c r="CQG385" s="132"/>
      <c r="CQH385" s="132"/>
      <c r="CQI385" s="132"/>
      <c r="CQJ385" s="132"/>
      <c r="CQK385" s="132"/>
      <c r="CQL385" s="132"/>
      <c r="CQM385" s="132"/>
      <c r="CQN385" s="132"/>
      <c r="CQO385" s="132"/>
      <c r="CQP385" s="132"/>
      <c r="CQQ385" s="132"/>
      <c r="CQR385" s="132"/>
      <c r="CQS385" s="132"/>
      <c r="CQT385" s="132"/>
      <c r="CQU385" s="132"/>
      <c r="CQV385" s="132"/>
      <c r="CQW385" s="132"/>
      <c r="CQX385" s="132"/>
      <c r="CQY385" s="132"/>
      <c r="CQZ385" s="132"/>
      <c r="CRA385" s="132"/>
      <c r="CRB385" s="132"/>
      <c r="CRC385" s="132"/>
      <c r="CRD385" s="132"/>
      <c r="CRE385" s="132"/>
      <c r="CRF385" s="132"/>
      <c r="CRG385" s="132"/>
      <c r="CRH385" s="132"/>
      <c r="CRI385" s="132"/>
      <c r="CRJ385" s="132"/>
      <c r="CRK385" s="132"/>
      <c r="CRL385" s="132"/>
      <c r="CRM385" s="132"/>
      <c r="CRN385" s="132"/>
      <c r="CRO385" s="132"/>
      <c r="CRP385" s="132"/>
      <c r="CRQ385" s="132"/>
      <c r="CRR385" s="132"/>
      <c r="CRS385" s="132"/>
      <c r="CRT385" s="132"/>
      <c r="CRU385" s="132"/>
      <c r="CRV385" s="132"/>
      <c r="CRW385" s="132"/>
      <c r="CRX385" s="132"/>
      <c r="CRY385" s="132"/>
      <c r="CRZ385" s="132"/>
      <c r="CSA385" s="132"/>
      <c r="CSB385" s="132"/>
      <c r="CSC385" s="132"/>
      <c r="CSD385" s="132"/>
      <c r="CSE385" s="132"/>
      <c r="CSF385" s="132"/>
      <c r="CSG385" s="132"/>
      <c r="CSH385" s="132"/>
      <c r="CSI385" s="132"/>
      <c r="CSJ385" s="132"/>
      <c r="CSK385" s="132"/>
      <c r="CSL385" s="132"/>
      <c r="CSM385" s="132"/>
      <c r="CSN385" s="132"/>
      <c r="CSO385" s="132"/>
      <c r="CSP385" s="132"/>
      <c r="CSQ385" s="132"/>
      <c r="CSR385" s="132"/>
      <c r="CSS385" s="132"/>
      <c r="CST385" s="132"/>
      <c r="CSU385" s="132"/>
      <c r="CSV385" s="132"/>
      <c r="CSW385" s="132"/>
      <c r="CSX385" s="132"/>
      <c r="CSY385" s="132"/>
      <c r="CSZ385" s="132"/>
      <c r="CTA385" s="132"/>
      <c r="CTB385" s="132"/>
      <c r="CTC385" s="132"/>
      <c r="CTD385" s="132"/>
      <c r="CTE385" s="132"/>
      <c r="CTF385" s="132"/>
      <c r="CTG385" s="132"/>
      <c r="CTH385" s="132"/>
      <c r="CTI385" s="132"/>
      <c r="CTJ385" s="132"/>
      <c r="CTK385" s="132"/>
      <c r="CTL385" s="132"/>
      <c r="CTM385" s="132"/>
      <c r="CTN385" s="132"/>
      <c r="CTO385" s="132"/>
      <c r="CTP385" s="132"/>
      <c r="CTQ385" s="132"/>
      <c r="CTR385" s="132"/>
      <c r="CTS385" s="132"/>
      <c r="CTT385" s="132"/>
      <c r="CTU385" s="132"/>
      <c r="CTV385" s="132"/>
      <c r="CTW385" s="132"/>
      <c r="CTX385" s="132"/>
      <c r="CTY385" s="132"/>
      <c r="CTZ385" s="132"/>
      <c r="CUA385" s="132"/>
      <c r="CUB385" s="132"/>
      <c r="CUC385" s="132"/>
      <c r="CUD385" s="132"/>
      <c r="CUE385" s="132"/>
      <c r="CUF385" s="132"/>
      <c r="CUG385" s="132"/>
      <c r="CUH385" s="132"/>
      <c r="CUI385" s="132"/>
      <c r="CUJ385" s="132"/>
      <c r="CUK385" s="132"/>
      <c r="CUL385" s="132"/>
      <c r="CUM385" s="132"/>
      <c r="CUN385" s="132"/>
      <c r="CUO385" s="132"/>
      <c r="CUP385" s="132"/>
      <c r="CUQ385" s="132"/>
      <c r="CUR385" s="132"/>
      <c r="CUS385" s="132"/>
      <c r="CUT385" s="132"/>
      <c r="CUU385" s="132"/>
      <c r="CUV385" s="132"/>
      <c r="CUW385" s="132"/>
      <c r="CUX385" s="132"/>
      <c r="CUY385" s="132"/>
      <c r="CUZ385" s="132"/>
      <c r="CVA385" s="132"/>
      <c r="CVB385" s="132"/>
      <c r="CVC385" s="132"/>
      <c r="CVD385" s="132"/>
      <c r="CVE385" s="132"/>
      <c r="CVF385" s="132"/>
      <c r="CVG385" s="132"/>
      <c r="CVH385" s="132"/>
      <c r="CVI385" s="132"/>
      <c r="CVJ385" s="132"/>
      <c r="CVK385" s="132"/>
      <c r="CVL385" s="132"/>
      <c r="CVM385" s="132"/>
      <c r="CVN385" s="132"/>
      <c r="CVO385" s="132"/>
      <c r="CVP385" s="132"/>
      <c r="CVQ385" s="132"/>
      <c r="CVR385" s="132"/>
      <c r="CVS385" s="132"/>
      <c r="CVT385" s="132"/>
      <c r="CVU385" s="132"/>
      <c r="CVV385" s="132"/>
      <c r="CVW385" s="132"/>
      <c r="CVX385" s="132"/>
      <c r="CVY385" s="132"/>
      <c r="CVZ385" s="132"/>
      <c r="CWA385" s="132"/>
      <c r="CWB385" s="132"/>
      <c r="CWC385" s="132"/>
      <c r="CWD385" s="132"/>
      <c r="CWE385" s="132"/>
      <c r="CWF385" s="132"/>
      <c r="CWG385" s="132"/>
      <c r="CWH385" s="132"/>
      <c r="CWI385" s="132"/>
      <c r="CWJ385" s="132"/>
      <c r="CWK385" s="132"/>
      <c r="CWL385" s="132"/>
      <c r="CWM385" s="132"/>
      <c r="CWN385" s="132"/>
      <c r="CWO385" s="132"/>
      <c r="CWP385" s="132"/>
      <c r="CWQ385" s="132"/>
      <c r="CWR385" s="132"/>
      <c r="CWS385" s="132"/>
      <c r="CWT385" s="132"/>
      <c r="CWU385" s="132"/>
      <c r="CWV385" s="132"/>
      <c r="CWW385" s="132"/>
      <c r="CWX385" s="132"/>
      <c r="CWY385" s="132"/>
      <c r="CWZ385" s="132"/>
      <c r="CXA385" s="132"/>
      <c r="CXB385" s="132"/>
      <c r="CXC385" s="132"/>
      <c r="CXD385" s="132"/>
      <c r="CXE385" s="132"/>
      <c r="CXF385" s="132"/>
      <c r="CXG385" s="132"/>
      <c r="CXH385" s="132"/>
      <c r="CXI385" s="132"/>
      <c r="CXJ385" s="132"/>
      <c r="CXK385" s="132"/>
      <c r="CXL385" s="132"/>
      <c r="CXM385" s="132"/>
      <c r="CXN385" s="132"/>
      <c r="CXO385" s="132"/>
      <c r="CXP385" s="132"/>
      <c r="CXQ385" s="132"/>
      <c r="CXR385" s="132"/>
      <c r="CXS385" s="132"/>
      <c r="CXT385" s="132"/>
      <c r="CXU385" s="132"/>
      <c r="CXV385" s="132"/>
      <c r="CXW385" s="132"/>
      <c r="CXX385" s="132"/>
      <c r="CXY385" s="132"/>
      <c r="CXZ385" s="132"/>
      <c r="CYA385" s="132"/>
      <c r="CYB385" s="132"/>
      <c r="CYC385" s="132"/>
      <c r="CYD385" s="132"/>
      <c r="CYE385" s="132"/>
      <c r="CYF385" s="132"/>
      <c r="CYG385" s="132"/>
      <c r="CYH385" s="132"/>
      <c r="CYI385" s="132"/>
      <c r="CYJ385" s="132"/>
      <c r="CYK385" s="132"/>
      <c r="CYL385" s="132"/>
      <c r="CYM385" s="132"/>
      <c r="CYN385" s="132"/>
      <c r="CYO385" s="132"/>
      <c r="CYP385" s="132"/>
      <c r="CYQ385" s="132"/>
      <c r="CYR385" s="132"/>
      <c r="CYS385" s="132"/>
      <c r="CYT385" s="132"/>
      <c r="CYU385" s="132"/>
      <c r="CYV385" s="132"/>
      <c r="CYW385" s="132"/>
      <c r="CYX385" s="132"/>
      <c r="CYY385" s="132"/>
      <c r="CYZ385" s="132"/>
      <c r="CZA385" s="132"/>
      <c r="CZB385" s="132"/>
      <c r="CZC385" s="132"/>
      <c r="CZD385" s="132"/>
      <c r="CZE385" s="132"/>
      <c r="CZF385" s="132"/>
      <c r="CZG385" s="132"/>
      <c r="CZH385" s="132"/>
      <c r="CZI385" s="132"/>
      <c r="CZJ385" s="132"/>
      <c r="CZK385" s="132"/>
      <c r="CZL385" s="132"/>
      <c r="CZM385" s="132"/>
      <c r="CZN385" s="132"/>
      <c r="CZO385" s="132"/>
      <c r="CZP385" s="132"/>
      <c r="CZQ385" s="132"/>
      <c r="CZR385" s="132"/>
      <c r="CZS385" s="132"/>
      <c r="CZT385" s="132"/>
      <c r="CZU385" s="132"/>
      <c r="CZV385" s="132"/>
      <c r="CZW385" s="132"/>
      <c r="CZX385" s="132"/>
      <c r="CZY385" s="132"/>
      <c r="CZZ385" s="132"/>
      <c r="DAA385" s="132"/>
      <c r="DAB385" s="132"/>
      <c r="DAC385" s="132"/>
      <c r="DAD385" s="132"/>
      <c r="DAE385" s="132"/>
      <c r="DAF385" s="132"/>
      <c r="DAG385" s="132"/>
      <c r="DAH385" s="132"/>
      <c r="DAI385" s="132"/>
      <c r="DAJ385" s="132"/>
      <c r="DAK385" s="132"/>
      <c r="DAL385" s="132"/>
      <c r="DAM385" s="132"/>
      <c r="DAN385" s="132"/>
      <c r="DAO385" s="132"/>
      <c r="DAP385" s="132"/>
      <c r="DAQ385" s="132"/>
      <c r="DAR385" s="132"/>
      <c r="DAS385" s="132"/>
      <c r="DAT385" s="132"/>
      <c r="DAU385" s="132"/>
      <c r="DAV385" s="132"/>
      <c r="DAW385" s="132"/>
      <c r="DAX385" s="132"/>
      <c r="DAY385" s="132"/>
      <c r="DAZ385" s="132"/>
      <c r="DBA385" s="132"/>
      <c r="DBB385" s="132"/>
      <c r="DBC385" s="132"/>
      <c r="DBD385" s="132"/>
      <c r="DBE385" s="132"/>
      <c r="DBF385" s="132"/>
      <c r="DBG385" s="132"/>
      <c r="DBH385" s="132"/>
      <c r="DBI385" s="132"/>
      <c r="DBJ385" s="132"/>
      <c r="DBK385" s="132"/>
      <c r="DBL385" s="132"/>
      <c r="DBM385" s="132"/>
      <c r="DBN385" s="132"/>
      <c r="DBO385" s="132"/>
      <c r="DBP385" s="132"/>
      <c r="DBQ385" s="132"/>
      <c r="DBR385" s="132"/>
      <c r="DBS385" s="132"/>
      <c r="DBT385" s="132"/>
      <c r="DBU385" s="132"/>
      <c r="DBV385" s="132"/>
      <c r="DBW385" s="132"/>
      <c r="DBX385" s="132"/>
      <c r="DBY385" s="132"/>
      <c r="DBZ385" s="132"/>
      <c r="DCA385" s="132"/>
      <c r="DCB385" s="132"/>
      <c r="DCC385" s="132"/>
      <c r="DCD385" s="132"/>
      <c r="DCE385" s="132"/>
      <c r="DCF385" s="132"/>
      <c r="DCG385" s="132"/>
      <c r="DCH385" s="132"/>
      <c r="DCI385" s="132"/>
      <c r="DCJ385" s="132"/>
      <c r="DCK385" s="132"/>
      <c r="DCL385" s="132"/>
      <c r="DCM385" s="132"/>
      <c r="DCN385" s="132"/>
      <c r="DCO385" s="132"/>
      <c r="DCP385" s="132"/>
      <c r="DCQ385" s="132"/>
      <c r="DCR385" s="132"/>
      <c r="DCS385" s="132"/>
      <c r="DCT385" s="132"/>
      <c r="DCU385" s="132"/>
      <c r="DCV385" s="132"/>
      <c r="DCW385" s="132"/>
      <c r="DCX385" s="132"/>
      <c r="DCY385" s="132"/>
      <c r="DCZ385" s="132"/>
      <c r="DDA385" s="132"/>
      <c r="DDB385" s="132"/>
      <c r="DDC385" s="132"/>
      <c r="DDD385" s="132"/>
      <c r="DDE385" s="132"/>
      <c r="DDF385" s="132"/>
      <c r="DDG385" s="132"/>
      <c r="DDH385" s="132"/>
      <c r="DDI385" s="132"/>
      <c r="DDJ385" s="132"/>
      <c r="DDK385" s="132"/>
      <c r="DDL385" s="132"/>
      <c r="DDM385" s="132"/>
      <c r="DDN385" s="132"/>
      <c r="DDO385" s="132"/>
      <c r="DDP385" s="132"/>
      <c r="DDQ385" s="132"/>
      <c r="DDR385" s="132"/>
      <c r="DDS385" s="132"/>
      <c r="DDT385" s="132"/>
      <c r="DDU385" s="132"/>
      <c r="DDV385" s="132"/>
      <c r="DDW385" s="132"/>
      <c r="DDX385" s="132"/>
      <c r="DDY385" s="132"/>
      <c r="DDZ385" s="132"/>
      <c r="DEA385" s="132"/>
      <c r="DEB385" s="132"/>
      <c r="DEC385" s="132"/>
      <c r="DED385" s="132"/>
      <c r="DEE385" s="132"/>
      <c r="DEF385" s="132"/>
      <c r="DEG385" s="132"/>
      <c r="DEH385" s="132"/>
      <c r="DEI385" s="132"/>
      <c r="DEJ385" s="132"/>
      <c r="DEK385" s="132"/>
      <c r="DEL385" s="132"/>
      <c r="DEM385" s="132"/>
      <c r="DEN385" s="132"/>
      <c r="DEO385" s="132"/>
      <c r="DEP385" s="132"/>
      <c r="DEQ385" s="132"/>
      <c r="DER385" s="132"/>
      <c r="DES385" s="132"/>
      <c r="DET385" s="132"/>
      <c r="DEU385" s="132"/>
      <c r="DEV385" s="132"/>
      <c r="DEW385" s="132"/>
      <c r="DEX385" s="132"/>
      <c r="DEY385" s="132"/>
      <c r="DEZ385" s="132"/>
      <c r="DFA385" s="132"/>
      <c r="DFB385" s="132"/>
      <c r="DFC385" s="132"/>
      <c r="DFD385" s="132"/>
      <c r="DFE385" s="132"/>
      <c r="DFF385" s="132"/>
      <c r="DFG385" s="132"/>
      <c r="DFH385" s="132"/>
      <c r="DFI385" s="132"/>
      <c r="DFJ385" s="132"/>
      <c r="DFK385" s="132"/>
      <c r="DFL385" s="132"/>
      <c r="DFM385" s="132"/>
      <c r="DFN385" s="132"/>
      <c r="DFO385" s="132"/>
      <c r="DFP385" s="132"/>
      <c r="DFQ385" s="132"/>
      <c r="DFR385" s="132"/>
      <c r="DFS385" s="132"/>
      <c r="DFT385" s="132"/>
      <c r="DFU385" s="132"/>
      <c r="DFV385" s="132"/>
      <c r="DFW385" s="132"/>
      <c r="DFX385" s="132"/>
      <c r="DFY385" s="132"/>
      <c r="DFZ385" s="132"/>
      <c r="DGA385" s="132"/>
      <c r="DGB385" s="132"/>
      <c r="DGC385" s="132"/>
      <c r="DGD385" s="132"/>
      <c r="DGE385" s="132"/>
      <c r="DGF385" s="132"/>
      <c r="DGG385" s="132"/>
      <c r="DGH385" s="132"/>
      <c r="DGI385" s="132"/>
      <c r="DGJ385" s="132"/>
      <c r="DGK385" s="132"/>
      <c r="DGL385" s="132"/>
      <c r="DGM385" s="132"/>
      <c r="DGN385" s="132"/>
      <c r="DGO385" s="132"/>
      <c r="DGP385" s="132"/>
      <c r="DGQ385" s="132"/>
      <c r="DGR385" s="132"/>
      <c r="DGS385" s="132"/>
      <c r="DGT385" s="132"/>
      <c r="DGU385" s="132"/>
      <c r="DGV385" s="132"/>
      <c r="DGW385" s="132"/>
      <c r="DGX385" s="132"/>
      <c r="DGY385" s="132"/>
      <c r="DGZ385" s="132"/>
      <c r="DHA385" s="132"/>
      <c r="DHB385" s="132"/>
      <c r="DHC385" s="132"/>
      <c r="DHD385" s="132"/>
      <c r="DHE385" s="132"/>
      <c r="DHF385" s="132"/>
      <c r="DHG385" s="132"/>
      <c r="DHH385" s="132"/>
      <c r="DHI385" s="132"/>
      <c r="DHJ385" s="132"/>
      <c r="DHK385" s="132"/>
      <c r="DHL385" s="132"/>
      <c r="DHM385" s="132"/>
      <c r="DHN385" s="132"/>
      <c r="DHO385" s="132"/>
      <c r="DHP385" s="132"/>
      <c r="DHQ385" s="132"/>
      <c r="DHR385" s="132"/>
      <c r="DHS385" s="132"/>
      <c r="DHT385" s="132"/>
      <c r="DHU385" s="132"/>
      <c r="DHV385" s="132"/>
      <c r="DHW385" s="132"/>
      <c r="DHX385" s="132"/>
      <c r="DHY385" s="132"/>
      <c r="DHZ385" s="132"/>
      <c r="DIA385" s="132"/>
      <c r="DIB385" s="132"/>
      <c r="DIC385" s="132"/>
      <c r="DID385" s="132"/>
      <c r="DIE385" s="132"/>
      <c r="DIF385" s="132"/>
      <c r="DIG385" s="132"/>
      <c r="DIH385" s="132"/>
      <c r="DII385" s="132"/>
      <c r="DIJ385" s="132"/>
      <c r="DIK385" s="132"/>
      <c r="DIL385" s="132"/>
      <c r="DIM385" s="132"/>
      <c r="DIN385" s="132"/>
      <c r="DIO385" s="132"/>
      <c r="DIP385" s="132"/>
      <c r="DIQ385" s="132"/>
      <c r="DIR385" s="132"/>
      <c r="DIS385" s="132"/>
      <c r="DIT385" s="132"/>
      <c r="DIU385" s="132"/>
      <c r="DIV385" s="132"/>
      <c r="DIW385" s="132"/>
      <c r="DIX385" s="132"/>
      <c r="DIY385" s="132"/>
      <c r="DIZ385" s="132"/>
      <c r="DJA385" s="132"/>
      <c r="DJB385" s="132"/>
      <c r="DJC385" s="132"/>
      <c r="DJD385" s="132"/>
      <c r="DJE385" s="132"/>
      <c r="DJF385" s="132"/>
      <c r="DJG385" s="132"/>
      <c r="DJH385" s="132"/>
      <c r="DJI385" s="132"/>
      <c r="DJJ385" s="132"/>
      <c r="DJK385" s="132"/>
      <c r="DJL385" s="132"/>
      <c r="DJM385" s="132"/>
      <c r="DJN385" s="132"/>
      <c r="DJO385" s="132"/>
      <c r="DJP385" s="132"/>
      <c r="DJQ385" s="132"/>
      <c r="DJR385" s="132"/>
      <c r="DJS385" s="132"/>
      <c r="DJT385" s="132"/>
      <c r="DJU385" s="132"/>
      <c r="DJV385" s="132"/>
      <c r="DJW385" s="132"/>
      <c r="DJX385" s="132"/>
      <c r="DJY385" s="132"/>
      <c r="DJZ385" s="132"/>
      <c r="DKA385" s="132"/>
      <c r="DKB385" s="132"/>
      <c r="DKC385" s="132"/>
      <c r="DKD385" s="132"/>
      <c r="DKE385" s="132"/>
      <c r="DKF385" s="132"/>
      <c r="DKG385" s="132"/>
      <c r="DKH385" s="132"/>
      <c r="DKI385" s="132"/>
      <c r="DKJ385" s="132"/>
      <c r="DKK385" s="132"/>
      <c r="DKL385" s="132"/>
      <c r="DKM385" s="132"/>
      <c r="DKN385" s="132"/>
      <c r="DKO385" s="132"/>
      <c r="DKP385" s="132"/>
      <c r="DKQ385" s="132"/>
      <c r="DKR385" s="132"/>
      <c r="DKS385" s="132"/>
      <c r="DKT385" s="132"/>
      <c r="DKU385" s="132"/>
      <c r="DKV385" s="132"/>
      <c r="DKW385" s="132"/>
      <c r="DKX385" s="132"/>
      <c r="DKY385" s="132"/>
      <c r="DKZ385" s="132"/>
      <c r="DLA385" s="132"/>
      <c r="DLB385" s="132"/>
      <c r="DLC385" s="132"/>
      <c r="DLD385" s="132"/>
      <c r="DLE385" s="132"/>
      <c r="DLF385" s="132"/>
      <c r="DLG385" s="132"/>
      <c r="DLH385" s="132"/>
      <c r="DLI385" s="132"/>
      <c r="DLJ385" s="132"/>
      <c r="DLK385" s="132"/>
      <c r="DLL385" s="132"/>
      <c r="DLM385" s="132"/>
      <c r="DLN385" s="132"/>
      <c r="DLO385" s="132"/>
      <c r="DLP385" s="132"/>
      <c r="DLQ385" s="132"/>
      <c r="DLR385" s="132"/>
      <c r="DLS385" s="132"/>
      <c r="DLT385" s="132"/>
      <c r="DLU385" s="132"/>
      <c r="DLV385" s="132"/>
      <c r="DLW385" s="132"/>
      <c r="DLX385" s="132"/>
      <c r="DLY385" s="132"/>
      <c r="DLZ385" s="132"/>
      <c r="DMA385" s="132"/>
      <c r="DMB385" s="132"/>
      <c r="DMC385" s="132"/>
      <c r="DMD385" s="132"/>
      <c r="DME385" s="132"/>
      <c r="DMF385" s="132"/>
      <c r="DMG385" s="132"/>
      <c r="DMH385" s="132"/>
      <c r="DMI385" s="132"/>
      <c r="DMJ385" s="132"/>
      <c r="DMK385" s="132"/>
      <c r="DML385" s="132"/>
      <c r="DMM385" s="132"/>
      <c r="DMN385" s="132"/>
      <c r="DMO385" s="132"/>
      <c r="DMP385" s="132"/>
      <c r="DMQ385" s="132"/>
      <c r="DMR385" s="132"/>
      <c r="DMS385" s="132"/>
      <c r="DMT385" s="132"/>
      <c r="DMU385" s="132"/>
      <c r="DMV385" s="132"/>
      <c r="DMW385" s="132"/>
      <c r="DMX385" s="132"/>
      <c r="DMY385" s="132"/>
      <c r="DMZ385" s="132"/>
      <c r="DNA385" s="132"/>
      <c r="DNB385" s="132"/>
      <c r="DNC385" s="132"/>
      <c r="DND385" s="132"/>
      <c r="DNE385" s="132"/>
      <c r="DNF385" s="132"/>
      <c r="DNG385" s="132"/>
      <c r="DNH385" s="132"/>
      <c r="DNI385" s="132"/>
      <c r="DNJ385" s="132"/>
      <c r="DNK385" s="132"/>
      <c r="DNL385" s="132"/>
      <c r="DNM385" s="132"/>
      <c r="DNN385" s="132"/>
      <c r="DNO385" s="132"/>
      <c r="DNP385" s="132"/>
      <c r="DNQ385" s="132"/>
      <c r="DNR385" s="132"/>
      <c r="DNS385" s="132"/>
      <c r="DNT385" s="132"/>
      <c r="DNU385" s="132"/>
      <c r="DNV385" s="132"/>
      <c r="DNW385" s="132"/>
      <c r="DNX385" s="132"/>
      <c r="DNY385" s="132"/>
      <c r="DNZ385" s="132"/>
      <c r="DOA385" s="132"/>
      <c r="DOB385" s="132"/>
      <c r="DOC385" s="132"/>
      <c r="DOD385" s="132"/>
      <c r="DOE385" s="132"/>
      <c r="DOF385" s="132"/>
      <c r="DOG385" s="132"/>
      <c r="DOH385" s="132"/>
      <c r="DOI385" s="132"/>
      <c r="DOJ385" s="132"/>
      <c r="DOK385" s="132"/>
      <c r="DOL385" s="132"/>
      <c r="DOM385" s="132"/>
      <c r="DON385" s="132"/>
      <c r="DOO385" s="132"/>
      <c r="DOP385" s="132"/>
      <c r="DOQ385" s="132"/>
      <c r="DOR385" s="132"/>
      <c r="DOS385" s="132"/>
      <c r="DOT385" s="132"/>
      <c r="DOU385" s="132"/>
      <c r="DOV385" s="132"/>
      <c r="DOW385" s="132"/>
      <c r="DOX385" s="132"/>
      <c r="DOY385" s="132"/>
      <c r="DOZ385" s="132"/>
      <c r="DPA385" s="132"/>
      <c r="DPB385" s="132"/>
      <c r="DPC385" s="132"/>
      <c r="DPD385" s="132"/>
      <c r="DPE385" s="132"/>
      <c r="DPF385" s="132"/>
      <c r="DPG385" s="132"/>
      <c r="DPH385" s="132"/>
      <c r="DPI385" s="132"/>
      <c r="DPJ385" s="132"/>
      <c r="DPK385" s="132"/>
      <c r="DPL385" s="132"/>
      <c r="DPM385" s="132"/>
      <c r="DPN385" s="132"/>
      <c r="DPO385" s="132"/>
      <c r="DPP385" s="132"/>
      <c r="DPQ385" s="132"/>
      <c r="DPR385" s="132"/>
      <c r="DPS385" s="132"/>
      <c r="DPT385" s="132"/>
      <c r="DPU385" s="132"/>
      <c r="DPV385" s="132"/>
      <c r="DPW385" s="132"/>
      <c r="DPX385" s="132"/>
      <c r="DPY385" s="132"/>
      <c r="DPZ385" s="132"/>
      <c r="DQA385" s="132"/>
      <c r="DQB385" s="132"/>
      <c r="DQC385" s="132"/>
      <c r="DQD385" s="132"/>
      <c r="DQE385" s="132"/>
      <c r="DQF385" s="132"/>
      <c r="DQG385" s="132"/>
      <c r="DQH385" s="132"/>
      <c r="DQI385" s="132"/>
      <c r="DQJ385" s="132"/>
      <c r="DQK385" s="132"/>
      <c r="DQL385" s="132"/>
      <c r="DQM385" s="132"/>
      <c r="DQN385" s="132"/>
      <c r="DQO385" s="132"/>
      <c r="DQP385" s="132"/>
      <c r="DQQ385" s="132"/>
      <c r="DQR385" s="132"/>
      <c r="DQS385" s="132"/>
      <c r="DQT385" s="132"/>
      <c r="DQU385" s="132"/>
      <c r="DQV385" s="132"/>
      <c r="DQW385" s="132"/>
      <c r="DQX385" s="132"/>
      <c r="DQY385" s="132"/>
      <c r="DQZ385" s="132"/>
      <c r="DRA385" s="132"/>
      <c r="DRB385" s="132"/>
      <c r="DRC385" s="132"/>
      <c r="DRD385" s="132"/>
      <c r="DRE385" s="132"/>
      <c r="DRF385" s="132"/>
      <c r="DRG385" s="132"/>
      <c r="DRH385" s="132"/>
      <c r="DRI385" s="132"/>
      <c r="DRJ385" s="132"/>
      <c r="DRK385" s="132"/>
      <c r="DRL385" s="132"/>
      <c r="DRM385" s="132"/>
      <c r="DRN385" s="132"/>
      <c r="DRO385" s="132"/>
      <c r="DRP385" s="132"/>
      <c r="DRQ385" s="132"/>
      <c r="DRR385" s="132"/>
      <c r="DRS385" s="132"/>
      <c r="DRT385" s="132"/>
      <c r="DRU385" s="132"/>
      <c r="DRV385" s="132"/>
      <c r="DRW385" s="132"/>
      <c r="DRX385" s="132"/>
      <c r="DRY385" s="132"/>
      <c r="DRZ385" s="132"/>
      <c r="DSA385" s="132"/>
      <c r="DSB385" s="132"/>
      <c r="DSC385" s="132"/>
      <c r="DSD385" s="132"/>
      <c r="DSE385" s="132"/>
      <c r="DSF385" s="132"/>
      <c r="DSG385" s="132"/>
      <c r="DSH385" s="132"/>
      <c r="DSI385" s="132"/>
      <c r="DSJ385" s="132"/>
      <c r="DSK385" s="132"/>
      <c r="DSL385" s="132"/>
      <c r="DSM385" s="132"/>
      <c r="DSN385" s="132"/>
      <c r="DSO385" s="132"/>
      <c r="DSP385" s="132"/>
      <c r="DSQ385" s="132"/>
      <c r="DSR385" s="132"/>
      <c r="DSS385" s="132"/>
      <c r="DST385" s="132"/>
      <c r="DSU385" s="132"/>
      <c r="DSV385" s="132"/>
      <c r="DSW385" s="132"/>
      <c r="DSX385" s="132"/>
      <c r="DSY385" s="132"/>
      <c r="DSZ385" s="132"/>
      <c r="DTA385" s="132"/>
      <c r="DTB385" s="132"/>
      <c r="DTC385" s="132"/>
      <c r="DTD385" s="132"/>
      <c r="DTE385" s="132"/>
      <c r="DTF385" s="132"/>
      <c r="DTG385" s="132"/>
      <c r="DTH385" s="132"/>
      <c r="DTI385" s="132"/>
      <c r="DTJ385" s="132"/>
      <c r="DTK385" s="132"/>
      <c r="DTL385" s="132"/>
      <c r="DTM385" s="132"/>
      <c r="DTN385" s="132"/>
      <c r="DTO385" s="132"/>
      <c r="DTP385" s="132"/>
      <c r="DTQ385" s="132"/>
      <c r="DTR385" s="132"/>
      <c r="DTS385" s="132"/>
      <c r="DTT385" s="132"/>
      <c r="DTU385" s="132"/>
      <c r="DTV385" s="132"/>
      <c r="DTW385" s="132"/>
      <c r="DTX385" s="132"/>
      <c r="DTY385" s="132"/>
      <c r="DTZ385" s="132"/>
      <c r="DUA385" s="132"/>
      <c r="DUB385" s="132"/>
      <c r="DUC385" s="132"/>
      <c r="DUD385" s="132"/>
      <c r="DUE385" s="132"/>
      <c r="DUF385" s="132"/>
      <c r="DUG385" s="132"/>
      <c r="DUH385" s="132"/>
      <c r="DUI385" s="132"/>
      <c r="DUJ385" s="132"/>
      <c r="DUK385" s="132"/>
      <c r="DUL385" s="132"/>
      <c r="DUM385" s="132"/>
      <c r="DUN385" s="132"/>
      <c r="DUO385" s="132"/>
      <c r="DUP385" s="132"/>
      <c r="DUQ385" s="132"/>
      <c r="DUR385" s="132"/>
      <c r="DUS385" s="132"/>
      <c r="DUT385" s="132"/>
      <c r="DUU385" s="132"/>
      <c r="DUV385" s="132"/>
      <c r="DUW385" s="132"/>
      <c r="DUX385" s="132"/>
      <c r="DUY385" s="132"/>
      <c r="DUZ385" s="132"/>
      <c r="DVA385" s="132"/>
      <c r="DVB385" s="132"/>
      <c r="DVC385" s="132"/>
      <c r="DVD385" s="132"/>
      <c r="DVE385" s="132"/>
      <c r="DVF385" s="132"/>
      <c r="DVG385" s="132"/>
      <c r="DVH385" s="132"/>
      <c r="DVI385" s="132"/>
      <c r="DVJ385" s="132"/>
      <c r="DVK385" s="132"/>
      <c r="DVL385" s="132"/>
      <c r="DVM385" s="132"/>
      <c r="DVN385" s="132"/>
      <c r="DVO385" s="132"/>
      <c r="DVP385" s="132"/>
      <c r="DVQ385" s="132"/>
      <c r="DVR385" s="132"/>
      <c r="DVS385" s="132"/>
      <c r="DVT385" s="132"/>
      <c r="DVU385" s="132"/>
      <c r="DVV385" s="132"/>
      <c r="DVW385" s="132"/>
      <c r="DVX385" s="132"/>
      <c r="DVY385" s="132"/>
      <c r="DVZ385" s="132"/>
      <c r="DWA385" s="132"/>
      <c r="DWB385" s="132"/>
      <c r="DWC385" s="132"/>
      <c r="DWD385" s="132"/>
      <c r="DWE385" s="132"/>
      <c r="DWF385" s="132"/>
      <c r="DWG385" s="132"/>
      <c r="DWH385" s="132"/>
      <c r="DWI385" s="132"/>
      <c r="DWJ385" s="132"/>
      <c r="DWK385" s="132"/>
      <c r="DWL385" s="132"/>
      <c r="DWM385" s="132"/>
      <c r="DWN385" s="132"/>
      <c r="DWO385" s="132"/>
      <c r="DWP385" s="132"/>
      <c r="DWQ385" s="132"/>
      <c r="DWR385" s="132"/>
      <c r="DWS385" s="132"/>
      <c r="DWT385" s="132"/>
      <c r="DWU385" s="132"/>
      <c r="DWV385" s="132"/>
      <c r="DWW385" s="132"/>
      <c r="DWX385" s="132"/>
      <c r="DWY385" s="132"/>
      <c r="DWZ385" s="132"/>
      <c r="DXA385" s="132"/>
      <c r="DXB385" s="132"/>
      <c r="DXC385" s="132"/>
      <c r="DXD385" s="132"/>
      <c r="DXE385" s="132"/>
      <c r="DXF385" s="132"/>
      <c r="DXG385" s="132"/>
      <c r="DXH385" s="132"/>
      <c r="DXI385" s="132"/>
      <c r="DXJ385" s="132"/>
      <c r="DXK385" s="132"/>
      <c r="DXL385" s="132"/>
      <c r="DXM385" s="132"/>
      <c r="DXN385" s="132"/>
      <c r="DXO385" s="132"/>
      <c r="DXP385" s="132"/>
      <c r="DXQ385" s="132"/>
      <c r="DXR385" s="132"/>
      <c r="DXS385" s="132"/>
      <c r="DXT385" s="132"/>
      <c r="DXU385" s="132"/>
      <c r="DXV385" s="132"/>
      <c r="DXW385" s="132"/>
      <c r="DXX385" s="132"/>
      <c r="DXY385" s="132"/>
      <c r="DXZ385" s="132"/>
      <c r="DYA385" s="132"/>
      <c r="DYB385" s="132"/>
      <c r="DYC385" s="132"/>
      <c r="DYD385" s="132"/>
      <c r="DYE385" s="132"/>
      <c r="DYF385" s="132"/>
      <c r="DYG385" s="132"/>
      <c r="DYH385" s="132"/>
      <c r="DYI385" s="132"/>
      <c r="DYJ385" s="132"/>
      <c r="DYK385" s="132"/>
      <c r="DYL385" s="132"/>
      <c r="DYM385" s="132"/>
      <c r="DYN385" s="132"/>
      <c r="DYO385" s="132"/>
      <c r="DYP385" s="132"/>
      <c r="DYQ385" s="132"/>
      <c r="DYR385" s="132"/>
      <c r="DYS385" s="132"/>
      <c r="DYT385" s="132"/>
      <c r="DYU385" s="132"/>
      <c r="DYV385" s="132"/>
      <c r="DYW385" s="132"/>
      <c r="DYX385" s="132"/>
      <c r="DYY385" s="132"/>
      <c r="DYZ385" s="132"/>
      <c r="DZA385" s="132"/>
      <c r="DZB385" s="132"/>
      <c r="DZC385" s="132"/>
      <c r="DZD385" s="132"/>
      <c r="DZE385" s="132"/>
      <c r="DZF385" s="132"/>
      <c r="DZG385" s="132"/>
      <c r="DZH385" s="132"/>
      <c r="DZI385" s="132"/>
      <c r="DZJ385" s="132"/>
      <c r="DZK385" s="132"/>
      <c r="DZL385" s="132"/>
      <c r="DZM385" s="132"/>
      <c r="DZN385" s="132"/>
      <c r="DZO385" s="132"/>
      <c r="DZP385" s="132"/>
      <c r="DZQ385" s="132"/>
      <c r="DZR385" s="132"/>
      <c r="DZS385" s="132"/>
      <c r="DZT385" s="132"/>
      <c r="DZU385" s="132"/>
      <c r="DZV385" s="132"/>
      <c r="DZW385" s="132"/>
      <c r="DZX385" s="132"/>
      <c r="DZY385" s="132"/>
      <c r="DZZ385" s="132"/>
      <c r="EAA385" s="132"/>
      <c r="EAB385" s="132"/>
      <c r="EAC385" s="132"/>
      <c r="EAD385" s="132"/>
      <c r="EAE385" s="132"/>
      <c r="EAF385" s="132"/>
      <c r="EAG385" s="132"/>
      <c r="EAH385" s="132"/>
      <c r="EAI385" s="132"/>
      <c r="EAJ385" s="132"/>
      <c r="EAK385" s="132"/>
      <c r="EAL385" s="132"/>
      <c r="EAM385" s="132"/>
      <c r="EAN385" s="132"/>
      <c r="EAO385" s="132"/>
      <c r="EAP385" s="132"/>
      <c r="EAQ385" s="132"/>
      <c r="EAR385" s="132"/>
      <c r="EAS385" s="132"/>
      <c r="EAT385" s="132"/>
      <c r="EAU385" s="132"/>
      <c r="EAV385" s="132"/>
      <c r="EAW385" s="132"/>
      <c r="EAX385" s="132"/>
      <c r="EAY385" s="132"/>
      <c r="EAZ385" s="132"/>
      <c r="EBA385" s="132"/>
      <c r="EBB385" s="132"/>
      <c r="EBC385" s="132"/>
      <c r="EBD385" s="132"/>
      <c r="EBE385" s="132"/>
      <c r="EBF385" s="132"/>
      <c r="EBG385" s="132"/>
      <c r="EBH385" s="132"/>
      <c r="EBI385" s="132"/>
      <c r="EBJ385" s="132"/>
      <c r="EBK385" s="132"/>
      <c r="EBL385" s="132"/>
      <c r="EBM385" s="132"/>
      <c r="EBN385" s="132"/>
      <c r="EBO385" s="132"/>
      <c r="EBP385" s="132"/>
      <c r="EBQ385" s="132"/>
      <c r="EBR385" s="132"/>
      <c r="EBS385" s="132"/>
      <c r="EBT385" s="132"/>
      <c r="EBU385" s="132"/>
      <c r="EBV385" s="132"/>
      <c r="EBW385" s="132"/>
      <c r="EBX385" s="132"/>
      <c r="EBY385" s="132"/>
      <c r="EBZ385" s="132"/>
      <c r="ECA385" s="132"/>
      <c r="ECB385" s="132"/>
      <c r="ECC385" s="132"/>
      <c r="ECD385" s="132"/>
      <c r="ECE385" s="132"/>
      <c r="ECF385" s="132"/>
      <c r="ECG385" s="132"/>
      <c r="ECH385" s="132"/>
      <c r="ECI385" s="132"/>
      <c r="ECJ385" s="132"/>
      <c r="ECK385" s="132"/>
      <c r="ECL385" s="132"/>
      <c r="ECM385" s="132"/>
      <c r="ECN385" s="132"/>
      <c r="ECO385" s="132"/>
      <c r="ECP385" s="132"/>
      <c r="ECQ385" s="132"/>
      <c r="ECR385" s="132"/>
      <c r="ECS385" s="132"/>
      <c r="ECT385" s="132"/>
      <c r="ECU385" s="132"/>
      <c r="ECV385" s="132"/>
      <c r="ECW385" s="132"/>
      <c r="ECX385" s="132"/>
      <c r="ECY385" s="132"/>
      <c r="ECZ385" s="132"/>
      <c r="EDA385" s="132"/>
      <c r="EDB385" s="132"/>
      <c r="EDC385" s="132"/>
      <c r="EDD385" s="132"/>
      <c r="EDE385" s="132"/>
      <c r="EDF385" s="132"/>
      <c r="EDG385" s="132"/>
      <c r="EDH385" s="132"/>
      <c r="EDI385" s="132"/>
      <c r="EDJ385" s="132"/>
      <c r="EDK385" s="132"/>
      <c r="EDL385" s="132"/>
      <c r="EDM385" s="132"/>
      <c r="EDN385" s="132"/>
      <c r="EDO385" s="132"/>
      <c r="EDP385" s="132"/>
      <c r="EDQ385" s="132"/>
      <c r="EDR385" s="132"/>
      <c r="EDS385" s="132"/>
      <c r="EDT385" s="132"/>
      <c r="EDU385" s="132"/>
      <c r="EDV385" s="132"/>
      <c r="EDW385" s="132"/>
      <c r="EDX385" s="132"/>
      <c r="EDY385" s="132"/>
      <c r="EDZ385" s="132"/>
      <c r="EEA385" s="132"/>
      <c r="EEB385" s="132"/>
      <c r="EEC385" s="132"/>
      <c r="EED385" s="132"/>
      <c r="EEE385" s="132"/>
      <c r="EEF385" s="132"/>
      <c r="EEG385" s="132"/>
      <c r="EEH385" s="132"/>
      <c r="EEI385" s="132"/>
      <c r="EEJ385" s="132"/>
      <c r="EEK385" s="132"/>
      <c r="EEL385" s="132"/>
      <c r="EEM385" s="132"/>
      <c r="EEN385" s="132"/>
      <c r="EEO385" s="132"/>
      <c r="EEP385" s="132"/>
      <c r="EEQ385" s="132"/>
      <c r="EER385" s="132"/>
      <c r="EES385" s="132"/>
      <c r="EET385" s="132"/>
      <c r="EEU385" s="132"/>
      <c r="EEV385" s="132"/>
      <c r="EEW385" s="132"/>
      <c r="EEX385" s="132"/>
      <c r="EEY385" s="132"/>
      <c r="EEZ385" s="132"/>
      <c r="EFA385" s="132"/>
      <c r="EFB385" s="132"/>
      <c r="EFC385" s="132"/>
      <c r="EFD385" s="132"/>
      <c r="EFE385" s="132"/>
      <c r="EFF385" s="132"/>
      <c r="EFG385" s="132"/>
      <c r="EFH385" s="132"/>
      <c r="EFI385" s="132"/>
      <c r="EFJ385" s="132"/>
      <c r="EFK385" s="132"/>
      <c r="EFL385" s="132"/>
      <c r="EFM385" s="132"/>
      <c r="EFN385" s="132"/>
      <c r="EFO385" s="132"/>
      <c r="EFP385" s="132"/>
      <c r="EFQ385" s="132"/>
      <c r="EFR385" s="132"/>
      <c r="EFS385" s="132"/>
      <c r="EFT385" s="132"/>
      <c r="EFU385" s="132"/>
      <c r="EFV385" s="132"/>
      <c r="EFW385" s="132"/>
      <c r="EFX385" s="132"/>
      <c r="EFY385" s="132"/>
      <c r="EFZ385" s="132"/>
      <c r="EGA385" s="132"/>
      <c r="EGB385" s="132"/>
      <c r="EGC385" s="132"/>
      <c r="EGD385" s="132"/>
      <c r="EGE385" s="132"/>
      <c r="EGF385" s="132"/>
      <c r="EGG385" s="132"/>
      <c r="EGH385" s="132"/>
      <c r="EGI385" s="132"/>
      <c r="EGJ385" s="132"/>
      <c r="EGK385" s="132"/>
      <c r="EGL385" s="132"/>
      <c r="EGM385" s="132"/>
      <c r="EGN385" s="132"/>
      <c r="EGO385" s="132"/>
      <c r="EGP385" s="132"/>
      <c r="EGQ385" s="132"/>
      <c r="EGR385" s="132"/>
      <c r="EGS385" s="132"/>
      <c r="EGT385" s="132"/>
      <c r="EGU385" s="132"/>
      <c r="EGV385" s="132"/>
      <c r="EGW385" s="132"/>
      <c r="EGX385" s="132"/>
      <c r="EGY385" s="132"/>
      <c r="EGZ385" s="132"/>
      <c r="EHA385" s="132"/>
      <c r="EHB385" s="132"/>
      <c r="EHC385" s="132"/>
      <c r="EHD385" s="132"/>
      <c r="EHE385" s="132"/>
      <c r="EHF385" s="132"/>
      <c r="EHG385" s="132"/>
      <c r="EHH385" s="132"/>
      <c r="EHI385" s="132"/>
      <c r="EHJ385" s="132"/>
      <c r="EHK385" s="132"/>
      <c r="EHL385" s="132"/>
      <c r="EHM385" s="132"/>
      <c r="EHN385" s="132"/>
      <c r="EHO385" s="132"/>
      <c r="EHP385" s="132"/>
      <c r="EHQ385" s="132"/>
      <c r="EHR385" s="132"/>
      <c r="EHS385" s="132"/>
      <c r="EHT385" s="132"/>
      <c r="EHU385" s="132"/>
      <c r="EHV385" s="132"/>
      <c r="EHW385" s="132"/>
      <c r="EHX385" s="132"/>
      <c r="EHY385" s="132"/>
      <c r="EHZ385" s="132"/>
      <c r="EIA385" s="132"/>
      <c r="EIB385" s="132"/>
      <c r="EIC385" s="132"/>
      <c r="EID385" s="132"/>
      <c r="EIE385" s="132"/>
      <c r="EIF385" s="132"/>
      <c r="EIG385" s="132"/>
      <c r="EIH385" s="132"/>
      <c r="EII385" s="132"/>
      <c r="EIJ385" s="132"/>
      <c r="EIK385" s="132"/>
      <c r="EIL385" s="132"/>
      <c r="EIM385" s="132"/>
      <c r="EIN385" s="132"/>
      <c r="EIO385" s="132"/>
      <c r="EIP385" s="132"/>
      <c r="EIQ385" s="132"/>
      <c r="EIR385" s="132"/>
      <c r="EIS385" s="132"/>
      <c r="EIT385" s="132"/>
      <c r="EIU385" s="132"/>
      <c r="EIV385" s="132"/>
      <c r="EIW385" s="132"/>
      <c r="EIX385" s="132"/>
      <c r="EIY385" s="132"/>
      <c r="EIZ385" s="132"/>
      <c r="EJA385" s="132"/>
      <c r="EJB385" s="132"/>
      <c r="EJC385" s="132"/>
      <c r="EJD385" s="132"/>
      <c r="EJE385" s="132"/>
      <c r="EJF385" s="132"/>
      <c r="EJG385" s="132"/>
      <c r="EJH385" s="132"/>
      <c r="EJI385" s="132"/>
      <c r="EJJ385" s="132"/>
      <c r="EJK385" s="132"/>
      <c r="EJL385" s="132"/>
      <c r="EJM385" s="132"/>
      <c r="EJN385" s="132"/>
      <c r="EJO385" s="132"/>
      <c r="EJP385" s="132"/>
      <c r="EJQ385" s="132"/>
      <c r="EJR385" s="132"/>
      <c r="EJS385" s="132"/>
      <c r="EJT385" s="132"/>
      <c r="EJU385" s="132"/>
      <c r="EJV385" s="132"/>
      <c r="EJW385" s="132"/>
      <c r="EJX385" s="132"/>
      <c r="EJY385" s="132"/>
      <c r="EJZ385" s="132"/>
      <c r="EKA385" s="132"/>
      <c r="EKB385" s="132"/>
      <c r="EKC385" s="132"/>
      <c r="EKD385" s="132"/>
      <c r="EKE385" s="132"/>
      <c r="EKF385" s="132"/>
      <c r="EKG385" s="132"/>
      <c r="EKH385" s="132"/>
      <c r="EKI385" s="132"/>
      <c r="EKJ385" s="132"/>
      <c r="EKK385" s="132"/>
      <c r="EKL385" s="132"/>
      <c r="EKM385" s="132"/>
      <c r="EKN385" s="132"/>
      <c r="EKO385" s="132"/>
      <c r="EKP385" s="132"/>
      <c r="EKQ385" s="132"/>
      <c r="EKR385" s="132"/>
      <c r="EKS385" s="132"/>
      <c r="EKT385" s="132"/>
      <c r="EKU385" s="132"/>
      <c r="EKV385" s="132"/>
      <c r="EKW385" s="132"/>
      <c r="EKX385" s="132"/>
      <c r="EKY385" s="132"/>
      <c r="EKZ385" s="132"/>
      <c r="ELA385" s="132"/>
      <c r="ELB385" s="132"/>
      <c r="ELC385" s="132"/>
      <c r="ELD385" s="132"/>
      <c r="ELE385" s="132"/>
      <c r="ELF385" s="132"/>
      <c r="ELG385" s="132"/>
      <c r="ELH385" s="132"/>
      <c r="ELI385" s="132"/>
      <c r="ELJ385" s="132"/>
      <c r="ELK385" s="132"/>
      <c r="ELL385" s="132"/>
      <c r="ELM385" s="132"/>
      <c r="ELN385" s="132"/>
      <c r="ELO385" s="132"/>
      <c r="ELP385" s="132"/>
      <c r="ELQ385" s="132"/>
      <c r="ELR385" s="132"/>
      <c r="ELS385" s="132"/>
      <c r="ELT385" s="132"/>
      <c r="ELU385" s="132"/>
      <c r="ELV385" s="132"/>
      <c r="ELW385" s="132"/>
      <c r="ELX385" s="132"/>
      <c r="ELY385" s="132"/>
      <c r="ELZ385" s="132"/>
      <c r="EMA385" s="132"/>
      <c r="EMB385" s="132"/>
      <c r="EMC385" s="132"/>
      <c r="EMD385" s="132"/>
      <c r="EME385" s="132"/>
      <c r="EMF385" s="132"/>
      <c r="EMG385" s="132"/>
      <c r="EMH385" s="132"/>
      <c r="EMI385" s="132"/>
      <c r="EMJ385" s="132"/>
      <c r="EMK385" s="132"/>
      <c r="EML385" s="132"/>
      <c r="EMM385" s="132"/>
      <c r="EMN385" s="132"/>
      <c r="EMO385" s="132"/>
      <c r="EMP385" s="132"/>
      <c r="EMQ385" s="132"/>
      <c r="EMR385" s="132"/>
      <c r="EMS385" s="132"/>
      <c r="EMT385" s="132"/>
      <c r="EMU385" s="132"/>
      <c r="EMV385" s="132"/>
      <c r="EMW385" s="132"/>
      <c r="EMX385" s="132"/>
      <c r="EMY385" s="132"/>
      <c r="EMZ385" s="132"/>
      <c r="ENA385" s="132"/>
      <c r="ENB385" s="132"/>
      <c r="ENC385" s="132"/>
      <c r="END385" s="132"/>
      <c r="ENE385" s="132"/>
      <c r="ENF385" s="132"/>
      <c r="ENG385" s="132"/>
      <c r="ENH385" s="132"/>
      <c r="ENI385" s="132"/>
      <c r="ENJ385" s="132"/>
      <c r="ENK385" s="132"/>
      <c r="ENL385" s="132"/>
      <c r="ENM385" s="132"/>
      <c r="ENN385" s="132"/>
      <c r="ENO385" s="132"/>
      <c r="ENP385" s="132"/>
      <c r="ENQ385" s="132"/>
      <c r="ENR385" s="132"/>
      <c r="ENS385" s="132"/>
      <c r="ENT385" s="132"/>
      <c r="ENU385" s="132"/>
      <c r="ENV385" s="132"/>
      <c r="ENW385" s="132"/>
      <c r="ENX385" s="132"/>
      <c r="ENY385" s="132"/>
      <c r="ENZ385" s="132"/>
      <c r="EOA385" s="132"/>
      <c r="EOB385" s="132"/>
      <c r="EOC385" s="132"/>
      <c r="EOD385" s="132"/>
      <c r="EOE385" s="132"/>
      <c r="EOF385" s="132"/>
      <c r="EOG385" s="132"/>
      <c r="EOH385" s="132"/>
      <c r="EOI385" s="132"/>
      <c r="EOJ385" s="132"/>
      <c r="EOK385" s="132"/>
      <c r="EOL385" s="132"/>
      <c r="EOM385" s="132"/>
      <c r="EON385" s="132"/>
      <c r="EOO385" s="132"/>
      <c r="EOP385" s="132"/>
      <c r="EOQ385" s="132"/>
      <c r="EOR385" s="132"/>
      <c r="EOS385" s="132"/>
      <c r="EOT385" s="132"/>
      <c r="EOU385" s="132"/>
      <c r="EOV385" s="132"/>
      <c r="EOW385" s="132"/>
      <c r="EOX385" s="132"/>
      <c r="EOY385" s="132"/>
      <c r="EOZ385" s="132"/>
      <c r="EPA385" s="132"/>
      <c r="EPB385" s="132"/>
      <c r="EPC385" s="132"/>
      <c r="EPD385" s="132"/>
      <c r="EPE385" s="132"/>
      <c r="EPF385" s="132"/>
      <c r="EPG385" s="132"/>
      <c r="EPH385" s="132"/>
      <c r="EPI385" s="132"/>
      <c r="EPJ385" s="132"/>
      <c r="EPK385" s="132"/>
      <c r="EPL385" s="132"/>
      <c r="EPM385" s="132"/>
      <c r="EPN385" s="132"/>
      <c r="EPO385" s="132"/>
      <c r="EPP385" s="132"/>
      <c r="EPQ385" s="132"/>
      <c r="EPR385" s="132"/>
      <c r="EPS385" s="132"/>
      <c r="EPT385" s="132"/>
      <c r="EPU385" s="132"/>
      <c r="EPV385" s="132"/>
      <c r="EPW385" s="132"/>
      <c r="EPX385" s="132"/>
      <c r="EPY385" s="132"/>
      <c r="EPZ385" s="132"/>
      <c r="EQA385" s="132"/>
      <c r="EQB385" s="132"/>
      <c r="EQC385" s="132"/>
      <c r="EQD385" s="132"/>
      <c r="EQE385" s="132"/>
      <c r="EQF385" s="132"/>
      <c r="EQG385" s="132"/>
      <c r="EQH385" s="132"/>
      <c r="EQI385" s="132"/>
      <c r="EQJ385" s="132"/>
      <c r="EQK385" s="132"/>
      <c r="EQL385" s="132"/>
      <c r="EQM385" s="132"/>
      <c r="EQN385" s="132"/>
      <c r="EQO385" s="132"/>
      <c r="EQP385" s="132"/>
      <c r="EQQ385" s="132"/>
      <c r="EQR385" s="132"/>
      <c r="EQS385" s="132"/>
      <c r="EQT385" s="132"/>
      <c r="EQU385" s="132"/>
      <c r="EQV385" s="132"/>
      <c r="EQW385" s="132"/>
      <c r="EQX385" s="132"/>
      <c r="EQY385" s="132"/>
      <c r="EQZ385" s="132"/>
      <c r="ERA385" s="132"/>
      <c r="ERB385" s="132"/>
      <c r="ERC385" s="132"/>
      <c r="ERD385" s="132"/>
      <c r="ERE385" s="132"/>
      <c r="ERF385" s="132"/>
      <c r="ERG385" s="132"/>
      <c r="ERH385" s="132"/>
      <c r="ERI385" s="132"/>
      <c r="ERJ385" s="132"/>
      <c r="ERK385" s="132"/>
      <c r="ERL385" s="132"/>
      <c r="ERM385" s="132"/>
      <c r="ERN385" s="132"/>
      <c r="ERO385" s="132"/>
      <c r="ERP385" s="132"/>
      <c r="ERQ385" s="132"/>
      <c r="ERR385" s="132"/>
      <c r="ERS385" s="132"/>
      <c r="ERT385" s="132"/>
      <c r="ERU385" s="132"/>
      <c r="ERV385" s="132"/>
      <c r="ERW385" s="132"/>
      <c r="ERX385" s="132"/>
      <c r="ERY385" s="132"/>
      <c r="ERZ385" s="132"/>
      <c r="ESA385" s="132"/>
      <c r="ESB385" s="132"/>
      <c r="ESC385" s="132"/>
      <c r="ESD385" s="132"/>
      <c r="ESE385" s="132"/>
      <c r="ESF385" s="132"/>
      <c r="ESG385" s="132"/>
      <c r="ESH385" s="132"/>
      <c r="ESI385" s="132"/>
      <c r="ESJ385" s="132"/>
      <c r="ESK385" s="132"/>
      <c r="ESL385" s="132"/>
      <c r="ESM385" s="132"/>
      <c r="ESN385" s="132"/>
      <c r="ESO385" s="132"/>
      <c r="ESP385" s="132"/>
      <c r="ESQ385" s="132"/>
      <c r="ESR385" s="132"/>
      <c r="ESS385" s="132"/>
      <c r="EST385" s="132"/>
      <c r="ESU385" s="132"/>
      <c r="ESV385" s="132"/>
      <c r="ESW385" s="132"/>
      <c r="ESX385" s="132"/>
      <c r="ESY385" s="132"/>
      <c r="ESZ385" s="132"/>
      <c r="ETA385" s="132"/>
      <c r="ETB385" s="132"/>
      <c r="ETC385" s="132"/>
      <c r="ETD385" s="132"/>
      <c r="ETE385" s="132"/>
      <c r="ETF385" s="132"/>
      <c r="ETG385" s="132"/>
      <c r="ETH385" s="132"/>
      <c r="ETI385" s="132"/>
      <c r="ETJ385" s="132"/>
      <c r="ETK385" s="132"/>
      <c r="ETL385" s="132"/>
      <c r="ETM385" s="132"/>
      <c r="ETN385" s="132"/>
      <c r="ETO385" s="132"/>
      <c r="ETP385" s="132"/>
      <c r="ETQ385" s="132"/>
      <c r="ETR385" s="132"/>
      <c r="ETS385" s="132"/>
      <c r="ETT385" s="132"/>
      <c r="ETU385" s="132"/>
      <c r="ETV385" s="132"/>
      <c r="ETW385" s="132"/>
      <c r="ETX385" s="132"/>
      <c r="ETY385" s="132"/>
      <c r="ETZ385" s="132"/>
      <c r="EUA385" s="132"/>
      <c r="EUB385" s="132"/>
      <c r="EUC385" s="132"/>
      <c r="EUD385" s="132"/>
      <c r="EUE385" s="132"/>
      <c r="EUF385" s="132"/>
      <c r="EUG385" s="132"/>
      <c r="EUH385" s="132"/>
      <c r="EUI385" s="132"/>
      <c r="EUJ385" s="132"/>
      <c r="EUK385" s="132"/>
      <c r="EUL385" s="132"/>
      <c r="EUM385" s="132"/>
      <c r="EUN385" s="132"/>
      <c r="EUO385" s="132"/>
      <c r="EUP385" s="132"/>
      <c r="EUQ385" s="132"/>
      <c r="EUR385" s="132"/>
      <c r="EUS385" s="132"/>
      <c r="EUT385" s="132"/>
      <c r="EUU385" s="132"/>
      <c r="EUV385" s="132"/>
      <c r="EUW385" s="132"/>
      <c r="EUX385" s="132"/>
      <c r="EUY385" s="132"/>
      <c r="EUZ385" s="132"/>
      <c r="EVA385" s="132"/>
      <c r="EVB385" s="132"/>
      <c r="EVC385" s="132"/>
      <c r="EVD385" s="132"/>
      <c r="EVE385" s="132"/>
      <c r="EVF385" s="132"/>
      <c r="EVG385" s="132"/>
      <c r="EVH385" s="132"/>
      <c r="EVI385" s="132"/>
      <c r="EVJ385" s="132"/>
      <c r="EVK385" s="132"/>
      <c r="EVL385" s="132"/>
      <c r="EVM385" s="132"/>
      <c r="EVN385" s="132"/>
      <c r="EVO385" s="132"/>
      <c r="EVP385" s="132"/>
      <c r="EVQ385" s="132"/>
      <c r="EVR385" s="132"/>
      <c r="EVS385" s="132"/>
      <c r="EVT385" s="132"/>
      <c r="EVU385" s="132"/>
      <c r="EVV385" s="132"/>
      <c r="EVW385" s="132"/>
      <c r="EVX385" s="132"/>
      <c r="EVY385" s="132"/>
      <c r="EVZ385" s="132"/>
      <c r="EWA385" s="132"/>
      <c r="EWB385" s="132"/>
      <c r="EWC385" s="132"/>
      <c r="EWD385" s="132"/>
      <c r="EWE385" s="132"/>
      <c r="EWF385" s="132"/>
      <c r="EWG385" s="132"/>
      <c r="EWH385" s="132"/>
      <c r="EWI385" s="132"/>
      <c r="EWJ385" s="132"/>
      <c r="EWK385" s="132"/>
      <c r="EWL385" s="132"/>
      <c r="EWM385" s="132"/>
      <c r="EWN385" s="132"/>
      <c r="EWO385" s="132"/>
      <c r="EWP385" s="132"/>
      <c r="EWQ385" s="132"/>
      <c r="EWR385" s="132"/>
      <c r="EWS385" s="132"/>
      <c r="EWT385" s="132"/>
      <c r="EWU385" s="132"/>
      <c r="EWV385" s="132"/>
      <c r="EWW385" s="132"/>
      <c r="EWX385" s="132"/>
      <c r="EWY385" s="132"/>
      <c r="EWZ385" s="132"/>
      <c r="EXA385" s="132"/>
      <c r="EXB385" s="132"/>
      <c r="EXC385" s="132"/>
      <c r="EXD385" s="132"/>
      <c r="EXE385" s="132"/>
      <c r="EXF385" s="132"/>
      <c r="EXG385" s="132"/>
      <c r="EXH385" s="132"/>
      <c r="EXI385" s="132"/>
      <c r="EXJ385" s="132"/>
      <c r="EXK385" s="132"/>
      <c r="EXL385" s="132"/>
      <c r="EXM385" s="132"/>
      <c r="EXN385" s="132"/>
      <c r="EXO385" s="132"/>
      <c r="EXP385" s="132"/>
      <c r="EXQ385" s="132"/>
      <c r="EXR385" s="132"/>
      <c r="EXS385" s="132"/>
      <c r="EXT385" s="132"/>
      <c r="EXU385" s="132"/>
      <c r="EXV385" s="132"/>
      <c r="EXW385" s="132"/>
      <c r="EXX385" s="132"/>
      <c r="EXY385" s="132"/>
      <c r="EXZ385" s="132"/>
      <c r="EYA385" s="132"/>
      <c r="EYB385" s="132"/>
      <c r="EYC385" s="132"/>
      <c r="EYD385" s="132"/>
      <c r="EYE385" s="132"/>
      <c r="EYF385" s="132"/>
      <c r="EYG385" s="132"/>
      <c r="EYH385" s="132"/>
      <c r="EYI385" s="132"/>
      <c r="EYJ385" s="132"/>
      <c r="EYK385" s="132"/>
      <c r="EYL385" s="132"/>
      <c r="EYM385" s="132"/>
      <c r="EYN385" s="132"/>
      <c r="EYO385" s="132"/>
      <c r="EYP385" s="132"/>
      <c r="EYQ385" s="132"/>
      <c r="EYR385" s="132"/>
      <c r="EYS385" s="132"/>
      <c r="EYT385" s="132"/>
      <c r="EYU385" s="132"/>
      <c r="EYV385" s="132"/>
      <c r="EYW385" s="132"/>
      <c r="EYX385" s="132"/>
      <c r="EYY385" s="132"/>
      <c r="EYZ385" s="132"/>
      <c r="EZA385" s="132"/>
      <c r="EZB385" s="132"/>
      <c r="EZC385" s="132"/>
      <c r="EZD385" s="132"/>
      <c r="EZE385" s="132"/>
      <c r="EZF385" s="132"/>
      <c r="EZG385" s="132"/>
      <c r="EZH385" s="132"/>
      <c r="EZI385" s="132"/>
      <c r="EZJ385" s="132"/>
      <c r="EZK385" s="132"/>
      <c r="EZL385" s="132"/>
      <c r="EZM385" s="132"/>
      <c r="EZN385" s="132"/>
      <c r="EZO385" s="132"/>
      <c r="EZP385" s="132"/>
      <c r="EZQ385" s="132"/>
      <c r="EZR385" s="132"/>
      <c r="EZS385" s="132"/>
      <c r="EZT385" s="132"/>
      <c r="EZU385" s="132"/>
      <c r="EZV385" s="132"/>
      <c r="EZW385" s="132"/>
      <c r="EZX385" s="132"/>
      <c r="EZY385" s="132"/>
      <c r="EZZ385" s="132"/>
      <c r="FAA385" s="132"/>
      <c r="FAB385" s="132"/>
      <c r="FAC385" s="132"/>
      <c r="FAD385" s="132"/>
      <c r="FAE385" s="132"/>
      <c r="FAF385" s="132"/>
      <c r="FAG385" s="132"/>
      <c r="FAH385" s="132"/>
      <c r="FAI385" s="132"/>
      <c r="FAJ385" s="132"/>
      <c r="FAK385" s="132"/>
      <c r="FAL385" s="132"/>
      <c r="FAM385" s="132"/>
      <c r="FAN385" s="132"/>
      <c r="FAO385" s="132"/>
      <c r="FAP385" s="132"/>
      <c r="FAQ385" s="132"/>
      <c r="FAR385" s="132"/>
      <c r="FAS385" s="132"/>
      <c r="FAT385" s="132"/>
      <c r="FAU385" s="132"/>
      <c r="FAV385" s="132"/>
      <c r="FAW385" s="132"/>
      <c r="FAX385" s="132"/>
      <c r="FAY385" s="132"/>
      <c r="FAZ385" s="132"/>
      <c r="FBA385" s="132"/>
      <c r="FBB385" s="132"/>
      <c r="FBC385" s="132"/>
      <c r="FBD385" s="132"/>
      <c r="FBE385" s="132"/>
      <c r="FBF385" s="132"/>
      <c r="FBG385" s="132"/>
      <c r="FBH385" s="132"/>
      <c r="FBI385" s="132"/>
      <c r="FBJ385" s="132"/>
      <c r="FBK385" s="132"/>
      <c r="FBL385" s="132"/>
      <c r="FBM385" s="132"/>
      <c r="FBN385" s="132"/>
      <c r="FBO385" s="132"/>
      <c r="FBP385" s="132"/>
      <c r="FBQ385" s="132"/>
      <c r="FBR385" s="132"/>
      <c r="FBS385" s="132"/>
      <c r="FBT385" s="132"/>
      <c r="FBU385" s="132"/>
      <c r="FBV385" s="132"/>
      <c r="FBW385" s="132"/>
      <c r="FBX385" s="132"/>
      <c r="FBY385" s="132"/>
      <c r="FBZ385" s="132"/>
      <c r="FCA385" s="132"/>
      <c r="FCB385" s="132"/>
      <c r="FCC385" s="132"/>
      <c r="FCD385" s="132"/>
      <c r="FCE385" s="132"/>
      <c r="FCF385" s="132"/>
      <c r="FCG385" s="132"/>
      <c r="FCH385" s="132"/>
      <c r="FCI385" s="132"/>
      <c r="FCJ385" s="132"/>
      <c r="FCK385" s="132"/>
      <c r="FCL385" s="132"/>
      <c r="FCM385" s="132"/>
      <c r="FCN385" s="132"/>
      <c r="FCO385" s="132"/>
      <c r="FCP385" s="132"/>
      <c r="FCQ385" s="132"/>
      <c r="FCR385" s="132"/>
      <c r="FCS385" s="132"/>
      <c r="FCT385" s="132"/>
      <c r="FCU385" s="132"/>
      <c r="FCV385" s="132"/>
      <c r="FCW385" s="132"/>
      <c r="FCX385" s="132"/>
      <c r="FCY385" s="132"/>
      <c r="FCZ385" s="132"/>
      <c r="FDA385" s="132"/>
      <c r="FDB385" s="132"/>
      <c r="FDC385" s="132"/>
      <c r="FDD385" s="132"/>
      <c r="FDE385" s="132"/>
      <c r="FDF385" s="132"/>
      <c r="FDG385" s="132"/>
      <c r="FDH385" s="132"/>
      <c r="FDI385" s="132"/>
      <c r="FDJ385" s="132"/>
      <c r="FDK385" s="132"/>
      <c r="FDL385" s="132"/>
      <c r="FDM385" s="132"/>
      <c r="FDN385" s="132"/>
      <c r="FDO385" s="132"/>
      <c r="FDP385" s="132"/>
      <c r="FDQ385" s="132"/>
      <c r="FDR385" s="132"/>
      <c r="FDS385" s="132"/>
      <c r="FDT385" s="132"/>
      <c r="FDU385" s="132"/>
      <c r="FDV385" s="132"/>
      <c r="FDW385" s="132"/>
      <c r="FDX385" s="132"/>
      <c r="FDY385" s="132"/>
      <c r="FDZ385" s="132"/>
      <c r="FEA385" s="132"/>
      <c r="FEB385" s="132"/>
      <c r="FEC385" s="132"/>
      <c r="FED385" s="132"/>
      <c r="FEE385" s="132"/>
      <c r="FEF385" s="132"/>
      <c r="FEG385" s="132"/>
      <c r="FEH385" s="132"/>
      <c r="FEI385" s="132"/>
      <c r="FEJ385" s="132"/>
      <c r="FEK385" s="132"/>
      <c r="FEL385" s="132"/>
      <c r="FEM385" s="132"/>
      <c r="FEN385" s="132"/>
      <c r="FEO385" s="132"/>
      <c r="FEP385" s="132"/>
      <c r="FEQ385" s="132"/>
      <c r="FER385" s="132"/>
      <c r="FES385" s="132"/>
      <c r="FET385" s="132"/>
      <c r="FEU385" s="132"/>
      <c r="FEV385" s="132"/>
      <c r="FEW385" s="132"/>
      <c r="FEX385" s="132"/>
      <c r="FEY385" s="132"/>
      <c r="FEZ385" s="132"/>
      <c r="FFA385" s="132"/>
      <c r="FFB385" s="132"/>
      <c r="FFC385" s="132"/>
      <c r="FFD385" s="132"/>
      <c r="FFE385" s="132"/>
      <c r="FFF385" s="132"/>
      <c r="FFG385" s="132"/>
      <c r="FFH385" s="132"/>
      <c r="FFI385" s="132"/>
      <c r="FFJ385" s="132"/>
      <c r="FFK385" s="132"/>
      <c r="FFL385" s="132"/>
      <c r="FFM385" s="132"/>
      <c r="FFN385" s="132"/>
      <c r="FFO385" s="132"/>
      <c r="FFP385" s="132"/>
      <c r="FFQ385" s="132"/>
      <c r="FFR385" s="132"/>
      <c r="FFS385" s="132"/>
      <c r="FFT385" s="132"/>
      <c r="FFU385" s="132"/>
      <c r="FFV385" s="132"/>
      <c r="FFW385" s="132"/>
      <c r="FFX385" s="132"/>
      <c r="FFY385" s="132"/>
      <c r="FFZ385" s="132"/>
      <c r="FGA385" s="132"/>
      <c r="FGB385" s="132"/>
      <c r="FGC385" s="132"/>
      <c r="FGD385" s="132"/>
      <c r="FGE385" s="132"/>
      <c r="FGF385" s="132"/>
      <c r="FGG385" s="132"/>
      <c r="FGH385" s="132"/>
      <c r="FGI385" s="132"/>
      <c r="FGJ385" s="132"/>
      <c r="FGK385" s="132"/>
      <c r="FGL385" s="132"/>
      <c r="FGM385" s="132"/>
      <c r="FGN385" s="132"/>
      <c r="FGO385" s="132"/>
      <c r="FGP385" s="132"/>
      <c r="FGQ385" s="132"/>
      <c r="FGR385" s="132"/>
      <c r="FGS385" s="132"/>
      <c r="FGT385" s="132"/>
      <c r="FGU385" s="132"/>
      <c r="FGV385" s="132"/>
      <c r="FGW385" s="132"/>
      <c r="FGX385" s="132"/>
      <c r="FGY385" s="132"/>
      <c r="FGZ385" s="132"/>
      <c r="FHA385" s="132"/>
      <c r="FHB385" s="132"/>
      <c r="FHC385" s="132"/>
      <c r="FHD385" s="132"/>
      <c r="FHE385" s="132"/>
      <c r="FHF385" s="132"/>
      <c r="FHG385" s="132"/>
      <c r="FHH385" s="132"/>
      <c r="FHI385" s="132"/>
      <c r="FHJ385" s="132"/>
      <c r="FHK385" s="132"/>
      <c r="FHL385" s="132"/>
      <c r="FHM385" s="132"/>
      <c r="FHN385" s="132"/>
      <c r="FHO385" s="132"/>
      <c r="FHP385" s="132"/>
      <c r="FHQ385" s="132"/>
      <c r="FHR385" s="132"/>
      <c r="FHS385" s="132"/>
      <c r="FHT385" s="132"/>
      <c r="FHU385" s="132"/>
      <c r="FHV385" s="132"/>
      <c r="FHW385" s="132"/>
      <c r="FHX385" s="132"/>
      <c r="FHY385" s="132"/>
      <c r="FHZ385" s="132"/>
      <c r="FIA385" s="132"/>
      <c r="FIB385" s="132"/>
      <c r="FIC385" s="132"/>
      <c r="FID385" s="132"/>
      <c r="FIE385" s="132"/>
      <c r="FIF385" s="132"/>
      <c r="FIG385" s="132"/>
      <c r="FIH385" s="132"/>
      <c r="FII385" s="132"/>
      <c r="FIJ385" s="132"/>
      <c r="FIK385" s="132"/>
      <c r="FIL385" s="132"/>
      <c r="FIM385" s="132"/>
      <c r="FIN385" s="132"/>
      <c r="FIO385" s="132"/>
      <c r="FIP385" s="132"/>
      <c r="FIQ385" s="132"/>
      <c r="FIR385" s="132"/>
      <c r="FIS385" s="132"/>
      <c r="FIT385" s="132"/>
      <c r="FIU385" s="132"/>
      <c r="FIV385" s="132"/>
      <c r="FIW385" s="132"/>
      <c r="FIX385" s="132"/>
      <c r="FIY385" s="132"/>
      <c r="FIZ385" s="132"/>
      <c r="FJA385" s="132"/>
      <c r="FJB385" s="132"/>
      <c r="FJC385" s="132"/>
      <c r="FJD385" s="132"/>
      <c r="FJE385" s="132"/>
      <c r="FJF385" s="132"/>
      <c r="FJG385" s="132"/>
      <c r="FJH385" s="132"/>
      <c r="FJI385" s="132"/>
      <c r="FJJ385" s="132"/>
      <c r="FJK385" s="132"/>
      <c r="FJL385" s="132"/>
      <c r="FJM385" s="132"/>
      <c r="FJN385" s="132"/>
      <c r="FJO385" s="132"/>
      <c r="FJP385" s="132"/>
      <c r="FJQ385" s="132"/>
      <c r="FJR385" s="132"/>
      <c r="FJS385" s="132"/>
      <c r="FJT385" s="132"/>
      <c r="FJU385" s="132"/>
      <c r="FJV385" s="132"/>
      <c r="FJW385" s="132"/>
      <c r="FJX385" s="132"/>
      <c r="FJY385" s="132"/>
      <c r="FJZ385" s="132"/>
      <c r="FKA385" s="132"/>
      <c r="FKB385" s="132"/>
      <c r="FKC385" s="132"/>
      <c r="FKD385" s="132"/>
      <c r="FKE385" s="132"/>
      <c r="FKF385" s="132"/>
      <c r="FKG385" s="132"/>
      <c r="FKH385" s="132"/>
      <c r="FKI385" s="132"/>
      <c r="FKJ385" s="132"/>
      <c r="FKK385" s="132"/>
      <c r="FKL385" s="132"/>
      <c r="FKM385" s="132"/>
      <c r="FKN385" s="132"/>
      <c r="FKO385" s="132"/>
      <c r="FKP385" s="132"/>
      <c r="FKQ385" s="132"/>
      <c r="FKR385" s="132"/>
      <c r="FKS385" s="132"/>
      <c r="FKT385" s="132"/>
      <c r="FKU385" s="132"/>
      <c r="FKV385" s="132"/>
      <c r="FKW385" s="132"/>
      <c r="FKX385" s="132"/>
      <c r="FKY385" s="132"/>
      <c r="FKZ385" s="132"/>
      <c r="FLA385" s="132"/>
      <c r="FLB385" s="132"/>
      <c r="FLC385" s="132"/>
      <c r="FLD385" s="132"/>
      <c r="FLE385" s="132"/>
      <c r="FLF385" s="132"/>
      <c r="FLG385" s="132"/>
      <c r="FLH385" s="132"/>
      <c r="FLI385" s="132"/>
      <c r="FLJ385" s="132"/>
      <c r="FLK385" s="132"/>
      <c r="FLL385" s="132"/>
      <c r="FLM385" s="132"/>
      <c r="FLN385" s="132"/>
      <c r="FLO385" s="132"/>
      <c r="FLP385" s="132"/>
      <c r="FLQ385" s="132"/>
      <c r="FLR385" s="132"/>
      <c r="FLS385" s="132"/>
      <c r="FLT385" s="132"/>
      <c r="FLU385" s="132"/>
      <c r="FLV385" s="132"/>
      <c r="FLW385" s="132"/>
      <c r="FLX385" s="132"/>
      <c r="FLY385" s="132"/>
      <c r="FLZ385" s="132"/>
      <c r="FMA385" s="132"/>
      <c r="FMB385" s="132"/>
      <c r="FMC385" s="132"/>
      <c r="FMD385" s="132"/>
      <c r="FME385" s="132"/>
      <c r="FMF385" s="132"/>
      <c r="FMG385" s="132"/>
      <c r="FMH385" s="132"/>
      <c r="FMI385" s="132"/>
      <c r="FMJ385" s="132"/>
      <c r="FMK385" s="132"/>
      <c r="FML385" s="132"/>
      <c r="FMM385" s="132"/>
      <c r="FMN385" s="132"/>
      <c r="FMO385" s="132"/>
      <c r="FMP385" s="132"/>
      <c r="FMQ385" s="132"/>
      <c r="FMR385" s="132"/>
      <c r="FMS385" s="132"/>
      <c r="FMT385" s="132"/>
      <c r="FMU385" s="132"/>
      <c r="FMV385" s="132"/>
      <c r="FMW385" s="132"/>
      <c r="FMX385" s="132"/>
      <c r="FMY385" s="132"/>
      <c r="FMZ385" s="132"/>
      <c r="FNA385" s="132"/>
      <c r="FNB385" s="132"/>
      <c r="FNC385" s="132"/>
      <c r="FND385" s="132"/>
      <c r="FNE385" s="132"/>
      <c r="FNF385" s="132"/>
      <c r="FNG385" s="132"/>
      <c r="FNH385" s="132"/>
      <c r="FNI385" s="132"/>
      <c r="FNJ385" s="132"/>
      <c r="FNK385" s="132"/>
      <c r="FNL385" s="132"/>
      <c r="FNM385" s="132"/>
      <c r="FNN385" s="132"/>
      <c r="FNO385" s="132"/>
      <c r="FNP385" s="132"/>
      <c r="FNQ385" s="132"/>
      <c r="FNR385" s="132"/>
      <c r="FNS385" s="132"/>
      <c r="FNT385" s="132"/>
      <c r="FNU385" s="132"/>
      <c r="FNV385" s="132"/>
      <c r="FNW385" s="132"/>
      <c r="FNX385" s="132"/>
      <c r="FNY385" s="132"/>
      <c r="FNZ385" s="132"/>
      <c r="FOA385" s="132"/>
      <c r="FOB385" s="132"/>
      <c r="FOC385" s="132"/>
      <c r="FOD385" s="132"/>
      <c r="FOE385" s="132"/>
      <c r="FOF385" s="132"/>
      <c r="FOG385" s="132"/>
      <c r="FOH385" s="132"/>
      <c r="FOI385" s="132"/>
      <c r="FOJ385" s="132"/>
      <c r="FOK385" s="132"/>
      <c r="FOL385" s="132"/>
      <c r="FOM385" s="132"/>
      <c r="FON385" s="132"/>
      <c r="FOO385" s="132"/>
      <c r="FOP385" s="132"/>
      <c r="FOQ385" s="132"/>
      <c r="FOR385" s="132"/>
      <c r="FOS385" s="132"/>
      <c r="FOT385" s="132"/>
      <c r="FOU385" s="132"/>
      <c r="FOV385" s="132"/>
      <c r="FOW385" s="132"/>
      <c r="FOX385" s="132"/>
      <c r="FOY385" s="132"/>
      <c r="FOZ385" s="132"/>
      <c r="FPA385" s="132"/>
      <c r="FPB385" s="132"/>
      <c r="FPC385" s="132"/>
      <c r="FPD385" s="132"/>
      <c r="FPE385" s="132"/>
      <c r="FPF385" s="132"/>
      <c r="FPG385" s="132"/>
      <c r="FPH385" s="132"/>
      <c r="FPI385" s="132"/>
      <c r="FPJ385" s="132"/>
      <c r="FPK385" s="132"/>
      <c r="FPL385" s="132"/>
      <c r="FPM385" s="132"/>
      <c r="FPN385" s="132"/>
      <c r="FPO385" s="132"/>
      <c r="FPP385" s="132"/>
      <c r="FPQ385" s="132"/>
      <c r="FPR385" s="132"/>
      <c r="FPS385" s="132"/>
      <c r="FPT385" s="132"/>
      <c r="FPU385" s="132"/>
      <c r="FPV385" s="132"/>
      <c r="FPW385" s="132"/>
      <c r="FPX385" s="132"/>
      <c r="FPY385" s="132"/>
      <c r="FPZ385" s="132"/>
      <c r="FQA385" s="132"/>
      <c r="FQB385" s="132"/>
      <c r="FQC385" s="132"/>
      <c r="FQD385" s="132"/>
      <c r="FQE385" s="132"/>
      <c r="FQF385" s="132"/>
      <c r="FQG385" s="132"/>
      <c r="FQH385" s="132"/>
      <c r="FQI385" s="132"/>
      <c r="FQJ385" s="132"/>
      <c r="FQK385" s="132"/>
      <c r="FQL385" s="132"/>
      <c r="FQM385" s="132"/>
      <c r="FQN385" s="132"/>
      <c r="FQO385" s="132"/>
      <c r="FQP385" s="132"/>
      <c r="FQQ385" s="132"/>
      <c r="FQR385" s="132"/>
      <c r="FQS385" s="132"/>
      <c r="FQT385" s="132"/>
      <c r="FQU385" s="132"/>
      <c r="FQV385" s="132"/>
      <c r="FQW385" s="132"/>
      <c r="FQX385" s="132"/>
      <c r="FQY385" s="132"/>
      <c r="FQZ385" s="132"/>
      <c r="FRA385" s="132"/>
      <c r="FRB385" s="132"/>
      <c r="FRC385" s="132"/>
      <c r="FRD385" s="132"/>
      <c r="FRE385" s="132"/>
      <c r="FRF385" s="132"/>
      <c r="FRG385" s="132"/>
      <c r="FRH385" s="132"/>
      <c r="FRI385" s="132"/>
      <c r="FRJ385" s="132"/>
      <c r="FRK385" s="132"/>
      <c r="FRL385" s="132"/>
      <c r="FRM385" s="132"/>
      <c r="FRN385" s="132"/>
      <c r="FRO385" s="132"/>
      <c r="FRP385" s="132"/>
      <c r="FRQ385" s="132"/>
      <c r="FRR385" s="132"/>
      <c r="FRS385" s="132"/>
      <c r="FRT385" s="132"/>
      <c r="FRU385" s="132"/>
      <c r="FRV385" s="132"/>
      <c r="FRW385" s="132"/>
      <c r="FRX385" s="132"/>
      <c r="FRY385" s="132"/>
      <c r="FRZ385" s="132"/>
      <c r="FSA385" s="132"/>
      <c r="FSB385" s="132"/>
      <c r="FSC385" s="132"/>
      <c r="FSD385" s="132"/>
      <c r="FSE385" s="132"/>
      <c r="FSF385" s="132"/>
      <c r="FSG385" s="132"/>
      <c r="FSH385" s="132"/>
      <c r="FSI385" s="132"/>
      <c r="FSJ385" s="132"/>
      <c r="FSK385" s="132"/>
      <c r="FSL385" s="132"/>
      <c r="FSM385" s="132"/>
      <c r="FSN385" s="132"/>
      <c r="FSO385" s="132"/>
      <c r="FSP385" s="132"/>
      <c r="FSQ385" s="132"/>
      <c r="FSR385" s="132"/>
      <c r="FSS385" s="132"/>
      <c r="FST385" s="132"/>
      <c r="FSU385" s="132"/>
      <c r="FSV385" s="132"/>
      <c r="FSW385" s="132"/>
      <c r="FSX385" s="132"/>
      <c r="FSY385" s="132"/>
      <c r="FSZ385" s="132"/>
      <c r="FTA385" s="132"/>
      <c r="FTB385" s="132"/>
      <c r="FTC385" s="132"/>
      <c r="FTD385" s="132"/>
      <c r="FTE385" s="132"/>
      <c r="FTF385" s="132"/>
      <c r="FTG385" s="132"/>
      <c r="FTH385" s="132"/>
      <c r="FTI385" s="132"/>
      <c r="FTJ385" s="132"/>
      <c r="FTK385" s="132"/>
      <c r="FTL385" s="132"/>
      <c r="FTM385" s="132"/>
      <c r="FTN385" s="132"/>
      <c r="FTO385" s="132"/>
      <c r="FTP385" s="132"/>
      <c r="FTQ385" s="132"/>
      <c r="FTR385" s="132"/>
      <c r="FTS385" s="132"/>
      <c r="FTT385" s="132"/>
      <c r="FTU385" s="132"/>
      <c r="FTV385" s="132"/>
      <c r="FTW385" s="132"/>
      <c r="FTX385" s="132"/>
      <c r="FTY385" s="132"/>
      <c r="FTZ385" s="132"/>
      <c r="FUA385" s="132"/>
      <c r="FUB385" s="132"/>
      <c r="FUC385" s="132"/>
      <c r="FUD385" s="132"/>
      <c r="FUE385" s="132"/>
      <c r="FUF385" s="132"/>
      <c r="FUG385" s="132"/>
      <c r="FUH385" s="132"/>
      <c r="FUI385" s="132"/>
      <c r="FUJ385" s="132"/>
      <c r="FUK385" s="132"/>
      <c r="FUL385" s="132"/>
      <c r="FUM385" s="132"/>
      <c r="FUN385" s="132"/>
      <c r="FUO385" s="132"/>
      <c r="FUP385" s="132"/>
      <c r="FUQ385" s="132"/>
      <c r="FUR385" s="132"/>
      <c r="FUS385" s="132"/>
      <c r="FUT385" s="132"/>
      <c r="FUU385" s="132"/>
      <c r="FUV385" s="132"/>
      <c r="FUW385" s="132"/>
      <c r="FUX385" s="132"/>
      <c r="FUY385" s="132"/>
      <c r="FUZ385" s="132"/>
      <c r="FVA385" s="132"/>
      <c r="FVB385" s="132"/>
      <c r="FVC385" s="132"/>
      <c r="FVD385" s="132"/>
      <c r="FVE385" s="132"/>
      <c r="FVF385" s="132"/>
      <c r="FVG385" s="132"/>
      <c r="FVH385" s="132"/>
      <c r="FVI385" s="132"/>
      <c r="FVJ385" s="132"/>
      <c r="FVK385" s="132"/>
      <c r="FVL385" s="132"/>
      <c r="FVM385" s="132"/>
      <c r="FVN385" s="132"/>
      <c r="FVO385" s="132"/>
      <c r="FVP385" s="132"/>
      <c r="FVQ385" s="132"/>
      <c r="FVR385" s="132"/>
      <c r="FVS385" s="132"/>
      <c r="FVT385" s="132"/>
      <c r="FVU385" s="132"/>
      <c r="FVV385" s="132"/>
      <c r="FVW385" s="132"/>
      <c r="FVX385" s="132"/>
      <c r="FVY385" s="132"/>
      <c r="FVZ385" s="132"/>
      <c r="FWA385" s="132"/>
      <c r="FWB385" s="132"/>
      <c r="FWC385" s="132"/>
      <c r="FWD385" s="132"/>
      <c r="FWE385" s="132"/>
      <c r="FWF385" s="132"/>
      <c r="FWG385" s="132"/>
      <c r="FWH385" s="132"/>
      <c r="FWI385" s="132"/>
      <c r="FWJ385" s="132"/>
      <c r="FWK385" s="132"/>
      <c r="FWL385" s="132"/>
      <c r="FWM385" s="132"/>
      <c r="FWN385" s="132"/>
      <c r="FWO385" s="132"/>
      <c r="FWP385" s="132"/>
      <c r="FWQ385" s="132"/>
      <c r="FWR385" s="132"/>
      <c r="FWS385" s="132"/>
      <c r="FWT385" s="132"/>
      <c r="FWU385" s="132"/>
      <c r="FWV385" s="132"/>
      <c r="FWW385" s="132"/>
      <c r="FWX385" s="132"/>
      <c r="FWY385" s="132"/>
      <c r="FWZ385" s="132"/>
      <c r="FXA385" s="132"/>
      <c r="FXB385" s="132"/>
      <c r="FXC385" s="132"/>
      <c r="FXD385" s="132"/>
      <c r="FXE385" s="132"/>
      <c r="FXF385" s="132"/>
      <c r="FXG385" s="132"/>
      <c r="FXH385" s="132"/>
      <c r="FXI385" s="132"/>
      <c r="FXJ385" s="132"/>
      <c r="FXK385" s="132"/>
      <c r="FXL385" s="132"/>
      <c r="FXM385" s="132"/>
      <c r="FXN385" s="132"/>
      <c r="FXO385" s="132"/>
      <c r="FXP385" s="132"/>
      <c r="FXQ385" s="132"/>
      <c r="FXR385" s="132"/>
      <c r="FXS385" s="132"/>
      <c r="FXT385" s="132"/>
      <c r="FXU385" s="132"/>
      <c r="FXV385" s="132"/>
      <c r="FXW385" s="132"/>
      <c r="FXX385" s="132"/>
      <c r="FXY385" s="132"/>
      <c r="FXZ385" s="132"/>
      <c r="FYA385" s="132"/>
      <c r="FYB385" s="132"/>
      <c r="FYC385" s="132"/>
      <c r="FYD385" s="132"/>
      <c r="FYE385" s="132"/>
      <c r="FYF385" s="132"/>
      <c r="FYG385" s="132"/>
      <c r="FYH385" s="132"/>
      <c r="FYI385" s="132"/>
      <c r="FYJ385" s="132"/>
      <c r="FYK385" s="132"/>
      <c r="FYL385" s="132"/>
      <c r="FYM385" s="132"/>
      <c r="FYN385" s="132"/>
      <c r="FYO385" s="132"/>
      <c r="FYP385" s="132"/>
      <c r="FYQ385" s="132"/>
      <c r="FYR385" s="132"/>
      <c r="FYS385" s="132"/>
      <c r="FYT385" s="132"/>
      <c r="FYU385" s="132"/>
      <c r="FYV385" s="132"/>
      <c r="FYW385" s="132"/>
      <c r="FYX385" s="132"/>
      <c r="FYY385" s="132"/>
      <c r="FYZ385" s="132"/>
      <c r="FZA385" s="132"/>
      <c r="FZB385" s="132"/>
      <c r="FZC385" s="132"/>
      <c r="FZD385" s="132"/>
      <c r="FZE385" s="132"/>
      <c r="FZF385" s="132"/>
      <c r="FZG385" s="132"/>
      <c r="FZH385" s="132"/>
      <c r="FZI385" s="132"/>
      <c r="FZJ385" s="132"/>
      <c r="FZK385" s="132"/>
      <c r="FZL385" s="132"/>
      <c r="FZM385" s="132"/>
      <c r="FZN385" s="132"/>
      <c r="FZO385" s="132"/>
      <c r="FZP385" s="132"/>
      <c r="FZQ385" s="132"/>
      <c r="FZR385" s="132"/>
      <c r="FZS385" s="132"/>
      <c r="FZT385" s="132"/>
      <c r="FZU385" s="132"/>
      <c r="FZV385" s="132"/>
      <c r="FZW385" s="132"/>
      <c r="FZX385" s="132"/>
      <c r="FZY385" s="132"/>
      <c r="FZZ385" s="132"/>
      <c r="GAA385" s="132"/>
      <c r="GAB385" s="132"/>
      <c r="GAC385" s="132"/>
      <c r="GAD385" s="132"/>
      <c r="GAE385" s="132"/>
      <c r="GAF385" s="132"/>
      <c r="GAG385" s="132"/>
      <c r="GAH385" s="132"/>
      <c r="GAI385" s="132"/>
      <c r="GAJ385" s="132"/>
      <c r="GAK385" s="132"/>
      <c r="GAL385" s="132"/>
      <c r="GAM385" s="132"/>
      <c r="GAN385" s="132"/>
      <c r="GAO385" s="132"/>
      <c r="GAP385" s="132"/>
      <c r="GAQ385" s="132"/>
      <c r="GAR385" s="132"/>
      <c r="GAS385" s="132"/>
      <c r="GAT385" s="132"/>
      <c r="GAU385" s="132"/>
      <c r="GAV385" s="132"/>
      <c r="GAW385" s="132"/>
      <c r="GAX385" s="132"/>
      <c r="GAY385" s="132"/>
      <c r="GAZ385" s="132"/>
      <c r="GBA385" s="132"/>
      <c r="GBB385" s="132"/>
      <c r="GBC385" s="132"/>
      <c r="GBD385" s="132"/>
      <c r="GBE385" s="132"/>
      <c r="GBF385" s="132"/>
      <c r="GBG385" s="132"/>
      <c r="GBH385" s="132"/>
      <c r="GBI385" s="132"/>
      <c r="GBJ385" s="132"/>
      <c r="GBK385" s="132"/>
      <c r="GBL385" s="132"/>
      <c r="GBM385" s="132"/>
      <c r="GBN385" s="132"/>
      <c r="GBO385" s="132"/>
      <c r="GBP385" s="132"/>
      <c r="GBQ385" s="132"/>
      <c r="GBR385" s="132"/>
      <c r="GBS385" s="132"/>
      <c r="GBT385" s="132"/>
      <c r="GBU385" s="132"/>
      <c r="GBV385" s="132"/>
      <c r="GBW385" s="132"/>
      <c r="GBX385" s="132"/>
      <c r="GBY385" s="132"/>
      <c r="GBZ385" s="132"/>
      <c r="GCA385" s="132"/>
      <c r="GCB385" s="132"/>
      <c r="GCC385" s="132"/>
      <c r="GCD385" s="132"/>
      <c r="GCE385" s="132"/>
      <c r="GCF385" s="132"/>
      <c r="GCG385" s="132"/>
      <c r="GCH385" s="132"/>
      <c r="GCI385" s="132"/>
      <c r="GCJ385" s="132"/>
      <c r="GCK385" s="132"/>
      <c r="GCL385" s="132"/>
      <c r="GCM385" s="132"/>
      <c r="GCN385" s="132"/>
      <c r="GCO385" s="132"/>
      <c r="GCP385" s="132"/>
      <c r="GCQ385" s="132"/>
      <c r="GCR385" s="132"/>
      <c r="GCS385" s="132"/>
      <c r="GCT385" s="132"/>
      <c r="GCU385" s="132"/>
      <c r="GCV385" s="132"/>
      <c r="GCW385" s="132"/>
      <c r="GCX385" s="132"/>
      <c r="GCY385" s="132"/>
      <c r="GCZ385" s="132"/>
      <c r="GDA385" s="132"/>
      <c r="GDB385" s="132"/>
      <c r="GDC385" s="132"/>
      <c r="GDD385" s="132"/>
      <c r="GDE385" s="132"/>
      <c r="GDF385" s="132"/>
      <c r="GDG385" s="132"/>
      <c r="GDH385" s="132"/>
      <c r="GDI385" s="132"/>
      <c r="GDJ385" s="132"/>
      <c r="GDK385" s="132"/>
      <c r="GDL385" s="132"/>
      <c r="GDM385" s="132"/>
      <c r="GDN385" s="132"/>
      <c r="GDO385" s="132"/>
      <c r="GDP385" s="132"/>
      <c r="GDQ385" s="132"/>
      <c r="GDR385" s="132"/>
      <c r="GDS385" s="132"/>
      <c r="GDT385" s="132"/>
      <c r="GDU385" s="132"/>
      <c r="GDV385" s="132"/>
      <c r="GDW385" s="132"/>
      <c r="GDX385" s="132"/>
      <c r="GDY385" s="132"/>
      <c r="GDZ385" s="132"/>
      <c r="GEA385" s="132"/>
      <c r="GEB385" s="132"/>
      <c r="GEC385" s="132"/>
      <c r="GED385" s="132"/>
      <c r="GEE385" s="132"/>
      <c r="GEF385" s="132"/>
      <c r="GEG385" s="132"/>
      <c r="GEH385" s="132"/>
      <c r="GEI385" s="132"/>
      <c r="GEJ385" s="132"/>
      <c r="GEK385" s="132"/>
      <c r="GEL385" s="132"/>
      <c r="GEM385" s="132"/>
      <c r="GEN385" s="132"/>
      <c r="GEO385" s="132"/>
      <c r="GEP385" s="132"/>
      <c r="GEQ385" s="132"/>
      <c r="GER385" s="132"/>
      <c r="GES385" s="132"/>
      <c r="GET385" s="132"/>
      <c r="GEU385" s="132"/>
      <c r="GEV385" s="132"/>
      <c r="GEW385" s="132"/>
      <c r="GEX385" s="132"/>
      <c r="GEY385" s="132"/>
      <c r="GEZ385" s="132"/>
      <c r="GFA385" s="132"/>
      <c r="GFB385" s="132"/>
      <c r="GFC385" s="132"/>
      <c r="GFD385" s="132"/>
      <c r="GFE385" s="132"/>
      <c r="GFF385" s="132"/>
      <c r="GFG385" s="132"/>
      <c r="GFH385" s="132"/>
      <c r="GFI385" s="132"/>
      <c r="GFJ385" s="132"/>
      <c r="GFK385" s="132"/>
      <c r="GFL385" s="132"/>
      <c r="GFM385" s="132"/>
      <c r="GFN385" s="132"/>
      <c r="GFO385" s="132"/>
      <c r="GFP385" s="132"/>
      <c r="GFQ385" s="132"/>
      <c r="GFR385" s="132"/>
      <c r="GFS385" s="132"/>
      <c r="GFT385" s="132"/>
      <c r="GFU385" s="132"/>
      <c r="GFV385" s="132"/>
      <c r="GFW385" s="132"/>
      <c r="GFX385" s="132"/>
      <c r="GFY385" s="132"/>
      <c r="GFZ385" s="132"/>
      <c r="GGA385" s="132"/>
      <c r="GGB385" s="132"/>
      <c r="GGC385" s="132"/>
      <c r="GGD385" s="132"/>
      <c r="GGE385" s="132"/>
      <c r="GGF385" s="132"/>
      <c r="GGG385" s="132"/>
      <c r="GGH385" s="132"/>
      <c r="GGI385" s="132"/>
      <c r="GGJ385" s="132"/>
      <c r="GGK385" s="132"/>
      <c r="GGL385" s="132"/>
      <c r="GGM385" s="132"/>
      <c r="GGN385" s="132"/>
      <c r="GGO385" s="132"/>
      <c r="GGP385" s="132"/>
      <c r="GGQ385" s="132"/>
      <c r="GGR385" s="132"/>
      <c r="GGS385" s="132"/>
      <c r="GGT385" s="132"/>
      <c r="GGU385" s="132"/>
      <c r="GGV385" s="132"/>
      <c r="GGW385" s="132"/>
      <c r="GGX385" s="132"/>
      <c r="GGY385" s="132"/>
      <c r="GGZ385" s="132"/>
      <c r="GHA385" s="132"/>
      <c r="GHB385" s="132"/>
      <c r="GHC385" s="132"/>
      <c r="GHD385" s="132"/>
      <c r="GHE385" s="132"/>
      <c r="GHF385" s="132"/>
      <c r="GHG385" s="132"/>
      <c r="GHH385" s="132"/>
      <c r="GHI385" s="132"/>
      <c r="GHJ385" s="132"/>
      <c r="GHK385" s="132"/>
      <c r="GHL385" s="132"/>
      <c r="GHM385" s="132"/>
      <c r="GHN385" s="132"/>
      <c r="GHO385" s="132"/>
      <c r="GHP385" s="132"/>
      <c r="GHQ385" s="132"/>
      <c r="GHR385" s="132"/>
      <c r="GHS385" s="132"/>
      <c r="GHT385" s="132"/>
      <c r="GHU385" s="132"/>
      <c r="GHV385" s="132"/>
      <c r="GHW385" s="132"/>
      <c r="GHX385" s="132"/>
      <c r="GHY385" s="132"/>
      <c r="GHZ385" s="132"/>
      <c r="GIA385" s="132"/>
      <c r="GIB385" s="132"/>
      <c r="GIC385" s="132"/>
      <c r="GID385" s="132"/>
      <c r="GIE385" s="132"/>
      <c r="GIF385" s="132"/>
      <c r="GIG385" s="132"/>
      <c r="GIH385" s="132"/>
      <c r="GII385" s="132"/>
      <c r="GIJ385" s="132"/>
      <c r="GIK385" s="132"/>
      <c r="GIL385" s="132"/>
      <c r="GIM385" s="132"/>
      <c r="GIN385" s="132"/>
      <c r="GIO385" s="132"/>
      <c r="GIP385" s="132"/>
      <c r="GIQ385" s="132"/>
      <c r="GIR385" s="132"/>
      <c r="GIS385" s="132"/>
      <c r="GIT385" s="132"/>
      <c r="GIU385" s="132"/>
      <c r="GIV385" s="132"/>
      <c r="GIW385" s="132"/>
      <c r="GIX385" s="132"/>
      <c r="GIY385" s="132"/>
      <c r="GIZ385" s="132"/>
      <c r="GJA385" s="132"/>
      <c r="GJB385" s="132"/>
      <c r="GJC385" s="132"/>
      <c r="GJD385" s="132"/>
      <c r="GJE385" s="132"/>
      <c r="GJF385" s="132"/>
      <c r="GJG385" s="132"/>
      <c r="GJH385" s="132"/>
      <c r="GJI385" s="132"/>
      <c r="GJJ385" s="132"/>
      <c r="GJK385" s="132"/>
      <c r="GJL385" s="132"/>
      <c r="GJM385" s="132"/>
      <c r="GJN385" s="132"/>
      <c r="GJO385" s="132"/>
      <c r="GJP385" s="132"/>
      <c r="GJQ385" s="132"/>
      <c r="GJR385" s="132"/>
      <c r="GJS385" s="132"/>
      <c r="GJT385" s="132"/>
      <c r="GJU385" s="132"/>
      <c r="GJV385" s="132"/>
      <c r="GJW385" s="132"/>
      <c r="GJX385" s="132"/>
      <c r="GJY385" s="132"/>
      <c r="GJZ385" s="132"/>
      <c r="GKA385" s="132"/>
      <c r="GKB385" s="132"/>
      <c r="GKC385" s="132"/>
      <c r="GKD385" s="132"/>
      <c r="GKE385" s="132"/>
      <c r="GKF385" s="132"/>
      <c r="GKG385" s="132"/>
      <c r="GKH385" s="132"/>
      <c r="GKI385" s="132"/>
      <c r="GKJ385" s="132"/>
      <c r="GKK385" s="132"/>
      <c r="GKL385" s="132"/>
      <c r="GKM385" s="132"/>
      <c r="GKN385" s="132"/>
      <c r="GKO385" s="132"/>
      <c r="GKP385" s="132"/>
      <c r="GKQ385" s="132"/>
      <c r="GKR385" s="132"/>
      <c r="GKS385" s="132"/>
      <c r="GKT385" s="132"/>
      <c r="GKU385" s="132"/>
      <c r="GKV385" s="132"/>
      <c r="GKW385" s="132"/>
      <c r="GKX385" s="132"/>
      <c r="GKY385" s="132"/>
      <c r="GKZ385" s="132"/>
      <c r="GLA385" s="132"/>
      <c r="GLB385" s="132"/>
      <c r="GLC385" s="132"/>
      <c r="GLD385" s="132"/>
      <c r="GLE385" s="132"/>
      <c r="GLF385" s="132"/>
      <c r="GLG385" s="132"/>
      <c r="GLH385" s="132"/>
      <c r="GLI385" s="132"/>
      <c r="GLJ385" s="132"/>
      <c r="GLK385" s="132"/>
      <c r="GLL385" s="132"/>
      <c r="GLM385" s="132"/>
      <c r="GLN385" s="132"/>
      <c r="GLO385" s="132"/>
      <c r="GLP385" s="132"/>
      <c r="GLQ385" s="132"/>
      <c r="GLR385" s="132"/>
      <c r="GLS385" s="132"/>
      <c r="GLT385" s="132"/>
      <c r="GLU385" s="132"/>
      <c r="GLV385" s="132"/>
      <c r="GLW385" s="132"/>
      <c r="GLX385" s="132"/>
      <c r="GLY385" s="132"/>
      <c r="GLZ385" s="132"/>
      <c r="GMA385" s="132"/>
      <c r="GMB385" s="132"/>
      <c r="GMC385" s="132"/>
      <c r="GMD385" s="132"/>
      <c r="GME385" s="132"/>
      <c r="GMF385" s="132"/>
      <c r="GMG385" s="132"/>
      <c r="GMH385" s="132"/>
      <c r="GMI385" s="132"/>
      <c r="GMJ385" s="132"/>
      <c r="GMK385" s="132"/>
      <c r="GML385" s="132"/>
      <c r="GMM385" s="132"/>
      <c r="GMN385" s="132"/>
      <c r="GMO385" s="132"/>
      <c r="GMP385" s="132"/>
      <c r="GMQ385" s="132"/>
      <c r="GMR385" s="132"/>
      <c r="GMS385" s="132"/>
      <c r="GMT385" s="132"/>
      <c r="GMU385" s="132"/>
      <c r="GMV385" s="132"/>
      <c r="GMW385" s="132"/>
      <c r="GMX385" s="132"/>
      <c r="GMY385" s="132"/>
      <c r="GMZ385" s="132"/>
      <c r="GNA385" s="132"/>
      <c r="GNB385" s="132"/>
      <c r="GNC385" s="132"/>
      <c r="GND385" s="132"/>
      <c r="GNE385" s="132"/>
      <c r="GNF385" s="132"/>
      <c r="GNG385" s="132"/>
      <c r="GNH385" s="132"/>
      <c r="GNI385" s="132"/>
      <c r="GNJ385" s="132"/>
      <c r="GNK385" s="132"/>
      <c r="GNL385" s="132"/>
      <c r="GNM385" s="132"/>
      <c r="GNN385" s="132"/>
      <c r="GNO385" s="132"/>
      <c r="GNP385" s="132"/>
      <c r="GNQ385" s="132"/>
      <c r="GNR385" s="132"/>
      <c r="GNS385" s="132"/>
      <c r="GNT385" s="132"/>
      <c r="GNU385" s="132"/>
      <c r="GNV385" s="132"/>
      <c r="GNW385" s="132"/>
      <c r="GNX385" s="132"/>
      <c r="GNY385" s="132"/>
      <c r="GNZ385" s="132"/>
      <c r="GOA385" s="132"/>
      <c r="GOB385" s="132"/>
      <c r="GOC385" s="132"/>
      <c r="GOD385" s="132"/>
      <c r="GOE385" s="132"/>
      <c r="GOF385" s="132"/>
      <c r="GOG385" s="132"/>
      <c r="GOH385" s="132"/>
      <c r="GOI385" s="132"/>
      <c r="GOJ385" s="132"/>
      <c r="GOK385" s="132"/>
      <c r="GOL385" s="132"/>
      <c r="GOM385" s="132"/>
      <c r="GON385" s="132"/>
      <c r="GOO385" s="132"/>
      <c r="GOP385" s="132"/>
      <c r="GOQ385" s="132"/>
      <c r="GOR385" s="132"/>
      <c r="GOS385" s="132"/>
      <c r="GOT385" s="132"/>
      <c r="GOU385" s="132"/>
      <c r="GOV385" s="132"/>
      <c r="GOW385" s="132"/>
      <c r="GOX385" s="132"/>
      <c r="GOY385" s="132"/>
      <c r="GOZ385" s="132"/>
      <c r="GPA385" s="132"/>
      <c r="GPB385" s="132"/>
      <c r="GPC385" s="132"/>
      <c r="GPD385" s="132"/>
      <c r="GPE385" s="132"/>
      <c r="GPF385" s="132"/>
      <c r="GPG385" s="132"/>
      <c r="GPH385" s="132"/>
      <c r="GPI385" s="132"/>
      <c r="GPJ385" s="132"/>
      <c r="GPK385" s="132"/>
      <c r="GPL385" s="132"/>
      <c r="GPM385" s="132"/>
      <c r="GPN385" s="132"/>
      <c r="GPO385" s="132"/>
      <c r="GPP385" s="132"/>
      <c r="GPQ385" s="132"/>
      <c r="GPR385" s="132"/>
      <c r="GPS385" s="132"/>
      <c r="GPT385" s="132"/>
      <c r="GPU385" s="132"/>
      <c r="GPV385" s="132"/>
      <c r="GPW385" s="132"/>
      <c r="GPX385" s="132"/>
      <c r="GPY385" s="132"/>
      <c r="GPZ385" s="132"/>
      <c r="GQA385" s="132"/>
      <c r="GQB385" s="132"/>
      <c r="GQC385" s="132"/>
      <c r="GQD385" s="132"/>
      <c r="GQE385" s="132"/>
      <c r="GQF385" s="132"/>
      <c r="GQG385" s="132"/>
      <c r="GQH385" s="132"/>
      <c r="GQI385" s="132"/>
      <c r="GQJ385" s="132"/>
      <c r="GQK385" s="132"/>
      <c r="GQL385" s="132"/>
      <c r="GQM385" s="132"/>
      <c r="GQN385" s="132"/>
      <c r="GQO385" s="132"/>
      <c r="GQP385" s="132"/>
      <c r="GQQ385" s="132"/>
      <c r="GQR385" s="132"/>
      <c r="GQS385" s="132"/>
      <c r="GQT385" s="132"/>
      <c r="GQU385" s="132"/>
      <c r="GQV385" s="132"/>
      <c r="GQW385" s="132"/>
      <c r="GQX385" s="132"/>
      <c r="GQY385" s="132"/>
      <c r="GQZ385" s="132"/>
      <c r="GRA385" s="132"/>
      <c r="GRB385" s="132"/>
      <c r="GRC385" s="132"/>
      <c r="GRD385" s="132"/>
      <c r="GRE385" s="132"/>
      <c r="GRF385" s="132"/>
      <c r="GRG385" s="132"/>
      <c r="GRH385" s="132"/>
      <c r="GRI385" s="132"/>
      <c r="GRJ385" s="132"/>
      <c r="GRK385" s="132"/>
      <c r="GRL385" s="132"/>
      <c r="GRM385" s="132"/>
      <c r="GRN385" s="132"/>
      <c r="GRO385" s="132"/>
      <c r="GRP385" s="132"/>
      <c r="GRQ385" s="132"/>
      <c r="GRR385" s="132"/>
      <c r="GRS385" s="132"/>
      <c r="GRT385" s="132"/>
      <c r="GRU385" s="132"/>
      <c r="GRV385" s="132"/>
      <c r="GRW385" s="132"/>
      <c r="GRX385" s="132"/>
      <c r="GRY385" s="132"/>
      <c r="GRZ385" s="132"/>
      <c r="GSA385" s="132"/>
      <c r="GSB385" s="132"/>
      <c r="GSC385" s="132"/>
      <c r="GSD385" s="132"/>
      <c r="GSE385" s="132"/>
      <c r="GSF385" s="132"/>
      <c r="GSG385" s="132"/>
      <c r="GSH385" s="132"/>
      <c r="GSI385" s="132"/>
      <c r="GSJ385" s="132"/>
      <c r="GSK385" s="132"/>
      <c r="GSL385" s="132"/>
      <c r="GSM385" s="132"/>
      <c r="GSN385" s="132"/>
      <c r="GSO385" s="132"/>
      <c r="GSP385" s="132"/>
      <c r="GSQ385" s="132"/>
      <c r="GSR385" s="132"/>
      <c r="GSS385" s="132"/>
      <c r="GST385" s="132"/>
      <c r="GSU385" s="132"/>
      <c r="GSV385" s="132"/>
      <c r="GSW385" s="132"/>
      <c r="GSX385" s="132"/>
      <c r="GSY385" s="132"/>
      <c r="GSZ385" s="132"/>
      <c r="GTA385" s="132"/>
      <c r="GTB385" s="132"/>
      <c r="GTC385" s="132"/>
      <c r="GTD385" s="132"/>
      <c r="GTE385" s="132"/>
      <c r="GTF385" s="132"/>
      <c r="GTG385" s="132"/>
      <c r="GTH385" s="132"/>
      <c r="GTI385" s="132"/>
      <c r="GTJ385" s="132"/>
      <c r="GTK385" s="132"/>
      <c r="GTL385" s="132"/>
      <c r="GTM385" s="132"/>
      <c r="GTN385" s="132"/>
      <c r="GTO385" s="132"/>
      <c r="GTP385" s="132"/>
      <c r="GTQ385" s="132"/>
      <c r="GTR385" s="132"/>
      <c r="GTS385" s="132"/>
      <c r="GTT385" s="132"/>
      <c r="GTU385" s="132"/>
      <c r="GTV385" s="132"/>
      <c r="GTW385" s="132"/>
      <c r="GTX385" s="132"/>
      <c r="GTY385" s="132"/>
      <c r="GTZ385" s="132"/>
      <c r="GUA385" s="132"/>
      <c r="GUB385" s="132"/>
      <c r="GUC385" s="132"/>
      <c r="GUD385" s="132"/>
      <c r="GUE385" s="132"/>
      <c r="GUF385" s="132"/>
      <c r="GUG385" s="132"/>
      <c r="GUH385" s="132"/>
      <c r="GUI385" s="132"/>
      <c r="GUJ385" s="132"/>
      <c r="GUK385" s="132"/>
      <c r="GUL385" s="132"/>
      <c r="GUM385" s="132"/>
      <c r="GUN385" s="132"/>
      <c r="GUO385" s="132"/>
      <c r="GUP385" s="132"/>
      <c r="GUQ385" s="132"/>
      <c r="GUR385" s="132"/>
      <c r="GUS385" s="132"/>
      <c r="GUT385" s="132"/>
      <c r="GUU385" s="132"/>
      <c r="GUV385" s="132"/>
      <c r="GUW385" s="132"/>
      <c r="GUX385" s="132"/>
      <c r="GUY385" s="132"/>
      <c r="GUZ385" s="132"/>
      <c r="GVA385" s="132"/>
      <c r="GVB385" s="132"/>
      <c r="GVC385" s="132"/>
      <c r="GVD385" s="132"/>
      <c r="GVE385" s="132"/>
      <c r="GVF385" s="132"/>
      <c r="GVG385" s="132"/>
      <c r="GVH385" s="132"/>
      <c r="GVI385" s="132"/>
      <c r="GVJ385" s="132"/>
      <c r="GVK385" s="132"/>
      <c r="GVL385" s="132"/>
      <c r="GVM385" s="132"/>
      <c r="GVN385" s="132"/>
      <c r="GVO385" s="132"/>
      <c r="GVP385" s="132"/>
      <c r="GVQ385" s="132"/>
      <c r="GVR385" s="132"/>
      <c r="GVS385" s="132"/>
      <c r="GVT385" s="132"/>
      <c r="GVU385" s="132"/>
      <c r="GVV385" s="132"/>
      <c r="GVW385" s="132"/>
      <c r="GVX385" s="132"/>
      <c r="GVY385" s="132"/>
      <c r="GVZ385" s="132"/>
      <c r="GWA385" s="132"/>
      <c r="GWB385" s="132"/>
      <c r="GWC385" s="132"/>
      <c r="GWD385" s="132"/>
      <c r="GWE385" s="132"/>
      <c r="GWF385" s="132"/>
      <c r="GWG385" s="132"/>
      <c r="GWH385" s="132"/>
      <c r="GWI385" s="132"/>
      <c r="GWJ385" s="132"/>
      <c r="GWK385" s="132"/>
      <c r="GWL385" s="132"/>
      <c r="GWM385" s="132"/>
      <c r="GWN385" s="132"/>
      <c r="GWO385" s="132"/>
      <c r="GWP385" s="132"/>
      <c r="GWQ385" s="132"/>
      <c r="GWR385" s="132"/>
      <c r="GWS385" s="132"/>
      <c r="GWT385" s="132"/>
      <c r="GWU385" s="132"/>
      <c r="GWV385" s="132"/>
      <c r="GWW385" s="132"/>
      <c r="GWX385" s="132"/>
      <c r="GWY385" s="132"/>
      <c r="GWZ385" s="132"/>
      <c r="GXA385" s="132"/>
      <c r="GXB385" s="132"/>
      <c r="GXC385" s="132"/>
      <c r="GXD385" s="132"/>
      <c r="GXE385" s="132"/>
      <c r="GXF385" s="132"/>
      <c r="GXG385" s="132"/>
      <c r="GXH385" s="132"/>
      <c r="GXI385" s="132"/>
      <c r="GXJ385" s="132"/>
      <c r="GXK385" s="132"/>
      <c r="GXL385" s="132"/>
      <c r="GXM385" s="132"/>
      <c r="GXN385" s="132"/>
      <c r="GXO385" s="132"/>
      <c r="GXP385" s="132"/>
      <c r="GXQ385" s="132"/>
      <c r="GXR385" s="132"/>
      <c r="GXS385" s="132"/>
      <c r="GXT385" s="132"/>
      <c r="GXU385" s="132"/>
      <c r="GXV385" s="132"/>
      <c r="GXW385" s="132"/>
      <c r="GXX385" s="132"/>
      <c r="GXY385" s="132"/>
      <c r="GXZ385" s="132"/>
      <c r="GYA385" s="132"/>
      <c r="GYB385" s="132"/>
      <c r="GYC385" s="132"/>
      <c r="GYD385" s="132"/>
      <c r="GYE385" s="132"/>
      <c r="GYF385" s="132"/>
      <c r="GYG385" s="132"/>
      <c r="GYH385" s="132"/>
      <c r="GYI385" s="132"/>
      <c r="GYJ385" s="132"/>
      <c r="GYK385" s="132"/>
      <c r="GYL385" s="132"/>
      <c r="GYM385" s="132"/>
      <c r="GYN385" s="132"/>
      <c r="GYO385" s="132"/>
      <c r="GYP385" s="132"/>
      <c r="GYQ385" s="132"/>
      <c r="GYR385" s="132"/>
      <c r="GYS385" s="132"/>
      <c r="GYT385" s="132"/>
      <c r="GYU385" s="132"/>
      <c r="GYV385" s="132"/>
      <c r="GYW385" s="132"/>
      <c r="GYX385" s="132"/>
      <c r="GYY385" s="132"/>
      <c r="GYZ385" s="132"/>
      <c r="GZA385" s="132"/>
      <c r="GZB385" s="132"/>
      <c r="GZC385" s="132"/>
      <c r="GZD385" s="132"/>
      <c r="GZE385" s="132"/>
      <c r="GZF385" s="132"/>
      <c r="GZG385" s="132"/>
      <c r="GZH385" s="132"/>
      <c r="GZI385" s="132"/>
      <c r="GZJ385" s="132"/>
      <c r="GZK385" s="132"/>
      <c r="GZL385" s="132"/>
      <c r="GZM385" s="132"/>
      <c r="GZN385" s="132"/>
      <c r="GZO385" s="132"/>
      <c r="GZP385" s="132"/>
      <c r="GZQ385" s="132"/>
      <c r="GZR385" s="132"/>
      <c r="GZS385" s="132"/>
      <c r="GZT385" s="132"/>
      <c r="GZU385" s="132"/>
      <c r="GZV385" s="132"/>
      <c r="GZW385" s="132"/>
      <c r="GZX385" s="132"/>
      <c r="GZY385" s="132"/>
      <c r="GZZ385" s="132"/>
      <c r="HAA385" s="132"/>
      <c r="HAB385" s="132"/>
      <c r="HAC385" s="132"/>
      <c r="HAD385" s="132"/>
      <c r="HAE385" s="132"/>
      <c r="HAF385" s="132"/>
      <c r="HAG385" s="132"/>
      <c r="HAH385" s="132"/>
      <c r="HAI385" s="132"/>
      <c r="HAJ385" s="132"/>
      <c r="HAK385" s="132"/>
      <c r="HAL385" s="132"/>
      <c r="HAM385" s="132"/>
      <c r="HAN385" s="132"/>
      <c r="HAO385" s="132"/>
      <c r="HAP385" s="132"/>
      <c r="HAQ385" s="132"/>
      <c r="HAR385" s="132"/>
      <c r="HAS385" s="132"/>
      <c r="HAT385" s="132"/>
      <c r="HAU385" s="132"/>
      <c r="HAV385" s="132"/>
      <c r="HAW385" s="132"/>
      <c r="HAX385" s="132"/>
      <c r="HAY385" s="132"/>
      <c r="HAZ385" s="132"/>
      <c r="HBA385" s="132"/>
      <c r="HBB385" s="132"/>
      <c r="HBC385" s="132"/>
      <c r="HBD385" s="132"/>
      <c r="HBE385" s="132"/>
      <c r="HBF385" s="132"/>
      <c r="HBG385" s="132"/>
      <c r="HBH385" s="132"/>
      <c r="HBI385" s="132"/>
      <c r="HBJ385" s="132"/>
      <c r="HBK385" s="132"/>
      <c r="HBL385" s="132"/>
      <c r="HBM385" s="132"/>
      <c r="HBN385" s="132"/>
      <c r="HBO385" s="132"/>
      <c r="HBP385" s="132"/>
      <c r="HBQ385" s="132"/>
      <c r="HBR385" s="132"/>
      <c r="HBS385" s="132"/>
      <c r="HBT385" s="132"/>
      <c r="HBU385" s="132"/>
      <c r="HBV385" s="132"/>
      <c r="HBW385" s="132"/>
      <c r="HBX385" s="132"/>
      <c r="HBY385" s="132"/>
      <c r="HBZ385" s="132"/>
      <c r="HCA385" s="132"/>
      <c r="HCB385" s="132"/>
      <c r="HCC385" s="132"/>
      <c r="HCD385" s="132"/>
      <c r="HCE385" s="132"/>
      <c r="HCF385" s="132"/>
      <c r="HCG385" s="132"/>
      <c r="HCH385" s="132"/>
      <c r="HCI385" s="132"/>
      <c r="HCJ385" s="132"/>
      <c r="HCK385" s="132"/>
      <c r="HCL385" s="132"/>
      <c r="HCM385" s="132"/>
      <c r="HCN385" s="132"/>
      <c r="HCO385" s="132"/>
      <c r="HCP385" s="132"/>
      <c r="HCQ385" s="132"/>
      <c r="HCR385" s="132"/>
      <c r="HCS385" s="132"/>
      <c r="HCT385" s="132"/>
      <c r="HCU385" s="132"/>
      <c r="HCV385" s="132"/>
      <c r="HCW385" s="132"/>
      <c r="HCX385" s="132"/>
      <c r="HCY385" s="132"/>
      <c r="HCZ385" s="132"/>
      <c r="HDA385" s="132"/>
      <c r="HDB385" s="132"/>
      <c r="HDC385" s="132"/>
      <c r="HDD385" s="132"/>
      <c r="HDE385" s="132"/>
      <c r="HDF385" s="132"/>
      <c r="HDG385" s="132"/>
      <c r="HDH385" s="132"/>
      <c r="HDI385" s="132"/>
      <c r="HDJ385" s="132"/>
      <c r="HDK385" s="132"/>
      <c r="HDL385" s="132"/>
      <c r="HDM385" s="132"/>
      <c r="HDN385" s="132"/>
      <c r="HDO385" s="132"/>
      <c r="HDP385" s="132"/>
      <c r="HDQ385" s="132"/>
      <c r="HDR385" s="132"/>
      <c r="HDS385" s="132"/>
      <c r="HDT385" s="132"/>
      <c r="HDU385" s="132"/>
      <c r="HDV385" s="132"/>
      <c r="HDW385" s="132"/>
      <c r="HDX385" s="132"/>
      <c r="HDY385" s="132"/>
      <c r="HDZ385" s="132"/>
      <c r="HEA385" s="132"/>
      <c r="HEB385" s="132"/>
      <c r="HEC385" s="132"/>
      <c r="HED385" s="132"/>
      <c r="HEE385" s="132"/>
      <c r="HEF385" s="132"/>
      <c r="HEG385" s="132"/>
      <c r="HEH385" s="132"/>
      <c r="HEI385" s="132"/>
      <c r="HEJ385" s="132"/>
      <c r="HEK385" s="132"/>
      <c r="HEL385" s="132"/>
      <c r="HEM385" s="132"/>
      <c r="HEN385" s="132"/>
      <c r="HEO385" s="132"/>
      <c r="HEP385" s="132"/>
      <c r="HEQ385" s="132"/>
      <c r="HER385" s="132"/>
      <c r="HES385" s="132"/>
      <c r="HET385" s="132"/>
      <c r="HEU385" s="132"/>
      <c r="HEV385" s="132"/>
      <c r="HEW385" s="132"/>
      <c r="HEX385" s="132"/>
      <c r="HEY385" s="132"/>
      <c r="HEZ385" s="132"/>
      <c r="HFA385" s="132"/>
      <c r="HFB385" s="132"/>
      <c r="HFC385" s="132"/>
      <c r="HFD385" s="132"/>
      <c r="HFE385" s="132"/>
      <c r="HFF385" s="132"/>
      <c r="HFG385" s="132"/>
      <c r="HFH385" s="132"/>
      <c r="HFI385" s="132"/>
      <c r="HFJ385" s="132"/>
      <c r="HFK385" s="132"/>
      <c r="HFL385" s="132"/>
      <c r="HFM385" s="132"/>
      <c r="HFN385" s="132"/>
      <c r="HFO385" s="132"/>
      <c r="HFP385" s="132"/>
      <c r="HFQ385" s="132"/>
      <c r="HFR385" s="132"/>
      <c r="HFS385" s="132"/>
      <c r="HFT385" s="132"/>
      <c r="HFU385" s="132"/>
      <c r="HFV385" s="132"/>
      <c r="HFW385" s="132"/>
      <c r="HFX385" s="132"/>
      <c r="HFY385" s="132"/>
      <c r="HFZ385" s="132"/>
      <c r="HGA385" s="132"/>
      <c r="HGB385" s="132"/>
      <c r="HGC385" s="132"/>
      <c r="HGD385" s="132"/>
      <c r="HGE385" s="132"/>
      <c r="HGF385" s="132"/>
      <c r="HGG385" s="132"/>
      <c r="HGH385" s="132"/>
      <c r="HGI385" s="132"/>
      <c r="HGJ385" s="132"/>
      <c r="HGK385" s="132"/>
      <c r="HGL385" s="132"/>
      <c r="HGM385" s="132"/>
      <c r="HGN385" s="132"/>
      <c r="HGO385" s="132"/>
      <c r="HGP385" s="132"/>
      <c r="HGQ385" s="132"/>
      <c r="HGR385" s="132"/>
      <c r="HGS385" s="132"/>
      <c r="HGT385" s="132"/>
      <c r="HGU385" s="132"/>
      <c r="HGV385" s="132"/>
      <c r="HGW385" s="132"/>
      <c r="HGX385" s="132"/>
      <c r="HGY385" s="132"/>
      <c r="HGZ385" s="132"/>
      <c r="HHA385" s="132"/>
      <c r="HHB385" s="132"/>
      <c r="HHC385" s="132"/>
      <c r="HHD385" s="132"/>
      <c r="HHE385" s="132"/>
      <c r="HHF385" s="132"/>
      <c r="HHG385" s="132"/>
      <c r="HHH385" s="132"/>
      <c r="HHI385" s="132"/>
      <c r="HHJ385" s="132"/>
      <c r="HHK385" s="132"/>
      <c r="HHL385" s="132"/>
      <c r="HHM385" s="132"/>
      <c r="HHN385" s="132"/>
      <c r="HHO385" s="132"/>
      <c r="HHP385" s="132"/>
      <c r="HHQ385" s="132"/>
      <c r="HHR385" s="132"/>
      <c r="HHS385" s="132"/>
      <c r="HHT385" s="132"/>
      <c r="HHU385" s="132"/>
      <c r="HHV385" s="132"/>
      <c r="HHW385" s="132"/>
      <c r="HHX385" s="132"/>
      <c r="HHY385" s="132"/>
      <c r="HHZ385" s="132"/>
      <c r="HIA385" s="132"/>
      <c r="HIB385" s="132"/>
      <c r="HIC385" s="132"/>
      <c r="HID385" s="132"/>
      <c r="HIE385" s="132"/>
      <c r="HIF385" s="132"/>
      <c r="HIG385" s="132"/>
      <c r="HIH385" s="132"/>
      <c r="HII385" s="132"/>
      <c r="HIJ385" s="132"/>
      <c r="HIK385" s="132"/>
      <c r="HIL385" s="132"/>
      <c r="HIM385" s="132"/>
      <c r="HIN385" s="132"/>
      <c r="HIO385" s="132"/>
      <c r="HIP385" s="132"/>
      <c r="HIQ385" s="132"/>
      <c r="HIR385" s="132"/>
      <c r="HIS385" s="132"/>
      <c r="HIT385" s="132"/>
      <c r="HIU385" s="132"/>
      <c r="HIV385" s="132"/>
      <c r="HIW385" s="132"/>
      <c r="HIX385" s="132"/>
      <c r="HIY385" s="132"/>
      <c r="HIZ385" s="132"/>
      <c r="HJA385" s="132"/>
      <c r="HJB385" s="132"/>
      <c r="HJC385" s="132"/>
      <c r="HJD385" s="132"/>
      <c r="HJE385" s="132"/>
      <c r="HJF385" s="132"/>
      <c r="HJG385" s="132"/>
      <c r="HJH385" s="132"/>
      <c r="HJI385" s="132"/>
      <c r="HJJ385" s="132"/>
      <c r="HJK385" s="132"/>
      <c r="HJL385" s="132"/>
      <c r="HJM385" s="132"/>
      <c r="HJN385" s="132"/>
      <c r="HJO385" s="132"/>
      <c r="HJP385" s="132"/>
      <c r="HJQ385" s="132"/>
      <c r="HJR385" s="132"/>
      <c r="HJS385" s="132"/>
      <c r="HJT385" s="132"/>
      <c r="HJU385" s="132"/>
      <c r="HJV385" s="132"/>
      <c r="HJW385" s="132"/>
      <c r="HJX385" s="132"/>
      <c r="HJY385" s="132"/>
      <c r="HJZ385" s="132"/>
      <c r="HKA385" s="132"/>
      <c r="HKB385" s="132"/>
      <c r="HKC385" s="132"/>
      <c r="HKD385" s="132"/>
      <c r="HKE385" s="132"/>
      <c r="HKF385" s="132"/>
      <c r="HKG385" s="132"/>
      <c r="HKH385" s="132"/>
      <c r="HKI385" s="132"/>
      <c r="HKJ385" s="132"/>
      <c r="HKK385" s="132"/>
      <c r="HKL385" s="132"/>
      <c r="HKM385" s="132"/>
      <c r="HKN385" s="132"/>
      <c r="HKO385" s="132"/>
      <c r="HKP385" s="132"/>
      <c r="HKQ385" s="132"/>
      <c r="HKR385" s="132"/>
      <c r="HKS385" s="132"/>
      <c r="HKT385" s="132"/>
      <c r="HKU385" s="132"/>
      <c r="HKV385" s="132"/>
      <c r="HKW385" s="132"/>
      <c r="HKX385" s="132"/>
      <c r="HKY385" s="132"/>
      <c r="HKZ385" s="132"/>
      <c r="HLA385" s="132"/>
      <c r="HLB385" s="132"/>
      <c r="HLC385" s="132"/>
      <c r="HLD385" s="132"/>
      <c r="HLE385" s="132"/>
      <c r="HLF385" s="132"/>
      <c r="HLG385" s="132"/>
      <c r="HLH385" s="132"/>
      <c r="HLI385" s="132"/>
      <c r="HLJ385" s="132"/>
      <c r="HLK385" s="132"/>
      <c r="HLL385" s="132"/>
      <c r="HLM385" s="132"/>
      <c r="HLN385" s="132"/>
      <c r="HLO385" s="132"/>
      <c r="HLP385" s="132"/>
      <c r="HLQ385" s="132"/>
      <c r="HLR385" s="132"/>
      <c r="HLS385" s="132"/>
      <c r="HLT385" s="132"/>
      <c r="HLU385" s="132"/>
      <c r="HLV385" s="132"/>
      <c r="HLW385" s="132"/>
      <c r="HLX385" s="132"/>
      <c r="HLY385" s="132"/>
      <c r="HLZ385" s="132"/>
      <c r="HMA385" s="132"/>
      <c r="HMB385" s="132"/>
      <c r="HMC385" s="132"/>
      <c r="HMD385" s="132"/>
      <c r="HME385" s="132"/>
      <c r="HMF385" s="132"/>
      <c r="HMG385" s="132"/>
      <c r="HMH385" s="132"/>
      <c r="HMI385" s="132"/>
      <c r="HMJ385" s="132"/>
      <c r="HMK385" s="132"/>
      <c r="HML385" s="132"/>
      <c r="HMM385" s="132"/>
      <c r="HMN385" s="132"/>
      <c r="HMO385" s="132"/>
      <c r="HMP385" s="132"/>
      <c r="HMQ385" s="132"/>
      <c r="HMR385" s="132"/>
      <c r="HMS385" s="132"/>
      <c r="HMT385" s="132"/>
      <c r="HMU385" s="132"/>
      <c r="HMV385" s="132"/>
      <c r="HMW385" s="132"/>
      <c r="HMX385" s="132"/>
      <c r="HMY385" s="132"/>
      <c r="HMZ385" s="132"/>
      <c r="HNA385" s="132"/>
      <c r="HNB385" s="132"/>
      <c r="HNC385" s="132"/>
      <c r="HND385" s="132"/>
      <c r="HNE385" s="132"/>
      <c r="HNF385" s="132"/>
      <c r="HNG385" s="132"/>
      <c r="HNH385" s="132"/>
      <c r="HNI385" s="132"/>
      <c r="HNJ385" s="132"/>
      <c r="HNK385" s="132"/>
      <c r="HNL385" s="132"/>
      <c r="HNM385" s="132"/>
      <c r="HNN385" s="132"/>
      <c r="HNO385" s="132"/>
      <c r="HNP385" s="132"/>
      <c r="HNQ385" s="132"/>
      <c r="HNR385" s="132"/>
      <c r="HNS385" s="132"/>
      <c r="HNT385" s="132"/>
      <c r="HNU385" s="132"/>
      <c r="HNV385" s="132"/>
      <c r="HNW385" s="132"/>
      <c r="HNX385" s="132"/>
      <c r="HNY385" s="132"/>
      <c r="HNZ385" s="132"/>
      <c r="HOA385" s="132"/>
      <c r="HOB385" s="132"/>
      <c r="HOC385" s="132"/>
      <c r="HOD385" s="132"/>
      <c r="HOE385" s="132"/>
      <c r="HOF385" s="132"/>
      <c r="HOG385" s="132"/>
      <c r="HOH385" s="132"/>
      <c r="HOI385" s="132"/>
      <c r="HOJ385" s="132"/>
      <c r="HOK385" s="132"/>
      <c r="HOL385" s="132"/>
      <c r="HOM385" s="132"/>
      <c r="HON385" s="132"/>
      <c r="HOO385" s="132"/>
      <c r="HOP385" s="132"/>
      <c r="HOQ385" s="132"/>
      <c r="HOR385" s="132"/>
      <c r="HOS385" s="132"/>
      <c r="HOT385" s="132"/>
      <c r="HOU385" s="132"/>
      <c r="HOV385" s="132"/>
      <c r="HOW385" s="132"/>
      <c r="HOX385" s="132"/>
      <c r="HOY385" s="132"/>
      <c r="HOZ385" s="132"/>
      <c r="HPA385" s="132"/>
      <c r="HPB385" s="132"/>
      <c r="HPC385" s="132"/>
      <c r="HPD385" s="132"/>
      <c r="HPE385" s="132"/>
      <c r="HPF385" s="132"/>
      <c r="HPG385" s="132"/>
      <c r="HPH385" s="132"/>
      <c r="HPI385" s="132"/>
      <c r="HPJ385" s="132"/>
      <c r="HPK385" s="132"/>
      <c r="HPL385" s="132"/>
      <c r="HPM385" s="132"/>
      <c r="HPN385" s="132"/>
      <c r="HPO385" s="132"/>
      <c r="HPP385" s="132"/>
      <c r="HPQ385" s="132"/>
      <c r="HPR385" s="132"/>
      <c r="HPS385" s="132"/>
      <c r="HPT385" s="132"/>
      <c r="HPU385" s="132"/>
      <c r="HPV385" s="132"/>
      <c r="HPW385" s="132"/>
      <c r="HPX385" s="132"/>
      <c r="HPY385" s="132"/>
      <c r="HPZ385" s="132"/>
      <c r="HQA385" s="132"/>
      <c r="HQB385" s="132"/>
      <c r="HQC385" s="132"/>
      <c r="HQD385" s="132"/>
      <c r="HQE385" s="132"/>
      <c r="HQF385" s="132"/>
      <c r="HQG385" s="132"/>
      <c r="HQH385" s="132"/>
      <c r="HQI385" s="132"/>
      <c r="HQJ385" s="132"/>
      <c r="HQK385" s="132"/>
      <c r="HQL385" s="132"/>
      <c r="HQM385" s="132"/>
      <c r="HQN385" s="132"/>
      <c r="HQO385" s="132"/>
      <c r="HQP385" s="132"/>
      <c r="HQQ385" s="132"/>
      <c r="HQR385" s="132"/>
      <c r="HQS385" s="132"/>
      <c r="HQT385" s="132"/>
      <c r="HQU385" s="132"/>
      <c r="HQV385" s="132"/>
      <c r="HQW385" s="132"/>
      <c r="HQX385" s="132"/>
      <c r="HQY385" s="132"/>
      <c r="HQZ385" s="132"/>
      <c r="HRA385" s="132"/>
      <c r="HRB385" s="132"/>
      <c r="HRC385" s="132"/>
      <c r="HRD385" s="132"/>
      <c r="HRE385" s="132"/>
      <c r="HRF385" s="132"/>
      <c r="HRG385" s="132"/>
      <c r="HRH385" s="132"/>
      <c r="HRI385" s="132"/>
      <c r="HRJ385" s="132"/>
      <c r="HRK385" s="132"/>
      <c r="HRL385" s="132"/>
      <c r="HRM385" s="132"/>
      <c r="HRN385" s="132"/>
      <c r="HRO385" s="132"/>
      <c r="HRP385" s="132"/>
      <c r="HRQ385" s="132"/>
      <c r="HRR385" s="132"/>
      <c r="HRS385" s="132"/>
      <c r="HRT385" s="132"/>
      <c r="HRU385" s="132"/>
      <c r="HRV385" s="132"/>
      <c r="HRW385" s="132"/>
      <c r="HRX385" s="132"/>
      <c r="HRY385" s="132"/>
      <c r="HRZ385" s="132"/>
      <c r="HSA385" s="132"/>
      <c r="HSB385" s="132"/>
      <c r="HSC385" s="132"/>
      <c r="HSD385" s="132"/>
      <c r="HSE385" s="132"/>
      <c r="HSF385" s="132"/>
      <c r="HSG385" s="132"/>
      <c r="HSH385" s="132"/>
      <c r="HSI385" s="132"/>
      <c r="HSJ385" s="132"/>
      <c r="HSK385" s="132"/>
      <c r="HSL385" s="132"/>
      <c r="HSM385" s="132"/>
      <c r="HSN385" s="132"/>
      <c r="HSO385" s="132"/>
      <c r="HSP385" s="132"/>
      <c r="HSQ385" s="132"/>
      <c r="HSR385" s="132"/>
      <c r="HSS385" s="132"/>
      <c r="HST385" s="132"/>
      <c r="HSU385" s="132"/>
      <c r="HSV385" s="132"/>
      <c r="HSW385" s="132"/>
      <c r="HSX385" s="132"/>
      <c r="HSY385" s="132"/>
      <c r="HSZ385" s="132"/>
      <c r="HTA385" s="132"/>
      <c r="HTB385" s="132"/>
      <c r="HTC385" s="132"/>
      <c r="HTD385" s="132"/>
      <c r="HTE385" s="132"/>
      <c r="HTF385" s="132"/>
      <c r="HTG385" s="132"/>
      <c r="HTH385" s="132"/>
      <c r="HTI385" s="132"/>
      <c r="HTJ385" s="132"/>
      <c r="HTK385" s="132"/>
      <c r="HTL385" s="132"/>
      <c r="HTM385" s="132"/>
      <c r="HTN385" s="132"/>
      <c r="HTO385" s="132"/>
      <c r="HTP385" s="132"/>
      <c r="HTQ385" s="132"/>
      <c r="HTR385" s="132"/>
      <c r="HTS385" s="132"/>
      <c r="HTT385" s="132"/>
      <c r="HTU385" s="132"/>
      <c r="HTV385" s="132"/>
      <c r="HTW385" s="132"/>
      <c r="HTX385" s="132"/>
      <c r="HTY385" s="132"/>
      <c r="HTZ385" s="132"/>
      <c r="HUA385" s="132"/>
      <c r="HUB385" s="132"/>
      <c r="HUC385" s="132"/>
      <c r="HUD385" s="132"/>
      <c r="HUE385" s="132"/>
      <c r="HUF385" s="132"/>
      <c r="HUG385" s="132"/>
      <c r="HUH385" s="132"/>
      <c r="HUI385" s="132"/>
      <c r="HUJ385" s="132"/>
      <c r="HUK385" s="132"/>
      <c r="HUL385" s="132"/>
      <c r="HUM385" s="132"/>
      <c r="HUN385" s="132"/>
      <c r="HUO385" s="132"/>
      <c r="HUP385" s="132"/>
      <c r="HUQ385" s="132"/>
      <c r="HUR385" s="132"/>
      <c r="HUS385" s="132"/>
      <c r="HUT385" s="132"/>
      <c r="HUU385" s="132"/>
      <c r="HUV385" s="132"/>
      <c r="HUW385" s="132"/>
      <c r="HUX385" s="132"/>
      <c r="HUY385" s="132"/>
      <c r="HUZ385" s="132"/>
      <c r="HVA385" s="132"/>
      <c r="HVB385" s="132"/>
      <c r="HVC385" s="132"/>
      <c r="HVD385" s="132"/>
      <c r="HVE385" s="132"/>
      <c r="HVF385" s="132"/>
      <c r="HVG385" s="132"/>
      <c r="HVH385" s="132"/>
      <c r="HVI385" s="132"/>
      <c r="HVJ385" s="132"/>
      <c r="HVK385" s="132"/>
      <c r="HVL385" s="132"/>
      <c r="HVM385" s="132"/>
      <c r="HVN385" s="132"/>
      <c r="HVO385" s="132"/>
      <c r="HVP385" s="132"/>
      <c r="HVQ385" s="132"/>
      <c r="HVR385" s="132"/>
      <c r="HVS385" s="132"/>
      <c r="HVT385" s="132"/>
      <c r="HVU385" s="132"/>
      <c r="HVV385" s="132"/>
      <c r="HVW385" s="132"/>
      <c r="HVX385" s="132"/>
      <c r="HVY385" s="132"/>
      <c r="HVZ385" s="132"/>
      <c r="HWA385" s="132"/>
      <c r="HWB385" s="132"/>
      <c r="HWC385" s="132"/>
      <c r="HWD385" s="132"/>
      <c r="HWE385" s="132"/>
      <c r="HWF385" s="132"/>
      <c r="HWG385" s="132"/>
      <c r="HWH385" s="132"/>
      <c r="HWI385" s="132"/>
      <c r="HWJ385" s="132"/>
      <c r="HWK385" s="132"/>
      <c r="HWL385" s="132"/>
      <c r="HWM385" s="132"/>
      <c r="HWN385" s="132"/>
      <c r="HWO385" s="132"/>
      <c r="HWP385" s="132"/>
      <c r="HWQ385" s="132"/>
      <c r="HWR385" s="132"/>
      <c r="HWS385" s="132"/>
      <c r="HWT385" s="132"/>
      <c r="HWU385" s="132"/>
      <c r="HWV385" s="132"/>
      <c r="HWW385" s="132"/>
      <c r="HWX385" s="132"/>
      <c r="HWY385" s="132"/>
      <c r="HWZ385" s="132"/>
      <c r="HXA385" s="132"/>
      <c r="HXB385" s="132"/>
      <c r="HXC385" s="132"/>
      <c r="HXD385" s="132"/>
      <c r="HXE385" s="132"/>
      <c r="HXF385" s="132"/>
      <c r="HXG385" s="132"/>
      <c r="HXH385" s="132"/>
      <c r="HXI385" s="132"/>
      <c r="HXJ385" s="132"/>
      <c r="HXK385" s="132"/>
      <c r="HXL385" s="132"/>
      <c r="HXM385" s="132"/>
      <c r="HXN385" s="132"/>
      <c r="HXO385" s="132"/>
      <c r="HXP385" s="132"/>
      <c r="HXQ385" s="132"/>
      <c r="HXR385" s="132"/>
      <c r="HXS385" s="132"/>
      <c r="HXT385" s="132"/>
      <c r="HXU385" s="132"/>
      <c r="HXV385" s="132"/>
      <c r="HXW385" s="132"/>
      <c r="HXX385" s="132"/>
      <c r="HXY385" s="132"/>
      <c r="HXZ385" s="132"/>
      <c r="HYA385" s="132"/>
      <c r="HYB385" s="132"/>
      <c r="HYC385" s="132"/>
      <c r="HYD385" s="132"/>
      <c r="HYE385" s="132"/>
      <c r="HYF385" s="132"/>
      <c r="HYG385" s="132"/>
      <c r="HYH385" s="132"/>
      <c r="HYI385" s="132"/>
      <c r="HYJ385" s="132"/>
      <c r="HYK385" s="132"/>
      <c r="HYL385" s="132"/>
      <c r="HYM385" s="132"/>
      <c r="HYN385" s="132"/>
      <c r="HYO385" s="132"/>
      <c r="HYP385" s="132"/>
      <c r="HYQ385" s="132"/>
      <c r="HYR385" s="132"/>
      <c r="HYS385" s="132"/>
      <c r="HYT385" s="132"/>
      <c r="HYU385" s="132"/>
      <c r="HYV385" s="132"/>
      <c r="HYW385" s="132"/>
      <c r="HYX385" s="132"/>
      <c r="HYY385" s="132"/>
      <c r="HYZ385" s="132"/>
      <c r="HZA385" s="132"/>
      <c r="HZB385" s="132"/>
      <c r="HZC385" s="132"/>
      <c r="HZD385" s="132"/>
      <c r="HZE385" s="132"/>
      <c r="HZF385" s="132"/>
      <c r="HZG385" s="132"/>
      <c r="HZH385" s="132"/>
      <c r="HZI385" s="132"/>
      <c r="HZJ385" s="132"/>
      <c r="HZK385" s="132"/>
      <c r="HZL385" s="132"/>
      <c r="HZM385" s="132"/>
      <c r="HZN385" s="132"/>
      <c r="HZO385" s="132"/>
      <c r="HZP385" s="132"/>
      <c r="HZQ385" s="132"/>
      <c r="HZR385" s="132"/>
      <c r="HZS385" s="132"/>
      <c r="HZT385" s="132"/>
      <c r="HZU385" s="132"/>
      <c r="HZV385" s="132"/>
      <c r="HZW385" s="132"/>
      <c r="HZX385" s="132"/>
      <c r="HZY385" s="132"/>
      <c r="HZZ385" s="132"/>
      <c r="IAA385" s="132"/>
      <c r="IAB385" s="132"/>
      <c r="IAC385" s="132"/>
      <c r="IAD385" s="132"/>
      <c r="IAE385" s="132"/>
      <c r="IAF385" s="132"/>
      <c r="IAG385" s="132"/>
      <c r="IAH385" s="132"/>
      <c r="IAI385" s="132"/>
      <c r="IAJ385" s="132"/>
      <c r="IAK385" s="132"/>
      <c r="IAL385" s="132"/>
      <c r="IAM385" s="132"/>
      <c r="IAN385" s="132"/>
      <c r="IAO385" s="132"/>
      <c r="IAP385" s="132"/>
      <c r="IAQ385" s="132"/>
      <c r="IAR385" s="132"/>
      <c r="IAS385" s="132"/>
      <c r="IAT385" s="132"/>
      <c r="IAU385" s="132"/>
      <c r="IAV385" s="132"/>
      <c r="IAW385" s="132"/>
      <c r="IAX385" s="132"/>
      <c r="IAY385" s="132"/>
      <c r="IAZ385" s="132"/>
      <c r="IBA385" s="132"/>
      <c r="IBB385" s="132"/>
      <c r="IBC385" s="132"/>
      <c r="IBD385" s="132"/>
      <c r="IBE385" s="132"/>
      <c r="IBF385" s="132"/>
      <c r="IBG385" s="132"/>
      <c r="IBH385" s="132"/>
      <c r="IBI385" s="132"/>
      <c r="IBJ385" s="132"/>
      <c r="IBK385" s="132"/>
      <c r="IBL385" s="132"/>
      <c r="IBM385" s="132"/>
      <c r="IBN385" s="132"/>
      <c r="IBO385" s="132"/>
      <c r="IBP385" s="132"/>
      <c r="IBQ385" s="132"/>
      <c r="IBR385" s="132"/>
      <c r="IBS385" s="132"/>
      <c r="IBT385" s="132"/>
      <c r="IBU385" s="132"/>
      <c r="IBV385" s="132"/>
      <c r="IBW385" s="132"/>
      <c r="IBX385" s="132"/>
      <c r="IBY385" s="132"/>
      <c r="IBZ385" s="132"/>
      <c r="ICA385" s="132"/>
      <c r="ICB385" s="132"/>
      <c r="ICC385" s="132"/>
      <c r="ICD385" s="132"/>
      <c r="ICE385" s="132"/>
      <c r="ICF385" s="132"/>
      <c r="ICG385" s="132"/>
      <c r="ICH385" s="132"/>
      <c r="ICI385" s="132"/>
      <c r="ICJ385" s="132"/>
      <c r="ICK385" s="132"/>
      <c r="ICL385" s="132"/>
      <c r="ICM385" s="132"/>
      <c r="ICN385" s="132"/>
      <c r="ICO385" s="132"/>
      <c r="ICP385" s="132"/>
      <c r="ICQ385" s="132"/>
      <c r="ICR385" s="132"/>
      <c r="ICS385" s="132"/>
      <c r="ICT385" s="132"/>
      <c r="ICU385" s="132"/>
      <c r="ICV385" s="132"/>
      <c r="ICW385" s="132"/>
      <c r="ICX385" s="132"/>
      <c r="ICY385" s="132"/>
      <c r="ICZ385" s="132"/>
      <c r="IDA385" s="132"/>
      <c r="IDB385" s="132"/>
      <c r="IDC385" s="132"/>
      <c r="IDD385" s="132"/>
      <c r="IDE385" s="132"/>
      <c r="IDF385" s="132"/>
      <c r="IDG385" s="132"/>
      <c r="IDH385" s="132"/>
      <c r="IDI385" s="132"/>
      <c r="IDJ385" s="132"/>
      <c r="IDK385" s="132"/>
      <c r="IDL385" s="132"/>
      <c r="IDM385" s="132"/>
      <c r="IDN385" s="132"/>
      <c r="IDO385" s="132"/>
      <c r="IDP385" s="132"/>
      <c r="IDQ385" s="132"/>
      <c r="IDR385" s="132"/>
      <c r="IDS385" s="132"/>
      <c r="IDT385" s="132"/>
      <c r="IDU385" s="132"/>
      <c r="IDV385" s="132"/>
      <c r="IDW385" s="132"/>
      <c r="IDX385" s="132"/>
      <c r="IDY385" s="132"/>
      <c r="IDZ385" s="132"/>
      <c r="IEA385" s="132"/>
      <c r="IEB385" s="132"/>
      <c r="IEC385" s="132"/>
      <c r="IED385" s="132"/>
      <c r="IEE385" s="132"/>
      <c r="IEF385" s="132"/>
      <c r="IEG385" s="132"/>
      <c r="IEH385" s="132"/>
      <c r="IEI385" s="132"/>
      <c r="IEJ385" s="132"/>
      <c r="IEK385" s="132"/>
      <c r="IEL385" s="132"/>
      <c r="IEM385" s="132"/>
      <c r="IEN385" s="132"/>
      <c r="IEO385" s="132"/>
      <c r="IEP385" s="132"/>
      <c r="IEQ385" s="132"/>
      <c r="IER385" s="132"/>
      <c r="IES385" s="132"/>
      <c r="IET385" s="132"/>
      <c r="IEU385" s="132"/>
      <c r="IEV385" s="132"/>
      <c r="IEW385" s="132"/>
      <c r="IEX385" s="132"/>
      <c r="IEY385" s="132"/>
      <c r="IEZ385" s="132"/>
      <c r="IFA385" s="132"/>
      <c r="IFB385" s="132"/>
      <c r="IFC385" s="132"/>
      <c r="IFD385" s="132"/>
      <c r="IFE385" s="132"/>
      <c r="IFF385" s="132"/>
      <c r="IFG385" s="132"/>
      <c r="IFH385" s="132"/>
      <c r="IFI385" s="132"/>
      <c r="IFJ385" s="132"/>
      <c r="IFK385" s="132"/>
      <c r="IFL385" s="132"/>
      <c r="IFM385" s="132"/>
      <c r="IFN385" s="132"/>
      <c r="IFO385" s="132"/>
      <c r="IFP385" s="132"/>
      <c r="IFQ385" s="132"/>
      <c r="IFR385" s="132"/>
      <c r="IFS385" s="132"/>
      <c r="IFT385" s="132"/>
      <c r="IFU385" s="132"/>
      <c r="IFV385" s="132"/>
      <c r="IFW385" s="132"/>
      <c r="IFX385" s="132"/>
      <c r="IFY385" s="132"/>
      <c r="IFZ385" s="132"/>
      <c r="IGA385" s="132"/>
      <c r="IGB385" s="132"/>
      <c r="IGC385" s="132"/>
      <c r="IGD385" s="132"/>
      <c r="IGE385" s="132"/>
      <c r="IGF385" s="132"/>
      <c r="IGG385" s="132"/>
      <c r="IGH385" s="132"/>
      <c r="IGI385" s="132"/>
      <c r="IGJ385" s="132"/>
      <c r="IGK385" s="132"/>
      <c r="IGL385" s="132"/>
      <c r="IGM385" s="132"/>
      <c r="IGN385" s="132"/>
      <c r="IGO385" s="132"/>
      <c r="IGP385" s="132"/>
      <c r="IGQ385" s="132"/>
      <c r="IGR385" s="132"/>
      <c r="IGS385" s="132"/>
      <c r="IGT385" s="132"/>
      <c r="IGU385" s="132"/>
      <c r="IGV385" s="132"/>
      <c r="IGW385" s="132"/>
      <c r="IGX385" s="132"/>
      <c r="IGY385" s="132"/>
      <c r="IGZ385" s="132"/>
      <c r="IHA385" s="132"/>
      <c r="IHB385" s="132"/>
      <c r="IHC385" s="132"/>
      <c r="IHD385" s="132"/>
      <c r="IHE385" s="132"/>
      <c r="IHF385" s="132"/>
      <c r="IHG385" s="132"/>
      <c r="IHH385" s="132"/>
      <c r="IHI385" s="132"/>
      <c r="IHJ385" s="132"/>
      <c r="IHK385" s="132"/>
      <c r="IHL385" s="132"/>
      <c r="IHM385" s="132"/>
      <c r="IHN385" s="132"/>
      <c r="IHO385" s="132"/>
      <c r="IHP385" s="132"/>
      <c r="IHQ385" s="132"/>
      <c r="IHR385" s="132"/>
      <c r="IHS385" s="132"/>
      <c r="IHT385" s="132"/>
      <c r="IHU385" s="132"/>
      <c r="IHV385" s="132"/>
      <c r="IHW385" s="132"/>
      <c r="IHX385" s="132"/>
      <c r="IHY385" s="132"/>
      <c r="IHZ385" s="132"/>
      <c r="IIA385" s="132"/>
      <c r="IIB385" s="132"/>
      <c r="IIC385" s="132"/>
      <c r="IID385" s="132"/>
      <c r="IIE385" s="132"/>
      <c r="IIF385" s="132"/>
      <c r="IIG385" s="132"/>
      <c r="IIH385" s="132"/>
      <c r="III385" s="132"/>
      <c r="IIJ385" s="132"/>
      <c r="IIK385" s="132"/>
      <c r="IIL385" s="132"/>
      <c r="IIM385" s="132"/>
      <c r="IIN385" s="132"/>
      <c r="IIO385" s="132"/>
      <c r="IIP385" s="132"/>
      <c r="IIQ385" s="132"/>
      <c r="IIR385" s="132"/>
      <c r="IIS385" s="132"/>
      <c r="IIT385" s="132"/>
      <c r="IIU385" s="132"/>
      <c r="IIV385" s="132"/>
      <c r="IIW385" s="132"/>
      <c r="IIX385" s="132"/>
      <c r="IIY385" s="132"/>
      <c r="IIZ385" s="132"/>
      <c r="IJA385" s="132"/>
      <c r="IJB385" s="132"/>
      <c r="IJC385" s="132"/>
      <c r="IJD385" s="132"/>
      <c r="IJE385" s="132"/>
      <c r="IJF385" s="132"/>
      <c r="IJG385" s="132"/>
      <c r="IJH385" s="132"/>
      <c r="IJI385" s="132"/>
      <c r="IJJ385" s="132"/>
      <c r="IJK385" s="132"/>
      <c r="IJL385" s="132"/>
      <c r="IJM385" s="132"/>
      <c r="IJN385" s="132"/>
      <c r="IJO385" s="132"/>
      <c r="IJP385" s="132"/>
      <c r="IJQ385" s="132"/>
      <c r="IJR385" s="132"/>
      <c r="IJS385" s="132"/>
      <c r="IJT385" s="132"/>
      <c r="IJU385" s="132"/>
      <c r="IJV385" s="132"/>
      <c r="IJW385" s="132"/>
      <c r="IJX385" s="132"/>
      <c r="IJY385" s="132"/>
      <c r="IJZ385" s="132"/>
      <c r="IKA385" s="132"/>
      <c r="IKB385" s="132"/>
      <c r="IKC385" s="132"/>
      <c r="IKD385" s="132"/>
      <c r="IKE385" s="132"/>
      <c r="IKF385" s="132"/>
      <c r="IKG385" s="132"/>
      <c r="IKH385" s="132"/>
      <c r="IKI385" s="132"/>
      <c r="IKJ385" s="132"/>
      <c r="IKK385" s="132"/>
      <c r="IKL385" s="132"/>
      <c r="IKM385" s="132"/>
      <c r="IKN385" s="132"/>
      <c r="IKO385" s="132"/>
      <c r="IKP385" s="132"/>
      <c r="IKQ385" s="132"/>
      <c r="IKR385" s="132"/>
      <c r="IKS385" s="132"/>
      <c r="IKT385" s="132"/>
      <c r="IKU385" s="132"/>
      <c r="IKV385" s="132"/>
      <c r="IKW385" s="132"/>
      <c r="IKX385" s="132"/>
      <c r="IKY385" s="132"/>
      <c r="IKZ385" s="132"/>
      <c r="ILA385" s="132"/>
      <c r="ILB385" s="132"/>
      <c r="ILC385" s="132"/>
      <c r="ILD385" s="132"/>
      <c r="ILE385" s="132"/>
      <c r="ILF385" s="132"/>
      <c r="ILG385" s="132"/>
      <c r="ILH385" s="132"/>
      <c r="ILI385" s="132"/>
      <c r="ILJ385" s="132"/>
      <c r="ILK385" s="132"/>
      <c r="ILL385" s="132"/>
      <c r="ILM385" s="132"/>
      <c r="ILN385" s="132"/>
      <c r="ILO385" s="132"/>
      <c r="ILP385" s="132"/>
      <c r="ILQ385" s="132"/>
      <c r="ILR385" s="132"/>
      <c r="ILS385" s="132"/>
      <c r="ILT385" s="132"/>
      <c r="ILU385" s="132"/>
      <c r="ILV385" s="132"/>
      <c r="ILW385" s="132"/>
      <c r="ILX385" s="132"/>
      <c r="ILY385" s="132"/>
      <c r="ILZ385" s="132"/>
      <c r="IMA385" s="132"/>
      <c r="IMB385" s="132"/>
      <c r="IMC385" s="132"/>
      <c r="IMD385" s="132"/>
      <c r="IME385" s="132"/>
      <c r="IMF385" s="132"/>
      <c r="IMG385" s="132"/>
      <c r="IMH385" s="132"/>
      <c r="IMI385" s="132"/>
      <c r="IMJ385" s="132"/>
      <c r="IMK385" s="132"/>
      <c r="IML385" s="132"/>
      <c r="IMM385" s="132"/>
      <c r="IMN385" s="132"/>
      <c r="IMO385" s="132"/>
      <c r="IMP385" s="132"/>
      <c r="IMQ385" s="132"/>
      <c r="IMR385" s="132"/>
      <c r="IMS385" s="132"/>
      <c r="IMT385" s="132"/>
      <c r="IMU385" s="132"/>
      <c r="IMV385" s="132"/>
      <c r="IMW385" s="132"/>
      <c r="IMX385" s="132"/>
      <c r="IMY385" s="132"/>
      <c r="IMZ385" s="132"/>
      <c r="INA385" s="132"/>
      <c r="INB385" s="132"/>
      <c r="INC385" s="132"/>
      <c r="IND385" s="132"/>
      <c r="INE385" s="132"/>
      <c r="INF385" s="132"/>
      <c r="ING385" s="132"/>
      <c r="INH385" s="132"/>
      <c r="INI385" s="132"/>
      <c r="INJ385" s="132"/>
      <c r="INK385" s="132"/>
      <c r="INL385" s="132"/>
      <c r="INM385" s="132"/>
      <c r="INN385" s="132"/>
      <c r="INO385" s="132"/>
      <c r="INP385" s="132"/>
      <c r="INQ385" s="132"/>
      <c r="INR385" s="132"/>
      <c r="INS385" s="132"/>
      <c r="INT385" s="132"/>
      <c r="INU385" s="132"/>
      <c r="INV385" s="132"/>
      <c r="INW385" s="132"/>
      <c r="INX385" s="132"/>
      <c r="INY385" s="132"/>
      <c r="INZ385" s="132"/>
      <c r="IOA385" s="132"/>
      <c r="IOB385" s="132"/>
      <c r="IOC385" s="132"/>
      <c r="IOD385" s="132"/>
      <c r="IOE385" s="132"/>
      <c r="IOF385" s="132"/>
      <c r="IOG385" s="132"/>
      <c r="IOH385" s="132"/>
      <c r="IOI385" s="132"/>
      <c r="IOJ385" s="132"/>
      <c r="IOK385" s="132"/>
      <c r="IOL385" s="132"/>
      <c r="IOM385" s="132"/>
      <c r="ION385" s="132"/>
      <c r="IOO385" s="132"/>
      <c r="IOP385" s="132"/>
      <c r="IOQ385" s="132"/>
      <c r="IOR385" s="132"/>
      <c r="IOS385" s="132"/>
      <c r="IOT385" s="132"/>
      <c r="IOU385" s="132"/>
      <c r="IOV385" s="132"/>
      <c r="IOW385" s="132"/>
      <c r="IOX385" s="132"/>
      <c r="IOY385" s="132"/>
      <c r="IOZ385" s="132"/>
      <c r="IPA385" s="132"/>
      <c r="IPB385" s="132"/>
      <c r="IPC385" s="132"/>
      <c r="IPD385" s="132"/>
      <c r="IPE385" s="132"/>
      <c r="IPF385" s="132"/>
      <c r="IPG385" s="132"/>
      <c r="IPH385" s="132"/>
      <c r="IPI385" s="132"/>
      <c r="IPJ385" s="132"/>
      <c r="IPK385" s="132"/>
      <c r="IPL385" s="132"/>
      <c r="IPM385" s="132"/>
      <c r="IPN385" s="132"/>
      <c r="IPO385" s="132"/>
      <c r="IPP385" s="132"/>
      <c r="IPQ385" s="132"/>
      <c r="IPR385" s="132"/>
      <c r="IPS385" s="132"/>
      <c r="IPT385" s="132"/>
      <c r="IPU385" s="132"/>
      <c r="IPV385" s="132"/>
      <c r="IPW385" s="132"/>
      <c r="IPX385" s="132"/>
      <c r="IPY385" s="132"/>
      <c r="IPZ385" s="132"/>
      <c r="IQA385" s="132"/>
      <c r="IQB385" s="132"/>
      <c r="IQC385" s="132"/>
      <c r="IQD385" s="132"/>
      <c r="IQE385" s="132"/>
      <c r="IQF385" s="132"/>
      <c r="IQG385" s="132"/>
      <c r="IQH385" s="132"/>
      <c r="IQI385" s="132"/>
      <c r="IQJ385" s="132"/>
      <c r="IQK385" s="132"/>
      <c r="IQL385" s="132"/>
      <c r="IQM385" s="132"/>
      <c r="IQN385" s="132"/>
      <c r="IQO385" s="132"/>
      <c r="IQP385" s="132"/>
      <c r="IQQ385" s="132"/>
      <c r="IQR385" s="132"/>
      <c r="IQS385" s="132"/>
      <c r="IQT385" s="132"/>
      <c r="IQU385" s="132"/>
      <c r="IQV385" s="132"/>
      <c r="IQW385" s="132"/>
      <c r="IQX385" s="132"/>
      <c r="IQY385" s="132"/>
      <c r="IQZ385" s="132"/>
      <c r="IRA385" s="132"/>
      <c r="IRB385" s="132"/>
      <c r="IRC385" s="132"/>
      <c r="IRD385" s="132"/>
      <c r="IRE385" s="132"/>
      <c r="IRF385" s="132"/>
      <c r="IRG385" s="132"/>
      <c r="IRH385" s="132"/>
      <c r="IRI385" s="132"/>
      <c r="IRJ385" s="132"/>
      <c r="IRK385" s="132"/>
      <c r="IRL385" s="132"/>
      <c r="IRM385" s="132"/>
      <c r="IRN385" s="132"/>
      <c r="IRO385" s="132"/>
      <c r="IRP385" s="132"/>
      <c r="IRQ385" s="132"/>
      <c r="IRR385" s="132"/>
      <c r="IRS385" s="132"/>
      <c r="IRT385" s="132"/>
      <c r="IRU385" s="132"/>
      <c r="IRV385" s="132"/>
      <c r="IRW385" s="132"/>
      <c r="IRX385" s="132"/>
      <c r="IRY385" s="132"/>
      <c r="IRZ385" s="132"/>
      <c r="ISA385" s="132"/>
      <c r="ISB385" s="132"/>
      <c r="ISC385" s="132"/>
      <c r="ISD385" s="132"/>
      <c r="ISE385" s="132"/>
      <c r="ISF385" s="132"/>
      <c r="ISG385" s="132"/>
      <c r="ISH385" s="132"/>
      <c r="ISI385" s="132"/>
      <c r="ISJ385" s="132"/>
      <c r="ISK385" s="132"/>
      <c r="ISL385" s="132"/>
      <c r="ISM385" s="132"/>
      <c r="ISN385" s="132"/>
      <c r="ISO385" s="132"/>
      <c r="ISP385" s="132"/>
      <c r="ISQ385" s="132"/>
      <c r="ISR385" s="132"/>
      <c r="ISS385" s="132"/>
      <c r="IST385" s="132"/>
      <c r="ISU385" s="132"/>
      <c r="ISV385" s="132"/>
      <c r="ISW385" s="132"/>
      <c r="ISX385" s="132"/>
      <c r="ISY385" s="132"/>
      <c r="ISZ385" s="132"/>
      <c r="ITA385" s="132"/>
      <c r="ITB385" s="132"/>
      <c r="ITC385" s="132"/>
      <c r="ITD385" s="132"/>
      <c r="ITE385" s="132"/>
      <c r="ITF385" s="132"/>
      <c r="ITG385" s="132"/>
      <c r="ITH385" s="132"/>
      <c r="ITI385" s="132"/>
      <c r="ITJ385" s="132"/>
      <c r="ITK385" s="132"/>
      <c r="ITL385" s="132"/>
      <c r="ITM385" s="132"/>
      <c r="ITN385" s="132"/>
      <c r="ITO385" s="132"/>
      <c r="ITP385" s="132"/>
      <c r="ITQ385" s="132"/>
      <c r="ITR385" s="132"/>
      <c r="ITS385" s="132"/>
      <c r="ITT385" s="132"/>
      <c r="ITU385" s="132"/>
      <c r="ITV385" s="132"/>
      <c r="ITW385" s="132"/>
      <c r="ITX385" s="132"/>
      <c r="ITY385" s="132"/>
      <c r="ITZ385" s="132"/>
      <c r="IUA385" s="132"/>
      <c r="IUB385" s="132"/>
      <c r="IUC385" s="132"/>
      <c r="IUD385" s="132"/>
      <c r="IUE385" s="132"/>
      <c r="IUF385" s="132"/>
      <c r="IUG385" s="132"/>
      <c r="IUH385" s="132"/>
      <c r="IUI385" s="132"/>
      <c r="IUJ385" s="132"/>
      <c r="IUK385" s="132"/>
      <c r="IUL385" s="132"/>
      <c r="IUM385" s="132"/>
      <c r="IUN385" s="132"/>
      <c r="IUO385" s="132"/>
      <c r="IUP385" s="132"/>
      <c r="IUQ385" s="132"/>
      <c r="IUR385" s="132"/>
      <c r="IUS385" s="132"/>
      <c r="IUT385" s="132"/>
      <c r="IUU385" s="132"/>
      <c r="IUV385" s="132"/>
      <c r="IUW385" s="132"/>
      <c r="IUX385" s="132"/>
      <c r="IUY385" s="132"/>
      <c r="IUZ385" s="132"/>
      <c r="IVA385" s="132"/>
      <c r="IVB385" s="132"/>
      <c r="IVC385" s="132"/>
      <c r="IVD385" s="132"/>
      <c r="IVE385" s="132"/>
      <c r="IVF385" s="132"/>
      <c r="IVG385" s="132"/>
      <c r="IVH385" s="132"/>
      <c r="IVI385" s="132"/>
      <c r="IVJ385" s="132"/>
      <c r="IVK385" s="132"/>
      <c r="IVL385" s="132"/>
      <c r="IVM385" s="132"/>
      <c r="IVN385" s="132"/>
      <c r="IVO385" s="132"/>
      <c r="IVP385" s="132"/>
      <c r="IVQ385" s="132"/>
      <c r="IVR385" s="132"/>
      <c r="IVS385" s="132"/>
      <c r="IVT385" s="132"/>
      <c r="IVU385" s="132"/>
      <c r="IVV385" s="132"/>
      <c r="IVW385" s="132"/>
      <c r="IVX385" s="132"/>
      <c r="IVY385" s="132"/>
      <c r="IVZ385" s="132"/>
      <c r="IWA385" s="132"/>
      <c r="IWB385" s="132"/>
      <c r="IWC385" s="132"/>
      <c r="IWD385" s="132"/>
      <c r="IWE385" s="132"/>
      <c r="IWF385" s="132"/>
      <c r="IWG385" s="132"/>
      <c r="IWH385" s="132"/>
      <c r="IWI385" s="132"/>
      <c r="IWJ385" s="132"/>
      <c r="IWK385" s="132"/>
      <c r="IWL385" s="132"/>
      <c r="IWM385" s="132"/>
      <c r="IWN385" s="132"/>
      <c r="IWO385" s="132"/>
      <c r="IWP385" s="132"/>
      <c r="IWQ385" s="132"/>
      <c r="IWR385" s="132"/>
      <c r="IWS385" s="132"/>
      <c r="IWT385" s="132"/>
      <c r="IWU385" s="132"/>
      <c r="IWV385" s="132"/>
      <c r="IWW385" s="132"/>
      <c r="IWX385" s="132"/>
      <c r="IWY385" s="132"/>
      <c r="IWZ385" s="132"/>
      <c r="IXA385" s="132"/>
      <c r="IXB385" s="132"/>
      <c r="IXC385" s="132"/>
      <c r="IXD385" s="132"/>
      <c r="IXE385" s="132"/>
      <c r="IXF385" s="132"/>
      <c r="IXG385" s="132"/>
      <c r="IXH385" s="132"/>
      <c r="IXI385" s="132"/>
      <c r="IXJ385" s="132"/>
      <c r="IXK385" s="132"/>
      <c r="IXL385" s="132"/>
      <c r="IXM385" s="132"/>
      <c r="IXN385" s="132"/>
      <c r="IXO385" s="132"/>
      <c r="IXP385" s="132"/>
      <c r="IXQ385" s="132"/>
      <c r="IXR385" s="132"/>
      <c r="IXS385" s="132"/>
      <c r="IXT385" s="132"/>
      <c r="IXU385" s="132"/>
      <c r="IXV385" s="132"/>
      <c r="IXW385" s="132"/>
      <c r="IXX385" s="132"/>
      <c r="IXY385" s="132"/>
      <c r="IXZ385" s="132"/>
      <c r="IYA385" s="132"/>
      <c r="IYB385" s="132"/>
      <c r="IYC385" s="132"/>
      <c r="IYD385" s="132"/>
      <c r="IYE385" s="132"/>
      <c r="IYF385" s="132"/>
      <c r="IYG385" s="132"/>
      <c r="IYH385" s="132"/>
      <c r="IYI385" s="132"/>
      <c r="IYJ385" s="132"/>
      <c r="IYK385" s="132"/>
      <c r="IYL385" s="132"/>
      <c r="IYM385" s="132"/>
      <c r="IYN385" s="132"/>
      <c r="IYO385" s="132"/>
      <c r="IYP385" s="132"/>
      <c r="IYQ385" s="132"/>
      <c r="IYR385" s="132"/>
      <c r="IYS385" s="132"/>
      <c r="IYT385" s="132"/>
      <c r="IYU385" s="132"/>
      <c r="IYV385" s="132"/>
      <c r="IYW385" s="132"/>
      <c r="IYX385" s="132"/>
      <c r="IYY385" s="132"/>
      <c r="IYZ385" s="132"/>
      <c r="IZA385" s="132"/>
      <c r="IZB385" s="132"/>
      <c r="IZC385" s="132"/>
      <c r="IZD385" s="132"/>
      <c r="IZE385" s="132"/>
      <c r="IZF385" s="132"/>
      <c r="IZG385" s="132"/>
      <c r="IZH385" s="132"/>
      <c r="IZI385" s="132"/>
      <c r="IZJ385" s="132"/>
      <c r="IZK385" s="132"/>
      <c r="IZL385" s="132"/>
      <c r="IZM385" s="132"/>
      <c r="IZN385" s="132"/>
      <c r="IZO385" s="132"/>
      <c r="IZP385" s="132"/>
      <c r="IZQ385" s="132"/>
      <c r="IZR385" s="132"/>
      <c r="IZS385" s="132"/>
      <c r="IZT385" s="132"/>
      <c r="IZU385" s="132"/>
      <c r="IZV385" s="132"/>
      <c r="IZW385" s="132"/>
      <c r="IZX385" s="132"/>
      <c r="IZY385" s="132"/>
      <c r="IZZ385" s="132"/>
      <c r="JAA385" s="132"/>
      <c r="JAB385" s="132"/>
      <c r="JAC385" s="132"/>
      <c r="JAD385" s="132"/>
      <c r="JAE385" s="132"/>
      <c r="JAF385" s="132"/>
      <c r="JAG385" s="132"/>
      <c r="JAH385" s="132"/>
      <c r="JAI385" s="132"/>
      <c r="JAJ385" s="132"/>
      <c r="JAK385" s="132"/>
      <c r="JAL385" s="132"/>
      <c r="JAM385" s="132"/>
      <c r="JAN385" s="132"/>
      <c r="JAO385" s="132"/>
      <c r="JAP385" s="132"/>
      <c r="JAQ385" s="132"/>
      <c r="JAR385" s="132"/>
      <c r="JAS385" s="132"/>
      <c r="JAT385" s="132"/>
      <c r="JAU385" s="132"/>
      <c r="JAV385" s="132"/>
      <c r="JAW385" s="132"/>
      <c r="JAX385" s="132"/>
      <c r="JAY385" s="132"/>
      <c r="JAZ385" s="132"/>
      <c r="JBA385" s="132"/>
      <c r="JBB385" s="132"/>
      <c r="JBC385" s="132"/>
      <c r="JBD385" s="132"/>
      <c r="JBE385" s="132"/>
      <c r="JBF385" s="132"/>
      <c r="JBG385" s="132"/>
      <c r="JBH385" s="132"/>
      <c r="JBI385" s="132"/>
      <c r="JBJ385" s="132"/>
      <c r="JBK385" s="132"/>
      <c r="JBL385" s="132"/>
      <c r="JBM385" s="132"/>
      <c r="JBN385" s="132"/>
      <c r="JBO385" s="132"/>
      <c r="JBP385" s="132"/>
      <c r="JBQ385" s="132"/>
      <c r="JBR385" s="132"/>
      <c r="JBS385" s="132"/>
      <c r="JBT385" s="132"/>
      <c r="JBU385" s="132"/>
      <c r="JBV385" s="132"/>
      <c r="JBW385" s="132"/>
      <c r="JBX385" s="132"/>
      <c r="JBY385" s="132"/>
      <c r="JBZ385" s="132"/>
      <c r="JCA385" s="132"/>
      <c r="JCB385" s="132"/>
      <c r="JCC385" s="132"/>
      <c r="JCD385" s="132"/>
      <c r="JCE385" s="132"/>
      <c r="JCF385" s="132"/>
      <c r="JCG385" s="132"/>
      <c r="JCH385" s="132"/>
      <c r="JCI385" s="132"/>
      <c r="JCJ385" s="132"/>
      <c r="JCK385" s="132"/>
      <c r="JCL385" s="132"/>
      <c r="JCM385" s="132"/>
      <c r="JCN385" s="132"/>
      <c r="JCO385" s="132"/>
      <c r="JCP385" s="132"/>
      <c r="JCQ385" s="132"/>
      <c r="JCR385" s="132"/>
      <c r="JCS385" s="132"/>
      <c r="JCT385" s="132"/>
      <c r="JCU385" s="132"/>
      <c r="JCV385" s="132"/>
      <c r="JCW385" s="132"/>
      <c r="JCX385" s="132"/>
      <c r="JCY385" s="132"/>
      <c r="JCZ385" s="132"/>
      <c r="JDA385" s="132"/>
      <c r="JDB385" s="132"/>
      <c r="JDC385" s="132"/>
      <c r="JDD385" s="132"/>
      <c r="JDE385" s="132"/>
      <c r="JDF385" s="132"/>
      <c r="JDG385" s="132"/>
      <c r="JDH385" s="132"/>
      <c r="JDI385" s="132"/>
      <c r="JDJ385" s="132"/>
      <c r="JDK385" s="132"/>
      <c r="JDL385" s="132"/>
      <c r="JDM385" s="132"/>
      <c r="JDN385" s="132"/>
      <c r="JDO385" s="132"/>
      <c r="JDP385" s="132"/>
      <c r="JDQ385" s="132"/>
      <c r="JDR385" s="132"/>
      <c r="JDS385" s="132"/>
      <c r="JDT385" s="132"/>
      <c r="JDU385" s="132"/>
      <c r="JDV385" s="132"/>
      <c r="JDW385" s="132"/>
      <c r="JDX385" s="132"/>
      <c r="JDY385" s="132"/>
      <c r="JDZ385" s="132"/>
      <c r="JEA385" s="132"/>
      <c r="JEB385" s="132"/>
      <c r="JEC385" s="132"/>
      <c r="JED385" s="132"/>
      <c r="JEE385" s="132"/>
      <c r="JEF385" s="132"/>
      <c r="JEG385" s="132"/>
      <c r="JEH385" s="132"/>
      <c r="JEI385" s="132"/>
      <c r="JEJ385" s="132"/>
      <c r="JEK385" s="132"/>
      <c r="JEL385" s="132"/>
      <c r="JEM385" s="132"/>
      <c r="JEN385" s="132"/>
      <c r="JEO385" s="132"/>
      <c r="JEP385" s="132"/>
      <c r="JEQ385" s="132"/>
      <c r="JER385" s="132"/>
      <c r="JES385" s="132"/>
      <c r="JET385" s="132"/>
      <c r="JEU385" s="132"/>
      <c r="JEV385" s="132"/>
      <c r="JEW385" s="132"/>
      <c r="JEX385" s="132"/>
      <c r="JEY385" s="132"/>
      <c r="JEZ385" s="132"/>
      <c r="JFA385" s="132"/>
      <c r="JFB385" s="132"/>
      <c r="JFC385" s="132"/>
      <c r="JFD385" s="132"/>
      <c r="JFE385" s="132"/>
      <c r="JFF385" s="132"/>
      <c r="JFG385" s="132"/>
      <c r="JFH385" s="132"/>
      <c r="JFI385" s="132"/>
      <c r="JFJ385" s="132"/>
      <c r="JFK385" s="132"/>
      <c r="JFL385" s="132"/>
      <c r="JFM385" s="132"/>
      <c r="JFN385" s="132"/>
      <c r="JFO385" s="132"/>
      <c r="JFP385" s="132"/>
      <c r="JFQ385" s="132"/>
      <c r="JFR385" s="132"/>
      <c r="JFS385" s="132"/>
      <c r="JFT385" s="132"/>
      <c r="JFU385" s="132"/>
      <c r="JFV385" s="132"/>
      <c r="JFW385" s="132"/>
      <c r="JFX385" s="132"/>
      <c r="JFY385" s="132"/>
      <c r="JFZ385" s="132"/>
      <c r="JGA385" s="132"/>
      <c r="JGB385" s="132"/>
      <c r="JGC385" s="132"/>
      <c r="JGD385" s="132"/>
      <c r="JGE385" s="132"/>
      <c r="JGF385" s="132"/>
      <c r="JGG385" s="132"/>
      <c r="JGH385" s="132"/>
      <c r="JGI385" s="132"/>
      <c r="JGJ385" s="132"/>
      <c r="JGK385" s="132"/>
      <c r="JGL385" s="132"/>
      <c r="JGM385" s="132"/>
      <c r="JGN385" s="132"/>
      <c r="JGO385" s="132"/>
      <c r="JGP385" s="132"/>
      <c r="JGQ385" s="132"/>
      <c r="JGR385" s="132"/>
      <c r="JGS385" s="132"/>
      <c r="JGT385" s="132"/>
      <c r="JGU385" s="132"/>
      <c r="JGV385" s="132"/>
      <c r="JGW385" s="132"/>
      <c r="JGX385" s="132"/>
      <c r="JGY385" s="132"/>
      <c r="JGZ385" s="132"/>
      <c r="JHA385" s="132"/>
      <c r="JHB385" s="132"/>
      <c r="JHC385" s="132"/>
      <c r="JHD385" s="132"/>
      <c r="JHE385" s="132"/>
      <c r="JHF385" s="132"/>
      <c r="JHG385" s="132"/>
      <c r="JHH385" s="132"/>
      <c r="JHI385" s="132"/>
      <c r="JHJ385" s="132"/>
      <c r="JHK385" s="132"/>
      <c r="JHL385" s="132"/>
      <c r="JHM385" s="132"/>
      <c r="JHN385" s="132"/>
      <c r="JHO385" s="132"/>
      <c r="JHP385" s="132"/>
      <c r="JHQ385" s="132"/>
      <c r="JHR385" s="132"/>
      <c r="JHS385" s="132"/>
      <c r="JHT385" s="132"/>
      <c r="JHU385" s="132"/>
      <c r="JHV385" s="132"/>
      <c r="JHW385" s="132"/>
      <c r="JHX385" s="132"/>
      <c r="JHY385" s="132"/>
      <c r="JHZ385" s="132"/>
      <c r="JIA385" s="132"/>
      <c r="JIB385" s="132"/>
      <c r="JIC385" s="132"/>
      <c r="JID385" s="132"/>
      <c r="JIE385" s="132"/>
      <c r="JIF385" s="132"/>
      <c r="JIG385" s="132"/>
      <c r="JIH385" s="132"/>
      <c r="JII385" s="132"/>
      <c r="JIJ385" s="132"/>
      <c r="JIK385" s="132"/>
      <c r="JIL385" s="132"/>
      <c r="JIM385" s="132"/>
      <c r="JIN385" s="132"/>
      <c r="JIO385" s="132"/>
      <c r="JIP385" s="132"/>
      <c r="JIQ385" s="132"/>
      <c r="JIR385" s="132"/>
      <c r="JIS385" s="132"/>
      <c r="JIT385" s="132"/>
      <c r="JIU385" s="132"/>
      <c r="JIV385" s="132"/>
      <c r="JIW385" s="132"/>
      <c r="JIX385" s="132"/>
      <c r="JIY385" s="132"/>
      <c r="JIZ385" s="132"/>
      <c r="JJA385" s="132"/>
      <c r="JJB385" s="132"/>
      <c r="JJC385" s="132"/>
      <c r="JJD385" s="132"/>
      <c r="JJE385" s="132"/>
      <c r="JJF385" s="132"/>
      <c r="JJG385" s="132"/>
      <c r="JJH385" s="132"/>
      <c r="JJI385" s="132"/>
      <c r="JJJ385" s="132"/>
      <c r="JJK385" s="132"/>
      <c r="JJL385" s="132"/>
      <c r="JJM385" s="132"/>
      <c r="JJN385" s="132"/>
      <c r="JJO385" s="132"/>
      <c r="JJP385" s="132"/>
      <c r="JJQ385" s="132"/>
      <c r="JJR385" s="132"/>
      <c r="JJS385" s="132"/>
      <c r="JJT385" s="132"/>
      <c r="JJU385" s="132"/>
      <c r="JJV385" s="132"/>
      <c r="JJW385" s="132"/>
      <c r="JJX385" s="132"/>
      <c r="JJY385" s="132"/>
      <c r="JJZ385" s="132"/>
      <c r="JKA385" s="132"/>
      <c r="JKB385" s="132"/>
      <c r="JKC385" s="132"/>
      <c r="JKD385" s="132"/>
      <c r="JKE385" s="132"/>
      <c r="JKF385" s="132"/>
      <c r="JKG385" s="132"/>
      <c r="JKH385" s="132"/>
      <c r="JKI385" s="132"/>
      <c r="JKJ385" s="132"/>
      <c r="JKK385" s="132"/>
      <c r="JKL385" s="132"/>
      <c r="JKM385" s="132"/>
      <c r="JKN385" s="132"/>
      <c r="JKO385" s="132"/>
      <c r="JKP385" s="132"/>
      <c r="JKQ385" s="132"/>
      <c r="JKR385" s="132"/>
      <c r="JKS385" s="132"/>
      <c r="JKT385" s="132"/>
      <c r="JKU385" s="132"/>
      <c r="JKV385" s="132"/>
      <c r="JKW385" s="132"/>
      <c r="JKX385" s="132"/>
      <c r="JKY385" s="132"/>
      <c r="JKZ385" s="132"/>
      <c r="JLA385" s="132"/>
      <c r="JLB385" s="132"/>
      <c r="JLC385" s="132"/>
      <c r="JLD385" s="132"/>
      <c r="JLE385" s="132"/>
      <c r="JLF385" s="132"/>
      <c r="JLG385" s="132"/>
      <c r="JLH385" s="132"/>
      <c r="JLI385" s="132"/>
      <c r="JLJ385" s="132"/>
      <c r="JLK385" s="132"/>
      <c r="JLL385" s="132"/>
      <c r="JLM385" s="132"/>
      <c r="JLN385" s="132"/>
      <c r="JLO385" s="132"/>
      <c r="JLP385" s="132"/>
      <c r="JLQ385" s="132"/>
      <c r="JLR385" s="132"/>
      <c r="JLS385" s="132"/>
      <c r="JLT385" s="132"/>
      <c r="JLU385" s="132"/>
      <c r="JLV385" s="132"/>
      <c r="JLW385" s="132"/>
      <c r="JLX385" s="132"/>
      <c r="JLY385" s="132"/>
      <c r="JLZ385" s="132"/>
      <c r="JMA385" s="132"/>
      <c r="JMB385" s="132"/>
      <c r="JMC385" s="132"/>
      <c r="JMD385" s="132"/>
      <c r="JME385" s="132"/>
      <c r="JMF385" s="132"/>
      <c r="JMG385" s="132"/>
      <c r="JMH385" s="132"/>
      <c r="JMI385" s="132"/>
      <c r="JMJ385" s="132"/>
      <c r="JMK385" s="132"/>
      <c r="JML385" s="132"/>
      <c r="JMM385" s="132"/>
      <c r="JMN385" s="132"/>
      <c r="JMO385" s="132"/>
      <c r="JMP385" s="132"/>
      <c r="JMQ385" s="132"/>
      <c r="JMR385" s="132"/>
      <c r="JMS385" s="132"/>
      <c r="JMT385" s="132"/>
      <c r="JMU385" s="132"/>
      <c r="JMV385" s="132"/>
      <c r="JMW385" s="132"/>
      <c r="JMX385" s="132"/>
      <c r="JMY385" s="132"/>
      <c r="JMZ385" s="132"/>
      <c r="JNA385" s="132"/>
      <c r="JNB385" s="132"/>
      <c r="JNC385" s="132"/>
      <c r="JND385" s="132"/>
      <c r="JNE385" s="132"/>
      <c r="JNF385" s="132"/>
      <c r="JNG385" s="132"/>
      <c r="JNH385" s="132"/>
      <c r="JNI385" s="132"/>
      <c r="JNJ385" s="132"/>
      <c r="JNK385" s="132"/>
      <c r="JNL385" s="132"/>
      <c r="JNM385" s="132"/>
      <c r="JNN385" s="132"/>
      <c r="JNO385" s="132"/>
      <c r="JNP385" s="132"/>
      <c r="JNQ385" s="132"/>
      <c r="JNR385" s="132"/>
      <c r="JNS385" s="132"/>
      <c r="JNT385" s="132"/>
      <c r="JNU385" s="132"/>
      <c r="JNV385" s="132"/>
      <c r="JNW385" s="132"/>
      <c r="JNX385" s="132"/>
      <c r="JNY385" s="132"/>
      <c r="JNZ385" s="132"/>
      <c r="JOA385" s="132"/>
      <c r="JOB385" s="132"/>
      <c r="JOC385" s="132"/>
      <c r="JOD385" s="132"/>
      <c r="JOE385" s="132"/>
      <c r="JOF385" s="132"/>
      <c r="JOG385" s="132"/>
      <c r="JOH385" s="132"/>
      <c r="JOI385" s="132"/>
      <c r="JOJ385" s="132"/>
      <c r="JOK385" s="132"/>
      <c r="JOL385" s="132"/>
      <c r="JOM385" s="132"/>
      <c r="JON385" s="132"/>
      <c r="JOO385" s="132"/>
      <c r="JOP385" s="132"/>
      <c r="JOQ385" s="132"/>
      <c r="JOR385" s="132"/>
      <c r="JOS385" s="132"/>
      <c r="JOT385" s="132"/>
      <c r="JOU385" s="132"/>
      <c r="JOV385" s="132"/>
      <c r="JOW385" s="132"/>
      <c r="JOX385" s="132"/>
      <c r="JOY385" s="132"/>
      <c r="JOZ385" s="132"/>
      <c r="JPA385" s="132"/>
      <c r="JPB385" s="132"/>
      <c r="JPC385" s="132"/>
      <c r="JPD385" s="132"/>
      <c r="JPE385" s="132"/>
      <c r="JPF385" s="132"/>
      <c r="JPG385" s="132"/>
      <c r="JPH385" s="132"/>
      <c r="JPI385" s="132"/>
      <c r="JPJ385" s="132"/>
      <c r="JPK385" s="132"/>
      <c r="JPL385" s="132"/>
      <c r="JPM385" s="132"/>
      <c r="JPN385" s="132"/>
      <c r="JPO385" s="132"/>
      <c r="JPP385" s="132"/>
      <c r="JPQ385" s="132"/>
      <c r="JPR385" s="132"/>
      <c r="JPS385" s="132"/>
      <c r="JPT385" s="132"/>
      <c r="JPU385" s="132"/>
      <c r="JPV385" s="132"/>
      <c r="JPW385" s="132"/>
      <c r="JPX385" s="132"/>
      <c r="JPY385" s="132"/>
      <c r="JPZ385" s="132"/>
      <c r="JQA385" s="132"/>
      <c r="JQB385" s="132"/>
      <c r="JQC385" s="132"/>
      <c r="JQD385" s="132"/>
      <c r="JQE385" s="132"/>
      <c r="JQF385" s="132"/>
      <c r="JQG385" s="132"/>
      <c r="JQH385" s="132"/>
      <c r="JQI385" s="132"/>
      <c r="JQJ385" s="132"/>
      <c r="JQK385" s="132"/>
      <c r="JQL385" s="132"/>
      <c r="JQM385" s="132"/>
      <c r="JQN385" s="132"/>
      <c r="JQO385" s="132"/>
      <c r="JQP385" s="132"/>
      <c r="JQQ385" s="132"/>
      <c r="JQR385" s="132"/>
      <c r="JQS385" s="132"/>
      <c r="JQT385" s="132"/>
      <c r="JQU385" s="132"/>
      <c r="JQV385" s="132"/>
      <c r="JQW385" s="132"/>
      <c r="JQX385" s="132"/>
      <c r="JQY385" s="132"/>
      <c r="JQZ385" s="132"/>
      <c r="JRA385" s="132"/>
      <c r="JRB385" s="132"/>
      <c r="JRC385" s="132"/>
      <c r="JRD385" s="132"/>
      <c r="JRE385" s="132"/>
      <c r="JRF385" s="132"/>
      <c r="JRG385" s="132"/>
      <c r="JRH385" s="132"/>
      <c r="JRI385" s="132"/>
      <c r="JRJ385" s="132"/>
      <c r="JRK385" s="132"/>
      <c r="JRL385" s="132"/>
      <c r="JRM385" s="132"/>
      <c r="JRN385" s="132"/>
      <c r="JRO385" s="132"/>
      <c r="JRP385" s="132"/>
      <c r="JRQ385" s="132"/>
      <c r="JRR385" s="132"/>
      <c r="JRS385" s="132"/>
      <c r="JRT385" s="132"/>
      <c r="JRU385" s="132"/>
      <c r="JRV385" s="132"/>
      <c r="JRW385" s="132"/>
      <c r="JRX385" s="132"/>
      <c r="JRY385" s="132"/>
      <c r="JRZ385" s="132"/>
      <c r="JSA385" s="132"/>
      <c r="JSB385" s="132"/>
      <c r="JSC385" s="132"/>
      <c r="JSD385" s="132"/>
      <c r="JSE385" s="132"/>
      <c r="JSF385" s="132"/>
      <c r="JSG385" s="132"/>
      <c r="JSH385" s="132"/>
      <c r="JSI385" s="132"/>
      <c r="JSJ385" s="132"/>
      <c r="JSK385" s="132"/>
      <c r="JSL385" s="132"/>
      <c r="JSM385" s="132"/>
      <c r="JSN385" s="132"/>
      <c r="JSO385" s="132"/>
      <c r="JSP385" s="132"/>
      <c r="JSQ385" s="132"/>
      <c r="JSR385" s="132"/>
      <c r="JSS385" s="132"/>
      <c r="JST385" s="132"/>
      <c r="JSU385" s="132"/>
      <c r="JSV385" s="132"/>
      <c r="JSW385" s="132"/>
      <c r="JSX385" s="132"/>
      <c r="JSY385" s="132"/>
      <c r="JSZ385" s="132"/>
      <c r="JTA385" s="132"/>
      <c r="JTB385" s="132"/>
      <c r="JTC385" s="132"/>
      <c r="JTD385" s="132"/>
      <c r="JTE385" s="132"/>
      <c r="JTF385" s="132"/>
      <c r="JTG385" s="132"/>
      <c r="JTH385" s="132"/>
      <c r="JTI385" s="132"/>
      <c r="JTJ385" s="132"/>
      <c r="JTK385" s="132"/>
      <c r="JTL385" s="132"/>
      <c r="JTM385" s="132"/>
      <c r="JTN385" s="132"/>
      <c r="JTO385" s="132"/>
      <c r="JTP385" s="132"/>
      <c r="JTQ385" s="132"/>
      <c r="JTR385" s="132"/>
      <c r="JTS385" s="132"/>
      <c r="JTT385" s="132"/>
      <c r="JTU385" s="132"/>
      <c r="JTV385" s="132"/>
      <c r="JTW385" s="132"/>
      <c r="JTX385" s="132"/>
      <c r="JTY385" s="132"/>
      <c r="JTZ385" s="132"/>
      <c r="JUA385" s="132"/>
      <c r="JUB385" s="132"/>
      <c r="JUC385" s="132"/>
      <c r="JUD385" s="132"/>
      <c r="JUE385" s="132"/>
      <c r="JUF385" s="132"/>
      <c r="JUG385" s="132"/>
      <c r="JUH385" s="132"/>
      <c r="JUI385" s="132"/>
      <c r="JUJ385" s="132"/>
      <c r="JUK385" s="132"/>
      <c r="JUL385" s="132"/>
      <c r="JUM385" s="132"/>
      <c r="JUN385" s="132"/>
      <c r="JUO385" s="132"/>
      <c r="JUP385" s="132"/>
      <c r="JUQ385" s="132"/>
      <c r="JUR385" s="132"/>
      <c r="JUS385" s="132"/>
      <c r="JUT385" s="132"/>
      <c r="JUU385" s="132"/>
      <c r="JUV385" s="132"/>
      <c r="JUW385" s="132"/>
      <c r="JUX385" s="132"/>
      <c r="JUY385" s="132"/>
      <c r="JUZ385" s="132"/>
      <c r="JVA385" s="132"/>
      <c r="JVB385" s="132"/>
      <c r="JVC385" s="132"/>
      <c r="JVD385" s="132"/>
      <c r="JVE385" s="132"/>
      <c r="JVF385" s="132"/>
      <c r="JVG385" s="132"/>
      <c r="JVH385" s="132"/>
      <c r="JVI385" s="132"/>
      <c r="JVJ385" s="132"/>
      <c r="JVK385" s="132"/>
      <c r="JVL385" s="132"/>
      <c r="JVM385" s="132"/>
      <c r="JVN385" s="132"/>
      <c r="JVO385" s="132"/>
      <c r="JVP385" s="132"/>
      <c r="JVQ385" s="132"/>
      <c r="JVR385" s="132"/>
      <c r="JVS385" s="132"/>
      <c r="JVT385" s="132"/>
      <c r="JVU385" s="132"/>
      <c r="JVV385" s="132"/>
      <c r="JVW385" s="132"/>
      <c r="JVX385" s="132"/>
      <c r="JVY385" s="132"/>
      <c r="JVZ385" s="132"/>
      <c r="JWA385" s="132"/>
      <c r="JWB385" s="132"/>
      <c r="JWC385" s="132"/>
      <c r="JWD385" s="132"/>
      <c r="JWE385" s="132"/>
      <c r="JWF385" s="132"/>
      <c r="JWG385" s="132"/>
      <c r="JWH385" s="132"/>
      <c r="JWI385" s="132"/>
      <c r="JWJ385" s="132"/>
      <c r="JWK385" s="132"/>
      <c r="JWL385" s="132"/>
      <c r="JWM385" s="132"/>
      <c r="JWN385" s="132"/>
      <c r="JWO385" s="132"/>
      <c r="JWP385" s="132"/>
      <c r="JWQ385" s="132"/>
      <c r="JWR385" s="132"/>
      <c r="JWS385" s="132"/>
      <c r="JWT385" s="132"/>
      <c r="JWU385" s="132"/>
      <c r="JWV385" s="132"/>
      <c r="JWW385" s="132"/>
      <c r="JWX385" s="132"/>
      <c r="JWY385" s="132"/>
      <c r="JWZ385" s="132"/>
      <c r="JXA385" s="132"/>
      <c r="JXB385" s="132"/>
      <c r="JXC385" s="132"/>
      <c r="JXD385" s="132"/>
      <c r="JXE385" s="132"/>
      <c r="JXF385" s="132"/>
      <c r="JXG385" s="132"/>
      <c r="JXH385" s="132"/>
      <c r="JXI385" s="132"/>
      <c r="JXJ385" s="132"/>
      <c r="JXK385" s="132"/>
      <c r="JXL385" s="132"/>
      <c r="JXM385" s="132"/>
      <c r="JXN385" s="132"/>
      <c r="JXO385" s="132"/>
      <c r="JXP385" s="132"/>
      <c r="JXQ385" s="132"/>
      <c r="JXR385" s="132"/>
      <c r="JXS385" s="132"/>
      <c r="JXT385" s="132"/>
      <c r="JXU385" s="132"/>
      <c r="JXV385" s="132"/>
      <c r="JXW385" s="132"/>
      <c r="JXX385" s="132"/>
      <c r="JXY385" s="132"/>
      <c r="JXZ385" s="132"/>
      <c r="JYA385" s="132"/>
      <c r="JYB385" s="132"/>
      <c r="JYC385" s="132"/>
      <c r="JYD385" s="132"/>
      <c r="JYE385" s="132"/>
      <c r="JYF385" s="132"/>
      <c r="JYG385" s="132"/>
      <c r="JYH385" s="132"/>
      <c r="JYI385" s="132"/>
      <c r="JYJ385" s="132"/>
      <c r="JYK385" s="132"/>
      <c r="JYL385" s="132"/>
      <c r="JYM385" s="132"/>
      <c r="JYN385" s="132"/>
      <c r="JYO385" s="132"/>
      <c r="JYP385" s="132"/>
      <c r="JYQ385" s="132"/>
      <c r="JYR385" s="132"/>
      <c r="JYS385" s="132"/>
      <c r="JYT385" s="132"/>
      <c r="JYU385" s="132"/>
      <c r="JYV385" s="132"/>
      <c r="JYW385" s="132"/>
      <c r="JYX385" s="132"/>
      <c r="JYY385" s="132"/>
      <c r="JYZ385" s="132"/>
      <c r="JZA385" s="132"/>
      <c r="JZB385" s="132"/>
      <c r="JZC385" s="132"/>
      <c r="JZD385" s="132"/>
      <c r="JZE385" s="132"/>
      <c r="JZF385" s="132"/>
      <c r="JZG385" s="132"/>
      <c r="JZH385" s="132"/>
      <c r="JZI385" s="132"/>
      <c r="JZJ385" s="132"/>
      <c r="JZK385" s="132"/>
      <c r="JZL385" s="132"/>
      <c r="JZM385" s="132"/>
      <c r="JZN385" s="132"/>
      <c r="JZO385" s="132"/>
      <c r="JZP385" s="132"/>
      <c r="JZQ385" s="132"/>
      <c r="JZR385" s="132"/>
      <c r="JZS385" s="132"/>
      <c r="JZT385" s="132"/>
      <c r="JZU385" s="132"/>
      <c r="JZV385" s="132"/>
      <c r="JZW385" s="132"/>
      <c r="JZX385" s="132"/>
      <c r="JZY385" s="132"/>
      <c r="JZZ385" s="132"/>
      <c r="KAA385" s="132"/>
      <c r="KAB385" s="132"/>
      <c r="KAC385" s="132"/>
      <c r="KAD385" s="132"/>
      <c r="KAE385" s="132"/>
      <c r="KAF385" s="132"/>
      <c r="KAG385" s="132"/>
      <c r="KAH385" s="132"/>
      <c r="KAI385" s="132"/>
      <c r="KAJ385" s="132"/>
      <c r="KAK385" s="132"/>
      <c r="KAL385" s="132"/>
      <c r="KAM385" s="132"/>
      <c r="KAN385" s="132"/>
      <c r="KAO385" s="132"/>
      <c r="KAP385" s="132"/>
      <c r="KAQ385" s="132"/>
      <c r="KAR385" s="132"/>
      <c r="KAS385" s="132"/>
      <c r="KAT385" s="132"/>
      <c r="KAU385" s="132"/>
      <c r="KAV385" s="132"/>
      <c r="KAW385" s="132"/>
      <c r="KAX385" s="132"/>
      <c r="KAY385" s="132"/>
      <c r="KAZ385" s="132"/>
      <c r="KBA385" s="132"/>
      <c r="KBB385" s="132"/>
      <c r="KBC385" s="132"/>
      <c r="KBD385" s="132"/>
      <c r="KBE385" s="132"/>
      <c r="KBF385" s="132"/>
      <c r="KBG385" s="132"/>
      <c r="KBH385" s="132"/>
      <c r="KBI385" s="132"/>
      <c r="KBJ385" s="132"/>
      <c r="KBK385" s="132"/>
      <c r="KBL385" s="132"/>
      <c r="KBM385" s="132"/>
      <c r="KBN385" s="132"/>
      <c r="KBO385" s="132"/>
      <c r="KBP385" s="132"/>
      <c r="KBQ385" s="132"/>
      <c r="KBR385" s="132"/>
      <c r="KBS385" s="132"/>
      <c r="KBT385" s="132"/>
      <c r="KBU385" s="132"/>
      <c r="KBV385" s="132"/>
      <c r="KBW385" s="132"/>
      <c r="KBX385" s="132"/>
      <c r="KBY385" s="132"/>
      <c r="KBZ385" s="132"/>
      <c r="KCA385" s="132"/>
      <c r="KCB385" s="132"/>
      <c r="KCC385" s="132"/>
      <c r="KCD385" s="132"/>
      <c r="KCE385" s="132"/>
      <c r="KCF385" s="132"/>
      <c r="KCG385" s="132"/>
      <c r="KCH385" s="132"/>
      <c r="KCI385" s="132"/>
      <c r="KCJ385" s="132"/>
      <c r="KCK385" s="132"/>
      <c r="KCL385" s="132"/>
      <c r="KCM385" s="132"/>
      <c r="KCN385" s="132"/>
      <c r="KCO385" s="132"/>
      <c r="KCP385" s="132"/>
      <c r="KCQ385" s="132"/>
      <c r="KCR385" s="132"/>
      <c r="KCS385" s="132"/>
      <c r="KCT385" s="132"/>
      <c r="KCU385" s="132"/>
      <c r="KCV385" s="132"/>
      <c r="KCW385" s="132"/>
      <c r="KCX385" s="132"/>
      <c r="KCY385" s="132"/>
      <c r="KCZ385" s="132"/>
      <c r="KDA385" s="132"/>
      <c r="KDB385" s="132"/>
      <c r="KDC385" s="132"/>
      <c r="KDD385" s="132"/>
      <c r="KDE385" s="132"/>
      <c r="KDF385" s="132"/>
      <c r="KDG385" s="132"/>
      <c r="KDH385" s="132"/>
      <c r="KDI385" s="132"/>
      <c r="KDJ385" s="132"/>
      <c r="KDK385" s="132"/>
      <c r="KDL385" s="132"/>
      <c r="KDM385" s="132"/>
      <c r="KDN385" s="132"/>
      <c r="KDO385" s="132"/>
      <c r="KDP385" s="132"/>
      <c r="KDQ385" s="132"/>
      <c r="KDR385" s="132"/>
      <c r="KDS385" s="132"/>
      <c r="KDT385" s="132"/>
      <c r="KDU385" s="132"/>
      <c r="KDV385" s="132"/>
      <c r="KDW385" s="132"/>
      <c r="KDX385" s="132"/>
      <c r="KDY385" s="132"/>
      <c r="KDZ385" s="132"/>
      <c r="KEA385" s="132"/>
      <c r="KEB385" s="132"/>
      <c r="KEC385" s="132"/>
      <c r="KED385" s="132"/>
      <c r="KEE385" s="132"/>
      <c r="KEF385" s="132"/>
      <c r="KEG385" s="132"/>
      <c r="KEH385" s="132"/>
      <c r="KEI385" s="132"/>
      <c r="KEJ385" s="132"/>
      <c r="KEK385" s="132"/>
      <c r="KEL385" s="132"/>
      <c r="KEM385" s="132"/>
      <c r="KEN385" s="132"/>
      <c r="KEO385" s="132"/>
      <c r="KEP385" s="132"/>
      <c r="KEQ385" s="132"/>
      <c r="KER385" s="132"/>
      <c r="KES385" s="132"/>
      <c r="KET385" s="132"/>
      <c r="KEU385" s="132"/>
      <c r="KEV385" s="132"/>
      <c r="KEW385" s="132"/>
      <c r="KEX385" s="132"/>
      <c r="KEY385" s="132"/>
      <c r="KEZ385" s="132"/>
      <c r="KFA385" s="132"/>
      <c r="KFB385" s="132"/>
      <c r="KFC385" s="132"/>
      <c r="KFD385" s="132"/>
      <c r="KFE385" s="132"/>
      <c r="KFF385" s="132"/>
      <c r="KFG385" s="132"/>
      <c r="KFH385" s="132"/>
      <c r="KFI385" s="132"/>
      <c r="KFJ385" s="132"/>
      <c r="KFK385" s="132"/>
      <c r="KFL385" s="132"/>
      <c r="KFM385" s="132"/>
      <c r="KFN385" s="132"/>
      <c r="KFO385" s="132"/>
      <c r="KFP385" s="132"/>
      <c r="KFQ385" s="132"/>
      <c r="KFR385" s="132"/>
      <c r="KFS385" s="132"/>
      <c r="KFT385" s="132"/>
      <c r="KFU385" s="132"/>
      <c r="KFV385" s="132"/>
      <c r="KFW385" s="132"/>
      <c r="KFX385" s="132"/>
      <c r="KFY385" s="132"/>
      <c r="KFZ385" s="132"/>
      <c r="KGA385" s="132"/>
      <c r="KGB385" s="132"/>
      <c r="KGC385" s="132"/>
      <c r="KGD385" s="132"/>
      <c r="KGE385" s="132"/>
      <c r="KGF385" s="132"/>
      <c r="KGG385" s="132"/>
      <c r="KGH385" s="132"/>
      <c r="KGI385" s="132"/>
      <c r="KGJ385" s="132"/>
      <c r="KGK385" s="132"/>
      <c r="KGL385" s="132"/>
      <c r="KGM385" s="132"/>
      <c r="KGN385" s="132"/>
      <c r="KGO385" s="132"/>
      <c r="KGP385" s="132"/>
      <c r="KGQ385" s="132"/>
      <c r="KGR385" s="132"/>
      <c r="KGS385" s="132"/>
      <c r="KGT385" s="132"/>
      <c r="KGU385" s="132"/>
      <c r="KGV385" s="132"/>
      <c r="KGW385" s="132"/>
      <c r="KGX385" s="132"/>
      <c r="KGY385" s="132"/>
      <c r="KGZ385" s="132"/>
      <c r="KHA385" s="132"/>
      <c r="KHB385" s="132"/>
      <c r="KHC385" s="132"/>
      <c r="KHD385" s="132"/>
      <c r="KHE385" s="132"/>
      <c r="KHF385" s="132"/>
      <c r="KHG385" s="132"/>
      <c r="KHH385" s="132"/>
      <c r="KHI385" s="132"/>
      <c r="KHJ385" s="132"/>
      <c r="KHK385" s="132"/>
      <c r="KHL385" s="132"/>
      <c r="KHM385" s="132"/>
      <c r="KHN385" s="132"/>
      <c r="KHO385" s="132"/>
      <c r="KHP385" s="132"/>
      <c r="KHQ385" s="132"/>
      <c r="KHR385" s="132"/>
      <c r="KHS385" s="132"/>
      <c r="KHT385" s="132"/>
      <c r="KHU385" s="132"/>
      <c r="KHV385" s="132"/>
      <c r="KHW385" s="132"/>
      <c r="KHX385" s="132"/>
      <c r="KHY385" s="132"/>
      <c r="KHZ385" s="132"/>
      <c r="KIA385" s="132"/>
      <c r="KIB385" s="132"/>
      <c r="KIC385" s="132"/>
      <c r="KID385" s="132"/>
      <c r="KIE385" s="132"/>
      <c r="KIF385" s="132"/>
      <c r="KIG385" s="132"/>
      <c r="KIH385" s="132"/>
      <c r="KII385" s="132"/>
      <c r="KIJ385" s="132"/>
      <c r="KIK385" s="132"/>
      <c r="KIL385" s="132"/>
      <c r="KIM385" s="132"/>
      <c r="KIN385" s="132"/>
      <c r="KIO385" s="132"/>
      <c r="KIP385" s="132"/>
      <c r="KIQ385" s="132"/>
      <c r="KIR385" s="132"/>
      <c r="KIS385" s="132"/>
      <c r="KIT385" s="132"/>
      <c r="KIU385" s="132"/>
      <c r="KIV385" s="132"/>
      <c r="KIW385" s="132"/>
      <c r="KIX385" s="132"/>
      <c r="KIY385" s="132"/>
      <c r="KIZ385" s="132"/>
      <c r="KJA385" s="132"/>
      <c r="KJB385" s="132"/>
      <c r="KJC385" s="132"/>
      <c r="KJD385" s="132"/>
      <c r="KJE385" s="132"/>
      <c r="KJF385" s="132"/>
      <c r="KJG385" s="132"/>
      <c r="KJH385" s="132"/>
      <c r="KJI385" s="132"/>
      <c r="KJJ385" s="132"/>
      <c r="KJK385" s="132"/>
      <c r="KJL385" s="132"/>
      <c r="KJM385" s="132"/>
      <c r="KJN385" s="132"/>
      <c r="KJO385" s="132"/>
      <c r="KJP385" s="132"/>
      <c r="KJQ385" s="132"/>
      <c r="KJR385" s="132"/>
      <c r="KJS385" s="132"/>
      <c r="KJT385" s="132"/>
      <c r="KJU385" s="132"/>
      <c r="KJV385" s="132"/>
      <c r="KJW385" s="132"/>
      <c r="KJX385" s="132"/>
      <c r="KJY385" s="132"/>
      <c r="KJZ385" s="132"/>
      <c r="KKA385" s="132"/>
      <c r="KKB385" s="132"/>
      <c r="KKC385" s="132"/>
      <c r="KKD385" s="132"/>
      <c r="KKE385" s="132"/>
      <c r="KKF385" s="132"/>
      <c r="KKG385" s="132"/>
      <c r="KKH385" s="132"/>
      <c r="KKI385" s="132"/>
      <c r="KKJ385" s="132"/>
      <c r="KKK385" s="132"/>
      <c r="KKL385" s="132"/>
      <c r="KKM385" s="132"/>
      <c r="KKN385" s="132"/>
      <c r="KKO385" s="132"/>
      <c r="KKP385" s="132"/>
      <c r="KKQ385" s="132"/>
      <c r="KKR385" s="132"/>
      <c r="KKS385" s="132"/>
      <c r="KKT385" s="132"/>
      <c r="KKU385" s="132"/>
      <c r="KKV385" s="132"/>
      <c r="KKW385" s="132"/>
      <c r="KKX385" s="132"/>
      <c r="KKY385" s="132"/>
      <c r="KKZ385" s="132"/>
      <c r="KLA385" s="132"/>
      <c r="KLB385" s="132"/>
      <c r="KLC385" s="132"/>
      <c r="KLD385" s="132"/>
      <c r="KLE385" s="132"/>
      <c r="KLF385" s="132"/>
      <c r="KLG385" s="132"/>
      <c r="KLH385" s="132"/>
      <c r="KLI385" s="132"/>
      <c r="KLJ385" s="132"/>
      <c r="KLK385" s="132"/>
      <c r="KLL385" s="132"/>
      <c r="KLM385" s="132"/>
      <c r="KLN385" s="132"/>
      <c r="KLO385" s="132"/>
      <c r="KLP385" s="132"/>
      <c r="KLQ385" s="132"/>
      <c r="KLR385" s="132"/>
      <c r="KLS385" s="132"/>
      <c r="KLT385" s="132"/>
      <c r="KLU385" s="132"/>
      <c r="KLV385" s="132"/>
      <c r="KLW385" s="132"/>
      <c r="KLX385" s="132"/>
      <c r="KLY385" s="132"/>
      <c r="KLZ385" s="132"/>
      <c r="KMA385" s="132"/>
      <c r="KMB385" s="132"/>
      <c r="KMC385" s="132"/>
      <c r="KMD385" s="132"/>
      <c r="KME385" s="132"/>
      <c r="KMF385" s="132"/>
      <c r="KMG385" s="132"/>
      <c r="KMH385" s="132"/>
      <c r="KMI385" s="132"/>
      <c r="KMJ385" s="132"/>
      <c r="KMK385" s="132"/>
      <c r="KML385" s="132"/>
      <c r="KMM385" s="132"/>
      <c r="KMN385" s="132"/>
      <c r="KMO385" s="132"/>
      <c r="KMP385" s="132"/>
      <c r="KMQ385" s="132"/>
      <c r="KMR385" s="132"/>
      <c r="KMS385" s="132"/>
      <c r="KMT385" s="132"/>
      <c r="KMU385" s="132"/>
      <c r="KMV385" s="132"/>
      <c r="KMW385" s="132"/>
      <c r="KMX385" s="132"/>
      <c r="KMY385" s="132"/>
      <c r="KMZ385" s="132"/>
      <c r="KNA385" s="132"/>
      <c r="KNB385" s="132"/>
      <c r="KNC385" s="132"/>
      <c r="KND385" s="132"/>
      <c r="KNE385" s="132"/>
      <c r="KNF385" s="132"/>
      <c r="KNG385" s="132"/>
      <c r="KNH385" s="132"/>
      <c r="KNI385" s="132"/>
      <c r="KNJ385" s="132"/>
      <c r="KNK385" s="132"/>
      <c r="KNL385" s="132"/>
      <c r="KNM385" s="132"/>
      <c r="KNN385" s="132"/>
      <c r="KNO385" s="132"/>
      <c r="KNP385" s="132"/>
      <c r="KNQ385" s="132"/>
      <c r="KNR385" s="132"/>
      <c r="KNS385" s="132"/>
      <c r="KNT385" s="132"/>
      <c r="KNU385" s="132"/>
      <c r="KNV385" s="132"/>
      <c r="KNW385" s="132"/>
      <c r="KNX385" s="132"/>
      <c r="KNY385" s="132"/>
      <c r="KNZ385" s="132"/>
      <c r="KOA385" s="132"/>
      <c r="KOB385" s="132"/>
      <c r="KOC385" s="132"/>
      <c r="KOD385" s="132"/>
      <c r="KOE385" s="132"/>
      <c r="KOF385" s="132"/>
      <c r="KOG385" s="132"/>
      <c r="KOH385" s="132"/>
      <c r="KOI385" s="132"/>
      <c r="KOJ385" s="132"/>
      <c r="KOK385" s="132"/>
      <c r="KOL385" s="132"/>
      <c r="KOM385" s="132"/>
      <c r="KON385" s="132"/>
      <c r="KOO385" s="132"/>
      <c r="KOP385" s="132"/>
      <c r="KOQ385" s="132"/>
      <c r="KOR385" s="132"/>
      <c r="KOS385" s="132"/>
      <c r="KOT385" s="132"/>
      <c r="KOU385" s="132"/>
      <c r="KOV385" s="132"/>
      <c r="KOW385" s="132"/>
      <c r="KOX385" s="132"/>
      <c r="KOY385" s="132"/>
      <c r="KOZ385" s="132"/>
      <c r="KPA385" s="132"/>
      <c r="KPB385" s="132"/>
      <c r="KPC385" s="132"/>
      <c r="KPD385" s="132"/>
      <c r="KPE385" s="132"/>
      <c r="KPF385" s="132"/>
      <c r="KPG385" s="132"/>
      <c r="KPH385" s="132"/>
      <c r="KPI385" s="132"/>
      <c r="KPJ385" s="132"/>
      <c r="KPK385" s="132"/>
      <c r="KPL385" s="132"/>
      <c r="KPM385" s="132"/>
      <c r="KPN385" s="132"/>
      <c r="KPO385" s="132"/>
      <c r="KPP385" s="132"/>
      <c r="KPQ385" s="132"/>
      <c r="KPR385" s="132"/>
      <c r="KPS385" s="132"/>
      <c r="KPT385" s="132"/>
      <c r="KPU385" s="132"/>
      <c r="KPV385" s="132"/>
      <c r="KPW385" s="132"/>
      <c r="KPX385" s="132"/>
      <c r="KPY385" s="132"/>
      <c r="KPZ385" s="132"/>
      <c r="KQA385" s="132"/>
      <c r="KQB385" s="132"/>
      <c r="KQC385" s="132"/>
      <c r="KQD385" s="132"/>
      <c r="KQE385" s="132"/>
      <c r="KQF385" s="132"/>
      <c r="KQG385" s="132"/>
      <c r="KQH385" s="132"/>
      <c r="KQI385" s="132"/>
      <c r="KQJ385" s="132"/>
      <c r="KQK385" s="132"/>
      <c r="KQL385" s="132"/>
      <c r="KQM385" s="132"/>
      <c r="KQN385" s="132"/>
      <c r="KQO385" s="132"/>
      <c r="KQP385" s="132"/>
      <c r="KQQ385" s="132"/>
      <c r="KQR385" s="132"/>
      <c r="KQS385" s="132"/>
      <c r="KQT385" s="132"/>
      <c r="KQU385" s="132"/>
      <c r="KQV385" s="132"/>
      <c r="KQW385" s="132"/>
      <c r="KQX385" s="132"/>
      <c r="KQY385" s="132"/>
      <c r="KQZ385" s="132"/>
      <c r="KRA385" s="132"/>
      <c r="KRB385" s="132"/>
      <c r="KRC385" s="132"/>
      <c r="KRD385" s="132"/>
      <c r="KRE385" s="132"/>
      <c r="KRF385" s="132"/>
      <c r="KRG385" s="132"/>
      <c r="KRH385" s="132"/>
      <c r="KRI385" s="132"/>
      <c r="KRJ385" s="132"/>
      <c r="KRK385" s="132"/>
      <c r="KRL385" s="132"/>
      <c r="KRM385" s="132"/>
      <c r="KRN385" s="132"/>
      <c r="KRO385" s="132"/>
      <c r="KRP385" s="132"/>
      <c r="KRQ385" s="132"/>
      <c r="KRR385" s="132"/>
      <c r="KRS385" s="132"/>
      <c r="KRT385" s="132"/>
      <c r="KRU385" s="132"/>
      <c r="KRV385" s="132"/>
      <c r="KRW385" s="132"/>
      <c r="KRX385" s="132"/>
      <c r="KRY385" s="132"/>
      <c r="KRZ385" s="132"/>
      <c r="KSA385" s="132"/>
      <c r="KSB385" s="132"/>
      <c r="KSC385" s="132"/>
      <c r="KSD385" s="132"/>
      <c r="KSE385" s="132"/>
      <c r="KSF385" s="132"/>
      <c r="KSG385" s="132"/>
      <c r="KSH385" s="132"/>
      <c r="KSI385" s="132"/>
      <c r="KSJ385" s="132"/>
      <c r="KSK385" s="132"/>
      <c r="KSL385" s="132"/>
      <c r="KSM385" s="132"/>
      <c r="KSN385" s="132"/>
      <c r="KSO385" s="132"/>
      <c r="KSP385" s="132"/>
      <c r="KSQ385" s="132"/>
      <c r="KSR385" s="132"/>
      <c r="KSS385" s="132"/>
      <c r="KST385" s="132"/>
      <c r="KSU385" s="132"/>
      <c r="KSV385" s="132"/>
      <c r="KSW385" s="132"/>
      <c r="KSX385" s="132"/>
      <c r="KSY385" s="132"/>
      <c r="KSZ385" s="132"/>
      <c r="KTA385" s="132"/>
      <c r="KTB385" s="132"/>
      <c r="KTC385" s="132"/>
      <c r="KTD385" s="132"/>
      <c r="KTE385" s="132"/>
      <c r="KTF385" s="132"/>
      <c r="KTG385" s="132"/>
      <c r="KTH385" s="132"/>
      <c r="KTI385" s="132"/>
      <c r="KTJ385" s="132"/>
      <c r="KTK385" s="132"/>
      <c r="KTL385" s="132"/>
      <c r="KTM385" s="132"/>
      <c r="KTN385" s="132"/>
      <c r="KTO385" s="132"/>
      <c r="KTP385" s="132"/>
      <c r="KTQ385" s="132"/>
      <c r="KTR385" s="132"/>
      <c r="KTS385" s="132"/>
      <c r="KTT385" s="132"/>
      <c r="KTU385" s="132"/>
      <c r="KTV385" s="132"/>
      <c r="KTW385" s="132"/>
      <c r="KTX385" s="132"/>
      <c r="KTY385" s="132"/>
      <c r="KTZ385" s="132"/>
      <c r="KUA385" s="132"/>
      <c r="KUB385" s="132"/>
      <c r="KUC385" s="132"/>
      <c r="KUD385" s="132"/>
      <c r="KUE385" s="132"/>
      <c r="KUF385" s="132"/>
      <c r="KUG385" s="132"/>
      <c r="KUH385" s="132"/>
      <c r="KUI385" s="132"/>
      <c r="KUJ385" s="132"/>
      <c r="KUK385" s="132"/>
      <c r="KUL385" s="132"/>
      <c r="KUM385" s="132"/>
      <c r="KUN385" s="132"/>
      <c r="KUO385" s="132"/>
      <c r="KUP385" s="132"/>
      <c r="KUQ385" s="132"/>
      <c r="KUR385" s="132"/>
      <c r="KUS385" s="132"/>
      <c r="KUT385" s="132"/>
      <c r="KUU385" s="132"/>
      <c r="KUV385" s="132"/>
      <c r="KUW385" s="132"/>
      <c r="KUX385" s="132"/>
      <c r="KUY385" s="132"/>
      <c r="KUZ385" s="132"/>
      <c r="KVA385" s="132"/>
      <c r="KVB385" s="132"/>
      <c r="KVC385" s="132"/>
      <c r="KVD385" s="132"/>
      <c r="KVE385" s="132"/>
      <c r="KVF385" s="132"/>
      <c r="KVG385" s="132"/>
      <c r="KVH385" s="132"/>
      <c r="KVI385" s="132"/>
      <c r="KVJ385" s="132"/>
      <c r="KVK385" s="132"/>
      <c r="KVL385" s="132"/>
      <c r="KVM385" s="132"/>
      <c r="KVN385" s="132"/>
      <c r="KVO385" s="132"/>
      <c r="KVP385" s="132"/>
      <c r="KVQ385" s="132"/>
      <c r="KVR385" s="132"/>
      <c r="KVS385" s="132"/>
      <c r="KVT385" s="132"/>
      <c r="KVU385" s="132"/>
      <c r="KVV385" s="132"/>
      <c r="KVW385" s="132"/>
      <c r="KVX385" s="132"/>
      <c r="KVY385" s="132"/>
      <c r="KVZ385" s="132"/>
      <c r="KWA385" s="132"/>
      <c r="KWB385" s="132"/>
      <c r="KWC385" s="132"/>
      <c r="KWD385" s="132"/>
      <c r="KWE385" s="132"/>
      <c r="KWF385" s="132"/>
      <c r="KWG385" s="132"/>
      <c r="KWH385" s="132"/>
      <c r="KWI385" s="132"/>
      <c r="KWJ385" s="132"/>
      <c r="KWK385" s="132"/>
      <c r="KWL385" s="132"/>
      <c r="KWM385" s="132"/>
      <c r="KWN385" s="132"/>
      <c r="KWO385" s="132"/>
      <c r="KWP385" s="132"/>
      <c r="KWQ385" s="132"/>
      <c r="KWR385" s="132"/>
      <c r="KWS385" s="132"/>
      <c r="KWT385" s="132"/>
      <c r="KWU385" s="132"/>
      <c r="KWV385" s="132"/>
      <c r="KWW385" s="132"/>
      <c r="KWX385" s="132"/>
      <c r="KWY385" s="132"/>
      <c r="KWZ385" s="132"/>
      <c r="KXA385" s="132"/>
      <c r="KXB385" s="132"/>
      <c r="KXC385" s="132"/>
      <c r="KXD385" s="132"/>
      <c r="KXE385" s="132"/>
      <c r="KXF385" s="132"/>
      <c r="KXG385" s="132"/>
      <c r="KXH385" s="132"/>
      <c r="KXI385" s="132"/>
      <c r="KXJ385" s="132"/>
      <c r="KXK385" s="132"/>
      <c r="KXL385" s="132"/>
      <c r="KXM385" s="132"/>
      <c r="KXN385" s="132"/>
      <c r="KXO385" s="132"/>
      <c r="KXP385" s="132"/>
      <c r="KXQ385" s="132"/>
      <c r="KXR385" s="132"/>
      <c r="KXS385" s="132"/>
      <c r="KXT385" s="132"/>
      <c r="KXU385" s="132"/>
      <c r="KXV385" s="132"/>
      <c r="KXW385" s="132"/>
      <c r="KXX385" s="132"/>
      <c r="KXY385" s="132"/>
      <c r="KXZ385" s="132"/>
      <c r="KYA385" s="132"/>
      <c r="KYB385" s="132"/>
      <c r="KYC385" s="132"/>
      <c r="KYD385" s="132"/>
      <c r="KYE385" s="132"/>
      <c r="KYF385" s="132"/>
      <c r="KYG385" s="132"/>
      <c r="KYH385" s="132"/>
      <c r="KYI385" s="132"/>
      <c r="KYJ385" s="132"/>
      <c r="KYK385" s="132"/>
      <c r="KYL385" s="132"/>
      <c r="KYM385" s="132"/>
      <c r="KYN385" s="132"/>
      <c r="KYO385" s="132"/>
      <c r="KYP385" s="132"/>
      <c r="KYQ385" s="132"/>
      <c r="KYR385" s="132"/>
      <c r="KYS385" s="132"/>
      <c r="KYT385" s="132"/>
      <c r="KYU385" s="132"/>
      <c r="KYV385" s="132"/>
      <c r="KYW385" s="132"/>
      <c r="KYX385" s="132"/>
      <c r="KYY385" s="132"/>
      <c r="KYZ385" s="132"/>
      <c r="KZA385" s="132"/>
      <c r="KZB385" s="132"/>
      <c r="KZC385" s="132"/>
      <c r="KZD385" s="132"/>
      <c r="KZE385" s="132"/>
      <c r="KZF385" s="132"/>
      <c r="KZG385" s="132"/>
      <c r="KZH385" s="132"/>
      <c r="KZI385" s="132"/>
      <c r="KZJ385" s="132"/>
      <c r="KZK385" s="132"/>
      <c r="KZL385" s="132"/>
      <c r="KZM385" s="132"/>
      <c r="KZN385" s="132"/>
      <c r="KZO385" s="132"/>
      <c r="KZP385" s="132"/>
      <c r="KZQ385" s="132"/>
      <c r="KZR385" s="132"/>
      <c r="KZS385" s="132"/>
      <c r="KZT385" s="132"/>
      <c r="KZU385" s="132"/>
      <c r="KZV385" s="132"/>
      <c r="KZW385" s="132"/>
      <c r="KZX385" s="132"/>
      <c r="KZY385" s="132"/>
      <c r="KZZ385" s="132"/>
      <c r="LAA385" s="132"/>
      <c r="LAB385" s="132"/>
      <c r="LAC385" s="132"/>
      <c r="LAD385" s="132"/>
      <c r="LAE385" s="132"/>
      <c r="LAF385" s="132"/>
      <c r="LAG385" s="132"/>
      <c r="LAH385" s="132"/>
      <c r="LAI385" s="132"/>
      <c r="LAJ385" s="132"/>
      <c r="LAK385" s="132"/>
      <c r="LAL385" s="132"/>
      <c r="LAM385" s="132"/>
      <c r="LAN385" s="132"/>
      <c r="LAO385" s="132"/>
      <c r="LAP385" s="132"/>
      <c r="LAQ385" s="132"/>
      <c r="LAR385" s="132"/>
      <c r="LAS385" s="132"/>
      <c r="LAT385" s="132"/>
      <c r="LAU385" s="132"/>
      <c r="LAV385" s="132"/>
      <c r="LAW385" s="132"/>
      <c r="LAX385" s="132"/>
      <c r="LAY385" s="132"/>
      <c r="LAZ385" s="132"/>
      <c r="LBA385" s="132"/>
      <c r="LBB385" s="132"/>
      <c r="LBC385" s="132"/>
      <c r="LBD385" s="132"/>
      <c r="LBE385" s="132"/>
      <c r="LBF385" s="132"/>
      <c r="LBG385" s="132"/>
      <c r="LBH385" s="132"/>
      <c r="LBI385" s="132"/>
      <c r="LBJ385" s="132"/>
      <c r="LBK385" s="132"/>
      <c r="LBL385" s="132"/>
      <c r="LBM385" s="132"/>
      <c r="LBN385" s="132"/>
      <c r="LBO385" s="132"/>
      <c r="LBP385" s="132"/>
      <c r="LBQ385" s="132"/>
      <c r="LBR385" s="132"/>
      <c r="LBS385" s="132"/>
      <c r="LBT385" s="132"/>
      <c r="LBU385" s="132"/>
      <c r="LBV385" s="132"/>
      <c r="LBW385" s="132"/>
      <c r="LBX385" s="132"/>
      <c r="LBY385" s="132"/>
      <c r="LBZ385" s="132"/>
      <c r="LCA385" s="132"/>
      <c r="LCB385" s="132"/>
      <c r="LCC385" s="132"/>
      <c r="LCD385" s="132"/>
      <c r="LCE385" s="132"/>
      <c r="LCF385" s="132"/>
      <c r="LCG385" s="132"/>
      <c r="LCH385" s="132"/>
      <c r="LCI385" s="132"/>
      <c r="LCJ385" s="132"/>
      <c r="LCK385" s="132"/>
      <c r="LCL385" s="132"/>
      <c r="LCM385" s="132"/>
      <c r="LCN385" s="132"/>
      <c r="LCO385" s="132"/>
      <c r="LCP385" s="132"/>
      <c r="LCQ385" s="132"/>
      <c r="LCR385" s="132"/>
      <c r="LCS385" s="132"/>
      <c r="LCT385" s="132"/>
      <c r="LCU385" s="132"/>
      <c r="LCV385" s="132"/>
      <c r="LCW385" s="132"/>
      <c r="LCX385" s="132"/>
      <c r="LCY385" s="132"/>
      <c r="LCZ385" s="132"/>
      <c r="LDA385" s="132"/>
      <c r="LDB385" s="132"/>
      <c r="LDC385" s="132"/>
      <c r="LDD385" s="132"/>
      <c r="LDE385" s="132"/>
      <c r="LDF385" s="132"/>
      <c r="LDG385" s="132"/>
      <c r="LDH385" s="132"/>
      <c r="LDI385" s="132"/>
      <c r="LDJ385" s="132"/>
      <c r="LDK385" s="132"/>
      <c r="LDL385" s="132"/>
      <c r="LDM385" s="132"/>
      <c r="LDN385" s="132"/>
      <c r="LDO385" s="132"/>
      <c r="LDP385" s="132"/>
      <c r="LDQ385" s="132"/>
      <c r="LDR385" s="132"/>
      <c r="LDS385" s="132"/>
      <c r="LDT385" s="132"/>
      <c r="LDU385" s="132"/>
      <c r="LDV385" s="132"/>
      <c r="LDW385" s="132"/>
      <c r="LDX385" s="132"/>
      <c r="LDY385" s="132"/>
      <c r="LDZ385" s="132"/>
      <c r="LEA385" s="132"/>
      <c r="LEB385" s="132"/>
      <c r="LEC385" s="132"/>
      <c r="LED385" s="132"/>
      <c r="LEE385" s="132"/>
      <c r="LEF385" s="132"/>
      <c r="LEG385" s="132"/>
      <c r="LEH385" s="132"/>
      <c r="LEI385" s="132"/>
      <c r="LEJ385" s="132"/>
      <c r="LEK385" s="132"/>
      <c r="LEL385" s="132"/>
      <c r="LEM385" s="132"/>
      <c r="LEN385" s="132"/>
      <c r="LEO385" s="132"/>
      <c r="LEP385" s="132"/>
      <c r="LEQ385" s="132"/>
      <c r="LER385" s="132"/>
      <c r="LES385" s="132"/>
      <c r="LET385" s="132"/>
      <c r="LEU385" s="132"/>
      <c r="LEV385" s="132"/>
      <c r="LEW385" s="132"/>
      <c r="LEX385" s="132"/>
      <c r="LEY385" s="132"/>
      <c r="LEZ385" s="132"/>
      <c r="LFA385" s="132"/>
      <c r="LFB385" s="132"/>
      <c r="LFC385" s="132"/>
      <c r="LFD385" s="132"/>
      <c r="LFE385" s="132"/>
      <c r="LFF385" s="132"/>
      <c r="LFG385" s="132"/>
      <c r="LFH385" s="132"/>
      <c r="LFI385" s="132"/>
      <c r="LFJ385" s="132"/>
      <c r="LFK385" s="132"/>
      <c r="LFL385" s="132"/>
      <c r="LFM385" s="132"/>
      <c r="LFN385" s="132"/>
      <c r="LFO385" s="132"/>
      <c r="LFP385" s="132"/>
      <c r="LFQ385" s="132"/>
      <c r="LFR385" s="132"/>
      <c r="LFS385" s="132"/>
      <c r="LFT385" s="132"/>
      <c r="LFU385" s="132"/>
      <c r="LFV385" s="132"/>
      <c r="LFW385" s="132"/>
      <c r="LFX385" s="132"/>
      <c r="LFY385" s="132"/>
      <c r="LFZ385" s="132"/>
      <c r="LGA385" s="132"/>
      <c r="LGB385" s="132"/>
      <c r="LGC385" s="132"/>
      <c r="LGD385" s="132"/>
      <c r="LGE385" s="132"/>
      <c r="LGF385" s="132"/>
      <c r="LGG385" s="132"/>
      <c r="LGH385" s="132"/>
      <c r="LGI385" s="132"/>
      <c r="LGJ385" s="132"/>
      <c r="LGK385" s="132"/>
      <c r="LGL385" s="132"/>
      <c r="LGM385" s="132"/>
      <c r="LGN385" s="132"/>
      <c r="LGO385" s="132"/>
      <c r="LGP385" s="132"/>
      <c r="LGQ385" s="132"/>
      <c r="LGR385" s="132"/>
      <c r="LGS385" s="132"/>
      <c r="LGT385" s="132"/>
      <c r="LGU385" s="132"/>
      <c r="LGV385" s="132"/>
      <c r="LGW385" s="132"/>
      <c r="LGX385" s="132"/>
      <c r="LGY385" s="132"/>
      <c r="LGZ385" s="132"/>
      <c r="LHA385" s="132"/>
      <c r="LHB385" s="132"/>
      <c r="LHC385" s="132"/>
      <c r="LHD385" s="132"/>
      <c r="LHE385" s="132"/>
      <c r="LHF385" s="132"/>
      <c r="LHG385" s="132"/>
      <c r="LHH385" s="132"/>
      <c r="LHI385" s="132"/>
      <c r="LHJ385" s="132"/>
      <c r="LHK385" s="132"/>
      <c r="LHL385" s="132"/>
      <c r="LHM385" s="132"/>
      <c r="LHN385" s="132"/>
      <c r="LHO385" s="132"/>
      <c r="LHP385" s="132"/>
      <c r="LHQ385" s="132"/>
      <c r="LHR385" s="132"/>
      <c r="LHS385" s="132"/>
      <c r="LHT385" s="132"/>
      <c r="LHU385" s="132"/>
      <c r="LHV385" s="132"/>
      <c r="LHW385" s="132"/>
      <c r="LHX385" s="132"/>
      <c r="LHY385" s="132"/>
      <c r="LHZ385" s="132"/>
      <c r="LIA385" s="132"/>
      <c r="LIB385" s="132"/>
      <c r="LIC385" s="132"/>
      <c r="LID385" s="132"/>
      <c r="LIE385" s="132"/>
      <c r="LIF385" s="132"/>
      <c r="LIG385" s="132"/>
      <c r="LIH385" s="132"/>
      <c r="LII385" s="132"/>
      <c r="LIJ385" s="132"/>
      <c r="LIK385" s="132"/>
      <c r="LIL385" s="132"/>
      <c r="LIM385" s="132"/>
      <c r="LIN385" s="132"/>
      <c r="LIO385" s="132"/>
      <c r="LIP385" s="132"/>
      <c r="LIQ385" s="132"/>
      <c r="LIR385" s="132"/>
      <c r="LIS385" s="132"/>
      <c r="LIT385" s="132"/>
      <c r="LIU385" s="132"/>
      <c r="LIV385" s="132"/>
      <c r="LIW385" s="132"/>
      <c r="LIX385" s="132"/>
      <c r="LIY385" s="132"/>
      <c r="LIZ385" s="132"/>
      <c r="LJA385" s="132"/>
      <c r="LJB385" s="132"/>
      <c r="LJC385" s="132"/>
      <c r="LJD385" s="132"/>
      <c r="LJE385" s="132"/>
      <c r="LJF385" s="132"/>
      <c r="LJG385" s="132"/>
      <c r="LJH385" s="132"/>
      <c r="LJI385" s="132"/>
      <c r="LJJ385" s="132"/>
      <c r="LJK385" s="132"/>
      <c r="LJL385" s="132"/>
      <c r="LJM385" s="132"/>
      <c r="LJN385" s="132"/>
      <c r="LJO385" s="132"/>
      <c r="LJP385" s="132"/>
      <c r="LJQ385" s="132"/>
      <c r="LJR385" s="132"/>
      <c r="LJS385" s="132"/>
      <c r="LJT385" s="132"/>
      <c r="LJU385" s="132"/>
      <c r="LJV385" s="132"/>
      <c r="LJW385" s="132"/>
      <c r="LJX385" s="132"/>
      <c r="LJY385" s="132"/>
      <c r="LJZ385" s="132"/>
      <c r="LKA385" s="132"/>
      <c r="LKB385" s="132"/>
      <c r="LKC385" s="132"/>
      <c r="LKD385" s="132"/>
      <c r="LKE385" s="132"/>
      <c r="LKF385" s="132"/>
      <c r="LKG385" s="132"/>
      <c r="LKH385" s="132"/>
      <c r="LKI385" s="132"/>
      <c r="LKJ385" s="132"/>
      <c r="LKK385" s="132"/>
      <c r="LKL385" s="132"/>
      <c r="LKM385" s="132"/>
      <c r="LKN385" s="132"/>
      <c r="LKO385" s="132"/>
      <c r="LKP385" s="132"/>
      <c r="LKQ385" s="132"/>
      <c r="LKR385" s="132"/>
      <c r="LKS385" s="132"/>
      <c r="LKT385" s="132"/>
      <c r="LKU385" s="132"/>
      <c r="LKV385" s="132"/>
      <c r="LKW385" s="132"/>
      <c r="LKX385" s="132"/>
      <c r="LKY385" s="132"/>
      <c r="LKZ385" s="132"/>
      <c r="LLA385" s="132"/>
      <c r="LLB385" s="132"/>
      <c r="LLC385" s="132"/>
      <c r="LLD385" s="132"/>
      <c r="LLE385" s="132"/>
      <c r="LLF385" s="132"/>
      <c r="LLG385" s="132"/>
      <c r="LLH385" s="132"/>
      <c r="LLI385" s="132"/>
      <c r="LLJ385" s="132"/>
      <c r="LLK385" s="132"/>
      <c r="LLL385" s="132"/>
      <c r="LLM385" s="132"/>
      <c r="LLN385" s="132"/>
      <c r="LLO385" s="132"/>
      <c r="LLP385" s="132"/>
      <c r="LLQ385" s="132"/>
      <c r="LLR385" s="132"/>
      <c r="LLS385" s="132"/>
      <c r="LLT385" s="132"/>
      <c r="LLU385" s="132"/>
      <c r="LLV385" s="132"/>
      <c r="LLW385" s="132"/>
      <c r="LLX385" s="132"/>
      <c r="LLY385" s="132"/>
      <c r="LLZ385" s="132"/>
      <c r="LMA385" s="132"/>
      <c r="LMB385" s="132"/>
      <c r="LMC385" s="132"/>
      <c r="LMD385" s="132"/>
      <c r="LME385" s="132"/>
      <c r="LMF385" s="132"/>
      <c r="LMG385" s="132"/>
      <c r="LMH385" s="132"/>
      <c r="LMI385" s="132"/>
      <c r="LMJ385" s="132"/>
      <c r="LMK385" s="132"/>
      <c r="LML385" s="132"/>
      <c r="LMM385" s="132"/>
      <c r="LMN385" s="132"/>
      <c r="LMO385" s="132"/>
      <c r="LMP385" s="132"/>
      <c r="LMQ385" s="132"/>
      <c r="LMR385" s="132"/>
      <c r="LMS385" s="132"/>
      <c r="LMT385" s="132"/>
      <c r="LMU385" s="132"/>
      <c r="LMV385" s="132"/>
      <c r="LMW385" s="132"/>
      <c r="LMX385" s="132"/>
      <c r="LMY385" s="132"/>
      <c r="LMZ385" s="132"/>
      <c r="LNA385" s="132"/>
      <c r="LNB385" s="132"/>
      <c r="LNC385" s="132"/>
      <c r="LND385" s="132"/>
      <c r="LNE385" s="132"/>
      <c r="LNF385" s="132"/>
      <c r="LNG385" s="132"/>
      <c r="LNH385" s="132"/>
      <c r="LNI385" s="132"/>
      <c r="LNJ385" s="132"/>
      <c r="LNK385" s="132"/>
      <c r="LNL385" s="132"/>
      <c r="LNM385" s="132"/>
      <c r="LNN385" s="132"/>
      <c r="LNO385" s="132"/>
      <c r="LNP385" s="132"/>
      <c r="LNQ385" s="132"/>
      <c r="LNR385" s="132"/>
      <c r="LNS385" s="132"/>
      <c r="LNT385" s="132"/>
      <c r="LNU385" s="132"/>
      <c r="LNV385" s="132"/>
      <c r="LNW385" s="132"/>
      <c r="LNX385" s="132"/>
      <c r="LNY385" s="132"/>
      <c r="LNZ385" s="132"/>
      <c r="LOA385" s="132"/>
      <c r="LOB385" s="132"/>
      <c r="LOC385" s="132"/>
      <c r="LOD385" s="132"/>
      <c r="LOE385" s="132"/>
      <c r="LOF385" s="132"/>
      <c r="LOG385" s="132"/>
      <c r="LOH385" s="132"/>
      <c r="LOI385" s="132"/>
      <c r="LOJ385" s="132"/>
      <c r="LOK385" s="132"/>
      <c r="LOL385" s="132"/>
      <c r="LOM385" s="132"/>
      <c r="LON385" s="132"/>
      <c r="LOO385" s="132"/>
      <c r="LOP385" s="132"/>
      <c r="LOQ385" s="132"/>
      <c r="LOR385" s="132"/>
      <c r="LOS385" s="132"/>
      <c r="LOT385" s="132"/>
      <c r="LOU385" s="132"/>
      <c r="LOV385" s="132"/>
      <c r="LOW385" s="132"/>
      <c r="LOX385" s="132"/>
      <c r="LOY385" s="132"/>
      <c r="LOZ385" s="132"/>
      <c r="LPA385" s="132"/>
      <c r="LPB385" s="132"/>
      <c r="LPC385" s="132"/>
      <c r="LPD385" s="132"/>
      <c r="LPE385" s="132"/>
      <c r="LPF385" s="132"/>
      <c r="LPG385" s="132"/>
      <c r="LPH385" s="132"/>
      <c r="LPI385" s="132"/>
      <c r="LPJ385" s="132"/>
      <c r="LPK385" s="132"/>
      <c r="LPL385" s="132"/>
      <c r="LPM385" s="132"/>
      <c r="LPN385" s="132"/>
      <c r="LPO385" s="132"/>
      <c r="LPP385" s="132"/>
      <c r="LPQ385" s="132"/>
      <c r="LPR385" s="132"/>
      <c r="LPS385" s="132"/>
      <c r="LPT385" s="132"/>
      <c r="LPU385" s="132"/>
      <c r="LPV385" s="132"/>
      <c r="LPW385" s="132"/>
      <c r="LPX385" s="132"/>
      <c r="LPY385" s="132"/>
      <c r="LPZ385" s="132"/>
      <c r="LQA385" s="132"/>
      <c r="LQB385" s="132"/>
      <c r="LQC385" s="132"/>
      <c r="LQD385" s="132"/>
      <c r="LQE385" s="132"/>
      <c r="LQF385" s="132"/>
      <c r="LQG385" s="132"/>
      <c r="LQH385" s="132"/>
      <c r="LQI385" s="132"/>
      <c r="LQJ385" s="132"/>
      <c r="LQK385" s="132"/>
      <c r="LQL385" s="132"/>
      <c r="LQM385" s="132"/>
      <c r="LQN385" s="132"/>
      <c r="LQO385" s="132"/>
      <c r="LQP385" s="132"/>
      <c r="LQQ385" s="132"/>
      <c r="LQR385" s="132"/>
      <c r="LQS385" s="132"/>
      <c r="LQT385" s="132"/>
      <c r="LQU385" s="132"/>
      <c r="LQV385" s="132"/>
      <c r="LQW385" s="132"/>
      <c r="LQX385" s="132"/>
      <c r="LQY385" s="132"/>
      <c r="LQZ385" s="132"/>
      <c r="LRA385" s="132"/>
      <c r="LRB385" s="132"/>
      <c r="LRC385" s="132"/>
      <c r="LRD385" s="132"/>
      <c r="LRE385" s="132"/>
      <c r="LRF385" s="132"/>
      <c r="LRG385" s="132"/>
      <c r="LRH385" s="132"/>
      <c r="LRI385" s="132"/>
      <c r="LRJ385" s="132"/>
      <c r="LRK385" s="132"/>
      <c r="LRL385" s="132"/>
      <c r="LRM385" s="132"/>
      <c r="LRN385" s="132"/>
      <c r="LRO385" s="132"/>
      <c r="LRP385" s="132"/>
      <c r="LRQ385" s="132"/>
      <c r="LRR385" s="132"/>
      <c r="LRS385" s="132"/>
      <c r="LRT385" s="132"/>
      <c r="LRU385" s="132"/>
      <c r="LRV385" s="132"/>
      <c r="LRW385" s="132"/>
      <c r="LRX385" s="132"/>
      <c r="LRY385" s="132"/>
      <c r="LRZ385" s="132"/>
      <c r="LSA385" s="132"/>
      <c r="LSB385" s="132"/>
      <c r="LSC385" s="132"/>
      <c r="LSD385" s="132"/>
      <c r="LSE385" s="132"/>
      <c r="LSF385" s="132"/>
      <c r="LSG385" s="132"/>
      <c r="LSH385" s="132"/>
      <c r="LSI385" s="132"/>
      <c r="LSJ385" s="132"/>
      <c r="LSK385" s="132"/>
      <c r="LSL385" s="132"/>
      <c r="LSM385" s="132"/>
      <c r="LSN385" s="132"/>
      <c r="LSO385" s="132"/>
      <c r="LSP385" s="132"/>
      <c r="LSQ385" s="132"/>
      <c r="LSR385" s="132"/>
      <c r="LSS385" s="132"/>
      <c r="LST385" s="132"/>
      <c r="LSU385" s="132"/>
      <c r="LSV385" s="132"/>
      <c r="LSW385" s="132"/>
      <c r="LSX385" s="132"/>
      <c r="LSY385" s="132"/>
      <c r="LSZ385" s="132"/>
      <c r="LTA385" s="132"/>
      <c r="LTB385" s="132"/>
      <c r="LTC385" s="132"/>
      <c r="LTD385" s="132"/>
      <c r="LTE385" s="132"/>
      <c r="LTF385" s="132"/>
      <c r="LTG385" s="132"/>
      <c r="LTH385" s="132"/>
      <c r="LTI385" s="132"/>
      <c r="LTJ385" s="132"/>
      <c r="LTK385" s="132"/>
      <c r="LTL385" s="132"/>
      <c r="LTM385" s="132"/>
      <c r="LTN385" s="132"/>
      <c r="LTO385" s="132"/>
      <c r="LTP385" s="132"/>
      <c r="LTQ385" s="132"/>
      <c r="LTR385" s="132"/>
      <c r="LTS385" s="132"/>
      <c r="LTT385" s="132"/>
      <c r="LTU385" s="132"/>
      <c r="LTV385" s="132"/>
      <c r="LTW385" s="132"/>
      <c r="LTX385" s="132"/>
      <c r="LTY385" s="132"/>
      <c r="LTZ385" s="132"/>
      <c r="LUA385" s="132"/>
      <c r="LUB385" s="132"/>
      <c r="LUC385" s="132"/>
      <c r="LUD385" s="132"/>
      <c r="LUE385" s="132"/>
      <c r="LUF385" s="132"/>
      <c r="LUG385" s="132"/>
      <c r="LUH385" s="132"/>
      <c r="LUI385" s="132"/>
      <c r="LUJ385" s="132"/>
      <c r="LUK385" s="132"/>
      <c r="LUL385" s="132"/>
      <c r="LUM385" s="132"/>
      <c r="LUN385" s="132"/>
      <c r="LUO385" s="132"/>
      <c r="LUP385" s="132"/>
      <c r="LUQ385" s="132"/>
      <c r="LUR385" s="132"/>
      <c r="LUS385" s="132"/>
      <c r="LUT385" s="132"/>
      <c r="LUU385" s="132"/>
      <c r="LUV385" s="132"/>
      <c r="LUW385" s="132"/>
      <c r="LUX385" s="132"/>
      <c r="LUY385" s="132"/>
      <c r="LUZ385" s="132"/>
      <c r="LVA385" s="132"/>
      <c r="LVB385" s="132"/>
      <c r="LVC385" s="132"/>
      <c r="LVD385" s="132"/>
      <c r="LVE385" s="132"/>
      <c r="LVF385" s="132"/>
      <c r="LVG385" s="132"/>
      <c r="LVH385" s="132"/>
      <c r="LVI385" s="132"/>
      <c r="LVJ385" s="132"/>
      <c r="LVK385" s="132"/>
      <c r="LVL385" s="132"/>
      <c r="LVM385" s="132"/>
      <c r="LVN385" s="132"/>
      <c r="LVO385" s="132"/>
      <c r="LVP385" s="132"/>
      <c r="LVQ385" s="132"/>
      <c r="LVR385" s="132"/>
      <c r="LVS385" s="132"/>
      <c r="LVT385" s="132"/>
      <c r="LVU385" s="132"/>
      <c r="LVV385" s="132"/>
      <c r="LVW385" s="132"/>
      <c r="LVX385" s="132"/>
      <c r="LVY385" s="132"/>
      <c r="LVZ385" s="132"/>
      <c r="LWA385" s="132"/>
      <c r="LWB385" s="132"/>
      <c r="LWC385" s="132"/>
      <c r="LWD385" s="132"/>
      <c r="LWE385" s="132"/>
      <c r="LWF385" s="132"/>
      <c r="LWG385" s="132"/>
      <c r="LWH385" s="132"/>
      <c r="LWI385" s="132"/>
      <c r="LWJ385" s="132"/>
      <c r="LWK385" s="132"/>
      <c r="LWL385" s="132"/>
      <c r="LWM385" s="132"/>
      <c r="LWN385" s="132"/>
      <c r="LWO385" s="132"/>
      <c r="LWP385" s="132"/>
      <c r="LWQ385" s="132"/>
      <c r="LWR385" s="132"/>
      <c r="LWS385" s="132"/>
      <c r="LWT385" s="132"/>
      <c r="LWU385" s="132"/>
      <c r="LWV385" s="132"/>
      <c r="LWW385" s="132"/>
      <c r="LWX385" s="132"/>
      <c r="LWY385" s="132"/>
      <c r="LWZ385" s="132"/>
      <c r="LXA385" s="132"/>
      <c r="LXB385" s="132"/>
      <c r="LXC385" s="132"/>
      <c r="LXD385" s="132"/>
      <c r="LXE385" s="132"/>
      <c r="LXF385" s="132"/>
      <c r="LXG385" s="132"/>
      <c r="LXH385" s="132"/>
      <c r="LXI385" s="132"/>
      <c r="LXJ385" s="132"/>
      <c r="LXK385" s="132"/>
      <c r="LXL385" s="132"/>
      <c r="LXM385" s="132"/>
      <c r="LXN385" s="132"/>
      <c r="LXO385" s="132"/>
      <c r="LXP385" s="132"/>
      <c r="LXQ385" s="132"/>
      <c r="LXR385" s="132"/>
      <c r="LXS385" s="132"/>
      <c r="LXT385" s="132"/>
      <c r="LXU385" s="132"/>
      <c r="LXV385" s="132"/>
      <c r="LXW385" s="132"/>
      <c r="LXX385" s="132"/>
      <c r="LXY385" s="132"/>
      <c r="LXZ385" s="132"/>
      <c r="LYA385" s="132"/>
      <c r="LYB385" s="132"/>
      <c r="LYC385" s="132"/>
      <c r="LYD385" s="132"/>
      <c r="LYE385" s="132"/>
      <c r="LYF385" s="132"/>
      <c r="LYG385" s="132"/>
      <c r="LYH385" s="132"/>
      <c r="LYI385" s="132"/>
      <c r="LYJ385" s="132"/>
      <c r="LYK385" s="132"/>
      <c r="LYL385" s="132"/>
      <c r="LYM385" s="132"/>
      <c r="LYN385" s="132"/>
      <c r="LYO385" s="132"/>
      <c r="LYP385" s="132"/>
      <c r="LYQ385" s="132"/>
      <c r="LYR385" s="132"/>
      <c r="LYS385" s="132"/>
      <c r="LYT385" s="132"/>
      <c r="LYU385" s="132"/>
      <c r="LYV385" s="132"/>
      <c r="LYW385" s="132"/>
      <c r="LYX385" s="132"/>
      <c r="LYY385" s="132"/>
      <c r="LYZ385" s="132"/>
      <c r="LZA385" s="132"/>
      <c r="LZB385" s="132"/>
      <c r="LZC385" s="132"/>
      <c r="LZD385" s="132"/>
      <c r="LZE385" s="132"/>
      <c r="LZF385" s="132"/>
      <c r="LZG385" s="132"/>
      <c r="LZH385" s="132"/>
      <c r="LZI385" s="132"/>
      <c r="LZJ385" s="132"/>
      <c r="LZK385" s="132"/>
      <c r="LZL385" s="132"/>
      <c r="LZM385" s="132"/>
      <c r="LZN385" s="132"/>
      <c r="LZO385" s="132"/>
      <c r="LZP385" s="132"/>
      <c r="LZQ385" s="132"/>
      <c r="LZR385" s="132"/>
      <c r="LZS385" s="132"/>
      <c r="LZT385" s="132"/>
      <c r="LZU385" s="132"/>
      <c r="LZV385" s="132"/>
      <c r="LZW385" s="132"/>
      <c r="LZX385" s="132"/>
      <c r="LZY385" s="132"/>
      <c r="LZZ385" s="132"/>
      <c r="MAA385" s="132"/>
      <c r="MAB385" s="132"/>
      <c r="MAC385" s="132"/>
      <c r="MAD385" s="132"/>
      <c r="MAE385" s="132"/>
      <c r="MAF385" s="132"/>
      <c r="MAG385" s="132"/>
      <c r="MAH385" s="132"/>
      <c r="MAI385" s="132"/>
      <c r="MAJ385" s="132"/>
      <c r="MAK385" s="132"/>
      <c r="MAL385" s="132"/>
      <c r="MAM385" s="132"/>
      <c r="MAN385" s="132"/>
      <c r="MAO385" s="132"/>
      <c r="MAP385" s="132"/>
      <c r="MAQ385" s="132"/>
      <c r="MAR385" s="132"/>
      <c r="MAS385" s="132"/>
      <c r="MAT385" s="132"/>
      <c r="MAU385" s="132"/>
      <c r="MAV385" s="132"/>
      <c r="MAW385" s="132"/>
      <c r="MAX385" s="132"/>
      <c r="MAY385" s="132"/>
      <c r="MAZ385" s="132"/>
      <c r="MBA385" s="132"/>
      <c r="MBB385" s="132"/>
      <c r="MBC385" s="132"/>
      <c r="MBD385" s="132"/>
      <c r="MBE385" s="132"/>
      <c r="MBF385" s="132"/>
      <c r="MBG385" s="132"/>
      <c r="MBH385" s="132"/>
      <c r="MBI385" s="132"/>
      <c r="MBJ385" s="132"/>
      <c r="MBK385" s="132"/>
      <c r="MBL385" s="132"/>
      <c r="MBM385" s="132"/>
      <c r="MBN385" s="132"/>
      <c r="MBO385" s="132"/>
      <c r="MBP385" s="132"/>
      <c r="MBQ385" s="132"/>
      <c r="MBR385" s="132"/>
      <c r="MBS385" s="132"/>
      <c r="MBT385" s="132"/>
      <c r="MBU385" s="132"/>
      <c r="MBV385" s="132"/>
      <c r="MBW385" s="132"/>
      <c r="MBX385" s="132"/>
      <c r="MBY385" s="132"/>
      <c r="MBZ385" s="132"/>
      <c r="MCA385" s="132"/>
      <c r="MCB385" s="132"/>
      <c r="MCC385" s="132"/>
      <c r="MCD385" s="132"/>
      <c r="MCE385" s="132"/>
      <c r="MCF385" s="132"/>
      <c r="MCG385" s="132"/>
      <c r="MCH385" s="132"/>
      <c r="MCI385" s="132"/>
      <c r="MCJ385" s="132"/>
      <c r="MCK385" s="132"/>
      <c r="MCL385" s="132"/>
      <c r="MCM385" s="132"/>
      <c r="MCN385" s="132"/>
      <c r="MCO385" s="132"/>
      <c r="MCP385" s="132"/>
      <c r="MCQ385" s="132"/>
      <c r="MCR385" s="132"/>
      <c r="MCS385" s="132"/>
      <c r="MCT385" s="132"/>
      <c r="MCU385" s="132"/>
      <c r="MCV385" s="132"/>
      <c r="MCW385" s="132"/>
      <c r="MCX385" s="132"/>
      <c r="MCY385" s="132"/>
      <c r="MCZ385" s="132"/>
      <c r="MDA385" s="132"/>
      <c r="MDB385" s="132"/>
      <c r="MDC385" s="132"/>
      <c r="MDD385" s="132"/>
      <c r="MDE385" s="132"/>
      <c r="MDF385" s="132"/>
      <c r="MDG385" s="132"/>
      <c r="MDH385" s="132"/>
      <c r="MDI385" s="132"/>
      <c r="MDJ385" s="132"/>
      <c r="MDK385" s="132"/>
      <c r="MDL385" s="132"/>
      <c r="MDM385" s="132"/>
      <c r="MDN385" s="132"/>
      <c r="MDO385" s="132"/>
      <c r="MDP385" s="132"/>
      <c r="MDQ385" s="132"/>
      <c r="MDR385" s="132"/>
      <c r="MDS385" s="132"/>
      <c r="MDT385" s="132"/>
      <c r="MDU385" s="132"/>
      <c r="MDV385" s="132"/>
      <c r="MDW385" s="132"/>
      <c r="MDX385" s="132"/>
      <c r="MDY385" s="132"/>
      <c r="MDZ385" s="132"/>
      <c r="MEA385" s="132"/>
      <c r="MEB385" s="132"/>
      <c r="MEC385" s="132"/>
      <c r="MED385" s="132"/>
      <c r="MEE385" s="132"/>
      <c r="MEF385" s="132"/>
      <c r="MEG385" s="132"/>
      <c r="MEH385" s="132"/>
      <c r="MEI385" s="132"/>
      <c r="MEJ385" s="132"/>
      <c r="MEK385" s="132"/>
      <c r="MEL385" s="132"/>
      <c r="MEM385" s="132"/>
      <c r="MEN385" s="132"/>
      <c r="MEO385" s="132"/>
      <c r="MEP385" s="132"/>
      <c r="MEQ385" s="132"/>
      <c r="MER385" s="132"/>
      <c r="MES385" s="132"/>
      <c r="MET385" s="132"/>
      <c r="MEU385" s="132"/>
      <c r="MEV385" s="132"/>
      <c r="MEW385" s="132"/>
      <c r="MEX385" s="132"/>
      <c r="MEY385" s="132"/>
      <c r="MEZ385" s="132"/>
      <c r="MFA385" s="132"/>
      <c r="MFB385" s="132"/>
      <c r="MFC385" s="132"/>
      <c r="MFD385" s="132"/>
      <c r="MFE385" s="132"/>
      <c r="MFF385" s="132"/>
      <c r="MFG385" s="132"/>
      <c r="MFH385" s="132"/>
      <c r="MFI385" s="132"/>
      <c r="MFJ385" s="132"/>
      <c r="MFK385" s="132"/>
      <c r="MFL385" s="132"/>
      <c r="MFM385" s="132"/>
      <c r="MFN385" s="132"/>
      <c r="MFO385" s="132"/>
      <c r="MFP385" s="132"/>
      <c r="MFQ385" s="132"/>
      <c r="MFR385" s="132"/>
      <c r="MFS385" s="132"/>
      <c r="MFT385" s="132"/>
      <c r="MFU385" s="132"/>
      <c r="MFV385" s="132"/>
      <c r="MFW385" s="132"/>
      <c r="MFX385" s="132"/>
      <c r="MFY385" s="132"/>
      <c r="MFZ385" s="132"/>
      <c r="MGA385" s="132"/>
      <c r="MGB385" s="132"/>
      <c r="MGC385" s="132"/>
      <c r="MGD385" s="132"/>
      <c r="MGE385" s="132"/>
      <c r="MGF385" s="132"/>
      <c r="MGG385" s="132"/>
      <c r="MGH385" s="132"/>
      <c r="MGI385" s="132"/>
      <c r="MGJ385" s="132"/>
      <c r="MGK385" s="132"/>
      <c r="MGL385" s="132"/>
      <c r="MGM385" s="132"/>
      <c r="MGN385" s="132"/>
      <c r="MGO385" s="132"/>
      <c r="MGP385" s="132"/>
      <c r="MGQ385" s="132"/>
      <c r="MGR385" s="132"/>
      <c r="MGS385" s="132"/>
      <c r="MGT385" s="132"/>
      <c r="MGU385" s="132"/>
      <c r="MGV385" s="132"/>
      <c r="MGW385" s="132"/>
      <c r="MGX385" s="132"/>
      <c r="MGY385" s="132"/>
      <c r="MGZ385" s="132"/>
      <c r="MHA385" s="132"/>
      <c r="MHB385" s="132"/>
      <c r="MHC385" s="132"/>
      <c r="MHD385" s="132"/>
      <c r="MHE385" s="132"/>
      <c r="MHF385" s="132"/>
      <c r="MHG385" s="132"/>
      <c r="MHH385" s="132"/>
      <c r="MHI385" s="132"/>
      <c r="MHJ385" s="132"/>
      <c r="MHK385" s="132"/>
      <c r="MHL385" s="132"/>
      <c r="MHM385" s="132"/>
      <c r="MHN385" s="132"/>
      <c r="MHO385" s="132"/>
      <c r="MHP385" s="132"/>
      <c r="MHQ385" s="132"/>
      <c r="MHR385" s="132"/>
      <c r="MHS385" s="132"/>
      <c r="MHT385" s="132"/>
      <c r="MHU385" s="132"/>
      <c r="MHV385" s="132"/>
      <c r="MHW385" s="132"/>
      <c r="MHX385" s="132"/>
      <c r="MHY385" s="132"/>
      <c r="MHZ385" s="132"/>
      <c r="MIA385" s="132"/>
      <c r="MIB385" s="132"/>
      <c r="MIC385" s="132"/>
      <c r="MID385" s="132"/>
      <c r="MIE385" s="132"/>
      <c r="MIF385" s="132"/>
      <c r="MIG385" s="132"/>
      <c r="MIH385" s="132"/>
      <c r="MII385" s="132"/>
      <c r="MIJ385" s="132"/>
      <c r="MIK385" s="132"/>
      <c r="MIL385" s="132"/>
      <c r="MIM385" s="132"/>
      <c r="MIN385" s="132"/>
      <c r="MIO385" s="132"/>
      <c r="MIP385" s="132"/>
      <c r="MIQ385" s="132"/>
      <c r="MIR385" s="132"/>
      <c r="MIS385" s="132"/>
      <c r="MIT385" s="132"/>
      <c r="MIU385" s="132"/>
      <c r="MIV385" s="132"/>
      <c r="MIW385" s="132"/>
      <c r="MIX385" s="132"/>
      <c r="MIY385" s="132"/>
      <c r="MIZ385" s="132"/>
      <c r="MJA385" s="132"/>
      <c r="MJB385" s="132"/>
      <c r="MJC385" s="132"/>
      <c r="MJD385" s="132"/>
      <c r="MJE385" s="132"/>
      <c r="MJF385" s="132"/>
      <c r="MJG385" s="132"/>
      <c r="MJH385" s="132"/>
      <c r="MJI385" s="132"/>
      <c r="MJJ385" s="132"/>
      <c r="MJK385" s="132"/>
      <c r="MJL385" s="132"/>
      <c r="MJM385" s="132"/>
      <c r="MJN385" s="132"/>
      <c r="MJO385" s="132"/>
      <c r="MJP385" s="132"/>
      <c r="MJQ385" s="132"/>
      <c r="MJR385" s="132"/>
      <c r="MJS385" s="132"/>
      <c r="MJT385" s="132"/>
      <c r="MJU385" s="132"/>
      <c r="MJV385" s="132"/>
      <c r="MJW385" s="132"/>
      <c r="MJX385" s="132"/>
      <c r="MJY385" s="132"/>
      <c r="MJZ385" s="132"/>
      <c r="MKA385" s="132"/>
      <c r="MKB385" s="132"/>
      <c r="MKC385" s="132"/>
      <c r="MKD385" s="132"/>
      <c r="MKE385" s="132"/>
      <c r="MKF385" s="132"/>
      <c r="MKG385" s="132"/>
      <c r="MKH385" s="132"/>
      <c r="MKI385" s="132"/>
      <c r="MKJ385" s="132"/>
      <c r="MKK385" s="132"/>
      <c r="MKL385" s="132"/>
      <c r="MKM385" s="132"/>
      <c r="MKN385" s="132"/>
      <c r="MKO385" s="132"/>
      <c r="MKP385" s="132"/>
      <c r="MKQ385" s="132"/>
      <c r="MKR385" s="132"/>
      <c r="MKS385" s="132"/>
      <c r="MKT385" s="132"/>
      <c r="MKU385" s="132"/>
      <c r="MKV385" s="132"/>
      <c r="MKW385" s="132"/>
      <c r="MKX385" s="132"/>
      <c r="MKY385" s="132"/>
      <c r="MKZ385" s="132"/>
      <c r="MLA385" s="132"/>
      <c r="MLB385" s="132"/>
      <c r="MLC385" s="132"/>
      <c r="MLD385" s="132"/>
      <c r="MLE385" s="132"/>
      <c r="MLF385" s="132"/>
      <c r="MLG385" s="132"/>
      <c r="MLH385" s="132"/>
      <c r="MLI385" s="132"/>
      <c r="MLJ385" s="132"/>
      <c r="MLK385" s="132"/>
      <c r="MLL385" s="132"/>
      <c r="MLM385" s="132"/>
      <c r="MLN385" s="132"/>
      <c r="MLO385" s="132"/>
      <c r="MLP385" s="132"/>
      <c r="MLQ385" s="132"/>
      <c r="MLR385" s="132"/>
      <c r="MLS385" s="132"/>
      <c r="MLT385" s="132"/>
      <c r="MLU385" s="132"/>
      <c r="MLV385" s="132"/>
      <c r="MLW385" s="132"/>
      <c r="MLX385" s="132"/>
      <c r="MLY385" s="132"/>
      <c r="MLZ385" s="132"/>
      <c r="MMA385" s="132"/>
      <c r="MMB385" s="132"/>
      <c r="MMC385" s="132"/>
      <c r="MMD385" s="132"/>
      <c r="MME385" s="132"/>
      <c r="MMF385" s="132"/>
      <c r="MMG385" s="132"/>
      <c r="MMH385" s="132"/>
      <c r="MMI385" s="132"/>
      <c r="MMJ385" s="132"/>
      <c r="MMK385" s="132"/>
      <c r="MML385" s="132"/>
      <c r="MMM385" s="132"/>
      <c r="MMN385" s="132"/>
      <c r="MMO385" s="132"/>
      <c r="MMP385" s="132"/>
      <c r="MMQ385" s="132"/>
      <c r="MMR385" s="132"/>
      <c r="MMS385" s="132"/>
      <c r="MMT385" s="132"/>
      <c r="MMU385" s="132"/>
      <c r="MMV385" s="132"/>
      <c r="MMW385" s="132"/>
      <c r="MMX385" s="132"/>
      <c r="MMY385" s="132"/>
      <c r="MMZ385" s="132"/>
      <c r="MNA385" s="132"/>
      <c r="MNB385" s="132"/>
      <c r="MNC385" s="132"/>
      <c r="MND385" s="132"/>
      <c r="MNE385" s="132"/>
      <c r="MNF385" s="132"/>
      <c r="MNG385" s="132"/>
      <c r="MNH385" s="132"/>
      <c r="MNI385" s="132"/>
      <c r="MNJ385" s="132"/>
      <c r="MNK385" s="132"/>
      <c r="MNL385" s="132"/>
      <c r="MNM385" s="132"/>
      <c r="MNN385" s="132"/>
      <c r="MNO385" s="132"/>
      <c r="MNP385" s="132"/>
      <c r="MNQ385" s="132"/>
      <c r="MNR385" s="132"/>
      <c r="MNS385" s="132"/>
      <c r="MNT385" s="132"/>
      <c r="MNU385" s="132"/>
      <c r="MNV385" s="132"/>
      <c r="MNW385" s="132"/>
      <c r="MNX385" s="132"/>
      <c r="MNY385" s="132"/>
      <c r="MNZ385" s="132"/>
      <c r="MOA385" s="132"/>
      <c r="MOB385" s="132"/>
      <c r="MOC385" s="132"/>
      <c r="MOD385" s="132"/>
      <c r="MOE385" s="132"/>
      <c r="MOF385" s="132"/>
      <c r="MOG385" s="132"/>
      <c r="MOH385" s="132"/>
      <c r="MOI385" s="132"/>
      <c r="MOJ385" s="132"/>
      <c r="MOK385" s="132"/>
      <c r="MOL385" s="132"/>
      <c r="MOM385" s="132"/>
      <c r="MON385" s="132"/>
      <c r="MOO385" s="132"/>
      <c r="MOP385" s="132"/>
      <c r="MOQ385" s="132"/>
      <c r="MOR385" s="132"/>
      <c r="MOS385" s="132"/>
      <c r="MOT385" s="132"/>
      <c r="MOU385" s="132"/>
      <c r="MOV385" s="132"/>
      <c r="MOW385" s="132"/>
      <c r="MOX385" s="132"/>
      <c r="MOY385" s="132"/>
      <c r="MOZ385" s="132"/>
      <c r="MPA385" s="132"/>
      <c r="MPB385" s="132"/>
      <c r="MPC385" s="132"/>
      <c r="MPD385" s="132"/>
      <c r="MPE385" s="132"/>
      <c r="MPF385" s="132"/>
      <c r="MPG385" s="132"/>
      <c r="MPH385" s="132"/>
      <c r="MPI385" s="132"/>
      <c r="MPJ385" s="132"/>
      <c r="MPK385" s="132"/>
      <c r="MPL385" s="132"/>
      <c r="MPM385" s="132"/>
      <c r="MPN385" s="132"/>
      <c r="MPO385" s="132"/>
      <c r="MPP385" s="132"/>
      <c r="MPQ385" s="132"/>
      <c r="MPR385" s="132"/>
      <c r="MPS385" s="132"/>
      <c r="MPT385" s="132"/>
      <c r="MPU385" s="132"/>
      <c r="MPV385" s="132"/>
      <c r="MPW385" s="132"/>
      <c r="MPX385" s="132"/>
      <c r="MPY385" s="132"/>
      <c r="MPZ385" s="132"/>
      <c r="MQA385" s="132"/>
      <c r="MQB385" s="132"/>
      <c r="MQC385" s="132"/>
      <c r="MQD385" s="132"/>
      <c r="MQE385" s="132"/>
      <c r="MQF385" s="132"/>
      <c r="MQG385" s="132"/>
      <c r="MQH385" s="132"/>
      <c r="MQI385" s="132"/>
      <c r="MQJ385" s="132"/>
      <c r="MQK385" s="132"/>
      <c r="MQL385" s="132"/>
      <c r="MQM385" s="132"/>
      <c r="MQN385" s="132"/>
      <c r="MQO385" s="132"/>
      <c r="MQP385" s="132"/>
      <c r="MQQ385" s="132"/>
      <c r="MQR385" s="132"/>
      <c r="MQS385" s="132"/>
      <c r="MQT385" s="132"/>
      <c r="MQU385" s="132"/>
      <c r="MQV385" s="132"/>
      <c r="MQW385" s="132"/>
      <c r="MQX385" s="132"/>
      <c r="MQY385" s="132"/>
      <c r="MQZ385" s="132"/>
      <c r="MRA385" s="132"/>
      <c r="MRB385" s="132"/>
      <c r="MRC385" s="132"/>
      <c r="MRD385" s="132"/>
      <c r="MRE385" s="132"/>
      <c r="MRF385" s="132"/>
      <c r="MRG385" s="132"/>
      <c r="MRH385" s="132"/>
      <c r="MRI385" s="132"/>
      <c r="MRJ385" s="132"/>
      <c r="MRK385" s="132"/>
      <c r="MRL385" s="132"/>
      <c r="MRM385" s="132"/>
      <c r="MRN385" s="132"/>
      <c r="MRO385" s="132"/>
      <c r="MRP385" s="132"/>
      <c r="MRQ385" s="132"/>
      <c r="MRR385" s="132"/>
      <c r="MRS385" s="132"/>
      <c r="MRT385" s="132"/>
      <c r="MRU385" s="132"/>
      <c r="MRV385" s="132"/>
      <c r="MRW385" s="132"/>
      <c r="MRX385" s="132"/>
      <c r="MRY385" s="132"/>
      <c r="MRZ385" s="132"/>
      <c r="MSA385" s="132"/>
      <c r="MSB385" s="132"/>
      <c r="MSC385" s="132"/>
      <c r="MSD385" s="132"/>
      <c r="MSE385" s="132"/>
      <c r="MSF385" s="132"/>
      <c r="MSG385" s="132"/>
      <c r="MSH385" s="132"/>
      <c r="MSI385" s="132"/>
      <c r="MSJ385" s="132"/>
      <c r="MSK385" s="132"/>
      <c r="MSL385" s="132"/>
      <c r="MSM385" s="132"/>
      <c r="MSN385" s="132"/>
      <c r="MSO385" s="132"/>
      <c r="MSP385" s="132"/>
      <c r="MSQ385" s="132"/>
      <c r="MSR385" s="132"/>
      <c r="MSS385" s="132"/>
      <c r="MST385" s="132"/>
      <c r="MSU385" s="132"/>
      <c r="MSV385" s="132"/>
      <c r="MSW385" s="132"/>
      <c r="MSX385" s="132"/>
      <c r="MSY385" s="132"/>
      <c r="MSZ385" s="132"/>
      <c r="MTA385" s="132"/>
      <c r="MTB385" s="132"/>
      <c r="MTC385" s="132"/>
      <c r="MTD385" s="132"/>
      <c r="MTE385" s="132"/>
      <c r="MTF385" s="132"/>
      <c r="MTG385" s="132"/>
      <c r="MTH385" s="132"/>
      <c r="MTI385" s="132"/>
      <c r="MTJ385" s="132"/>
      <c r="MTK385" s="132"/>
      <c r="MTL385" s="132"/>
      <c r="MTM385" s="132"/>
      <c r="MTN385" s="132"/>
      <c r="MTO385" s="132"/>
      <c r="MTP385" s="132"/>
      <c r="MTQ385" s="132"/>
      <c r="MTR385" s="132"/>
      <c r="MTS385" s="132"/>
      <c r="MTT385" s="132"/>
      <c r="MTU385" s="132"/>
      <c r="MTV385" s="132"/>
      <c r="MTW385" s="132"/>
      <c r="MTX385" s="132"/>
      <c r="MTY385" s="132"/>
      <c r="MTZ385" s="132"/>
      <c r="MUA385" s="132"/>
      <c r="MUB385" s="132"/>
      <c r="MUC385" s="132"/>
      <c r="MUD385" s="132"/>
      <c r="MUE385" s="132"/>
      <c r="MUF385" s="132"/>
      <c r="MUG385" s="132"/>
      <c r="MUH385" s="132"/>
      <c r="MUI385" s="132"/>
      <c r="MUJ385" s="132"/>
      <c r="MUK385" s="132"/>
      <c r="MUL385" s="132"/>
      <c r="MUM385" s="132"/>
      <c r="MUN385" s="132"/>
      <c r="MUO385" s="132"/>
      <c r="MUP385" s="132"/>
      <c r="MUQ385" s="132"/>
      <c r="MUR385" s="132"/>
      <c r="MUS385" s="132"/>
      <c r="MUT385" s="132"/>
      <c r="MUU385" s="132"/>
      <c r="MUV385" s="132"/>
      <c r="MUW385" s="132"/>
      <c r="MUX385" s="132"/>
      <c r="MUY385" s="132"/>
      <c r="MUZ385" s="132"/>
      <c r="MVA385" s="132"/>
      <c r="MVB385" s="132"/>
      <c r="MVC385" s="132"/>
      <c r="MVD385" s="132"/>
      <c r="MVE385" s="132"/>
      <c r="MVF385" s="132"/>
      <c r="MVG385" s="132"/>
      <c r="MVH385" s="132"/>
      <c r="MVI385" s="132"/>
      <c r="MVJ385" s="132"/>
      <c r="MVK385" s="132"/>
      <c r="MVL385" s="132"/>
      <c r="MVM385" s="132"/>
      <c r="MVN385" s="132"/>
      <c r="MVO385" s="132"/>
      <c r="MVP385" s="132"/>
      <c r="MVQ385" s="132"/>
      <c r="MVR385" s="132"/>
      <c r="MVS385" s="132"/>
      <c r="MVT385" s="132"/>
      <c r="MVU385" s="132"/>
      <c r="MVV385" s="132"/>
      <c r="MVW385" s="132"/>
      <c r="MVX385" s="132"/>
      <c r="MVY385" s="132"/>
      <c r="MVZ385" s="132"/>
      <c r="MWA385" s="132"/>
      <c r="MWB385" s="132"/>
      <c r="MWC385" s="132"/>
      <c r="MWD385" s="132"/>
      <c r="MWE385" s="132"/>
      <c r="MWF385" s="132"/>
      <c r="MWG385" s="132"/>
      <c r="MWH385" s="132"/>
      <c r="MWI385" s="132"/>
      <c r="MWJ385" s="132"/>
      <c r="MWK385" s="132"/>
      <c r="MWL385" s="132"/>
      <c r="MWM385" s="132"/>
      <c r="MWN385" s="132"/>
      <c r="MWO385" s="132"/>
      <c r="MWP385" s="132"/>
      <c r="MWQ385" s="132"/>
      <c r="MWR385" s="132"/>
      <c r="MWS385" s="132"/>
      <c r="MWT385" s="132"/>
      <c r="MWU385" s="132"/>
      <c r="MWV385" s="132"/>
      <c r="MWW385" s="132"/>
      <c r="MWX385" s="132"/>
      <c r="MWY385" s="132"/>
      <c r="MWZ385" s="132"/>
      <c r="MXA385" s="132"/>
      <c r="MXB385" s="132"/>
      <c r="MXC385" s="132"/>
      <c r="MXD385" s="132"/>
      <c r="MXE385" s="132"/>
      <c r="MXF385" s="132"/>
      <c r="MXG385" s="132"/>
      <c r="MXH385" s="132"/>
      <c r="MXI385" s="132"/>
      <c r="MXJ385" s="132"/>
      <c r="MXK385" s="132"/>
      <c r="MXL385" s="132"/>
      <c r="MXM385" s="132"/>
      <c r="MXN385" s="132"/>
      <c r="MXO385" s="132"/>
      <c r="MXP385" s="132"/>
      <c r="MXQ385" s="132"/>
      <c r="MXR385" s="132"/>
      <c r="MXS385" s="132"/>
      <c r="MXT385" s="132"/>
      <c r="MXU385" s="132"/>
      <c r="MXV385" s="132"/>
      <c r="MXW385" s="132"/>
      <c r="MXX385" s="132"/>
      <c r="MXY385" s="132"/>
      <c r="MXZ385" s="132"/>
      <c r="MYA385" s="132"/>
      <c r="MYB385" s="132"/>
      <c r="MYC385" s="132"/>
      <c r="MYD385" s="132"/>
      <c r="MYE385" s="132"/>
      <c r="MYF385" s="132"/>
      <c r="MYG385" s="132"/>
      <c r="MYH385" s="132"/>
      <c r="MYI385" s="132"/>
      <c r="MYJ385" s="132"/>
      <c r="MYK385" s="132"/>
      <c r="MYL385" s="132"/>
      <c r="MYM385" s="132"/>
      <c r="MYN385" s="132"/>
      <c r="MYO385" s="132"/>
      <c r="MYP385" s="132"/>
      <c r="MYQ385" s="132"/>
      <c r="MYR385" s="132"/>
      <c r="MYS385" s="132"/>
      <c r="MYT385" s="132"/>
      <c r="MYU385" s="132"/>
      <c r="MYV385" s="132"/>
      <c r="MYW385" s="132"/>
      <c r="MYX385" s="132"/>
      <c r="MYY385" s="132"/>
      <c r="MYZ385" s="132"/>
      <c r="MZA385" s="132"/>
      <c r="MZB385" s="132"/>
      <c r="MZC385" s="132"/>
      <c r="MZD385" s="132"/>
      <c r="MZE385" s="132"/>
      <c r="MZF385" s="132"/>
      <c r="MZG385" s="132"/>
      <c r="MZH385" s="132"/>
      <c r="MZI385" s="132"/>
      <c r="MZJ385" s="132"/>
      <c r="MZK385" s="132"/>
      <c r="MZL385" s="132"/>
      <c r="MZM385" s="132"/>
      <c r="MZN385" s="132"/>
      <c r="MZO385" s="132"/>
      <c r="MZP385" s="132"/>
      <c r="MZQ385" s="132"/>
      <c r="MZR385" s="132"/>
      <c r="MZS385" s="132"/>
      <c r="MZT385" s="132"/>
      <c r="MZU385" s="132"/>
      <c r="MZV385" s="132"/>
      <c r="MZW385" s="132"/>
      <c r="MZX385" s="132"/>
      <c r="MZY385" s="132"/>
      <c r="MZZ385" s="132"/>
      <c r="NAA385" s="132"/>
      <c r="NAB385" s="132"/>
      <c r="NAC385" s="132"/>
      <c r="NAD385" s="132"/>
      <c r="NAE385" s="132"/>
      <c r="NAF385" s="132"/>
      <c r="NAG385" s="132"/>
      <c r="NAH385" s="132"/>
      <c r="NAI385" s="132"/>
      <c r="NAJ385" s="132"/>
      <c r="NAK385" s="132"/>
      <c r="NAL385" s="132"/>
      <c r="NAM385" s="132"/>
      <c r="NAN385" s="132"/>
      <c r="NAO385" s="132"/>
      <c r="NAP385" s="132"/>
      <c r="NAQ385" s="132"/>
      <c r="NAR385" s="132"/>
      <c r="NAS385" s="132"/>
      <c r="NAT385" s="132"/>
      <c r="NAU385" s="132"/>
      <c r="NAV385" s="132"/>
      <c r="NAW385" s="132"/>
      <c r="NAX385" s="132"/>
      <c r="NAY385" s="132"/>
      <c r="NAZ385" s="132"/>
      <c r="NBA385" s="132"/>
      <c r="NBB385" s="132"/>
      <c r="NBC385" s="132"/>
      <c r="NBD385" s="132"/>
      <c r="NBE385" s="132"/>
      <c r="NBF385" s="132"/>
      <c r="NBG385" s="132"/>
      <c r="NBH385" s="132"/>
      <c r="NBI385" s="132"/>
      <c r="NBJ385" s="132"/>
      <c r="NBK385" s="132"/>
      <c r="NBL385" s="132"/>
      <c r="NBM385" s="132"/>
      <c r="NBN385" s="132"/>
      <c r="NBO385" s="132"/>
      <c r="NBP385" s="132"/>
      <c r="NBQ385" s="132"/>
      <c r="NBR385" s="132"/>
      <c r="NBS385" s="132"/>
      <c r="NBT385" s="132"/>
      <c r="NBU385" s="132"/>
      <c r="NBV385" s="132"/>
      <c r="NBW385" s="132"/>
      <c r="NBX385" s="132"/>
      <c r="NBY385" s="132"/>
      <c r="NBZ385" s="132"/>
      <c r="NCA385" s="132"/>
      <c r="NCB385" s="132"/>
      <c r="NCC385" s="132"/>
      <c r="NCD385" s="132"/>
      <c r="NCE385" s="132"/>
      <c r="NCF385" s="132"/>
      <c r="NCG385" s="132"/>
      <c r="NCH385" s="132"/>
      <c r="NCI385" s="132"/>
      <c r="NCJ385" s="132"/>
      <c r="NCK385" s="132"/>
      <c r="NCL385" s="132"/>
      <c r="NCM385" s="132"/>
      <c r="NCN385" s="132"/>
      <c r="NCO385" s="132"/>
      <c r="NCP385" s="132"/>
      <c r="NCQ385" s="132"/>
      <c r="NCR385" s="132"/>
      <c r="NCS385" s="132"/>
      <c r="NCT385" s="132"/>
      <c r="NCU385" s="132"/>
      <c r="NCV385" s="132"/>
      <c r="NCW385" s="132"/>
      <c r="NCX385" s="132"/>
      <c r="NCY385" s="132"/>
      <c r="NCZ385" s="132"/>
      <c r="NDA385" s="132"/>
      <c r="NDB385" s="132"/>
      <c r="NDC385" s="132"/>
      <c r="NDD385" s="132"/>
      <c r="NDE385" s="132"/>
      <c r="NDF385" s="132"/>
      <c r="NDG385" s="132"/>
      <c r="NDH385" s="132"/>
      <c r="NDI385" s="132"/>
      <c r="NDJ385" s="132"/>
      <c r="NDK385" s="132"/>
      <c r="NDL385" s="132"/>
      <c r="NDM385" s="132"/>
      <c r="NDN385" s="132"/>
      <c r="NDO385" s="132"/>
      <c r="NDP385" s="132"/>
      <c r="NDQ385" s="132"/>
      <c r="NDR385" s="132"/>
      <c r="NDS385" s="132"/>
      <c r="NDT385" s="132"/>
      <c r="NDU385" s="132"/>
      <c r="NDV385" s="132"/>
      <c r="NDW385" s="132"/>
      <c r="NDX385" s="132"/>
      <c r="NDY385" s="132"/>
      <c r="NDZ385" s="132"/>
      <c r="NEA385" s="132"/>
      <c r="NEB385" s="132"/>
      <c r="NEC385" s="132"/>
      <c r="NED385" s="132"/>
      <c r="NEE385" s="132"/>
      <c r="NEF385" s="132"/>
      <c r="NEG385" s="132"/>
      <c r="NEH385" s="132"/>
      <c r="NEI385" s="132"/>
      <c r="NEJ385" s="132"/>
      <c r="NEK385" s="132"/>
      <c r="NEL385" s="132"/>
      <c r="NEM385" s="132"/>
      <c r="NEN385" s="132"/>
      <c r="NEO385" s="132"/>
      <c r="NEP385" s="132"/>
      <c r="NEQ385" s="132"/>
      <c r="NER385" s="132"/>
      <c r="NES385" s="132"/>
      <c r="NET385" s="132"/>
      <c r="NEU385" s="132"/>
      <c r="NEV385" s="132"/>
      <c r="NEW385" s="132"/>
      <c r="NEX385" s="132"/>
      <c r="NEY385" s="132"/>
      <c r="NEZ385" s="132"/>
      <c r="NFA385" s="132"/>
      <c r="NFB385" s="132"/>
      <c r="NFC385" s="132"/>
      <c r="NFD385" s="132"/>
      <c r="NFE385" s="132"/>
      <c r="NFF385" s="132"/>
      <c r="NFG385" s="132"/>
      <c r="NFH385" s="132"/>
      <c r="NFI385" s="132"/>
      <c r="NFJ385" s="132"/>
      <c r="NFK385" s="132"/>
      <c r="NFL385" s="132"/>
      <c r="NFM385" s="132"/>
      <c r="NFN385" s="132"/>
      <c r="NFO385" s="132"/>
      <c r="NFP385" s="132"/>
      <c r="NFQ385" s="132"/>
      <c r="NFR385" s="132"/>
      <c r="NFS385" s="132"/>
      <c r="NFT385" s="132"/>
      <c r="NFU385" s="132"/>
      <c r="NFV385" s="132"/>
      <c r="NFW385" s="132"/>
      <c r="NFX385" s="132"/>
      <c r="NFY385" s="132"/>
      <c r="NFZ385" s="132"/>
      <c r="NGA385" s="132"/>
      <c r="NGB385" s="132"/>
      <c r="NGC385" s="132"/>
      <c r="NGD385" s="132"/>
      <c r="NGE385" s="132"/>
      <c r="NGF385" s="132"/>
      <c r="NGG385" s="132"/>
      <c r="NGH385" s="132"/>
      <c r="NGI385" s="132"/>
      <c r="NGJ385" s="132"/>
      <c r="NGK385" s="132"/>
      <c r="NGL385" s="132"/>
      <c r="NGM385" s="132"/>
      <c r="NGN385" s="132"/>
      <c r="NGO385" s="132"/>
      <c r="NGP385" s="132"/>
      <c r="NGQ385" s="132"/>
      <c r="NGR385" s="132"/>
      <c r="NGS385" s="132"/>
      <c r="NGT385" s="132"/>
      <c r="NGU385" s="132"/>
      <c r="NGV385" s="132"/>
      <c r="NGW385" s="132"/>
      <c r="NGX385" s="132"/>
      <c r="NGY385" s="132"/>
      <c r="NGZ385" s="132"/>
      <c r="NHA385" s="132"/>
      <c r="NHB385" s="132"/>
      <c r="NHC385" s="132"/>
      <c r="NHD385" s="132"/>
      <c r="NHE385" s="132"/>
      <c r="NHF385" s="132"/>
      <c r="NHG385" s="132"/>
      <c r="NHH385" s="132"/>
      <c r="NHI385" s="132"/>
      <c r="NHJ385" s="132"/>
      <c r="NHK385" s="132"/>
      <c r="NHL385" s="132"/>
      <c r="NHM385" s="132"/>
      <c r="NHN385" s="132"/>
      <c r="NHO385" s="132"/>
      <c r="NHP385" s="132"/>
      <c r="NHQ385" s="132"/>
      <c r="NHR385" s="132"/>
      <c r="NHS385" s="132"/>
      <c r="NHT385" s="132"/>
      <c r="NHU385" s="132"/>
      <c r="NHV385" s="132"/>
      <c r="NHW385" s="132"/>
      <c r="NHX385" s="132"/>
      <c r="NHY385" s="132"/>
      <c r="NHZ385" s="132"/>
      <c r="NIA385" s="132"/>
      <c r="NIB385" s="132"/>
      <c r="NIC385" s="132"/>
      <c r="NID385" s="132"/>
      <c r="NIE385" s="132"/>
      <c r="NIF385" s="132"/>
      <c r="NIG385" s="132"/>
      <c r="NIH385" s="132"/>
      <c r="NII385" s="132"/>
      <c r="NIJ385" s="132"/>
      <c r="NIK385" s="132"/>
      <c r="NIL385" s="132"/>
      <c r="NIM385" s="132"/>
      <c r="NIN385" s="132"/>
      <c r="NIO385" s="132"/>
      <c r="NIP385" s="132"/>
      <c r="NIQ385" s="132"/>
      <c r="NIR385" s="132"/>
      <c r="NIS385" s="132"/>
      <c r="NIT385" s="132"/>
      <c r="NIU385" s="132"/>
      <c r="NIV385" s="132"/>
      <c r="NIW385" s="132"/>
      <c r="NIX385" s="132"/>
      <c r="NIY385" s="132"/>
      <c r="NIZ385" s="132"/>
      <c r="NJA385" s="132"/>
      <c r="NJB385" s="132"/>
      <c r="NJC385" s="132"/>
      <c r="NJD385" s="132"/>
      <c r="NJE385" s="132"/>
      <c r="NJF385" s="132"/>
      <c r="NJG385" s="132"/>
      <c r="NJH385" s="132"/>
      <c r="NJI385" s="132"/>
      <c r="NJJ385" s="132"/>
      <c r="NJK385" s="132"/>
      <c r="NJL385" s="132"/>
      <c r="NJM385" s="132"/>
      <c r="NJN385" s="132"/>
      <c r="NJO385" s="132"/>
      <c r="NJP385" s="132"/>
      <c r="NJQ385" s="132"/>
      <c r="NJR385" s="132"/>
      <c r="NJS385" s="132"/>
      <c r="NJT385" s="132"/>
      <c r="NJU385" s="132"/>
      <c r="NJV385" s="132"/>
      <c r="NJW385" s="132"/>
      <c r="NJX385" s="132"/>
      <c r="NJY385" s="132"/>
      <c r="NJZ385" s="132"/>
      <c r="NKA385" s="132"/>
      <c r="NKB385" s="132"/>
      <c r="NKC385" s="132"/>
      <c r="NKD385" s="132"/>
      <c r="NKE385" s="132"/>
      <c r="NKF385" s="132"/>
      <c r="NKG385" s="132"/>
      <c r="NKH385" s="132"/>
      <c r="NKI385" s="132"/>
      <c r="NKJ385" s="132"/>
      <c r="NKK385" s="132"/>
      <c r="NKL385" s="132"/>
      <c r="NKM385" s="132"/>
      <c r="NKN385" s="132"/>
      <c r="NKO385" s="132"/>
      <c r="NKP385" s="132"/>
      <c r="NKQ385" s="132"/>
      <c r="NKR385" s="132"/>
      <c r="NKS385" s="132"/>
      <c r="NKT385" s="132"/>
      <c r="NKU385" s="132"/>
      <c r="NKV385" s="132"/>
      <c r="NKW385" s="132"/>
      <c r="NKX385" s="132"/>
      <c r="NKY385" s="132"/>
      <c r="NKZ385" s="132"/>
      <c r="NLA385" s="132"/>
      <c r="NLB385" s="132"/>
      <c r="NLC385" s="132"/>
      <c r="NLD385" s="132"/>
      <c r="NLE385" s="132"/>
      <c r="NLF385" s="132"/>
      <c r="NLG385" s="132"/>
      <c r="NLH385" s="132"/>
      <c r="NLI385" s="132"/>
      <c r="NLJ385" s="132"/>
      <c r="NLK385" s="132"/>
      <c r="NLL385" s="132"/>
      <c r="NLM385" s="132"/>
      <c r="NLN385" s="132"/>
      <c r="NLO385" s="132"/>
      <c r="NLP385" s="132"/>
      <c r="NLQ385" s="132"/>
      <c r="NLR385" s="132"/>
      <c r="NLS385" s="132"/>
      <c r="NLT385" s="132"/>
      <c r="NLU385" s="132"/>
      <c r="NLV385" s="132"/>
      <c r="NLW385" s="132"/>
      <c r="NLX385" s="132"/>
      <c r="NLY385" s="132"/>
      <c r="NLZ385" s="132"/>
      <c r="NMA385" s="132"/>
      <c r="NMB385" s="132"/>
      <c r="NMC385" s="132"/>
      <c r="NMD385" s="132"/>
      <c r="NME385" s="132"/>
      <c r="NMF385" s="132"/>
      <c r="NMG385" s="132"/>
      <c r="NMH385" s="132"/>
      <c r="NMI385" s="132"/>
      <c r="NMJ385" s="132"/>
      <c r="NMK385" s="132"/>
      <c r="NML385" s="132"/>
      <c r="NMM385" s="132"/>
      <c r="NMN385" s="132"/>
      <c r="NMO385" s="132"/>
      <c r="NMP385" s="132"/>
      <c r="NMQ385" s="132"/>
      <c r="NMR385" s="132"/>
      <c r="NMS385" s="132"/>
      <c r="NMT385" s="132"/>
      <c r="NMU385" s="132"/>
      <c r="NMV385" s="132"/>
      <c r="NMW385" s="132"/>
      <c r="NMX385" s="132"/>
      <c r="NMY385" s="132"/>
      <c r="NMZ385" s="132"/>
      <c r="NNA385" s="132"/>
      <c r="NNB385" s="132"/>
      <c r="NNC385" s="132"/>
      <c r="NND385" s="132"/>
      <c r="NNE385" s="132"/>
      <c r="NNF385" s="132"/>
      <c r="NNG385" s="132"/>
      <c r="NNH385" s="132"/>
      <c r="NNI385" s="132"/>
      <c r="NNJ385" s="132"/>
      <c r="NNK385" s="132"/>
      <c r="NNL385" s="132"/>
      <c r="NNM385" s="132"/>
      <c r="NNN385" s="132"/>
      <c r="NNO385" s="132"/>
      <c r="NNP385" s="132"/>
      <c r="NNQ385" s="132"/>
      <c r="NNR385" s="132"/>
      <c r="NNS385" s="132"/>
      <c r="NNT385" s="132"/>
      <c r="NNU385" s="132"/>
      <c r="NNV385" s="132"/>
      <c r="NNW385" s="132"/>
      <c r="NNX385" s="132"/>
      <c r="NNY385" s="132"/>
      <c r="NNZ385" s="132"/>
      <c r="NOA385" s="132"/>
      <c r="NOB385" s="132"/>
      <c r="NOC385" s="132"/>
      <c r="NOD385" s="132"/>
      <c r="NOE385" s="132"/>
      <c r="NOF385" s="132"/>
      <c r="NOG385" s="132"/>
      <c r="NOH385" s="132"/>
      <c r="NOI385" s="132"/>
      <c r="NOJ385" s="132"/>
      <c r="NOK385" s="132"/>
      <c r="NOL385" s="132"/>
      <c r="NOM385" s="132"/>
      <c r="NON385" s="132"/>
      <c r="NOO385" s="132"/>
      <c r="NOP385" s="132"/>
      <c r="NOQ385" s="132"/>
      <c r="NOR385" s="132"/>
      <c r="NOS385" s="132"/>
      <c r="NOT385" s="132"/>
      <c r="NOU385" s="132"/>
      <c r="NOV385" s="132"/>
      <c r="NOW385" s="132"/>
      <c r="NOX385" s="132"/>
      <c r="NOY385" s="132"/>
      <c r="NOZ385" s="132"/>
      <c r="NPA385" s="132"/>
      <c r="NPB385" s="132"/>
      <c r="NPC385" s="132"/>
      <c r="NPD385" s="132"/>
      <c r="NPE385" s="132"/>
      <c r="NPF385" s="132"/>
      <c r="NPG385" s="132"/>
      <c r="NPH385" s="132"/>
      <c r="NPI385" s="132"/>
      <c r="NPJ385" s="132"/>
      <c r="NPK385" s="132"/>
      <c r="NPL385" s="132"/>
      <c r="NPM385" s="132"/>
      <c r="NPN385" s="132"/>
      <c r="NPO385" s="132"/>
      <c r="NPP385" s="132"/>
      <c r="NPQ385" s="132"/>
      <c r="NPR385" s="132"/>
      <c r="NPS385" s="132"/>
      <c r="NPT385" s="132"/>
      <c r="NPU385" s="132"/>
      <c r="NPV385" s="132"/>
      <c r="NPW385" s="132"/>
      <c r="NPX385" s="132"/>
      <c r="NPY385" s="132"/>
      <c r="NPZ385" s="132"/>
      <c r="NQA385" s="132"/>
      <c r="NQB385" s="132"/>
      <c r="NQC385" s="132"/>
      <c r="NQD385" s="132"/>
      <c r="NQE385" s="132"/>
      <c r="NQF385" s="132"/>
      <c r="NQG385" s="132"/>
      <c r="NQH385" s="132"/>
      <c r="NQI385" s="132"/>
      <c r="NQJ385" s="132"/>
      <c r="NQK385" s="132"/>
      <c r="NQL385" s="132"/>
      <c r="NQM385" s="132"/>
      <c r="NQN385" s="132"/>
      <c r="NQO385" s="132"/>
      <c r="NQP385" s="132"/>
      <c r="NQQ385" s="132"/>
      <c r="NQR385" s="132"/>
      <c r="NQS385" s="132"/>
      <c r="NQT385" s="132"/>
      <c r="NQU385" s="132"/>
      <c r="NQV385" s="132"/>
      <c r="NQW385" s="132"/>
      <c r="NQX385" s="132"/>
      <c r="NQY385" s="132"/>
      <c r="NQZ385" s="132"/>
      <c r="NRA385" s="132"/>
      <c r="NRB385" s="132"/>
      <c r="NRC385" s="132"/>
      <c r="NRD385" s="132"/>
      <c r="NRE385" s="132"/>
      <c r="NRF385" s="132"/>
      <c r="NRG385" s="132"/>
      <c r="NRH385" s="132"/>
      <c r="NRI385" s="132"/>
      <c r="NRJ385" s="132"/>
      <c r="NRK385" s="132"/>
      <c r="NRL385" s="132"/>
      <c r="NRM385" s="132"/>
      <c r="NRN385" s="132"/>
      <c r="NRO385" s="132"/>
      <c r="NRP385" s="132"/>
      <c r="NRQ385" s="132"/>
      <c r="NRR385" s="132"/>
      <c r="NRS385" s="132"/>
      <c r="NRT385" s="132"/>
      <c r="NRU385" s="132"/>
      <c r="NRV385" s="132"/>
      <c r="NRW385" s="132"/>
      <c r="NRX385" s="132"/>
      <c r="NRY385" s="132"/>
      <c r="NRZ385" s="132"/>
      <c r="NSA385" s="132"/>
      <c r="NSB385" s="132"/>
      <c r="NSC385" s="132"/>
      <c r="NSD385" s="132"/>
      <c r="NSE385" s="132"/>
      <c r="NSF385" s="132"/>
      <c r="NSG385" s="132"/>
      <c r="NSH385" s="132"/>
      <c r="NSI385" s="132"/>
      <c r="NSJ385" s="132"/>
      <c r="NSK385" s="132"/>
      <c r="NSL385" s="132"/>
      <c r="NSM385" s="132"/>
      <c r="NSN385" s="132"/>
      <c r="NSO385" s="132"/>
      <c r="NSP385" s="132"/>
      <c r="NSQ385" s="132"/>
      <c r="NSR385" s="132"/>
      <c r="NSS385" s="132"/>
      <c r="NST385" s="132"/>
      <c r="NSU385" s="132"/>
      <c r="NSV385" s="132"/>
      <c r="NSW385" s="132"/>
      <c r="NSX385" s="132"/>
      <c r="NSY385" s="132"/>
      <c r="NSZ385" s="132"/>
      <c r="NTA385" s="132"/>
      <c r="NTB385" s="132"/>
      <c r="NTC385" s="132"/>
      <c r="NTD385" s="132"/>
      <c r="NTE385" s="132"/>
      <c r="NTF385" s="132"/>
      <c r="NTG385" s="132"/>
      <c r="NTH385" s="132"/>
      <c r="NTI385" s="132"/>
      <c r="NTJ385" s="132"/>
      <c r="NTK385" s="132"/>
      <c r="NTL385" s="132"/>
      <c r="NTM385" s="132"/>
      <c r="NTN385" s="132"/>
      <c r="NTO385" s="132"/>
      <c r="NTP385" s="132"/>
      <c r="NTQ385" s="132"/>
      <c r="NTR385" s="132"/>
      <c r="NTS385" s="132"/>
      <c r="NTT385" s="132"/>
      <c r="NTU385" s="132"/>
      <c r="NTV385" s="132"/>
      <c r="NTW385" s="132"/>
      <c r="NTX385" s="132"/>
      <c r="NTY385" s="132"/>
      <c r="NTZ385" s="132"/>
      <c r="NUA385" s="132"/>
      <c r="NUB385" s="132"/>
      <c r="NUC385" s="132"/>
      <c r="NUD385" s="132"/>
      <c r="NUE385" s="132"/>
      <c r="NUF385" s="132"/>
      <c r="NUG385" s="132"/>
      <c r="NUH385" s="132"/>
      <c r="NUI385" s="132"/>
      <c r="NUJ385" s="132"/>
      <c r="NUK385" s="132"/>
      <c r="NUL385" s="132"/>
      <c r="NUM385" s="132"/>
      <c r="NUN385" s="132"/>
      <c r="NUO385" s="132"/>
      <c r="NUP385" s="132"/>
      <c r="NUQ385" s="132"/>
      <c r="NUR385" s="132"/>
      <c r="NUS385" s="132"/>
      <c r="NUT385" s="132"/>
      <c r="NUU385" s="132"/>
      <c r="NUV385" s="132"/>
      <c r="NUW385" s="132"/>
      <c r="NUX385" s="132"/>
      <c r="NUY385" s="132"/>
      <c r="NUZ385" s="132"/>
      <c r="NVA385" s="132"/>
      <c r="NVB385" s="132"/>
      <c r="NVC385" s="132"/>
      <c r="NVD385" s="132"/>
      <c r="NVE385" s="132"/>
      <c r="NVF385" s="132"/>
      <c r="NVG385" s="132"/>
      <c r="NVH385" s="132"/>
      <c r="NVI385" s="132"/>
      <c r="NVJ385" s="132"/>
      <c r="NVK385" s="132"/>
      <c r="NVL385" s="132"/>
      <c r="NVM385" s="132"/>
      <c r="NVN385" s="132"/>
      <c r="NVO385" s="132"/>
      <c r="NVP385" s="132"/>
      <c r="NVQ385" s="132"/>
      <c r="NVR385" s="132"/>
      <c r="NVS385" s="132"/>
      <c r="NVT385" s="132"/>
      <c r="NVU385" s="132"/>
      <c r="NVV385" s="132"/>
      <c r="NVW385" s="132"/>
      <c r="NVX385" s="132"/>
      <c r="NVY385" s="132"/>
      <c r="NVZ385" s="132"/>
      <c r="NWA385" s="132"/>
      <c r="NWB385" s="132"/>
      <c r="NWC385" s="132"/>
      <c r="NWD385" s="132"/>
      <c r="NWE385" s="132"/>
      <c r="NWF385" s="132"/>
      <c r="NWG385" s="132"/>
      <c r="NWH385" s="132"/>
      <c r="NWI385" s="132"/>
      <c r="NWJ385" s="132"/>
      <c r="NWK385" s="132"/>
      <c r="NWL385" s="132"/>
      <c r="NWM385" s="132"/>
      <c r="NWN385" s="132"/>
      <c r="NWO385" s="132"/>
      <c r="NWP385" s="132"/>
      <c r="NWQ385" s="132"/>
      <c r="NWR385" s="132"/>
      <c r="NWS385" s="132"/>
      <c r="NWT385" s="132"/>
      <c r="NWU385" s="132"/>
      <c r="NWV385" s="132"/>
      <c r="NWW385" s="132"/>
      <c r="NWX385" s="132"/>
      <c r="NWY385" s="132"/>
      <c r="NWZ385" s="132"/>
      <c r="NXA385" s="132"/>
      <c r="NXB385" s="132"/>
      <c r="NXC385" s="132"/>
      <c r="NXD385" s="132"/>
      <c r="NXE385" s="132"/>
      <c r="NXF385" s="132"/>
      <c r="NXG385" s="132"/>
      <c r="NXH385" s="132"/>
      <c r="NXI385" s="132"/>
      <c r="NXJ385" s="132"/>
      <c r="NXK385" s="132"/>
      <c r="NXL385" s="132"/>
      <c r="NXM385" s="132"/>
      <c r="NXN385" s="132"/>
      <c r="NXO385" s="132"/>
      <c r="NXP385" s="132"/>
      <c r="NXQ385" s="132"/>
      <c r="NXR385" s="132"/>
      <c r="NXS385" s="132"/>
      <c r="NXT385" s="132"/>
      <c r="NXU385" s="132"/>
      <c r="NXV385" s="132"/>
      <c r="NXW385" s="132"/>
      <c r="NXX385" s="132"/>
      <c r="NXY385" s="132"/>
      <c r="NXZ385" s="132"/>
      <c r="NYA385" s="132"/>
      <c r="NYB385" s="132"/>
      <c r="NYC385" s="132"/>
      <c r="NYD385" s="132"/>
      <c r="NYE385" s="132"/>
      <c r="NYF385" s="132"/>
      <c r="NYG385" s="132"/>
      <c r="NYH385" s="132"/>
      <c r="NYI385" s="132"/>
      <c r="NYJ385" s="132"/>
      <c r="NYK385" s="132"/>
      <c r="NYL385" s="132"/>
      <c r="NYM385" s="132"/>
      <c r="NYN385" s="132"/>
      <c r="NYO385" s="132"/>
      <c r="NYP385" s="132"/>
      <c r="NYQ385" s="132"/>
      <c r="NYR385" s="132"/>
      <c r="NYS385" s="132"/>
      <c r="NYT385" s="132"/>
      <c r="NYU385" s="132"/>
      <c r="NYV385" s="132"/>
      <c r="NYW385" s="132"/>
      <c r="NYX385" s="132"/>
      <c r="NYY385" s="132"/>
      <c r="NYZ385" s="132"/>
      <c r="NZA385" s="132"/>
      <c r="NZB385" s="132"/>
      <c r="NZC385" s="132"/>
      <c r="NZD385" s="132"/>
      <c r="NZE385" s="132"/>
      <c r="NZF385" s="132"/>
      <c r="NZG385" s="132"/>
      <c r="NZH385" s="132"/>
      <c r="NZI385" s="132"/>
      <c r="NZJ385" s="132"/>
      <c r="NZK385" s="132"/>
      <c r="NZL385" s="132"/>
      <c r="NZM385" s="132"/>
      <c r="NZN385" s="132"/>
      <c r="NZO385" s="132"/>
      <c r="NZP385" s="132"/>
      <c r="NZQ385" s="132"/>
      <c r="NZR385" s="132"/>
      <c r="NZS385" s="132"/>
      <c r="NZT385" s="132"/>
      <c r="NZU385" s="132"/>
      <c r="NZV385" s="132"/>
      <c r="NZW385" s="132"/>
      <c r="NZX385" s="132"/>
      <c r="NZY385" s="132"/>
      <c r="NZZ385" s="132"/>
      <c r="OAA385" s="132"/>
      <c r="OAB385" s="132"/>
      <c r="OAC385" s="132"/>
      <c r="OAD385" s="132"/>
      <c r="OAE385" s="132"/>
      <c r="OAF385" s="132"/>
      <c r="OAG385" s="132"/>
      <c r="OAH385" s="132"/>
      <c r="OAI385" s="132"/>
      <c r="OAJ385" s="132"/>
      <c r="OAK385" s="132"/>
      <c r="OAL385" s="132"/>
      <c r="OAM385" s="132"/>
      <c r="OAN385" s="132"/>
      <c r="OAO385" s="132"/>
      <c r="OAP385" s="132"/>
      <c r="OAQ385" s="132"/>
      <c r="OAR385" s="132"/>
      <c r="OAS385" s="132"/>
      <c r="OAT385" s="132"/>
      <c r="OAU385" s="132"/>
      <c r="OAV385" s="132"/>
      <c r="OAW385" s="132"/>
      <c r="OAX385" s="132"/>
      <c r="OAY385" s="132"/>
      <c r="OAZ385" s="132"/>
      <c r="OBA385" s="132"/>
      <c r="OBB385" s="132"/>
      <c r="OBC385" s="132"/>
      <c r="OBD385" s="132"/>
      <c r="OBE385" s="132"/>
      <c r="OBF385" s="132"/>
      <c r="OBG385" s="132"/>
      <c r="OBH385" s="132"/>
      <c r="OBI385" s="132"/>
      <c r="OBJ385" s="132"/>
      <c r="OBK385" s="132"/>
      <c r="OBL385" s="132"/>
      <c r="OBM385" s="132"/>
      <c r="OBN385" s="132"/>
      <c r="OBO385" s="132"/>
      <c r="OBP385" s="132"/>
      <c r="OBQ385" s="132"/>
      <c r="OBR385" s="132"/>
      <c r="OBS385" s="132"/>
      <c r="OBT385" s="132"/>
      <c r="OBU385" s="132"/>
      <c r="OBV385" s="132"/>
      <c r="OBW385" s="132"/>
      <c r="OBX385" s="132"/>
      <c r="OBY385" s="132"/>
      <c r="OBZ385" s="132"/>
      <c r="OCA385" s="132"/>
      <c r="OCB385" s="132"/>
      <c r="OCC385" s="132"/>
      <c r="OCD385" s="132"/>
      <c r="OCE385" s="132"/>
      <c r="OCF385" s="132"/>
      <c r="OCG385" s="132"/>
      <c r="OCH385" s="132"/>
      <c r="OCI385" s="132"/>
      <c r="OCJ385" s="132"/>
      <c r="OCK385" s="132"/>
      <c r="OCL385" s="132"/>
      <c r="OCM385" s="132"/>
      <c r="OCN385" s="132"/>
      <c r="OCO385" s="132"/>
      <c r="OCP385" s="132"/>
      <c r="OCQ385" s="132"/>
      <c r="OCR385" s="132"/>
      <c r="OCS385" s="132"/>
      <c r="OCT385" s="132"/>
      <c r="OCU385" s="132"/>
      <c r="OCV385" s="132"/>
      <c r="OCW385" s="132"/>
      <c r="OCX385" s="132"/>
      <c r="OCY385" s="132"/>
      <c r="OCZ385" s="132"/>
      <c r="ODA385" s="132"/>
      <c r="ODB385" s="132"/>
      <c r="ODC385" s="132"/>
      <c r="ODD385" s="132"/>
      <c r="ODE385" s="132"/>
      <c r="ODF385" s="132"/>
      <c r="ODG385" s="132"/>
      <c r="ODH385" s="132"/>
      <c r="ODI385" s="132"/>
      <c r="ODJ385" s="132"/>
      <c r="ODK385" s="132"/>
      <c r="ODL385" s="132"/>
      <c r="ODM385" s="132"/>
      <c r="ODN385" s="132"/>
      <c r="ODO385" s="132"/>
      <c r="ODP385" s="132"/>
      <c r="ODQ385" s="132"/>
      <c r="ODR385" s="132"/>
      <c r="ODS385" s="132"/>
      <c r="ODT385" s="132"/>
      <c r="ODU385" s="132"/>
      <c r="ODV385" s="132"/>
      <c r="ODW385" s="132"/>
      <c r="ODX385" s="132"/>
      <c r="ODY385" s="132"/>
      <c r="ODZ385" s="132"/>
      <c r="OEA385" s="132"/>
      <c r="OEB385" s="132"/>
      <c r="OEC385" s="132"/>
      <c r="OED385" s="132"/>
      <c r="OEE385" s="132"/>
      <c r="OEF385" s="132"/>
      <c r="OEG385" s="132"/>
      <c r="OEH385" s="132"/>
      <c r="OEI385" s="132"/>
      <c r="OEJ385" s="132"/>
      <c r="OEK385" s="132"/>
      <c r="OEL385" s="132"/>
      <c r="OEM385" s="132"/>
      <c r="OEN385" s="132"/>
      <c r="OEO385" s="132"/>
      <c r="OEP385" s="132"/>
      <c r="OEQ385" s="132"/>
      <c r="OER385" s="132"/>
      <c r="OES385" s="132"/>
      <c r="OET385" s="132"/>
      <c r="OEU385" s="132"/>
      <c r="OEV385" s="132"/>
      <c r="OEW385" s="132"/>
      <c r="OEX385" s="132"/>
      <c r="OEY385" s="132"/>
      <c r="OEZ385" s="132"/>
      <c r="OFA385" s="132"/>
      <c r="OFB385" s="132"/>
      <c r="OFC385" s="132"/>
      <c r="OFD385" s="132"/>
      <c r="OFE385" s="132"/>
      <c r="OFF385" s="132"/>
      <c r="OFG385" s="132"/>
      <c r="OFH385" s="132"/>
      <c r="OFI385" s="132"/>
      <c r="OFJ385" s="132"/>
      <c r="OFK385" s="132"/>
      <c r="OFL385" s="132"/>
      <c r="OFM385" s="132"/>
      <c r="OFN385" s="132"/>
      <c r="OFO385" s="132"/>
      <c r="OFP385" s="132"/>
      <c r="OFQ385" s="132"/>
      <c r="OFR385" s="132"/>
      <c r="OFS385" s="132"/>
      <c r="OFT385" s="132"/>
      <c r="OFU385" s="132"/>
      <c r="OFV385" s="132"/>
      <c r="OFW385" s="132"/>
      <c r="OFX385" s="132"/>
      <c r="OFY385" s="132"/>
      <c r="OFZ385" s="132"/>
      <c r="OGA385" s="132"/>
      <c r="OGB385" s="132"/>
      <c r="OGC385" s="132"/>
      <c r="OGD385" s="132"/>
      <c r="OGE385" s="132"/>
      <c r="OGF385" s="132"/>
      <c r="OGG385" s="132"/>
      <c r="OGH385" s="132"/>
      <c r="OGI385" s="132"/>
      <c r="OGJ385" s="132"/>
      <c r="OGK385" s="132"/>
      <c r="OGL385" s="132"/>
      <c r="OGM385" s="132"/>
      <c r="OGN385" s="132"/>
      <c r="OGO385" s="132"/>
      <c r="OGP385" s="132"/>
      <c r="OGQ385" s="132"/>
      <c r="OGR385" s="132"/>
      <c r="OGS385" s="132"/>
      <c r="OGT385" s="132"/>
      <c r="OGU385" s="132"/>
      <c r="OGV385" s="132"/>
      <c r="OGW385" s="132"/>
      <c r="OGX385" s="132"/>
      <c r="OGY385" s="132"/>
      <c r="OGZ385" s="132"/>
      <c r="OHA385" s="132"/>
      <c r="OHB385" s="132"/>
      <c r="OHC385" s="132"/>
      <c r="OHD385" s="132"/>
      <c r="OHE385" s="132"/>
      <c r="OHF385" s="132"/>
      <c r="OHG385" s="132"/>
      <c r="OHH385" s="132"/>
      <c r="OHI385" s="132"/>
      <c r="OHJ385" s="132"/>
      <c r="OHK385" s="132"/>
      <c r="OHL385" s="132"/>
      <c r="OHM385" s="132"/>
      <c r="OHN385" s="132"/>
      <c r="OHO385" s="132"/>
      <c r="OHP385" s="132"/>
      <c r="OHQ385" s="132"/>
      <c r="OHR385" s="132"/>
      <c r="OHS385" s="132"/>
      <c r="OHT385" s="132"/>
      <c r="OHU385" s="132"/>
      <c r="OHV385" s="132"/>
      <c r="OHW385" s="132"/>
      <c r="OHX385" s="132"/>
      <c r="OHY385" s="132"/>
      <c r="OHZ385" s="132"/>
      <c r="OIA385" s="132"/>
      <c r="OIB385" s="132"/>
      <c r="OIC385" s="132"/>
      <c r="OID385" s="132"/>
      <c r="OIE385" s="132"/>
      <c r="OIF385" s="132"/>
      <c r="OIG385" s="132"/>
      <c r="OIH385" s="132"/>
      <c r="OII385" s="132"/>
      <c r="OIJ385" s="132"/>
      <c r="OIK385" s="132"/>
      <c r="OIL385" s="132"/>
      <c r="OIM385" s="132"/>
      <c r="OIN385" s="132"/>
      <c r="OIO385" s="132"/>
      <c r="OIP385" s="132"/>
      <c r="OIQ385" s="132"/>
      <c r="OIR385" s="132"/>
      <c r="OIS385" s="132"/>
      <c r="OIT385" s="132"/>
      <c r="OIU385" s="132"/>
      <c r="OIV385" s="132"/>
      <c r="OIW385" s="132"/>
      <c r="OIX385" s="132"/>
      <c r="OIY385" s="132"/>
      <c r="OIZ385" s="132"/>
      <c r="OJA385" s="132"/>
      <c r="OJB385" s="132"/>
      <c r="OJC385" s="132"/>
      <c r="OJD385" s="132"/>
      <c r="OJE385" s="132"/>
      <c r="OJF385" s="132"/>
      <c r="OJG385" s="132"/>
      <c r="OJH385" s="132"/>
      <c r="OJI385" s="132"/>
      <c r="OJJ385" s="132"/>
      <c r="OJK385" s="132"/>
      <c r="OJL385" s="132"/>
      <c r="OJM385" s="132"/>
      <c r="OJN385" s="132"/>
      <c r="OJO385" s="132"/>
      <c r="OJP385" s="132"/>
      <c r="OJQ385" s="132"/>
      <c r="OJR385" s="132"/>
      <c r="OJS385" s="132"/>
      <c r="OJT385" s="132"/>
      <c r="OJU385" s="132"/>
      <c r="OJV385" s="132"/>
      <c r="OJW385" s="132"/>
      <c r="OJX385" s="132"/>
      <c r="OJY385" s="132"/>
      <c r="OJZ385" s="132"/>
      <c r="OKA385" s="132"/>
      <c r="OKB385" s="132"/>
      <c r="OKC385" s="132"/>
      <c r="OKD385" s="132"/>
      <c r="OKE385" s="132"/>
      <c r="OKF385" s="132"/>
      <c r="OKG385" s="132"/>
      <c r="OKH385" s="132"/>
      <c r="OKI385" s="132"/>
      <c r="OKJ385" s="132"/>
      <c r="OKK385" s="132"/>
      <c r="OKL385" s="132"/>
      <c r="OKM385" s="132"/>
      <c r="OKN385" s="132"/>
      <c r="OKO385" s="132"/>
      <c r="OKP385" s="132"/>
      <c r="OKQ385" s="132"/>
      <c r="OKR385" s="132"/>
      <c r="OKS385" s="132"/>
      <c r="OKT385" s="132"/>
      <c r="OKU385" s="132"/>
      <c r="OKV385" s="132"/>
      <c r="OKW385" s="132"/>
      <c r="OKX385" s="132"/>
      <c r="OKY385" s="132"/>
      <c r="OKZ385" s="132"/>
      <c r="OLA385" s="132"/>
      <c r="OLB385" s="132"/>
      <c r="OLC385" s="132"/>
      <c r="OLD385" s="132"/>
      <c r="OLE385" s="132"/>
      <c r="OLF385" s="132"/>
      <c r="OLG385" s="132"/>
      <c r="OLH385" s="132"/>
      <c r="OLI385" s="132"/>
      <c r="OLJ385" s="132"/>
      <c r="OLK385" s="132"/>
      <c r="OLL385" s="132"/>
      <c r="OLM385" s="132"/>
      <c r="OLN385" s="132"/>
      <c r="OLO385" s="132"/>
      <c r="OLP385" s="132"/>
      <c r="OLQ385" s="132"/>
      <c r="OLR385" s="132"/>
      <c r="OLS385" s="132"/>
      <c r="OLT385" s="132"/>
      <c r="OLU385" s="132"/>
      <c r="OLV385" s="132"/>
      <c r="OLW385" s="132"/>
      <c r="OLX385" s="132"/>
      <c r="OLY385" s="132"/>
      <c r="OLZ385" s="132"/>
      <c r="OMA385" s="132"/>
      <c r="OMB385" s="132"/>
      <c r="OMC385" s="132"/>
      <c r="OMD385" s="132"/>
      <c r="OME385" s="132"/>
      <c r="OMF385" s="132"/>
      <c r="OMG385" s="132"/>
      <c r="OMH385" s="132"/>
      <c r="OMI385" s="132"/>
      <c r="OMJ385" s="132"/>
      <c r="OMK385" s="132"/>
      <c r="OML385" s="132"/>
      <c r="OMM385" s="132"/>
      <c r="OMN385" s="132"/>
      <c r="OMO385" s="132"/>
      <c r="OMP385" s="132"/>
      <c r="OMQ385" s="132"/>
      <c r="OMR385" s="132"/>
      <c r="OMS385" s="132"/>
      <c r="OMT385" s="132"/>
      <c r="OMU385" s="132"/>
      <c r="OMV385" s="132"/>
      <c r="OMW385" s="132"/>
      <c r="OMX385" s="132"/>
      <c r="OMY385" s="132"/>
      <c r="OMZ385" s="132"/>
      <c r="ONA385" s="132"/>
      <c r="ONB385" s="132"/>
      <c r="ONC385" s="132"/>
      <c r="OND385" s="132"/>
      <c r="ONE385" s="132"/>
      <c r="ONF385" s="132"/>
      <c r="ONG385" s="132"/>
      <c r="ONH385" s="132"/>
      <c r="ONI385" s="132"/>
      <c r="ONJ385" s="132"/>
      <c r="ONK385" s="132"/>
      <c r="ONL385" s="132"/>
      <c r="ONM385" s="132"/>
      <c r="ONN385" s="132"/>
      <c r="ONO385" s="132"/>
      <c r="ONP385" s="132"/>
      <c r="ONQ385" s="132"/>
      <c r="ONR385" s="132"/>
      <c r="ONS385" s="132"/>
      <c r="ONT385" s="132"/>
      <c r="ONU385" s="132"/>
      <c r="ONV385" s="132"/>
      <c r="ONW385" s="132"/>
      <c r="ONX385" s="132"/>
      <c r="ONY385" s="132"/>
      <c r="ONZ385" s="132"/>
      <c r="OOA385" s="132"/>
      <c r="OOB385" s="132"/>
      <c r="OOC385" s="132"/>
      <c r="OOD385" s="132"/>
      <c r="OOE385" s="132"/>
      <c r="OOF385" s="132"/>
      <c r="OOG385" s="132"/>
      <c r="OOH385" s="132"/>
      <c r="OOI385" s="132"/>
      <c r="OOJ385" s="132"/>
      <c r="OOK385" s="132"/>
      <c r="OOL385" s="132"/>
      <c r="OOM385" s="132"/>
      <c r="OON385" s="132"/>
      <c r="OOO385" s="132"/>
      <c r="OOP385" s="132"/>
      <c r="OOQ385" s="132"/>
      <c r="OOR385" s="132"/>
      <c r="OOS385" s="132"/>
      <c r="OOT385" s="132"/>
      <c r="OOU385" s="132"/>
      <c r="OOV385" s="132"/>
      <c r="OOW385" s="132"/>
      <c r="OOX385" s="132"/>
      <c r="OOY385" s="132"/>
      <c r="OOZ385" s="132"/>
      <c r="OPA385" s="132"/>
      <c r="OPB385" s="132"/>
      <c r="OPC385" s="132"/>
      <c r="OPD385" s="132"/>
      <c r="OPE385" s="132"/>
      <c r="OPF385" s="132"/>
      <c r="OPG385" s="132"/>
      <c r="OPH385" s="132"/>
      <c r="OPI385" s="132"/>
      <c r="OPJ385" s="132"/>
      <c r="OPK385" s="132"/>
      <c r="OPL385" s="132"/>
      <c r="OPM385" s="132"/>
      <c r="OPN385" s="132"/>
      <c r="OPO385" s="132"/>
      <c r="OPP385" s="132"/>
      <c r="OPQ385" s="132"/>
      <c r="OPR385" s="132"/>
      <c r="OPS385" s="132"/>
      <c r="OPT385" s="132"/>
      <c r="OPU385" s="132"/>
      <c r="OPV385" s="132"/>
      <c r="OPW385" s="132"/>
      <c r="OPX385" s="132"/>
      <c r="OPY385" s="132"/>
      <c r="OPZ385" s="132"/>
      <c r="OQA385" s="132"/>
      <c r="OQB385" s="132"/>
      <c r="OQC385" s="132"/>
      <c r="OQD385" s="132"/>
      <c r="OQE385" s="132"/>
      <c r="OQF385" s="132"/>
      <c r="OQG385" s="132"/>
      <c r="OQH385" s="132"/>
      <c r="OQI385" s="132"/>
      <c r="OQJ385" s="132"/>
      <c r="OQK385" s="132"/>
      <c r="OQL385" s="132"/>
      <c r="OQM385" s="132"/>
      <c r="OQN385" s="132"/>
      <c r="OQO385" s="132"/>
      <c r="OQP385" s="132"/>
      <c r="OQQ385" s="132"/>
      <c r="OQR385" s="132"/>
      <c r="OQS385" s="132"/>
      <c r="OQT385" s="132"/>
      <c r="OQU385" s="132"/>
      <c r="OQV385" s="132"/>
      <c r="OQW385" s="132"/>
      <c r="OQX385" s="132"/>
      <c r="OQY385" s="132"/>
      <c r="OQZ385" s="132"/>
      <c r="ORA385" s="132"/>
      <c r="ORB385" s="132"/>
      <c r="ORC385" s="132"/>
      <c r="ORD385" s="132"/>
      <c r="ORE385" s="132"/>
      <c r="ORF385" s="132"/>
      <c r="ORG385" s="132"/>
      <c r="ORH385" s="132"/>
      <c r="ORI385" s="132"/>
      <c r="ORJ385" s="132"/>
      <c r="ORK385" s="132"/>
      <c r="ORL385" s="132"/>
      <c r="ORM385" s="132"/>
      <c r="ORN385" s="132"/>
      <c r="ORO385" s="132"/>
      <c r="ORP385" s="132"/>
      <c r="ORQ385" s="132"/>
      <c r="ORR385" s="132"/>
      <c r="ORS385" s="132"/>
      <c r="ORT385" s="132"/>
      <c r="ORU385" s="132"/>
      <c r="ORV385" s="132"/>
      <c r="ORW385" s="132"/>
      <c r="ORX385" s="132"/>
      <c r="ORY385" s="132"/>
      <c r="ORZ385" s="132"/>
      <c r="OSA385" s="132"/>
      <c r="OSB385" s="132"/>
      <c r="OSC385" s="132"/>
      <c r="OSD385" s="132"/>
      <c r="OSE385" s="132"/>
      <c r="OSF385" s="132"/>
      <c r="OSG385" s="132"/>
      <c r="OSH385" s="132"/>
      <c r="OSI385" s="132"/>
      <c r="OSJ385" s="132"/>
      <c r="OSK385" s="132"/>
      <c r="OSL385" s="132"/>
      <c r="OSM385" s="132"/>
      <c r="OSN385" s="132"/>
      <c r="OSO385" s="132"/>
      <c r="OSP385" s="132"/>
      <c r="OSQ385" s="132"/>
      <c r="OSR385" s="132"/>
      <c r="OSS385" s="132"/>
      <c r="OST385" s="132"/>
      <c r="OSU385" s="132"/>
      <c r="OSV385" s="132"/>
      <c r="OSW385" s="132"/>
      <c r="OSX385" s="132"/>
      <c r="OSY385" s="132"/>
      <c r="OSZ385" s="132"/>
      <c r="OTA385" s="132"/>
      <c r="OTB385" s="132"/>
      <c r="OTC385" s="132"/>
      <c r="OTD385" s="132"/>
      <c r="OTE385" s="132"/>
      <c r="OTF385" s="132"/>
      <c r="OTG385" s="132"/>
      <c r="OTH385" s="132"/>
      <c r="OTI385" s="132"/>
      <c r="OTJ385" s="132"/>
      <c r="OTK385" s="132"/>
      <c r="OTL385" s="132"/>
      <c r="OTM385" s="132"/>
      <c r="OTN385" s="132"/>
      <c r="OTO385" s="132"/>
      <c r="OTP385" s="132"/>
      <c r="OTQ385" s="132"/>
      <c r="OTR385" s="132"/>
      <c r="OTS385" s="132"/>
      <c r="OTT385" s="132"/>
      <c r="OTU385" s="132"/>
      <c r="OTV385" s="132"/>
      <c r="OTW385" s="132"/>
      <c r="OTX385" s="132"/>
      <c r="OTY385" s="132"/>
      <c r="OTZ385" s="132"/>
      <c r="OUA385" s="132"/>
      <c r="OUB385" s="132"/>
      <c r="OUC385" s="132"/>
      <c r="OUD385" s="132"/>
      <c r="OUE385" s="132"/>
      <c r="OUF385" s="132"/>
      <c r="OUG385" s="132"/>
      <c r="OUH385" s="132"/>
      <c r="OUI385" s="132"/>
      <c r="OUJ385" s="132"/>
      <c r="OUK385" s="132"/>
      <c r="OUL385" s="132"/>
      <c r="OUM385" s="132"/>
      <c r="OUN385" s="132"/>
      <c r="OUO385" s="132"/>
      <c r="OUP385" s="132"/>
      <c r="OUQ385" s="132"/>
      <c r="OUR385" s="132"/>
      <c r="OUS385" s="132"/>
      <c r="OUT385" s="132"/>
      <c r="OUU385" s="132"/>
      <c r="OUV385" s="132"/>
      <c r="OUW385" s="132"/>
      <c r="OUX385" s="132"/>
      <c r="OUY385" s="132"/>
      <c r="OUZ385" s="132"/>
      <c r="OVA385" s="132"/>
      <c r="OVB385" s="132"/>
      <c r="OVC385" s="132"/>
      <c r="OVD385" s="132"/>
      <c r="OVE385" s="132"/>
      <c r="OVF385" s="132"/>
      <c r="OVG385" s="132"/>
      <c r="OVH385" s="132"/>
      <c r="OVI385" s="132"/>
      <c r="OVJ385" s="132"/>
      <c r="OVK385" s="132"/>
      <c r="OVL385" s="132"/>
      <c r="OVM385" s="132"/>
      <c r="OVN385" s="132"/>
      <c r="OVO385" s="132"/>
      <c r="OVP385" s="132"/>
      <c r="OVQ385" s="132"/>
      <c r="OVR385" s="132"/>
      <c r="OVS385" s="132"/>
      <c r="OVT385" s="132"/>
      <c r="OVU385" s="132"/>
      <c r="OVV385" s="132"/>
      <c r="OVW385" s="132"/>
      <c r="OVX385" s="132"/>
      <c r="OVY385" s="132"/>
      <c r="OVZ385" s="132"/>
      <c r="OWA385" s="132"/>
      <c r="OWB385" s="132"/>
      <c r="OWC385" s="132"/>
      <c r="OWD385" s="132"/>
      <c r="OWE385" s="132"/>
      <c r="OWF385" s="132"/>
      <c r="OWG385" s="132"/>
      <c r="OWH385" s="132"/>
      <c r="OWI385" s="132"/>
      <c r="OWJ385" s="132"/>
      <c r="OWK385" s="132"/>
      <c r="OWL385" s="132"/>
      <c r="OWM385" s="132"/>
      <c r="OWN385" s="132"/>
      <c r="OWO385" s="132"/>
      <c r="OWP385" s="132"/>
      <c r="OWQ385" s="132"/>
      <c r="OWR385" s="132"/>
      <c r="OWS385" s="132"/>
      <c r="OWT385" s="132"/>
      <c r="OWU385" s="132"/>
      <c r="OWV385" s="132"/>
      <c r="OWW385" s="132"/>
      <c r="OWX385" s="132"/>
      <c r="OWY385" s="132"/>
      <c r="OWZ385" s="132"/>
      <c r="OXA385" s="132"/>
      <c r="OXB385" s="132"/>
      <c r="OXC385" s="132"/>
      <c r="OXD385" s="132"/>
      <c r="OXE385" s="132"/>
      <c r="OXF385" s="132"/>
      <c r="OXG385" s="132"/>
      <c r="OXH385" s="132"/>
      <c r="OXI385" s="132"/>
      <c r="OXJ385" s="132"/>
      <c r="OXK385" s="132"/>
      <c r="OXL385" s="132"/>
      <c r="OXM385" s="132"/>
      <c r="OXN385" s="132"/>
      <c r="OXO385" s="132"/>
      <c r="OXP385" s="132"/>
      <c r="OXQ385" s="132"/>
      <c r="OXR385" s="132"/>
      <c r="OXS385" s="132"/>
      <c r="OXT385" s="132"/>
      <c r="OXU385" s="132"/>
      <c r="OXV385" s="132"/>
      <c r="OXW385" s="132"/>
      <c r="OXX385" s="132"/>
      <c r="OXY385" s="132"/>
      <c r="OXZ385" s="132"/>
      <c r="OYA385" s="132"/>
      <c r="OYB385" s="132"/>
      <c r="OYC385" s="132"/>
      <c r="OYD385" s="132"/>
      <c r="OYE385" s="132"/>
      <c r="OYF385" s="132"/>
      <c r="OYG385" s="132"/>
      <c r="OYH385" s="132"/>
      <c r="OYI385" s="132"/>
      <c r="OYJ385" s="132"/>
      <c r="OYK385" s="132"/>
      <c r="OYL385" s="132"/>
      <c r="OYM385" s="132"/>
      <c r="OYN385" s="132"/>
      <c r="OYO385" s="132"/>
      <c r="OYP385" s="132"/>
      <c r="OYQ385" s="132"/>
      <c r="OYR385" s="132"/>
      <c r="OYS385" s="132"/>
      <c r="OYT385" s="132"/>
      <c r="OYU385" s="132"/>
      <c r="OYV385" s="132"/>
      <c r="OYW385" s="132"/>
      <c r="OYX385" s="132"/>
      <c r="OYY385" s="132"/>
      <c r="OYZ385" s="132"/>
      <c r="OZA385" s="132"/>
      <c r="OZB385" s="132"/>
      <c r="OZC385" s="132"/>
      <c r="OZD385" s="132"/>
      <c r="OZE385" s="132"/>
      <c r="OZF385" s="132"/>
      <c r="OZG385" s="132"/>
      <c r="OZH385" s="132"/>
      <c r="OZI385" s="132"/>
      <c r="OZJ385" s="132"/>
      <c r="OZK385" s="132"/>
      <c r="OZL385" s="132"/>
      <c r="OZM385" s="132"/>
      <c r="OZN385" s="132"/>
      <c r="OZO385" s="132"/>
      <c r="OZP385" s="132"/>
      <c r="OZQ385" s="132"/>
      <c r="OZR385" s="132"/>
      <c r="OZS385" s="132"/>
      <c r="OZT385" s="132"/>
      <c r="OZU385" s="132"/>
      <c r="OZV385" s="132"/>
      <c r="OZW385" s="132"/>
      <c r="OZX385" s="132"/>
      <c r="OZY385" s="132"/>
      <c r="OZZ385" s="132"/>
      <c r="PAA385" s="132"/>
      <c r="PAB385" s="132"/>
      <c r="PAC385" s="132"/>
      <c r="PAD385" s="132"/>
      <c r="PAE385" s="132"/>
      <c r="PAF385" s="132"/>
      <c r="PAG385" s="132"/>
      <c r="PAH385" s="132"/>
      <c r="PAI385" s="132"/>
      <c r="PAJ385" s="132"/>
      <c r="PAK385" s="132"/>
      <c r="PAL385" s="132"/>
      <c r="PAM385" s="132"/>
      <c r="PAN385" s="132"/>
      <c r="PAO385" s="132"/>
      <c r="PAP385" s="132"/>
      <c r="PAQ385" s="132"/>
      <c r="PAR385" s="132"/>
      <c r="PAS385" s="132"/>
      <c r="PAT385" s="132"/>
      <c r="PAU385" s="132"/>
      <c r="PAV385" s="132"/>
      <c r="PAW385" s="132"/>
      <c r="PAX385" s="132"/>
      <c r="PAY385" s="132"/>
      <c r="PAZ385" s="132"/>
      <c r="PBA385" s="132"/>
      <c r="PBB385" s="132"/>
      <c r="PBC385" s="132"/>
      <c r="PBD385" s="132"/>
      <c r="PBE385" s="132"/>
      <c r="PBF385" s="132"/>
      <c r="PBG385" s="132"/>
      <c r="PBH385" s="132"/>
      <c r="PBI385" s="132"/>
      <c r="PBJ385" s="132"/>
      <c r="PBK385" s="132"/>
      <c r="PBL385" s="132"/>
      <c r="PBM385" s="132"/>
      <c r="PBN385" s="132"/>
      <c r="PBO385" s="132"/>
      <c r="PBP385" s="132"/>
      <c r="PBQ385" s="132"/>
      <c r="PBR385" s="132"/>
      <c r="PBS385" s="132"/>
      <c r="PBT385" s="132"/>
      <c r="PBU385" s="132"/>
      <c r="PBV385" s="132"/>
      <c r="PBW385" s="132"/>
      <c r="PBX385" s="132"/>
      <c r="PBY385" s="132"/>
      <c r="PBZ385" s="132"/>
      <c r="PCA385" s="132"/>
      <c r="PCB385" s="132"/>
      <c r="PCC385" s="132"/>
      <c r="PCD385" s="132"/>
      <c r="PCE385" s="132"/>
      <c r="PCF385" s="132"/>
      <c r="PCG385" s="132"/>
      <c r="PCH385" s="132"/>
      <c r="PCI385" s="132"/>
      <c r="PCJ385" s="132"/>
      <c r="PCK385" s="132"/>
      <c r="PCL385" s="132"/>
      <c r="PCM385" s="132"/>
      <c r="PCN385" s="132"/>
      <c r="PCO385" s="132"/>
      <c r="PCP385" s="132"/>
      <c r="PCQ385" s="132"/>
      <c r="PCR385" s="132"/>
      <c r="PCS385" s="132"/>
      <c r="PCT385" s="132"/>
      <c r="PCU385" s="132"/>
      <c r="PCV385" s="132"/>
      <c r="PCW385" s="132"/>
      <c r="PCX385" s="132"/>
      <c r="PCY385" s="132"/>
      <c r="PCZ385" s="132"/>
      <c r="PDA385" s="132"/>
      <c r="PDB385" s="132"/>
      <c r="PDC385" s="132"/>
      <c r="PDD385" s="132"/>
      <c r="PDE385" s="132"/>
      <c r="PDF385" s="132"/>
      <c r="PDG385" s="132"/>
      <c r="PDH385" s="132"/>
      <c r="PDI385" s="132"/>
      <c r="PDJ385" s="132"/>
      <c r="PDK385" s="132"/>
      <c r="PDL385" s="132"/>
      <c r="PDM385" s="132"/>
      <c r="PDN385" s="132"/>
      <c r="PDO385" s="132"/>
      <c r="PDP385" s="132"/>
      <c r="PDQ385" s="132"/>
      <c r="PDR385" s="132"/>
      <c r="PDS385" s="132"/>
      <c r="PDT385" s="132"/>
      <c r="PDU385" s="132"/>
      <c r="PDV385" s="132"/>
      <c r="PDW385" s="132"/>
      <c r="PDX385" s="132"/>
      <c r="PDY385" s="132"/>
      <c r="PDZ385" s="132"/>
      <c r="PEA385" s="132"/>
      <c r="PEB385" s="132"/>
      <c r="PEC385" s="132"/>
      <c r="PED385" s="132"/>
      <c r="PEE385" s="132"/>
      <c r="PEF385" s="132"/>
      <c r="PEG385" s="132"/>
      <c r="PEH385" s="132"/>
      <c r="PEI385" s="132"/>
      <c r="PEJ385" s="132"/>
      <c r="PEK385" s="132"/>
      <c r="PEL385" s="132"/>
      <c r="PEM385" s="132"/>
      <c r="PEN385" s="132"/>
      <c r="PEO385" s="132"/>
      <c r="PEP385" s="132"/>
      <c r="PEQ385" s="132"/>
      <c r="PER385" s="132"/>
      <c r="PES385" s="132"/>
      <c r="PET385" s="132"/>
      <c r="PEU385" s="132"/>
      <c r="PEV385" s="132"/>
      <c r="PEW385" s="132"/>
      <c r="PEX385" s="132"/>
      <c r="PEY385" s="132"/>
      <c r="PEZ385" s="132"/>
      <c r="PFA385" s="132"/>
      <c r="PFB385" s="132"/>
      <c r="PFC385" s="132"/>
      <c r="PFD385" s="132"/>
      <c r="PFE385" s="132"/>
      <c r="PFF385" s="132"/>
      <c r="PFG385" s="132"/>
      <c r="PFH385" s="132"/>
      <c r="PFI385" s="132"/>
      <c r="PFJ385" s="132"/>
      <c r="PFK385" s="132"/>
      <c r="PFL385" s="132"/>
      <c r="PFM385" s="132"/>
      <c r="PFN385" s="132"/>
      <c r="PFO385" s="132"/>
      <c r="PFP385" s="132"/>
      <c r="PFQ385" s="132"/>
      <c r="PFR385" s="132"/>
      <c r="PFS385" s="132"/>
      <c r="PFT385" s="132"/>
      <c r="PFU385" s="132"/>
      <c r="PFV385" s="132"/>
      <c r="PFW385" s="132"/>
      <c r="PFX385" s="132"/>
      <c r="PFY385" s="132"/>
      <c r="PFZ385" s="132"/>
      <c r="PGA385" s="132"/>
      <c r="PGB385" s="132"/>
      <c r="PGC385" s="132"/>
      <c r="PGD385" s="132"/>
      <c r="PGE385" s="132"/>
      <c r="PGF385" s="132"/>
      <c r="PGG385" s="132"/>
      <c r="PGH385" s="132"/>
      <c r="PGI385" s="132"/>
      <c r="PGJ385" s="132"/>
      <c r="PGK385" s="132"/>
      <c r="PGL385" s="132"/>
      <c r="PGM385" s="132"/>
      <c r="PGN385" s="132"/>
      <c r="PGO385" s="132"/>
      <c r="PGP385" s="132"/>
      <c r="PGQ385" s="132"/>
      <c r="PGR385" s="132"/>
      <c r="PGS385" s="132"/>
      <c r="PGT385" s="132"/>
      <c r="PGU385" s="132"/>
      <c r="PGV385" s="132"/>
      <c r="PGW385" s="132"/>
      <c r="PGX385" s="132"/>
      <c r="PGY385" s="132"/>
      <c r="PGZ385" s="132"/>
      <c r="PHA385" s="132"/>
      <c r="PHB385" s="132"/>
      <c r="PHC385" s="132"/>
      <c r="PHD385" s="132"/>
      <c r="PHE385" s="132"/>
      <c r="PHF385" s="132"/>
      <c r="PHG385" s="132"/>
      <c r="PHH385" s="132"/>
      <c r="PHI385" s="132"/>
      <c r="PHJ385" s="132"/>
      <c r="PHK385" s="132"/>
      <c r="PHL385" s="132"/>
      <c r="PHM385" s="132"/>
      <c r="PHN385" s="132"/>
      <c r="PHO385" s="132"/>
      <c r="PHP385" s="132"/>
      <c r="PHQ385" s="132"/>
      <c r="PHR385" s="132"/>
      <c r="PHS385" s="132"/>
      <c r="PHT385" s="132"/>
      <c r="PHU385" s="132"/>
      <c r="PHV385" s="132"/>
      <c r="PHW385" s="132"/>
      <c r="PHX385" s="132"/>
      <c r="PHY385" s="132"/>
      <c r="PHZ385" s="132"/>
      <c r="PIA385" s="132"/>
      <c r="PIB385" s="132"/>
      <c r="PIC385" s="132"/>
      <c r="PID385" s="132"/>
      <c r="PIE385" s="132"/>
      <c r="PIF385" s="132"/>
      <c r="PIG385" s="132"/>
      <c r="PIH385" s="132"/>
      <c r="PII385" s="132"/>
      <c r="PIJ385" s="132"/>
      <c r="PIK385" s="132"/>
      <c r="PIL385" s="132"/>
      <c r="PIM385" s="132"/>
      <c r="PIN385" s="132"/>
      <c r="PIO385" s="132"/>
      <c r="PIP385" s="132"/>
      <c r="PIQ385" s="132"/>
      <c r="PIR385" s="132"/>
      <c r="PIS385" s="132"/>
      <c r="PIT385" s="132"/>
      <c r="PIU385" s="132"/>
      <c r="PIV385" s="132"/>
      <c r="PIW385" s="132"/>
      <c r="PIX385" s="132"/>
      <c r="PIY385" s="132"/>
      <c r="PIZ385" s="132"/>
      <c r="PJA385" s="132"/>
      <c r="PJB385" s="132"/>
      <c r="PJC385" s="132"/>
      <c r="PJD385" s="132"/>
      <c r="PJE385" s="132"/>
      <c r="PJF385" s="132"/>
      <c r="PJG385" s="132"/>
      <c r="PJH385" s="132"/>
      <c r="PJI385" s="132"/>
      <c r="PJJ385" s="132"/>
      <c r="PJK385" s="132"/>
      <c r="PJL385" s="132"/>
      <c r="PJM385" s="132"/>
      <c r="PJN385" s="132"/>
      <c r="PJO385" s="132"/>
      <c r="PJP385" s="132"/>
      <c r="PJQ385" s="132"/>
      <c r="PJR385" s="132"/>
      <c r="PJS385" s="132"/>
      <c r="PJT385" s="132"/>
      <c r="PJU385" s="132"/>
      <c r="PJV385" s="132"/>
      <c r="PJW385" s="132"/>
      <c r="PJX385" s="132"/>
      <c r="PJY385" s="132"/>
      <c r="PJZ385" s="132"/>
      <c r="PKA385" s="132"/>
      <c r="PKB385" s="132"/>
      <c r="PKC385" s="132"/>
      <c r="PKD385" s="132"/>
      <c r="PKE385" s="132"/>
      <c r="PKF385" s="132"/>
      <c r="PKG385" s="132"/>
      <c r="PKH385" s="132"/>
      <c r="PKI385" s="132"/>
      <c r="PKJ385" s="132"/>
      <c r="PKK385" s="132"/>
      <c r="PKL385" s="132"/>
      <c r="PKM385" s="132"/>
      <c r="PKN385" s="132"/>
      <c r="PKO385" s="132"/>
      <c r="PKP385" s="132"/>
      <c r="PKQ385" s="132"/>
      <c r="PKR385" s="132"/>
      <c r="PKS385" s="132"/>
      <c r="PKT385" s="132"/>
      <c r="PKU385" s="132"/>
      <c r="PKV385" s="132"/>
      <c r="PKW385" s="132"/>
      <c r="PKX385" s="132"/>
      <c r="PKY385" s="132"/>
      <c r="PKZ385" s="132"/>
      <c r="PLA385" s="132"/>
      <c r="PLB385" s="132"/>
      <c r="PLC385" s="132"/>
      <c r="PLD385" s="132"/>
      <c r="PLE385" s="132"/>
      <c r="PLF385" s="132"/>
      <c r="PLG385" s="132"/>
      <c r="PLH385" s="132"/>
      <c r="PLI385" s="132"/>
      <c r="PLJ385" s="132"/>
      <c r="PLK385" s="132"/>
      <c r="PLL385" s="132"/>
      <c r="PLM385" s="132"/>
      <c r="PLN385" s="132"/>
      <c r="PLO385" s="132"/>
      <c r="PLP385" s="132"/>
      <c r="PLQ385" s="132"/>
      <c r="PLR385" s="132"/>
      <c r="PLS385" s="132"/>
      <c r="PLT385" s="132"/>
      <c r="PLU385" s="132"/>
      <c r="PLV385" s="132"/>
      <c r="PLW385" s="132"/>
      <c r="PLX385" s="132"/>
      <c r="PLY385" s="132"/>
      <c r="PLZ385" s="132"/>
      <c r="PMA385" s="132"/>
      <c r="PMB385" s="132"/>
      <c r="PMC385" s="132"/>
      <c r="PMD385" s="132"/>
      <c r="PME385" s="132"/>
      <c r="PMF385" s="132"/>
      <c r="PMG385" s="132"/>
      <c r="PMH385" s="132"/>
      <c r="PMI385" s="132"/>
      <c r="PMJ385" s="132"/>
      <c r="PMK385" s="132"/>
      <c r="PML385" s="132"/>
      <c r="PMM385" s="132"/>
      <c r="PMN385" s="132"/>
      <c r="PMO385" s="132"/>
      <c r="PMP385" s="132"/>
      <c r="PMQ385" s="132"/>
      <c r="PMR385" s="132"/>
      <c r="PMS385" s="132"/>
      <c r="PMT385" s="132"/>
      <c r="PMU385" s="132"/>
      <c r="PMV385" s="132"/>
      <c r="PMW385" s="132"/>
      <c r="PMX385" s="132"/>
      <c r="PMY385" s="132"/>
      <c r="PMZ385" s="132"/>
      <c r="PNA385" s="132"/>
      <c r="PNB385" s="132"/>
      <c r="PNC385" s="132"/>
      <c r="PND385" s="132"/>
      <c r="PNE385" s="132"/>
      <c r="PNF385" s="132"/>
      <c r="PNG385" s="132"/>
      <c r="PNH385" s="132"/>
      <c r="PNI385" s="132"/>
      <c r="PNJ385" s="132"/>
      <c r="PNK385" s="132"/>
      <c r="PNL385" s="132"/>
      <c r="PNM385" s="132"/>
      <c r="PNN385" s="132"/>
      <c r="PNO385" s="132"/>
      <c r="PNP385" s="132"/>
      <c r="PNQ385" s="132"/>
      <c r="PNR385" s="132"/>
      <c r="PNS385" s="132"/>
      <c r="PNT385" s="132"/>
      <c r="PNU385" s="132"/>
      <c r="PNV385" s="132"/>
      <c r="PNW385" s="132"/>
      <c r="PNX385" s="132"/>
      <c r="PNY385" s="132"/>
      <c r="PNZ385" s="132"/>
      <c r="POA385" s="132"/>
      <c r="POB385" s="132"/>
      <c r="POC385" s="132"/>
      <c r="POD385" s="132"/>
      <c r="POE385" s="132"/>
      <c r="POF385" s="132"/>
      <c r="POG385" s="132"/>
      <c r="POH385" s="132"/>
      <c r="POI385" s="132"/>
      <c r="POJ385" s="132"/>
      <c r="POK385" s="132"/>
      <c r="POL385" s="132"/>
      <c r="POM385" s="132"/>
      <c r="PON385" s="132"/>
      <c r="POO385" s="132"/>
      <c r="POP385" s="132"/>
      <c r="POQ385" s="132"/>
      <c r="POR385" s="132"/>
      <c r="POS385" s="132"/>
      <c r="POT385" s="132"/>
      <c r="POU385" s="132"/>
      <c r="POV385" s="132"/>
      <c r="POW385" s="132"/>
      <c r="POX385" s="132"/>
      <c r="POY385" s="132"/>
      <c r="POZ385" s="132"/>
      <c r="PPA385" s="132"/>
      <c r="PPB385" s="132"/>
      <c r="PPC385" s="132"/>
      <c r="PPD385" s="132"/>
      <c r="PPE385" s="132"/>
      <c r="PPF385" s="132"/>
      <c r="PPG385" s="132"/>
      <c r="PPH385" s="132"/>
      <c r="PPI385" s="132"/>
      <c r="PPJ385" s="132"/>
      <c r="PPK385" s="132"/>
      <c r="PPL385" s="132"/>
      <c r="PPM385" s="132"/>
      <c r="PPN385" s="132"/>
      <c r="PPO385" s="132"/>
      <c r="PPP385" s="132"/>
      <c r="PPQ385" s="132"/>
      <c r="PPR385" s="132"/>
      <c r="PPS385" s="132"/>
      <c r="PPT385" s="132"/>
      <c r="PPU385" s="132"/>
      <c r="PPV385" s="132"/>
      <c r="PPW385" s="132"/>
      <c r="PPX385" s="132"/>
      <c r="PPY385" s="132"/>
      <c r="PPZ385" s="132"/>
      <c r="PQA385" s="132"/>
      <c r="PQB385" s="132"/>
      <c r="PQC385" s="132"/>
      <c r="PQD385" s="132"/>
      <c r="PQE385" s="132"/>
      <c r="PQF385" s="132"/>
      <c r="PQG385" s="132"/>
      <c r="PQH385" s="132"/>
      <c r="PQI385" s="132"/>
      <c r="PQJ385" s="132"/>
      <c r="PQK385" s="132"/>
      <c r="PQL385" s="132"/>
      <c r="PQM385" s="132"/>
      <c r="PQN385" s="132"/>
      <c r="PQO385" s="132"/>
      <c r="PQP385" s="132"/>
      <c r="PQQ385" s="132"/>
      <c r="PQR385" s="132"/>
      <c r="PQS385" s="132"/>
      <c r="PQT385" s="132"/>
      <c r="PQU385" s="132"/>
      <c r="PQV385" s="132"/>
      <c r="PQW385" s="132"/>
      <c r="PQX385" s="132"/>
      <c r="PQY385" s="132"/>
      <c r="PQZ385" s="132"/>
      <c r="PRA385" s="132"/>
      <c r="PRB385" s="132"/>
      <c r="PRC385" s="132"/>
      <c r="PRD385" s="132"/>
      <c r="PRE385" s="132"/>
      <c r="PRF385" s="132"/>
      <c r="PRG385" s="132"/>
      <c r="PRH385" s="132"/>
      <c r="PRI385" s="132"/>
      <c r="PRJ385" s="132"/>
      <c r="PRK385" s="132"/>
      <c r="PRL385" s="132"/>
      <c r="PRM385" s="132"/>
      <c r="PRN385" s="132"/>
      <c r="PRO385" s="132"/>
      <c r="PRP385" s="132"/>
      <c r="PRQ385" s="132"/>
      <c r="PRR385" s="132"/>
      <c r="PRS385" s="132"/>
      <c r="PRT385" s="132"/>
      <c r="PRU385" s="132"/>
      <c r="PRV385" s="132"/>
      <c r="PRW385" s="132"/>
      <c r="PRX385" s="132"/>
      <c r="PRY385" s="132"/>
      <c r="PRZ385" s="132"/>
      <c r="PSA385" s="132"/>
      <c r="PSB385" s="132"/>
      <c r="PSC385" s="132"/>
      <c r="PSD385" s="132"/>
      <c r="PSE385" s="132"/>
      <c r="PSF385" s="132"/>
      <c r="PSG385" s="132"/>
      <c r="PSH385" s="132"/>
      <c r="PSI385" s="132"/>
      <c r="PSJ385" s="132"/>
      <c r="PSK385" s="132"/>
      <c r="PSL385" s="132"/>
      <c r="PSM385" s="132"/>
      <c r="PSN385" s="132"/>
      <c r="PSO385" s="132"/>
      <c r="PSP385" s="132"/>
      <c r="PSQ385" s="132"/>
      <c r="PSR385" s="132"/>
      <c r="PSS385" s="132"/>
      <c r="PST385" s="132"/>
      <c r="PSU385" s="132"/>
      <c r="PSV385" s="132"/>
      <c r="PSW385" s="132"/>
      <c r="PSX385" s="132"/>
      <c r="PSY385" s="132"/>
      <c r="PSZ385" s="132"/>
      <c r="PTA385" s="132"/>
      <c r="PTB385" s="132"/>
      <c r="PTC385" s="132"/>
      <c r="PTD385" s="132"/>
      <c r="PTE385" s="132"/>
      <c r="PTF385" s="132"/>
      <c r="PTG385" s="132"/>
      <c r="PTH385" s="132"/>
      <c r="PTI385" s="132"/>
      <c r="PTJ385" s="132"/>
      <c r="PTK385" s="132"/>
      <c r="PTL385" s="132"/>
      <c r="PTM385" s="132"/>
      <c r="PTN385" s="132"/>
      <c r="PTO385" s="132"/>
      <c r="PTP385" s="132"/>
      <c r="PTQ385" s="132"/>
      <c r="PTR385" s="132"/>
      <c r="PTS385" s="132"/>
      <c r="PTT385" s="132"/>
      <c r="PTU385" s="132"/>
      <c r="PTV385" s="132"/>
      <c r="PTW385" s="132"/>
      <c r="PTX385" s="132"/>
      <c r="PTY385" s="132"/>
      <c r="PTZ385" s="132"/>
      <c r="PUA385" s="132"/>
      <c r="PUB385" s="132"/>
      <c r="PUC385" s="132"/>
      <c r="PUD385" s="132"/>
      <c r="PUE385" s="132"/>
      <c r="PUF385" s="132"/>
      <c r="PUG385" s="132"/>
      <c r="PUH385" s="132"/>
      <c r="PUI385" s="132"/>
      <c r="PUJ385" s="132"/>
      <c r="PUK385" s="132"/>
      <c r="PUL385" s="132"/>
      <c r="PUM385" s="132"/>
      <c r="PUN385" s="132"/>
      <c r="PUO385" s="132"/>
      <c r="PUP385" s="132"/>
      <c r="PUQ385" s="132"/>
      <c r="PUR385" s="132"/>
      <c r="PUS385" s="132"/>
      <c r="PUT385" s="132"/>
      <c r="PUU385" s="132"/>
      <c r="PUV385" s="132"/>
      <c r="PUW385" s="132"/>
      <c r="PUX385" s="132"/>
      <c r="PUY385" s="132"/>
      <c r="PUZ385" s="132"/>
      <c r="PVA385" s="132"/>
      <c r="PVB385" s="132"/>
      <c r="PVC385" s="132"/>
      <c r="PVD385" s="132"/>
      <c r="PVE385" s="132"/>
      <c r="PVF385" s="132"/>
      <c r="PVG385" s="132"/>
      <c r="PVH385" s="132"/>
      <c r="PVI385" s="132"/>
      <c r="PVJ385" s="132"/>
      <c r="PVK385" s="132"/>
      <c r="PVL385" s="132"/>
      <c r="PVM385" s="132"/>
      <c r="PVN385" s="132"/>
      <c r="PVO385" s="132"/>
      <c r="PVP385" s="132"/>
      <c r="PVQ385" s="132"/>
      <c r="PVR385" s="132"/>
      <c r="PVS385" s="132"/>
      <c r="PVT385" s="132"/>
      <c r="PVU385" s="132"/>
      <c r="PVV385" s="132"/>
      <c r="PVW385" s="132"/>
      <c r="PVX385" s="132"/>
      <c r="PVY385" s="132"/>
      <c r="PVZ385" s="132"/>
      <c r="PWA385" s="132"/>
      <c r="PWB385" s="132"/>
      <c r="PWC385" s="132"/>
      <c r="PWD385" s="132"/>
      <c r="PWE385" s="132"/>
      <c r="PWF385" s="132"/>
      <c r="PWG385" s="132"/>
      <c r="PWH385" s="132"/>
      <c r="PWI385" s="132"/>
      <c r="PWJ385" s="132"/>
      <c r="PWK385" s="132"/>
      <c r="PWL385" s="132"/>
      <c r="PWM385" s="132"/>
      <c r="PWN385" s="132"/>
      <c r="PWO385" s="132"/>
      <c r="PWP385" s="132"/>
      <c r="PWQ385" s="132"/>
      <c r="PWR385" s="132"/>
      <c r="PWS385" s="132"/>
      <c r="PWT385" s="132"/>
      <c r="PWU385" s="132"/>
      <c r="PWV385" s="132"/>
      <c r="PWW385" s="132"/>
      <c r="PWX385" s="132"/>
      <c r="PWY385" s="132"/>
      <c r="PWZ385" s="132"/>
      <c r="PXA385" s="132"/>
      <c r="PXB385" s="132"/>
      <c r="PXC385" s="132"/>
      <c r="PXD385" s="132"/>
      <c r="PXE385" s="132"/>
      <c r="PXF385" s="132"/>
      <c r="PXG385" s="132"/>
      <c r="PXH385" s="132"/>
      <c r="PXI385" s="132"/>
      <c r="PXJ385" s="132"/>
      <c r="PXK385" s="132"/>
      <c r="PXL385" s="132"/>
      <c r="PXM385" s="132"/>
      <c r="PXN385" s="132"/>
      <c r="PXO385" s="132"/>
      <c r="PXP385" s="132"/>
      <c r="PXQ385" s="132"/>
      <c r="PXR385" s="132"/>
      <c r="PXS385" s="132"/>
      <c r="PXT385" s="132"/>
      <c r="PXU385" s="132"/>
      <c r="PXV385" s="132"/>
      <c r="PXW385" s="132"/>
      <c r="PXX385" s="132"/>
      <c r="PXY385" s="132"/>
      <c r="PXZ385" s="132"/>
      <c r="PYA385" s="132"/>
      <c r="PYB385" s="132"/>
      <c r="PYC385" s="132"/>
      <c r="PYD385" s="132"/>
      <c r="PYE385" s="132"/>
      <c r="PYF385" s="132"/>
      <c r="PYG385" s="132"/>
      <c r="PYH385" s="132"/>
      <c r="PYI385" s="132"/>
      <c r="PYJ385" s="132"/>
      <c r="PYK385" s="132"/>
      <c r="PYL385" s="132"/>
      <c r="PYM385" s="132"/>
      <c r="PYN385" s="132"/>
      <c r="PYO385" s="132"/>
      <c r="PYP385" s="132"/>
      <c r="PYQ385" s="132"/>
      <c r="PYR385" s="132"/>
      <c r="PYS385" s="132"/>
      <c r="PYT385" s="132"/>
      <c r="PYU385" s="132"/>
      <c r="PYV385" s="132"/>
      <c r="PYW385" s="132"/>
      <c r="PYX385" s="132"/>
      <c r="PYY385" s="132"/>
      <c r="PYZ385" s="132"/>
      <c r="PZA385" s="132"/>
      <c r="PZB385" s="132"/>
      <c r="PZC385" s="132"/>
      <c r="PZD385" s="132"/>
      <c r="PZE385" s="132"/>
      <c r="PZF385" s="132"/>
      <c r="PZG385" s="132"/>
      <c r="PZH385" s="132"/>
      <c r="PZI385" s="132"/>
      <c r="PZJ385" s="132"/>
      <c r="PZK385" s="132"/>
      <c r="PZL385" s="132"/>
      <c r="PZM385" s="132"/>
      <c r="PZN385" s="132"/>
      <c r="PZO385" s="132"/>
      <c r="PZP385" s="132"/>
      <c r="PZQ385" s="132"/>
      <c r="PZR385" s="132"/>
      <c r="PZS385" s="132"/>
      <c r="PZT385" s="132"/>
      <c r="PZU385" s="132"/>
      <c r="PZV385" s="132"/>
      <c r="PZW385" s="132"/>
      <c r="PZX385" s="132"/>
      <c r="PZY385" s="132"/>
      <c r="PZZ385" s="132"/>
      <c r="QAA385" s="132"/>
      <c r="QAB385" s="132"/>
      <c r="QAC385" s="132"/>
      <c r="QAD385" s="132"/>
      <c r="QAE385" s="132"/>
      <c r="QAF385" s="132"/>
      <c r="QAG385" s="132"/>
      <c r="QAH385" s="132"/>
      <c r="QAI385" s="132"/>
      <c r="QAJ385" s="132"/>
      <c r="QAK385" s="132"/>
      <c r="QAL385" s="132"/>
      <c r="QAM385" s="132"/>
      <c r="QAN385" s="132"/>
      <c r="QAO385" s="132"/>
      <c r="QAP385" s="132"/>
      <c r="QAQ385" s="132"/>
      <c r="QAR385" s="132"/>
      <c r="QAS385" s="132"/>
      <c r="QAT385" s="132"/>
      <c r="QAU385" s="132"/>
      <c r="QAV385" s="132"/>
      <c r="QAW385" s="132"/>
      <c r="QAX385" s="132"/>
      <c r="QAY385" s="132"/>
      <c r="QAZ385" s="132"/>
      <c r="QBA385" s="132"/>
      <c r="QBB385" s="132"/>
      <c r="QBC385" s="132"/>
      <c r="QBD385" s="132"/>
      <c r="QBE385" s="132"/>
      <c r="QBF385" s="132"/>
      <c r="QBG385" s="132"/>
      <c r="QBH385" s="132"/>
      <c r="QBI385" s="132"/>
      <c r="QBJ385" s="132"/>
      <c r="QBK385" s="132"/>
      <c r="QBL385" s="132"/>
      <c r="QBM385" s="132"/>
      <c r="QBN385" s="132"/>
      <c r="QBO385" s="132"/>
      <c r="QBP385" s="132"/>
      <c r="QBQ385" s="132"/>
      <c r="QBR385" s="132"/>
      <c r="QBS385" s="132"/>
      <c r="QBT385" s="132"/>
      <c r="QBU385" s="132"/>
      <c r="QBV385" s="132"/>
      <c r="QBW385" s="132"/>
      <c r="QBX385" s="132"/>
      <c r="QBY385" s="132"/>
      <c r="QBZ385" s="132"/>
      <c r="QCA385" s="132"/>
      <c r="QCB385" s="132"/>
      <c r="QCC385" s="132"/>
      <c r="QCD385" s="132"/>
      <c r="QCE385" s="132"/>
      <c r="QCF385" s="132"/>
      <c r="QCG385" s="132"/>
      <c r="QCH385" s="132"/>
      <c r="QCI385" s="132"/>
      <c r="QCJ385" s="132"/>
      <c r="QCK385" s="132"/>
      <c r="QCL385" s="132"/>
      <c r="QCM385" s="132"/>
      <c r="QCN385" s="132"/>
      <c r="QCO385" s="132"/>
      <c r="QCP385" s="132"/>
      <c r="QCQ385" s="132"/>
      <c r="QCR385" s="132"/>
      <c r="QCS385" s="132"/>
      <c r="QCT385" s="132"/>
      <c r="QCU385" s="132"/>
      <c r="QCV385" s="132"/>
      <c r="QCW385" s="132"/>
      <c r="QCX385" s="132"/>
      <c r="QCY385" s="132"/>
      <c r="QCZ385" s="132"/>
      <c r="QDA385" s="132"/>
      <c r="QDB385" s="132"/>
      <c r="QDC385" s="132"/>
      <c r="QDD385" s="132"/>
      <c r="QDE385" s="132"/>
      <c r="QDF385" s="132"/>
      <c r="QDG385" s="132"/>
      <c r="QDH385" s="132"/>
      <c r="QDI385" s="132"/>
      <c r="QDJ385" s="132"/>
      <c r="QDK385" s="132"/>
      <c r="QDL385" s="132"/>
      <c r="QDM385" s="132"/>
      <c r="QDN385" s="132"/>
      <c r="QDO385" s="132"/>
      <c r="QDP385" s="132"/>
      <c r="QDQ385" s="132"/>
      <c r="QDR385" s="132"/>
      <c r="QDS385" s="132"/>
      <c r="QDT385" s="132"/>
      <c r="QDU385" s="132"/>
      <c r="QDV385" s="132"/>
      <c r="QDW385" s="132"/>
      <c r="QDX385" s="132"/>
      <c r="QDY385" s="132"/>
      <c r="QDZ385" s="132"/>
      <c r="QEA385" s="132"/>
      <c r="QEB385" s="132"/>
      <c r="QEC385" s="132"/>
      <c r="QED385" s="132"/>
      <c r="QEE385" s="132"/>
      <c r="QEF385" s="132"/>
      <c r="QEG385" s="132"/>
      <c r="QEH385" s="132"/>
      <c r="QEI385" s="132"/>
      <c r="QEJ385" s="132"/>
      <c r="QEK385" s="132"/>
      <c r="QEL385" s="132"/>
      <c r="QEM385" s="132"/>
      <c r="QEN385" s="132"/>
      <c r="QEO385" s="132"/>
      <c r="QEP385" s="132"/>
      <c r="QEQ385" s="132"/>
      <c r="QER385" s="132"/>
      <c r="QES385" s="132"/>
      <c r="QET385" s="132"/>
      <c r="QEU385" s="132"/>
      <c r="QEV385" s="132"/>
      <c r="QEW385" s="132"/>
      <c r="QEX385" s="132"/>
      <c r="QEY385" s="132"/>
      <c r="QEZ385" s="132"/>
      <c r="QFA385" s="132"/>
      <c r="QFB385" s="132"/>
      <c r="QFC385" s="132"/>
      <c r="QFD385" s="132"/>
      <c r="QFE385" s="132"/>
      <c r="QFF385" s="132"/>
      <c r="QFG385" s="132"/>
      <c r="QFH385" s="132"/>
      <c r="QFI385" s="132"/>
      <c r="QFJ385" s="132"/>
      <c r="QFK385" s="132"/>
      <c r="QFL385" s="132"/>
      <c r="QFM385" s="132"/>
      <c r="QFN385" s="132"/>
      <c r="QFO385" s="132"/>
      <c r="QFP385" s="132"/>
      <c r="QFQ385" s="132"/>
      <c r="QFR385" s="132"/>
      <c r="QFS385" s="132"/>
      <c r="QFT385" s="132"/>
      <c r="QFU385" s="132"/>
      <c r="QFV385" s="132"/>
      <c r="QFW385" s="132"/>
      <c r="QFX385" s="132"/>
      <c r="QFY385" s="132"/>
      <c r="QFZ385" s="132"/>
      <c r="QGA385" s="132"/>
      <c r="QGB385" s="132"/>
      <c r="QGC385" s="132"/>
      <c r="QGD385" s="132"/>
      <c r="QGE385" s="132"/>
      <c r="QGF385" s="132"/>
      <c r="QGG385" s="132"/>
      <c r="QGH385" s="132"/>
      <c r="QGI385" s="132"/>
      <c r="QGJ385" s="132"/>
      <c r="QGK385" s="132"/>
      <c r="QGL385" s="132"/>
      <c r="QGM385" s="132"/>
      <c r="QGN385" s="132"/>
      <c r="QGO385" s="132"/>
      <c r="QGP385" s="132"/>
      <c r="QGQ385" s="132"/>
      <c r="QGR385" s="132"/>
      <c r="QGS385" s="132"/>
      <c r="QGT385" s="132"/>
      <c r="QGU385" s="132"/>
      <c r="QGV385" s="132"/>
      <c r="QGW385" s="132"/>
      <c r="QGX385" s="132"/>
      <c r="QGY385" s="132"/>
      <c r="QGZ385" s="132"/>
      <c r="QHA385" s="132"/>
      <c r="QHB385" s="132"/>
      <c r="QHC385" s="132"/>
      <c r="QHD385" s="132"/>
      <c r="QHE385" s="132"/>
      <c r="QHF385" s="132"/>
      <c r="QHG385" s="132"/>
      <c r="QHH385" s="132"/>
      <c r="QHI385" s="132"/>
      <c r="QHJ385" s="132"/>
      <c r="QHK385" s="132"/>
      <c r="QHL385" s="132"/>
      <c r="QHM385" s="132"/>
      <c r="QHN385" s="132"/>
      <c r="QHO385" s="132"/>
      <c r="QHP385" s="132"/>
      <c r="QHQ385" s="132"/>
      <c r="QHR385" s="132"/>
      <c r="QHS385" s="132"/>
      <c r="QHT385" s="132"/>
      <c r="QHU385" s="132"/>
      <c r="QHV385" s="132"/>
      <c r="QHW385" s="132"/>
      <c r="QHX385" s="132"/>
      <c r="QHY385" s="132"/>
      <c r="QHZ385" s="132"/>
      <c r="QIA385" s="132"/>
      <c r="QIB385" s="132"/>
      <c r="QIC385" s="132"/>
      <c r="QID385" s="132"/>
      <c r="QIE385" s="132"/>
      <c r="QIF385" s="132"/>
      <c r="QIG385" s="132"/>
      <c r="QIH385" s="132"/>
      <c r="QII385" s="132"/>
      <c r="QIJ385" s="132"/>
      <c r="QIK385" s="132"/>
      <c r="QIL385" s="132"/>
      <c r="QIM385" s="132"/>
      <c r="QIN385" s="132"/>
      <c r="QIO385" s="132"/>
      <c r="QIP385" s="132"/>
      <c r="QIQ385" s="132"/>
      <c r="QIR385" s="132"/>
      <c r="QIS385" s="132"/>
      <c r="QIT385" s="132"/>
      <c r="QIU385" s="132"/>
      <c r="QIV385" s="132"/>
      <c r="QIW385" s="132"/>
      <c r="QIX385" s="132"/>
      <c r="QIY385" s="132"/>
      <c r="QIZ385" s="132"/>
      <c r="QJA385" s="132"/>
      <c r="QJB385" s="132"/>
      <c r="QJC385" s="132"/>
      <c r="QJD385" s="132"/>
      <c r="QJE385" s="132"/>
      <c r="QJF385" s="132"/>
      <c r="QJG385" s="132"/>
      <c r="QJH385" s="132"/>
      <c r="QJI385" s="132"/>
      <c r="QJJ385" s="132"/>
      <c r="QJK385" s="132"/>
      <c r="QJL385" s="132"/>
      <c r="QJM385" s="132"/>
      <c r="QJN385" s="132"/>
      <c r="QJO385" s="132"/>
      <c r="QJP385" s="132"/>
      <c r="QJQ385" s="132"/>
      <c r="QJR385" s="132"/>
      <c r="QJS385" s="132"/>
      <c r="QJT385" s="132"/>
      <c r="QJU385" s="132"/>
      <c r="QJV385" s="132"/>
      <c r="QJW385" s="132"/>
      <c r="QJX385" s="132"/>
      <c r="QJY385" s="132"/>
      <c r="QJZ385" s="132"/>
      <c r="QKA385" s="132"/>
      <c r="QKB385" s="132"/>
      <c r="QKC385" s="132"/>
      <c r="QKD385" s="132"/>
      <c r="QKE385" s="132"/>
      <c r="QKF385" s="132"/>
      <c r="QKG385" s="132"/>
      <c r="QKH385" s="132"/>
      <c r="QKI385" s="132"/>
      <c r="QKJ385" s="132"/>
      <c r="QKK385" s="132"/>
      <c r="QKL385" s="132"/>
      <c r="QKM385" s="132"/>
      <c r="QKN385" s="132"/>
      <c r="QKO385" s="132"/>
      <c r="QKP385" s="132"/>
      <c r="QKQ385" s="132"/>
      <c r="QKR385" s="132"/>
      <c r="QKS385" s="132"/>
      <c r="QKT385" s="132"/>
      <c r="QKU385" s="132"/>
      <c r="QKV385" s="132"/>
      <c r="QKW385" s="132"/>
      <c r="QKX385" s="132"/>
      <c r="QKY385" s="132"/>
      <c r="QKZ385" s="132"/>
      <c r="QLA385" s="132"/>
      <c r="QLB385" s="132"/>
      <c r="QLC385" s="132"/>
      <c r="QLD385" s="132"/>
      <c r="QLE385" s="132"/>
      <c r="QLF385" s="132"/>
      <c r="QLG385" s="132"/>
      <c r="QLH385" s="132"/>
      <c r="QLI385" s="132"/>
      <c r="QLJ385" s="132"/>
      <c r="QLK385" s="132"/>
      <c r="QLL385" s="132"/>
      <c r="QLM385" s="132"/>
      <c r="QLN385" s="132"/>
      <c r="QLO385" s="132"/>
      <c r="QLP385" s="132"/>
      <c r="QLQ385" s="132"/>
      <c r="QLR385" s="132"/>
      <c r="QLS385" s="132"/>
      <c r="QLT385" s="132"/>
      <c r="QLU385" s="132"/>
      <c r="QLV385" s="132"/>
      <c r="QLW385" s="132"/>
      <c r="QLX385" s="132"/>
      <c r="QLY385" s="132"/>
      <c r="QLZ385" s="132"/>
      <c r="QMA385" s="132"/>
      <c r="QMB385" s="132"/>
      <c r="QMC385" s="132"/>
      <c r="QMD385" s="132"/>
      <c r="QME385" s="132"/>
      <c r="QMF385" s="132"/>
      <c r="QMG385" s="132"/>
      <c r="QMH385" s="132"/>
      <c r="QMI385" s="132"/>
      <c r="QMJ385" s="132"/>
      <c r="QMK385" s="132"/>
      <c r="QML385" s="132"/>
      <c r="QMM385" s="132"/>
      <c r="QMN385" s="132"/>
      <c r="QMO385" s="132"/>
      <c r="QMP385" s="132"/>
      <c r="QMQ385" s="132"/>
      <c r="QMR385" s="132"/>
      <c r="QMS385" s="132"/>
      <c r="QMT385" s="132"/>
      <c r="QMU385" s="132"/>
      <c r="QMV385" s="132"/>
      <c r="QMW385" s="132"/>
      <c r="QMX385" s="132"/>
      <c r="QMY385" s="132"/>
      <c r="QMZ385" s="132"/>
      <c r="QNA385" s="132"/>
      <c r="QNB385" s="132"/>
      <c r="QNC385" s="132"/>
      <c r="QND385" s="132"/>
      <c r="QNE385" s="132"/>
      <c r="QNF385" s="132"/>
      <c r="QNG385" s="132"/>
      <c r="QNH385" s="132"/>
      <c r="QNI385" s="132"/>
      <c r="QNJ385" s="132"/>
      <c r="QNK385" s="132"/>
      <c r="QNL385" s="132"/>
      <c r="QNM385" s="132"/>
      <c r="QNN385" s="132"/>
      <c r="QNO385" s="132"/>
      <c r="QNP385" s="132"/>
      <c r="QNQ385" s="132"/>
      <c r="QNR385" s="132"/>
      <c r="QNS385" s="132"/>
      <c r="QNT385" s="132"/>
      <c r="QNU385" s="132"/>
      <c r="QNV385" s="132"/>
      <c r="QNW385" s="132"/>
      <c r="QNX385" s="132"/>
      <c r="QNY385" s="132"/>
      <c r="QNZ385" s="132"/>
      <c r="QOA385" s="132"/>
      <c r="QOB385" s="132"/>
      <c r="QOC385" s="132"/>
      <c r="QOD385" s="132"/>
      <c r="QOE385" s="132"/>
      <c r="QOF385" s="132"/>
      <c r="QOG385" s="132"/>
      <c r="QOH385" s="132"/>
      <c r="QOI385" s="132"/>
      <c r="QOJ385" s="132"/>
      <c r="QOK385" s="132"/>
      <c r="QOL385" s="132"/>
      <c r="QOM385" s="132"/>
      <c r="QON385" s="132"/>
      <c r="QOO385" s="132"/>
      <c r="QOP385" s="132"/>
      <c r="QOQ385" s="132"/>
      <c r="QOR385" s="132"/>
      <c r="QOS385" s="132"/>
      <c r="QOT385" s="132"/>
      <c r="QOU385" s="132"/>
      <c r="QOV385" s="132"/>
      <c r="QOW385" s="132"/>
      <c r="QOX385" s="132"/>
      <c r="QOY385" s="132"/>
      <c r="QOZ385" s="132"/>
      <c r="QPA385" s="132"/>
      <c r="QPB385" s="132"/>
      <c r="QPC385" s="132"/>
      <c r="QPD385" s="132"/>
      <c r="QPE385" s="132"/>
      <c r="QPF385" s="132"/>
      <c r="QPG385" s="132"/>
      <c r="QPH385" s="132"/>
      <c r="QPI385" s="132"/>
      <c r="QPJ385" s="132"/>
      <c r="QPK385" s="132"/>
      <c r="QPL385" s="132"/>
      <c r="QPM385" s="132"/>
      <c r="QPN385" s="132"/>
      <c r="QPO385" s="132"/>
      <c r="QPP385" s="132"/>
      <c r="QPQ385" s="132"/>
      <c r="QPR385" s="132"/>
      <c r="QPS385" s="132"/>
      <c r="QPT385" s="132"/>
      <c r="QPU385" s="132"/>
      <c r="QPV385" s="132"/>
      <c r="QPW385" s="132"/>
      <c r="QPX385" s="132"/>
      <c r="QPY385" s="132"/>
      <c r="QPZ385" s="132"/>
      <c r="QQA385" s="132"/>
      <c r="QQB385" s="132"/>
      <c r="QQC385" s="132"/>
      <c r="QQD385" s="132"/>
      <c r="QQE385" s="132"/>
      <c r="QQF385" s="132"/>
      <c r="QQG385" s="132"/>
      <c r="QQH385" s="132"/>
      <c r="QQI385" s="132"/>
      <c r="QQJ385" s="132"/>
      <c r="QQK385" s="132"/>
      <c r="QQL385" s="132"/>
      <c r="QQM385" s="132"/>
      <c r="QQN385" s="132"/>
      <c r="QQO385" s="132"/>
      <c r="QQP385" s="132"/>
      <c r="QQQ385" s="132"/>
      <c r="QQR385" s="132"/>
      <c r="QQS385" s="132"/>
      <c r="QQT385" s="132"/>
      <c r="QQU385" s="132"/>
      <c r="QQV385" s="132"/>
      <c r="QQW385" s="132"/>
      <c r="QQX385" s="132"/>
      <c r="QQY385" s="132"/>
      <c r="QQZ385" s="132"/>
      <c r="QRA385" s="132"/>
      <c r="QRB385" s="132"/>
      <c r="QRC385" s="132"/>
      <c r="QRD385" s="132"/>
      <c r="QRE385" s="132"/>
      <c r="QRF385" s="132"/>
      <c r="QRG385" s="132"/>
      <c r="QRH385" s="132"/>
      <c r="QRI385" s="132"/>
      <c r="QRJ385" s="132"/>
      <c r="QRK385" s="132"/>
      <c r="QRL385" s="132"/>
      <c r="QRM385" s="132"/>
      <c r="QRN385" s="132"/>
      <c r="QRO385" s="132"/>
      <c r="QRP385" s="132"/>
      <c r="QRQ385" s="132"/>
      <c r="QRR385" s="132"/>
      <c r="QRS385" s="132"/>
      <c r="QRT385" s="132"/>
      <c r="QRU385" s="132"/>
      <c r="QRV385" s="132"/>
      <c r="QRW385" s="132"/>
      <c r="QRX385" s="132"/>
      <c r="QRY385" s="132"/>
      <c r="QRZ385" s="132"/>
      <c r="QSA385" s="132"/>
      <c r="QSB385" s="132"/>
      <c r="QSC385" s="132"/>
      <c r="QSD385" s="132"/>
      <c r="QSE385" s="132"/>
      <c r="QSF385" s="132"/>
      <c r="QSG385" s="132"/>
      <c r="QSH385" s="132"/>
      <c r="QSI385" s="132"/>
      <c r="QSJ385" s="132"/>
      <c r="QSK385" s="132"/>
      <c r="QSL385" s="132"/>
      <c r="QSM385" s="132"/>
      <c r="QSN385" s="132"/>
      <c r="QSO385" s="132"/>
      <c r="QSP385" s="132"/>
      <c r="QSQ385" s="132"/>
      <c r="QSR385" s="132"/>
      <c r="QSS385" s="132"/>
      <c r="QST385" s="132"/>
      <c r="QSU385" s="132"/>
      <c r="QSV385" s="132"/>
      <c r="QSW385" s="132"/>
      <c r="QSX385" s="132"/>
      <c r="QSY385" s="132"/>
      <c r="QSZ385" s="132"/>
      <c r="QTA385" s="132"/>
      <c r="QTB385" s="132"/>
      <c r="QTC385" s="132"/>
      <c r="QTD385" s="132"/>
      <c r="QTE385" s="132"/>
      <c r="QTF385" s="132"/>
      <c r="QTG385" s="132"/>
      <c r="QTH385" s="132"/>
      <c r="QTI385" s="132"/>
      <c r="QTJ385" s="132"/>
      <c r="QTK385" s="132"/>
      <c r="QTL385" s="132"/>
      <c r="QTM385" s="132"/>
      <c r="QTN385" s="132"/>
      <c r="QTO385" s="132"/>
      <c r="QTP385" s="132"/>
      <c r="QTQ385" s="132"/>
      <c r="QTR385" s="132"/>
      <c r="QTS385" s="132"/>
      <c r="QTT385" s="132"/>
      <c r="QTU385" s="132"/>
      <c r="QTV385" s="132"/>
      <c r="QTW385" s="132"/>
      <c r="QTX385" s="132"/>
      <c r="QTY385" s="132"/>
      <c r="QTZ385" s="132"/>
      <c r="QUA385" s="132"/>
      <c r="QUB385" s="132"/>
      <c r="QUC385" s="132"/>
      <c r="QUD385" s="132"/>
      <c r="QUE385" s="132"/>
      <c r="QUF385" s="132"/>
      <c r="QUG385" s="132"/>
      <c r="QUH385" s="132"/>
      <c r="QUI385" s="132"/>
      <c r="QUJ385" s="132"/>
      <c r="QUK385" s="132"/>
      <c r="QUL385" s="132"/>
      <c r="QUM385" s="132"/>
      <c r="QUN385" s="132"/>
      <c r="QUO385" s="132"/>
      <c r="QUP385" s="132"/>
      <c r="QUQ385" s="132"/>
      <c r="QUR385" s="132"/>
      <c r="QUS385" s="132"/>
      <c r="QUT385" s="132"/>
      <c r="QUU385" s="132"/>
      <c r="QUV385" s="132"/>
      <c r="QUW385" s="132"/>
      <c r="QUX385" s="132"/>
      <c r="QUY385" s="132"/>
      <c r="QUZ385" s="132"/>
      <c r="QVA385" s="132"/>
      <c r="QVB385" s="132"/>
      <c r="QVC385" s="132"/>
      <c r="QVD385" s="132"/>
      <c r="QVE385" s="132"/>
      <c r="QVF385" s="132"/>
      <c r="QVG385" s="132"/>
      <c r="QVH385" s="132"/>
      <c r="QVI385" s="132"/>
      <c r="QVJ385" s="132"/>
      <c r="QVK385" s="132"/>
      <c r="QVL385" s="132"/>
      <c r="QVM385" s="132"/>
      <c r="QVN385" s="132"/>
      <c r="QVO385" s="132"/>
      <c r="QVP385" s="132"/>
      <c r="QVQ385" s="132"/>
      <c r="QVR385" s="132"/>
      <c r="QVS385" s="132"/>
      <c r="QVT385" s="132"/>
      <c r="QVU385" s="132"/>
      <c r="QVV385" s="132"/>
      <c r="QVW385" s="132"/>
      <c r="QVX385" s="132"/>
      <c r="QVY385" s="132"/>
      <c r="QVZ385" s="132"/>
      <c r="QWA385" s="132"/>
      <c r="QWB385" s="132"/>
      <c r="QWC385" s="132"/>
      <c r="QWD385" s="132"/>
      <c r="QWE385" s="132"/>
      <c r="QWF385" s="132"/>
      <c r="QWG385" s="132"/>
      <c r="QWH385" s="132"/>
      <c r="QWI385" s="132"/>
      <c r="QWJ385" s="132"/>
      <c r="QWK385" s="132"/>
      <c r="QWL385" s="132"/>
      <c r="QWM385" s="132"/>
      <c r="QWN385" s="132"/>
      <c r="QWO385" s="132"/>
      <c r="QWP385" s="132"/>
      <c r="QWQ385" s="132"/>
      <c r="QWR385" s="132"/>
      <c r="QWS385" s="132"/>
      <c r="QWT385" s="132"/>
      <c r="QWU385" s="132"/>
      <c r="QWV385" s="132"/>
      <c r="QWW385" s="132"/>
      <c r="QWX385" s="132"/>
      <c r="QWY385" s="132"/>
      <c r="QWZ385" s="132"/>
      <c r="QXA385" s="132"/>
      <c r="QXB385" s="132"/>
      <c r="QXC385" s="132"/>
      <c r="QXD385" s="132"/>
      <c r="QXE385" s="132"/>
      <c r="QXF385" s="132"/>
      <c r="QXG385" s="132"/>
      <c r="QXH385" s="132"/>
      <c r="QXI385" s="132"/>
      <c r="QXJ385" s="132"/>
      <c r="QXK385" s="132"/>
      <c r="QXL385" s="132"/>
      <c r="QXM385" s="132"/>
      <c r="QXN385" s="132"/>
      <c r="QXO385" s="132"/>
      <c r="QXP385" s="132"/>
      <c r="QXQ385" s="132"/>
      <c r="QXR385" s="132"/>
      <c r="QXS385" s="132"/>
      <c r="QXT385" s="132"/>
      <c r="QXU385" s="132"/>
      <c r="QXV385" s="132"/>
      <c r="QXW385" s="132"/>
      <c r="QXX385" s="132"/>
      <c r="QXY385" s="132"/>
      <c r="QXZ385" s="132"/>
      <c r="QYA385" s="132"/>
      <c r="QYB385" s="132"/>
      <c r="QYC385" s="132"/>
      <c r="QYD385" s="132"/>
      <c r="QYE385" s="132"/>
      <c r="QYF385" s="132"/>
      <c r="QYG385" s="132"/>
      <c r="QYH385" s="132"/>
      <c r="QYI385" s="132"/>
      <c r="QYJ385" s="132"/>
      <c r="QYK385" s="132"/>
      <c r="QYL385" s="132"/>
      <c r="QYM385" s="132"/>
      <c r="QYN385" s="132"/>
      <c r="QYO385" s="132"/>
      <c r="QYP385" s="132"/>
      <c r="QYQ385" s="132"/>
      <c r="QYR385" s="132"/>
      <c r="QYS385" s="132"/>
      <c r="QYT385" s="132"/>
      <c r="QYU385" s="132"/>
      <c r="QYV385" s="132"/>
      <c r="QYW385" s="132"/>
      <c r="QYX385" s="132"/>
      <c r="QYY385" s="132"/>
      <c r="QYZ385" s="132"/>
      <c r="QZA385" s="132"/>
      <c r="QZB385" s="132"/>
      <c r="QZC385" s="132"/>
      <c r="QZD385" s="132"/>
      <c r="QZE385" s="132"/>
      <c r="QZF385" s="132"/>
      <c r="QZG385" s="132"/>
      <c r="QZH385" s="132"/>
      <c r="QZI385" s="132"/>
      <c r="QZJ385" s="132"/>
      <c r="QZK385" s="132"/>
      <c r="QZL385" s="132"/>
      <c r="QZM385" s="132"/>
      <c r="QZN385" s="132"/>
      <c r="QZO385" s="132"/>
      <c r="QZP385" s="132"/>
      <c r="QZQ385" s="132"/>
      <c r="QZR385" s="132"/>
      <c r="QZS385" s="132"/>
      <c r="QZT385" s="132"/>
      <c r="QZU385" s="132"/>
      <c r="QZV385" s="132"/>
      <c r="QZW385" s="132"/>
      <c r="QZX385" s="132"/>
      <c r="QZY385" s="132"/>
      <c r="QZZ385" s="132"/>
      <c r="RAA385" s="132"/>
      <c r="RAB385" s="132"/>
      <c r="RAC385" s="132"/>
      <c r="RAD385" s="132"/>
      <c r="RAE385" s="132"/>
      <c r="RAF385" s="132"/>
      <c r="RAG385" s="132"/>
      <c r="RAH385" s="132"/>
      <c r="RAI385" s="132"/>
      <c r="RAJ385" s="132"/>
      <c r="RAK385" s="132"/>
      <c r="RAL385" s="132"/>
      <c r="RAM385" s="132"/>
      <c r="RAN385" s="132"/>
      <c r="RAO385" s="132"/>
      <c r="RAP385" s="132"/>
      <c r="RAQ385" s="132"/>
      <c r="RAR385" s="132"/>
      <c r="RAS385" s="132"/>
      <c r="RAT385" s="132"/>
      <c r="RAU385" s="132"/>
      <c r="RAV385" s="132"/>
      <c r="RAW385" s="132"/>
      <c r="RAX385" s="132"/>
      <c r="RAY385" s="132"/>
      <c r="RAZ385" s="132"/>
      <c r="RBA385" s="132"/>
      <c r="RBB385" s="132"/>
      <c r="RBC385" s="132"/>
      <c r="RBD385" s="132"/>
      <c r="RBE385" s="132"/>
      <c r="RBF385" s="132"/>
      <c r="RBG385" s="132"/>
      <c r="RBH385" s="132"/>
      <c r="RBI385" s="132"/>
      <c r="RBJ385" s="132"/>
      <c r="RBK385" s="132"/>
      <c r="RBL385" s="132"/>
      <c r="RBM385" s="132"/>
      <c r="RBN385" s="132"/>
      <c r="RBO385" s="132"/>
      <c r="RBP385" s="132"/>
      <c r="RBQ385" s="132"/>
      <c r="RBR385" s="132"/>
      <c r="RBS385" s="132"/>
      <c r="RBT385" s="132"/>
      <c r="RBU385" s="132"/>
      <c r="RBV385" s="132"/>
      <c r="RBW385" s="132"/>
      <c r="RBX385" s="132"/>
      <c r="RBY385" s="132"/>
      <c r="RBZ385" s="132"/>
      <c r="RCA385" s="132"/>
      <c r="RCB385" s="132"/>
      <c r="RCC385" s="132"/>
      <c r="RCD385" s="132"/>
      <c r="RCE385" s="132"/>
      <c r="RCF385" s="132"/>
      <c r="RCG385" s="132"/>
      <c r="RCH385" s="132"/>
      <c r="RCI385" s="132"/>
      <c r="RCJ385" s="132"/>
      <c r="RCK385" s="132"/>
      <c r="RCL385" s="132"/>
      <c r="RCM385" s="132"/>
      <c r="RCN385" s="132"/>
      <c r="RCO385" s="132"/>
      <c r="RCP385" s="132"/>
      <c r="RCQ385" s="132"/>
      <c r="RCR385" s="132"/>
      <c r="RCS385" s="132"/>
      <c r="RCT385" s="132"/>
      <c r="RCU385" s="132"/>
      <c r="RCV385" s="132"/>
      <c r="RCW385" s="132"/>
      <c r="RCX385" s="132"/>
      <c r="RCY385" s="132"/>
      <c r="RCZ385" s="132"/>
      <c r="RDA385" s="132"/>
      <c r="RDB385" s="132"/>
      <c r="RDC385" s="132"/>
      <c r="RDD385" s="132"/>
      <c r="RDE385" s="132"/>
      <c r="RDF385" s="132"/>
      <c r="RDG385" s="132"/>
      <c r="RDH385" s="132"/>
      <c r="RDI385" s="132"/>
      <c r="RDJ385" s="132"/>
      <c r="RDK385" s="132"/>
      <c r="RDL385" s="132"/>
      <c r="RDM385" s="132"/>
      <c r="RDN385" s="132"/>
      <c r="RDO385" s="132"/>
      <c r="RDP385" s="132"/>
      <c r="RDQ385" s="132"/>
      <c r="RDR385" s="132"/>
      <c r="RDS385" s="132"/>
      <c r="RDT385" s="132"/>
      <c r="RDU385" s="132"/>
      <c r="RDV385" s="132"/>
      <c r="RDW385" s="132"/>
      <c r="RDX385" s="132"/>
      <c r="RDY385" s="132"/>
      <c r="RDZ385" s="132"/>
      <c r="REA385" s="132"/>
      <c r="REB385" s="132"/>
      <c r="REC385" s="132"/>
      <c r="RED385" s="132"/>
      <c r="REE385" s="132"/>
      <c r="REF385" s="132"/>
      <c r="REG385" s="132"/>
      <c r="REH385" s="132"/>
      <c r="REI385" s="132"/>
      <c r="REJ385" s="132"/>
      <c r="REK385" s="132"/>
      <c r="REL385" s="132"/>
      <c r="REM385" s="132"/>
      <c r="REN385" s="132"/>
      <c r="REO385" s="132"/>
      <c r="REP385" s="132"/>
      <c r="REQ385" s="132"/>
      <c r="RER385" s="132"/>
      <c r="RES385" s="132"/>
      <c r="RET385" s="132"/>
      <c r="REU385" s="132"/>
      <c r="REV385" s="132"/>
      <c r="REW385" s="132"/>
      <c r="REX385" s="132"/>
      <c r="REY385" s="132"/>
      <c r="REZ385" s="132"/>
      <c r="RFA385" s="132"/>
      <c r="RFB385" s="132"/>
      <c r="RFC385" s="132"/>
      <c r="RFD385" s="132"/>
      <c r="RFE385" s="132"/>
      <c r="RFF385" s="132"/>
      <c r="RFG385" s="132"/>
      <c r="RFH385" s="132"/>
      <c r="RFI385" s="132"/>
      <c r="RFJ385" s="132"/>
      <c r="RFK385" s="132"/>
      <c r="RFL385" s="132"/>
      <c r="RFM385" s="132"/>
      <c r="RFN385" s="132"/>
      <c r="RFO385" s="132"/>
      <c r="RFP385" s="132"/>
      <c r="RFQ385" s="132"/>
      <c r="RFR385" s="132"/>
      <c r="RFS385" s="132"/>
      <c r="RFT385" s="132"/>
      <c r="RFU385" s="132"/>
      <c r="RFV385" s="132"/>
      <c r="RFW385" s="132"/>
      <c r="RFX385" s="132"/>
      <c r="RFY385" s="132"/>
      <c r="RFZ385" s="132"/>
      <c r="RGA385" s="132"/>
      <c r="RGB385" s="132"/>
      <c r="RGC385" s="132"/>
      <c r="RGD385" s="132"/>
      <c r="RGE385" s="132"/>
      <c r="RGF385" s="132"/>
      <c r="RGG385" s="132"/>
      <c r="RGH385" s="132"/>
      <c r="RGI385" s="132"/>
      <c r="RGJ385" s="132"/>
      <c r="RGK385" s="132"/>
      <c r="RGL385" s="132"/>
      <c r="RGM385" s="132"/>
      <c r="RGN385" s="132"/>
      <c r="RGO385" s="132"/>
      <c r="RGP385" s="132"/>
      <c r="RGQ385" s="132"/>
      <c r="RGR385" s="132"/>
      <c r="RGS385" s="132"/>
      <c r="RGT385" s="132"/>
      <c r="RGU385" s="132"/>
      <c r="RGV385" s="132"/>
      <c r="RGW385" s="132"/>
      <c r="RGX385" s="132"/>
      <c r="RGY385" s="132"/>
      <c r="RGZ385" s="132"/>
      <c r="RHA385" s="132"/>
      <c r="RHB385" s="132"/>
      <c r="RHC385" s="132"/>
      <c r="RHD385" s="132"/>
      <c r="RHE385" s="132"/>
      <c r="RHF385" s="132"/>
      <c r="RHG385" s="132"/>
      <c r="RHH385" s="132"/>
      <c r="RHI385" s="132"/>
      <c r="RHJ385" s="132"/>
      <c r="RHK385" s="132"/>
      <c r="RHL385" s="132"/>
      <c r="RHM385" s="132"/>
      <c r="RHN385" s="132"/>
      <c r="RHO385" s="132"/>
      <c r="RHP385" s="132"/>
      <c r="RHQ385" s="132"/>
      <c r="RHR385" s="132"/>
      <c r="RHS385" s="132"/>
      <c r="RHT385" s="132"/>
      <c r="RHU385" s="132"/>
      <c r="RHV385" s="132"/>
      <c r="RHW385" s="132"/>
      <c r="RHX385" s="132"/>
      <c r="RHY385" s="132"/>
      <c r="RHZ385" s="132"/>
      <c r="RIA385" s="132"/>
      <c r="RIB385" s="132"/>
      <c r="RIC385" s="132"/>
      <c r="RID385" s="132"/>
      <c r="RIE385" s="132"/>
      <c r="RIF385" s="132"/>
      <c r="RIG385" s="132"/>
      <c r="RIH385" s="132"/>
      <c r="RII385" s="132"/>
      <c r="RIJ385" s="132"/>
      <c r="RIK385" s="132"/>
      <c r="RIL385" s="132"/>
      <c r="RIM385" s="132"/>
      <c r="RIN385" s="132"/>
      <c r="RIO385" s="132"/>
      <c r="RIP385" s="132"/>
      <c r="RIQ385" s="132"/>
      <c r="RIR385" s="132"/>
      <c r="RIS385" s="132"/>
      <c r="RIT385" s="132"/>
      <c r="RIU385" s="132"/>
      <c r="RIV385" s="132"/>
      <c r="RIW385" s="132"/>
      <c r="RIX385" s="132"/>
      <c r="RIY385" s="132"/>
      <c r="RIZ385" s="132"/>
      <c r="RJA385" s="132"/>
      <c r="RJB385" s="132"/>
      <c r="RJC385" s="132"/>
      <c r="RJD385" s="132"/>
      <c r="RJE385" s="132"/>
      <c r="RJF385" s="132"/>
      <c r="RJG385" s="132"/>
      <c r="RJH385" s="132"/>
      <c r="RJI385" s="132"/>
      <c r="RJJ385" s="132"/>
      <c r="RJK385" s="132"/>
      <c r="RJL385" s="132"/>
      <c r="RJM385" s="132"/>
      <c r="RJN385" s="132"/>
      <c r="RJO385" s="132"/>
      <c r="RJP385" s="132"/>
      <c r="RJQ385" s="132"/>
      <c r="RJR385" s="132"/>
      <c r="RJS385" s="132"/>
      <c r="RJT385" s="132"/>
      <c r="RJU385" s="132"/>
      <c r="RJV385" s="132"/>
      <c r="RJW385" s="132"/>
      <c r="RJX385" s="132"/>
      <c r="RJY385" s="132"/>
      <c r="RJZ385" s="132"/>
      <c r="RKA385" s="132"/>
      <c r="RKB385" s="132"/>
      <c r="RKC385" s="132"/>
      <c r="RKD385" s="132"/>
      <c r="RKE385" s="132"/>
      <c r="RKF385" s="132"/>
      <c r="RKG385" s="132"/>
      <c r="RKH385" s="132"/>
      <c r="RKI385" s="132"/>
      <c r="RKJ385" s="132"/>
      <c r="RKK385" s="132"/>
      <c r="RKL385" s="132"/>
      <c r="RKM385" s="132"/>
      <c r="RKN385" s="132"/>
      <c r="RKO385" s="132"/>
      <c r="RKP385" s="132"/>
      <c r="RKQ385" s="132"/>
      <c r="RKR385" s="132"/>
      <c r="RKS385" s="132"/>
      <c r="RKT385" s="132"/>
      <c r="RKU385" s="132"/>
      <c r="RKV385" s="132"/>
      <c r="RKW385" s="132"/>
      <c r="RKX385" s="132"/>
      <c r="RKY385" s="132"/>
      <c r="RKZ385" s="132"/>
      <c r="RLA385" s="132"/>
      <c r="RLB385" s="132"/>
      <c r="RLC385" s="132"/>
      <c r="RLD385" s="132"/>
      <c r="RLE385" s="132"/>
      <c r="RLF385" s="132"/>
      <c r="RLG385" s="132"/>
      <c r="RLH385" s="132"/>
      <c r="RLI385" s="132"/>
      <c r="RLJ385" s="132"/>
      <c r="RLK385" s="132"/>
      <c r="RLL385" s="132"/>
      <c r="RLM385" s="132"/>
      <c r="RLN385" s="132"/>
      <c r="RLO385" s="132"/>
      <c r="RLP385" s="132"/>
      <c r="RLQ385" s="132"/>
      <c r="RLR385" s="132"/>
      <c r="RLS385" s="132"/>
      <c r="RLT385" s="132"/>
      <c r="RLU385" s="132"/>
      <c r="RLV385" s="132"/>
      <c r="RLW385" s="132"/>
      <c r="RLX385" s="132"/>
      <c r="RLY385" s="132"/>
      <c r="RLZ385" s="132"/>
      <c r="RMA385" s="132"/>
      <c r="RMB385" s="132"/>
      <c r="RMC385" s="132"/>
      <c r="RMD385" s="132"/>
      <c r="RME385" s="132"/>
      <c r="RMF385" s="132"/>
      <c r="RMG385" s="132"/>
      <c r="RMH385" s="132"/>
      <c r="RMI385" s="132"/>
      <c r="RMJ385" s="132"/>
      <c r="RMK385" s="132"/>
      <c r="RML385" s="132"/>
      <c r="RMM385" s="132"/>
      <c r="RMN385" s="132"/>
      <c r="RMO385" s="132"/>
      <c r="RMP385" s="132"/>
      <c r="RMQ385" s="132"/>
      <c r="RMR385" s="132"/>
      <c r="RMS385" s="132"/>
      <c r="RMT385" s="132"/>
      <c r="RMU385" s="132"/>
      <c r="RMV385" s="132"/>
      <c r="RMW385" s="132"/>
      <c r="RMX385" s="132"/>
      <c r="RMY385" s="132"/>
      <c r="RMZ385" s="132"/>
      <c r="RNA385" s="132"/>
      <c r="RNB385" s="132"/>
      <c r="RNC385" s="132"/>
      <c r="RND385" s="132"/>
      <c r="RNE385" s="132"/>
      <c r="RNF385" s="132"/>
      <c r="RNG385" s="132"/>
      <c r="RNH385" s="132"/>
      <c r="RNI385" s="132"/>
      <c r="RNJ385" s="132"/>
      <c r="RNK385" s="132"/>
      <c r="RNL385" s="132"/>
      <c r="RNM385" s="132"/>
      <c r="RNN385" s="132"/>
      <c r="RNO385" s="132"/>
      <c r="RNP385" s="132"/>
      <c r="RNQ385" s="132"/>
      <c r="RNR385" s="132"/>
      <c r="RNS385" s="132"/>
      <c r="RNT385" s="132"/>
      <c r="RNU385" s="132"/>
      <c r="RNV385" s="132"/>
      <c r="RNW385" s="132"/>
      <c r="RNX385" s="132"/>
      <c r="RNY385" s="132"/>
      <c r="RNZ385" s="132"/>
      <c r="ROA385" s="132"/>
      <c r="ROB385" s="132"/>
      <c r="ROC385" s="132"/>
      <c r="ROD385" s="132"/>
      <c r="ROE385" s="132"/>
      <c r="ROF385" s="132"/>
      <c r="ROG385" s="132"/>
      <c r="ROH385" s="132"/>
      <c r="ROI385" s="132"/>
      <c r="ROJ385" s="132"/>
      <c r="ROK385" s="132"/>
      <c r="ROL385" s="132"/>
      <c r="ROM385" s="132"/>
      <c r="RON385" s="132"/>
      <c r="ROO385" s="132"/>
      <c r="ROP385" s="132"/>
      <c r="ROQ385" s="132"/>
      <c r="ROR385" s="132"/>
      <c r="ROS385" s="132"/>
      <c r="ROT385" s="132"/>
      <c r="ROU385" s="132"/>
      <c r="ROV385" s="132"/>
      <c r="ROW385" s="132"/>
      <c r="ROX385" s="132"/>
      <c r="ROY385" s="132"/>
      <c r="ROZ385" s="132"/>
      <c r="RPA385" s="132"/>
      <c r="RPB385" s="132"/>
      <c r="RPC385" s="132"/>
      <c r="RPD385" s="132"/>
      <c r="RPE385" s="132"/>
      <c r="RPF385" s="132"/>
      <c r="RPG385" s="132"/>
      <c r="RPH385" s="132"/>
      <c r="RPI385" s="132"/>
      <c r="RPJ385" s="132"/>
      <c r="RPK385" s="132"/>
      <c r="RPL385" s="132"/>
      <c r="RPM385" s="132"/>
      <c r="RPN385" s="132"/>
      <c r="RPO385" s="132"/>
      <c r="RPP385" s="132"/>
      <c r="RPQ385" s="132"/>
      <c r="RPR385" s="132"/>
      <c r="RPS385" s="132"/>
      <c r="RPT385" s="132"/>
      <c r="RPU385" s="132"/>
      <c r="RPV385" s="132"/>
      <c r="RPW385" s="132"/>
      <c r="RPX385" s="132"/>
      <c r="RPY385" s="132"/>
      <c r="RPZ385" s="132"/>
      <c r="RQA385" s="132"/>
      <c r="RQB385" s="132"/>
      <c r="RQC385" s="132"/>
      <c r="RQD385" s="132"/>
      <c r="RQE385" s="132"/>
      <c r="RQF385" s="132"/>
      <c r="RQG385" s="132"/>
      <c r="RQH385" s="132"/>
      <c r="RQI385" s="132"/>
      <c r="RQJ385" s="132"/>
      <c r="RQK385" s="132"/>
      <c r="RQL385" s="132"/>
      <c r="RQM385" s="132"/>
      <c r="RQN385" s="132"/>
      <c r="RQO385" s="132"/>
      <c r="RQP385" s="132"/>
      <c r="RQQ385" s="132"/>
      <c r="RQR385" s="132"/>
      <c r="RQS385" s="132"/>
      <c r="RQT385" s="132"/>
      <c r="RQU385" s="132"/>
      <c r="RQV385" s="132"/>
      <c r="RQW385" s="132"/>
      <c r="RQX385" s="132"/>
      <c r="RQY385" s="132"/>
      <c r="RQZ385" s="132"/>
      <c r="RRA385" s="132"/>
      <c r="RRB385" s="132"/>
      <c r="RRC385" s="132"/>
      <c r="RRD385" s="132"/>
      <c r="RRE385" s="132"/>
      <c r="RRF385" s="132"/>
      <c r="RRG385" s="132"/>
      <c r="RRH385" s="132"/>
      <c r="RRI385" s="132"/>
      <c r="RRJ385" s="132"/>
      <c r="RRK385" s="132"/>
      <c r="RRL385" s="132"/>
      <c r="RRM385" s="132"/>
      <c r="RRN385" s="132"/>
      <c r="RRO385" s="132"/>
      <c r="RRP385" s="132"/>
      <c r="RRQ385" s="132"/>
      <c r="RRR385" s="132"/>
      <c r="RRS385" s="132"/>
      <c r="RRT385" s="132"/>
      <c r="RRU385" s="132"/>
      <c r="RRV385" s="132"/>
      <c r="RRW385" s="132"/>
      <c r="RRX385" s="132"/>
      <c r="RRY385" s="132"/>
      <c r="RRZ385" s="132"/>
      <c r="RSA385" s="132"/>
      <c r="RSB385" s="132"/>
      <c r="RSC385" s="132"/>
      <c r="RSD385" s="132"/>
      <c r="RSE385" s="132"/>
      <c r="RSF385" s="132"/>
      <c r="RSG385" s="132"/>
      <c r="RSH385" s="132"/>
      <c r="RSI385" s="132"/>
      <c r="RSJ385" s="132"/>
      <c r="RSK385" s="132"/>
      <c r="RSL385" s="132"/>
      <c r="RSM385" s="132"/>
      <c r="RSN385" s="132"/>
      <c r="RSO385" s="132"/>
      <c r="RSP385" s="132"/>
      <c r="RSQ385" s="132"/>
      <c r="RSR385" s="132"/>
      <c r="RSS385" s="132"/>
      <c r="RST385" s="132"/>
      <c r="RSU385" s="132"/>
      <c r="RSV385" s="132"/>
      <c r="RSW385" s="132"/>
      <c r="RSX385" s="132"/>
      <c r="RSY385" s="132"/>
      <c r="RSZ385" s="132"/>
      <c r="RTA385" s="132"/>
      <c r="RTB385" s="132"/>
      <c r="RTC385" s="132"/>
      <c r="RTD385" s="132"/>
      <c r="RTE385" s="132"/>
      <c r="RTF385" s="132"/>
      <c r="RTG385" s="132"/>
      <c r="RTH385" s="132"/>
      <c r="RTI385" s="132"/>
      <c r="RTJ385" s="132"/>
      <c r="RTK385" s="132"/>
      <c r="RTL385" s="132"/>
      <c r="RTM385" s="132"/>
      <c r="RTN385" s="132"/>
      <c r="RTO385" s="132"/>
      <c r="RTP385" s="132"/>
      <c r="RTQ385" s="132"/>
      <c r="RTR385" s="132"/>
      <c r="RTS385" s="132"/>
      <c r="RTT385" s="132"/>
      <c r="RTU385" s="132"/>
      <c r="RTV385" s="132"/>
      <c r="RTW385" s="132"/>
      <c r="RTX385" s="132"/>
      <c r="RTY385" s="132"/>
      <c r="RTZ385" s="132"/>
      <c r="RUA385" s="132"/>
      <c r="RUB385" s="132"/>
      <c r="RUC385" s="132"/>
      <c r="RUD385" s="132"/>
      <c r="RUE385" s="132"/>
      <c r="RUF385" s="132"/>
      <c r="RUG385" s="132"/>
      <c r="RUH385" s="132"/>
      <c r="RUI385" s="132"/>
      <c r="RUJ385" s="132"/>
      <c r="RUK385" s="132"/>
      <c r="RUL385" s="132"/>
      <c r="RUM385" s="132"/>
      <c r="RUN385" s="132"/>
      <c r="RUO385" s="132"/>
      <c r="RUP385" s="132"/>
      <c r="RUQ385" s="132"/>
      <c r="RUR385" s="132"/>
      <c r="RUS385" s="132"/>
      <c r="RUT385" s="132"/>
      <c r="RUU385" s="132"/>
      <c r="RUV385" s="132"/>
      <c r="RUW385" s="132"/>
      <c r="RUX385" s="132"/>
      <c r="RUY385" s="132"/>
      <c r="RUZ385" s="132"/>
      <c r="RVA385" s="132"/>
      <c r="RVB385" s="132"/>
      <c r="RVC385" s="132"/>
      <c r="RVD385" s="132"/>
      <c r="RVE385" s="132"/>
      <c r="RVF385" s="132"/>
      <c r="RVG385" s="132"/>
      <c r="RVH385" s="132"/>
      <c r="RVI385" s="132"/>
      <c r="RVJ385" s="132"/>
      <c r="RVK385" s="132"/>
      <c r="RVL385" s="132"/>
      <c r="RVM385" s="132"/>
      <c r="RVN385" s="132"/>
      <c r="RVO385" s="132"/>
      <c r="RVP385" s="132"/>
      <c r="RVQ385" s="132"/>
      <c r="RVR385" s="132"/>
      <c r="RVS385" s="132"/>
      <c r="RVT385" s="132"/>
      <c r="RVU385" s="132"/>
      <c r="RVV385" s="132"/>
      <c r="RVW385" s="132"/>
      <c r="RVX385" s="132"/>
      <c r="RVY385" s="132"/>
      <c r="RVZ385" s="132"/>
      <c r="RWA385" s="132"/>
      <c r="RWB385" s="132"/>
      <c r="RWC385" s="132"/>
      <c r="RWD385" s="132"/>
      <c r="RWE385" s="132"/>
      <c r="RWF385" s="132"/>
      <c r="RWG385" s="132"/>
      <c r="RWH385" s="132"/>
      <c r="RWI385" s="132"/>
      <c r="RWJ385" s="132"/>
      <c r="RWK385" s="132"/>
      <c r="RWL385" s="132"/>
      <c r="RWM385" s="132"/>
      <c r="RWN385" s="132"/>
      <c r="RWO385" s="132"/>
      <c r="RWP385" s="132"/>
      <c r="RWQ385" s="132"/>
      <c r="RWR385" s="132"/>
      <c r="RWS385" s="132"/>
      <c r="RWT385" s="132"/>
      <c r="RWU385" s="132"/>
      <c r="RWV385" s="132"/>
      <c r="RWW385" s="132"/>
      <c r="RWX385" s="132"/>
      <c r="RWY385" s="132"/>
      <c r="RWZ385" s="132"/>
      <c r="RXA385" s="132"/>
      <c r="RXB385" s="132"/>
      <c r="RXC385" s="132"/>
      <c r="RXD385" s="132"/>
      <c r="RXE385" s="132"/>
      <c r="RXF385" s="132"/>
      <c r="RXG385" s="132"/>
      <c r="RXH385" s="132"/>
      <c r="RXI385" s="132"/>
      <c r="RXJ385" s="132"/>
      <c r="RXK385" s="132"/>
      <c r="RXL385" s="132"/>
      <c r="RXM385" s="132"/>
      <c r="RXN385" s="132"/>
      <c r="RXO385" s="132"/>
      <c r="RXP385" s="132"/>
      <c r="RXQ385" s="132"/>
      <c r="RXR385" s="132"/>
      <c r="RXS385" s="132"/>
      <c r="RXT385" s="132"/>
      <c r="RXU385" s="132"/>
      <c r="RXV385" s="132"/>
      <c r="RXW385" s="132"/>
      <c r="RXX385" s="132"/>
      <c r="RXY385" s="132"/>
      <c r="RXZ385" s="132"/>
      <c r="RYA385" s="132"/>
      <c r="RYB385" s="132"/>
      <c r="RYC385" s="132"/>
      <c r="RYD385" s="132"/>
      <c r="RYE385" s="132"/>
      <c r="RYF385" s="132"/>
      <c r="RYG385" s="132"/>
      <c r="RYH385" s="132"/>
      <c r="RYI385" s="132"/>
      <c r="RYJ385" s="132"/>
      <c r="RYK385" s="132"/>
      <c r="RYL385" s="132"/>
      <c r="RYM385" s="132"/>
      <c r="RYN385" s="132"/>
      <c r="RYO385" s="132"/>
      <c r="RYP385" s="132"/>
      <c r="RYQ385" s="132"/>
      <c r="RYR385" s="132"/>
      <c r="RYS385" s="132"/>
      <c r="RYT385" s="132"/>
      <c r="RYU385" s="132"/>
      <c r="RYV385" s="132"/>
      <c r="RYW385" s="132"/>
      <c r="RYX385" s="132"/>
      <c r="RYY385" s="132"/>
      <c r="RYZ385" s="132"/>
      <c r="RZA385" s="132"/>
      <c r="RZB385" s="132"/>
      <c r="RZC385" s="132"/>
      <c r="RZD385" s="132"/>
      <c r="RZE385" s="132"/>
      <c r="RZF385" s="132"/>
      <c r="RZG385" s="132"/>
      <c r="RZH385" s="132"/>
      <c r="RZI385" s="132"/>
      <c r="RZJ385" s="132"/>
      <c r="RZK385" s="132"/>
      <c r="RZL385" s="132"/>
      <c r="RZM385" s="132"/>
      <c r="RZN385" s="132"/>
      <c r="RZO385" s="132"/>
      <c r="RZP385" s="132"/>
      <c r="RZQ385" s="132"/>
      <c r="RZR385" s="132"/>
      <c r="RZS385" s="132"/>
      <c r="RZT385" s="132"/>
      <c r="RZU385" s="132"/>
      <c r="RZV385" s="132"/>
      <c r="RZW385" s="132"/>
      <c r="RZX385" s="132"/>
      <c r="RZY385" s="132"/>
      <c r="RZZ385" s="132"/>
      <c r="SAA385" s="132"/>
      <c r="SAB385" s="132"/>
      <c r="SAC385" s="132"/>
      <c r="SAD385" s="132"/>
      <c r="SAE385" s="132"/>
      <c r="SAF385" s="132"/>
      <c r="SAG385" s="132"/>
      <c r="SAH385" s="132"/>
      <c r="SAI385" s="132"/>
      <c r="SAJ385" s="132"/>
      <c r="SAK385" s="132"/>
      <c r="SAL385" s="132"/>
      <c r="SAM385" s="132"/>
      <c r="SAN385" s="132"/>
      <c r="SAO385" s="132"/>
      <c r="SAP385" s="132"/>
      <c r="SAQ385" s="132"/>
      <c r="SAR385" s="132"/>
      <c r="SAS385" s="132"/>
      <c r="SAT385" s="132"/>
      <c r="SAU385" s="132"/>
      <c r="SAV385" s="132"/>
      <c r="SAW385" s="132"/>
      <c r="SAX385" s="132"/>
      <c r="SAY385" s="132"/>
      <c r="SAZ385" s="132"/>
      <c r="SBA385" s="132"/>
      <c r="SBB385" s="132"/>
      <c r="SBC385" s="132"/>
      <c r="SBD385" s="132"/>
      <c r="SBE385" s="132"/>
      <c r="SBF385" s="132"/>
      <c r="SBG385" s="132"/>
      <c r="SBH385" s="132"/>
      <c r="SBI385" s="132"/>
      <c r="SBJ385" s="132"/>
      <c r="SBK385" s="132"/>
      <c r="SBL385" s="132"/>
      <c r="SBM385" s="132"/>
      <c r="SBN385" s="132"/>
      <c r="SBO385" s="132"/>
      <c r="SBP385" s="132"/>
      <c r="SBQ385" s="132"/>
      <c r="SBR385" s="132"/>
      <c r="SBS385" s="132"/>
      <c r="SBT385" s="132"/>
      <c r="SBU385" s="132"/>
      <c r="SBV385" s="132"/>
      <c r="SBW385" s="132"/>
      <c r="SBX385" s="132"/>
      <c r="SBY385" s="132"/>
      <c r="SBZ385" s="132"/>
      <c r="SCA385" s="132"/>
      <c r="SCB385" s="132"/>
      <c r="SCC385" s="132"/>
      <c r="SCD385" s="132"/>
      <c r="SCE385" s="132"/>
      <c r="SCF385" s="132"/>
      <c r="SCG385" s="132"/>
      <c r="SCH385" s="132"/>
      <c r="SCI385" s="132"/>
      <c r="SCJ385" s="132"/>
      <c r="SCK385" s="132"/>
      <c r="SCL385" s="132"/>
      <c r="SCM385" s="132"/>
      <c r="SCN385" s="132"/>
      <c r="SCO385" s="132"/>
      <c r="SCP385" s="132"/>
      <c r="SCQ385" s="132"/>
      <c r="SCR385" s="132"/>
      <c r="SCS385" s="132"/>
      <c r="SCT385" s="132"/>
      <c r="SCU385" s="132"/>
      <c r="SCV385" s="132"/>
      <c r="SCW385" s="132"/>
      <c r="SCX385" s="132"/>
      <c r="SCY385" s="132"/>
      <c r="SCZ385" s="132"/>
      <c r="SDA385" s="132"/>
      <c r="SDB385" s="132"/>
      <c r="SDC385" s="132"/>
      <c r="SDD385" s="132"/>
      <c r="SDE385" s="132"/>
      <c r="SDF385" s="132"/>
      <c r="SDG385" s="132"/>
      <c r="SDH385" s="132"/>
      <c r="SDI385" s="132"/>
      <c r="SDJ385" s="132"/>
      <c r="SDK385" s="132"/>
      <c r="SDL385" s="132"/>
      <c r="SDM385" s="132"/>
      <c r="SDN385" s="132"/>
      <c r="SDO385" s="132"/>
      <c r="SDP385" s="132"/>
      <c r="SDQ385" s="132"/>
      <c r="SDR385" s="132"/>
      <c r="SDS385" s="132"/>
      <c r="SDT385" s="132"/>
      <c r="SDU385" s="132"/>
      <c r="SDV385" s="132"/>
      <c r="SDW385" s="132"/>
      <c r="SDX385" s="132"/>
      <c r="SDY385" s="132"/>
      <c r="SDZ385" s="132"/>
      <c r="SEA385" s="132"/>
      <c r="SEB385" s="132"/>
      <c r="SEC385" s="132"/>
      <c r="SED385" s="132"/>
      <c r="SEE385" s="132"/>
      <c r="SEF385" s="132"/>
      <c r="SEG385" s="132"/>
      <c r="SEH385" s="132"/>
      <c r="SEI385" s="132"/>
      <c r="SEJ385" s="132"/>
      <c r="SEK385" s="132"/>
      <c r="SEL385" s="132"/>
      <c r="SEM385" s="132"/>
      <c r="SEN385" s="132"/>
      <c r="SEO385" s="132"/>
      <c r="SEP385" s="132"/>
      <c r="SEQ385" s="132"/>
      <c r="SER385" s="132"/>
      <c r="SES385" s="132"/>
      <c r="SET385" s="132"/>
      <c r="SEU385" s="132"/>
      <c r="SEV385" s="132"/>
      <c r="SEW385" s="132"/>
      <c r="SEX385" s="132"/>
      <c r="SEY385" s="132"/>
      <c r="SEZ385" s="132"/>
      <c r="SFA385" s="132"/>
      <c r="SFB385" s="132"/>
      <c r="SFC385" s="132"/>
      <c r="SFD385" s="132"/>
      <c r="SFE385" s="132"/>
      <c r="SFF385" s="132"/>
      <c r="SFG385" s="132"/>
      <c r="SFH385" s="132"/>
      <c r="SFI385" s="132"/>
      <c r="SFJ385" s="132"/>
      <c r="SFK385" s="132"/>
      <c r="SFL385" s="132"/>
      <c r="SFM385" s="132"/>
      <c r="SFN385" s="132"/>
      <c r="SFO385" s="132"/>
      <c r="SFP385" s="132"/>
      <c r="SFQ385" s="132"/>
      <c r="SFR385" s="132"/>
      <c r="SFS385" s="132"/>
      <c r="SFT385" s="132"/>
      <c r="SFU385" s="132"/>
      <c r="SFV385" s="132"/>
      <c r="SFW385" s="132"/>
      <c r="SFX385" s="132"/>
      <c r="SFY385" s="132"/>
      <c r="SFZ385" s="132"/>
      <c r="SGA385" s="132"/>
      <c r="SGB385" s="132"/>
      <c r="SGC385" s="132"/>
      <c r="SGD385" s="132"/>
      <c r="SGE385" s="132"/>
      <c r="SGF385" s="132"/>
      <c r="SGG385" s="132"/>
      <c r="SGH385" s="132"/>
      <c r="SGI385" s="132"/>
      <c r="SGJ385" s="132"/>
      <c r="SGK385" s="132"/>
      <c r="SGL385" s="132"/>
      <c r="SGM385" s="132"/>
      <c r="SGN385" s="132"/>
      <c r="SGO385" s="132"/>
      <c r="SGP385" s="132"/>
      <c r="SGQ385" s="132"/>
      <c r="SGR385" s="132"/>
      <c r="SGS385" s="132"/>
      <c r="SGT385" s="132"/>
      <c r="SGU385" s="132"/>
      <c r="SGV385" s="132"/>
      <c r="SGW385" s="132"/>
      <c r="SGX385" s="132"/>
      <c r="SGY385" s="132"/>
      <c r="SGZ385" s="132"/>
      <c r="SHA385" s="132"/>
      <c r="SHB385" s="132"/>
      <c r="SHC385" s="132"/>
      <c r="SHD385" s="132"/>
      <c r="SHE385" s="132"/>
      <c r="SHF385" s="132"/>
      <c r="SHG385" s="132"/>
      <c r="SHH385" s="132"/>
      <c r="SHI385" s="132"/>
      <c r="SHJ385" s="132"/>
      <c r="SHK385" s="132"/>
      <c r="SHL385" s="132"/>
      <c r="SHM385" s="132"/>
      <c r="SHN385" s="132"/>
      <c r="SHO385" s="132"/>
      <c r="SHP385" s="132"/>
      <c r="SHQ385" s="132"/>
      <c r="SHR385" s="132"/>
      <c r="SHS385" s="132"/>
      <c r="SHT385" s="132"/>
      <c r="SHU385" s="132"/>
      <c r="SHV385" s="132"/>
      <c r="SHW385" s="132"/>
      <c r="SHX385" s="132"/>
      <c r="SHY385" s="132"/>
      <c r="SHZ385" s="132"/>
      <c r="SIA385" s="132"/>
      <c r="SIB385" s="132"/>
      <c r="SIC385" s="132"/>
      <c r="SID385" s="132"/>
      <c r="SIE385" s="132"/>
      <c r="SIF385" s="132"/>
      <c r="SIG385" s="132"/>
      <c r="SIH385" s="132"/>
      <c r="SII385" s="132"/>
      <c r="SIJ385" s="132"/>
      <c r="SIK385" s="132"/>
      <c r="SIL385" s="132"/>
      <c r="SIM385" s="132"/>
      <c r="SIN385" s="132"/>
      <c r="SIO385" s="132"/>
      <c r="SIP385" s="132"/>
      <c r="SIQ385" s="132"/>
      <c r="SIR385" s="132"/>
      <c r="SIS385" s="132"/>
      <c r="SIT385" s="132"/>
      <c r="SIU385" s="132"/>
      <c r="SIV385" s="132"/>
      <c r="SIW385" s="132"/>
      <c r="SIX385" s="132"/>
      <c r="SIY385" s="132"/>
      <c r="SIZ385" s="132"/>
      <c r="SJA385" s="132"/>
      <c r="SJB385" s="132"/>
      <c r="SJC385" s="132"/>
      <c r="SJD385" s="132"/>
      <c r="SJE385" s="132"/>
      <c r="SJF385" s="132"/>
      <c r="SJG385" s="132"/>
      <c r="SJH385" s="132"/>
      <c r="SJI385" s="132"/>
      <c r="SJJ385" s="132"/>
      <c r="SJK385" s="132"/>
      <c r="SJL385" s="132"/>
      <c r="SJM385" s="132"/>
      <c r="SJN385" s="132"/>
      <c r="SJO385" s="132"/>
      <c r="SJP385" s="132"/>
      <c r="SJQ385" s="132"/>
      <c r="SJR385" s="132"/>
      <c r="SJS385" s="132"/>
      <c r="SJT385" s="132"/>
      <c r="SJU385" s="132"/>
      <c r="SJV385" s="132"/>
      <c r="SJW385" s="132"/>
      <c r="SJX385" s="132"/>
      <c r="SJY385" s="132"/>
      <c r="SJZ385" s="132"/>
      <c r="SKA385" s="132"/>
      <c r="SKB385" s="132"/>
      <c r="SKC385" s="132"/>
      <c r="SKD385" s="132"/>
      <c r="SKE385" s="132"/>
      <c r="SKF385" s="132"/>
      <c r="SKG385" s="132"/>
      <c r="SKH385" s="132"/>
      <c r="SKI385" s="132"/>
      <c r="SKJ385" s="132"/>
      <c r="SKK385" s="132"/>
      <c r="SKL385" s="132"/>
      <c r="SKM385" s="132"/>
      <c r="SKN385" s="132"/>
      <c r="SKO385" s="132"/>
      <c r="SKP385" s="132"/>
      <c r="SKQ385" s="132"/>
      <c r="SKR385" s="132"/>
      <c r="SKS385" s="132"/>
      <c r="SKT385" s="132"/>
      <c r="SKU385" s="132"/>
      <c r="SKV385" s="132"/>
      <c r="SKW385" s="132"/>
      <c r="SKX385" s="132"/>
      <c r="SKY385" s="132"/>
      <c r="SKZ385" s="132"/>
      <c r="SLA385" s="132"/>
      <c r="SLB385" s="132"/>
      <c r="SLC385" s="132"/>
      <c r="SLD385" s="132"/>
      <c r="SLE385" s="132"/>
      <c r="SLF385" s="132"/>
      <c r="SLG385" s="132"/>
      <c r="SLH385" s="132"/>
      <c r="SLI385" s="132"/>
      <c r="SLJ385" s="132"/>
      <c r="SLK385" s="132"/>
      <c r="SLL385" s="132"/>
      <c r="SLM385" s="132"/>
      <c r="SLN385" s="132"/>
      <c r="SLO385" s="132"/>
      <c r="SLP385" s="132"/>
      <c r="SLQ385" s="132"/>
      <c r="SLR385" s="132"/>
      <c r="SLS385" s="132"/>
      <c r="SLT385" s="132"/>
      <c r="SLU385" s="132"/>
      <c r="SLV385" s="132"/>
      <c r="SLW385" s="132"/>
      <c r="SLX385" s="132"/>
      <c r="SLY385" s="132"/>
      <c r="SLZ385" s="132"/>
      <c r="SMA385" s="132"/>
      <c r="SMB385" s="132"/>
      <c r="SMC385" s="132"/>
      <c r="SMD385" s="132"/>
      <c r="SME385" s="132"/>
      <c r="SMF385" s="132"/>
      <c r="SMG385" s="132"/>
      <c r="SMH385" s="132"/>
      <c r="SMI385" s="132"/>
      <c r="SMJ385" s="132"/>
      <c r="SMK385" s="132"/>
      <c r="SML385" s="132"/>
      <c r="SMM385" s="132"/>
      <c r="SMN385" s="132"/>
      <c r="SMO385" s="132"/>
      <c r="SMP385" s="132"/>
      <c r="SMQ385" s="132"/>
      <c r="SMR385" s="132"/>
      <c r="SMS385" s="132"/>
      <c r="SMT385" s="132"/>
      <c r="SMU385" s="132"/>
      <c r="SMV385" s="132"/>
      <c r="SMW385" s="132"/>
      <c r="SMX385" s="132"/>
      <c r="SMY385" s="132"/>
      <c r="SMZ385" s="132"/>
      <c r="SNA385" s="132"/>
      <c r="SNB385" s="132"/>
      <c r="SNC385" s="132"/>
      <c r="SND385" s="132"/>
      <c r="SNE385" s="132"/>
      <c r="SNF385" s="132"/>
      <c r="SNG385" s="132"/>
      <c r="SNH385" s="132"/>
      <c r="SNI385" s="132"/>
      <c r="SNJ385" s="132"/>
      <c r="SNK385" s="132"/>
      <c r="SNL385" s="132"/>
      <c r="SNM385" s="132"/>
      <c r="SNN385" s="132"/>
      <c r="SNO385" s="132"/>
      <c r="SNP385" s="132"/>
      <c r="SNQ385" s="132"/>
      <c r="SNR385" s="132"/>
      <c r="SNS385" s="132"/>
      <c r="SNT385" s="132"/>
      <c r="SNU385" s="132"/>
      <c r="SNV385" s="132"/>
      <c r="SNW385" s="132"/>
      <c r="SNX385" s="132"/>
      <c r="SNY385" s="132"/>
      <c r="SNZ385" s="132"/>
      <c r="SOA385" s="132"/>
      <c r="SOB385" s="132"/>
      <c r="SOC385" s="132"/>
      <c r="SOD385" s="132"/>
      <c r="SOE385" s="132"/>
      <c r="SOF385" s="132"/>
      <c r="SOG385" s="132"/>
      <c r="SOH385" s="132"/>
      <c r="SOI385" s="132"/>
      <c r="SOJ385" s="132"/>
      <c r="SOK385" s="132"/>
      <c r="SOL385" s="132"/>
      <c r="SOM385" s="132"/>
      <c r="SON385" s="132"/>
      <c r="SOO385" s="132"/>
      <c r="SOP385" s="132"/>
      <c r="SOQ385" s="132"/>
      <c r="SOR385" s="132"/>
      <c r="SOS385" s="132"/>
      <c r="SOT385" s="132"/>
      <c r="SOU385" s="132"/>
      <c r="SOV385" s="132"/>
      <c r="SOW385" s="132"/>
      <c r="SOX385" s="132"/>
      <c r="SOY385" s="132"/>
      <c r="SOZ385" s="132"/>
      <c r="SPA385" s="132"/>
      <c r="SPB385" s="132"/>
      <c r="SPC385" s="132"/>
      <c r="SPD385" s="132"/>
      <c r="SPE385" s="132"/>
      <c r="SPF385" s="132"/>
      <c r="SPG385" s="132"/>
      <c r="SPH385" s="132"/>
      <c r="SPI385" s="132"/>
      <c r="SPJ385" s="132"/>
      <c r="SPK385" s="132"/>
      <c r="SPL385" s="132"/>
      <c r="SPM385" s="132"/>
      <c r="SPN385" s="132"/>
      <c r="SPO385" s="132"/>
      <c r="SPP385" s="132"/>
      <c r="SPQ385" s="132"/>
      <c r="SPR385" s="132"/>
      <c r="SPS385" s="132"/>
      <c r="SPT385" s="132"/>
      <c r="SPU385" s="132"/>
      <c r="SPV385" s="132"/>
      <c r="SPW385" s="132"/>
      <c r="SPX385" s="132"/>
      <c r="SPY385" s="132"/>
      <c r="SPZ385" s="132"/>
      <c r="SQA385" s="132"/>
      <c r="SQB385" s="132"/>
      <c r="SQC385" s="132"/>
      <c r="SQD385" s="132"/>
      <c r="SQE385" s="132"/>
      <c r="SQF385" s="132"/>
      <c r="SQG385" s="132"/>
      <c r="SQH385" s="132"/>
      <c r="SQI385" s="132"/>
      <c r="SQJ385" s="132"/>
      <c r="SQK385" s="132"/>
      <c r="SQL385" s="132"/>
      <c r="SQM385" s="132"/>
      <c r="SQN385" s="132"/>
      <c r="SQO385" s="132"/>
      <c r="SQP385" s="132"/>
      <c r="SQQ385" s="132"/>
      <c r="SQR385" s="132"/>
      <c r="SQS385" s="132"/>
      <c r="SQT385" s="132"/>
      <c r="SQU385" s="132"/>
      <c r="SQV385" s="132"/>
      <c r="SQW385" s="132"/>
      <c r="SQX385" s="132"/>
      <c r="SQY385" s="132"/>
      <c r="SQZ385" s="132"/>
      <c r="SRA385" s="132"/>
      <c r="SRB385" s="132"/>
      <c r="SRC385" s="132"/>
      <c r="SRD385" s="132"/>
      <c r="SRE385" s="132"/>
      <c r="SRF385" s="132"/>
      <c r="SRG385" s="132"/>
      <c r="SRH385" s="132"/>
      <c r="SRI385" s="132"/>
      <c r="SRJ385" s="132"/>
      <c r="SRK385" s="132"/>
      <c r="SRL385" s="132"/>
      <c r="SRM385" s="132"/>
      <c r="SRN385" s="132"/>
      <c r="SRO385" s="132"/>
      <c r="SRP385" s="132"/>
      <c r="SRQ385" s="132"/>
      <c r="SRR385" s="132"/>
      <c r="SRS385" s="132"/>
      <c r="SRT385" s="132"/>
      <c r="SRU385" s="132"/>
      <c r="SRV385" s="132"/>
      <c r="SRW385" s="132"/>
      <c r="SRX385" s="132"/>
      <c r="SRY385" s="132"/>
      <c r="SRZ385" s="132"/>
      <c r="SSA385" s="132"/>
      <c r="SSB385" s="132"/>
      <c r="SSC385" s="132"/>
      <c r="SSD385" s="132"/>
      <c r="SSE385" s="132"/>
      <c r="SSF385" s="132"/>
      <c r="SSG385" s="132"/>
      <c r="SSH385" s="132"/>
      <c r="SSI385" s="132"/>
      <c r="SSJ385" s="132"/>
      <c r="SSK385" s="132"/>
      <c r="SSL385" s="132"/>
      <c r="SSM385" s="132"/>
      <c r="SSN385" s="132"/>
      <c r="SSO385" s="132"/>
      <c r="SSP385" s="132"/>
      <c r="SSQ385" s="132"/>
      <c r="SSR385" s="132"/>
      <c r="SSS385" s="132"/>
      <c r="SST385" s="132"/>
      <c r="SSU385" s="132"/>
      <c r="SSV385" s="132"/>
      <c r="SSW385" s="132"/>
      <c r="SSX385" s="132"/>
      <c r="SSY385" s="132"/>
      <c r="SSZ385" s="132"/>
      <c r="STA385" s="132"/>
      <c r="STB385" s="132"/>
      <c r="STC385" s="132"/>
      <c r="STD385" s="132"/>
      <c r="STE385" s="132"/>
      <c r="STF385" s="132"/>
      <c r="STG385" s="132"/>
      <c r="STH385" s="132"/>
      <c r="STI385" s="132"/>
      <c r="STJ385" s="132"/>
      <c r="STK385" s="132"/>
      <c r="STL385" s="132"/>
      <c r="STM385" s="132"/>
      <c r="STN385" s="132"/>
      <c r="STO385" s="132"/>
      <c r="STP385" s="132"/>
      <c r="STQ385" s="132"/>
      <c r="STR385" s="132"/>
      <c r="STS385" s="132"/>
      <c r="STT385" s="132"/>
      <c r="STU385" s="132"/>
      <c r="STV385" s="132"/>
      <c r="STW385" s="132"/>
      <c r="STX385" s="132"/>
      <c r="STY385" s="132"/>
      <c r="STZ385" s="132"/>
      <c r="SUA385" s="132"/>
      <c r="SUB385" s="132"/>
      <c r="SUC385" s="132"/>
      <c r="SUD385" s="132"/>
      <c r="SUE385" s="132"/>
      <c r="SUF385" s="132"/>
      <c r="SUG385" s="132"/>
      <c r="SUH385" s="132"/>
      <c r="SUI385" s="132"/>
      <c r="SUJ385" s="132"/>
      <c r="SUK385" s="132"/>
      <c r="SUL385" s="132"/>
      <c r="SUM385" s="132"/>
      <c r="SUN385" s="132"/>
      <c r="SUO385" s="132"/>
      <c r="SUP385" s="132"/>
      <c r="SUQ385" s="132"/>
      <c r="SUR385" s="132"/>
      <c r="SUS385" s="132"/>
      <c r="SUT385" s="132"/>
      <c r="SUU385" s="132"/>
      <c r="SUV385" s="132"/>
      <c r="SUW385" s="132"/>
      <c r="SUX385" s="132"/>
      <c r="SUY385" s="132"/>
      <c r="SUZ385" s="132"/>
      <c r="SVA385" s="132"/>
      <c r="SVB385" s="132"/>
      <c r="SVC385" s="132"/>
      <c r="SVD385" s="132"/>
      <c r="SVE385" s="132"/>
      <c r="SVF385" s="132"/>
      <c r="SVG385" s="132"/>
      <c r="SVH385" s="132"/>
      <c r="SVI385" s="132"/>
      <c r="SVJ385" s="132"/>
      <c r="SVK385" s="132"/>
      <c r="SVL385" s="132"/>
      <c r="SVM385" s="132"/>
      <c r="SVN385" s="132"/>
      <c r="SVO385" s="132"/>
      <c r="SVP385" s="132"/>
      <c r="SVQ385" s="132"/>
      <c r="SVR385" s="132"/>
      <c r="SVS385" s="132"/>
      <c r="SVT385" s="132"/>
      <c r="SVU385" s="132"/>
      <c r="SVV385" s="132"/>
      <c r="SVW385" s="132"/>
      <c r="SVX385" s="132"/>
      <c r="SVY385" s="132"/>
      <c r="SVZ385" s="132"/>
      <c r="SWA385" s="132"/>
      <c r="SWB385" s="132"/>
      <c r="SWC385" s="132"/>
      <c r="SWD385" s="132"/>
      <c r="SWE385" s="132"/>
      <c r="SWF385" s="132"/>
      <c r="SWG385" s="132"/>
      <c r="SWH385" s="132"/>
      <c r="SWI385" s="132"/>
      <c r="SWJ385" s="132"/>
      <c r="SWK385" s="132"/>
      <c r="SWL385" s="132"/>
      <c r="SWM385" s="132"/>
      <c r="SWN385" s="132"/>
      <c r="SWO385" s="132"/>
      <c r="SWP385" s="132"/>
      <c r="SWQ385" s="132"/>
      <c r="SWR385" s="132"/>
      <c r="SWS385" s="132"/>
      <c r="SWT385" s="132"/>
      <c r="SWU385" s="132"/>
      <c r="SWV385" s="132"/>
      <c r="SWW385" s="132"/>
      <c r="SWX385" s="132"/>
      <c r="SWY385" s="132"/>
      <c r="SWZ385" s="132"/>
      <c r="SXA385" s="132"/>
      <c r="SXB385" s="132"/>
      <c r="SXC385" s="132"/>
      <c r="SXD385" s="132"/>
      <c r="SXE385" s="132"/>
      <c r="SXF385" s="132"/>
      <c r="SXG385" s="132"/>
      <c r="SXH385" s="132"/>
      <c r="SXI385" s="132"/>
      <c r="SXJ385" s="132"/>
      <c r="SXK385" s="132"/>
      <c r="SXL385" s="132"/>
      <c r="SXM385" s="132"/>
      <c r="SXN385" s="132"/>
      <c r="SXO385" s="132"/>
      <c r="SXP385" s="132"/>
      <c r="SXQ385" s="132"/>
      <c r="SXR385" s="132"/>
      <c r="SXS385" s="132"/>
      <c r="SXT385" s="132"/>
      <c r="SXU385" s="132"/>
      <c r="SXV385" s="132"/>
      <c r="SXW385" s="132"/>
      <c r="SXX385" s="132"/>
      <c r="SXY385" s="132"/>
      <c r="SXZ385" s="132"/>
      <c r="SYA385" s="132"/>
      <c r="SYB385" s="132"/>
      <c r="SYC385" s="132"/>
      <c r="SYD385" s="132"/>
      <c r="SYE385" s="132"/>
      <c r="SYF385" s="132"/>
      <c r="SYG385" s="132"/>
      <c r="SYH385" s="132"/>
      <c r="SYI385" s="132"/>
      <c r="SYJ385" s="132"/>
      <c r="SYK385" s="132"/>
      <c r="SYL385" s="132"/>
      <c r="SYM385" s="132"/>
      <c r="SYN385" s="132"/>
      <c r="SYO385" s="132"/>
      <c r="SYP385" s="132"/>
      <c r="SYQ385" s="132"/>
      <c r="SYR385" s="132"/>
      <c r="SYS385" s="132"/>
      <c r="SYT385" s="132"/>
      <c r="SYU385" s="132"/>
      <c r="SYV385" s="132"/>
      <c r="SYW385" s="132"/>
      <c r="SYX385" s="132"/>
      <c r="SYY385" s="132"/>
      <c r="SYZ385" s="132"/>
      <c r="SZA385" s="132"/>
      <c r="SZB385" s="132"/>
      <c r="SZC385" s="132"/>
      <c r="SZD385" s="132"/>
      <c r="SZE385" s="132"/>
      <c r="SZF385" s="132"/>
      <c r="SZG385" s="132"/>
      <c r="SZH385" s="132"/>
      <c r="SZI385" s="132"/>
      <c r="SZJ385" s="132"/>
      <c r="SZK385" s="132"/>
      <c r="SZL385" s="132"/>
      <c r="SZM385" s="132"/>
      <c r="SZN385" s="132"/>
      <c r="SZO385" s="132"/>
      <c r="SZP385" s="132"/>
      <c r="SZQ385" s="132"/>
      <c r="SZR385" s="132"/>
      <c r="SZS385" s="132"/>
      <c r="SZT385" s="132"/>
      <c r="SZU385" s="132"/>
      <c r="SZV385" s="132"/>
      <c r="SZW385" s="132"/>
      <c r="SZX385" s="132"/>
      <c r="SZY385" s="132"/>
      <c r="SZZ385" s="132"/>
      <c r="TAA385" s="132"/>
      <c r="TAB385" s="132"/>
      <c r="TAC385" s="132"/>
      <c r="TAD385" s="132"/>
      <c r="TAE385" s="132"/>
      <c r="TAF385" s="132"/>
      <c r="TAG385" s="132"/>
      <c r="TAH385" s="132"/>
      <c r="TAI385" s="132"/>
      <c r="TAJ385" s="132"/>
      <c r="TAK385" s="132"/>
      <c r="TAL385" s="132"/>
      <c r="TAM385" s="132"/>
      <c r="TAN385" s="132"/>
      <c r="TAO385" s="132"/>
      <c r="TAP385" s="132"/>
      <c r="TAQ385" s="132"/>
      <c r="TAR385" s="132"/>
      <c r="TAS385" s="132"/>
      <c r="TAT385" s="132"/>
      <c r="TAU385" s="132"/>
      <c r="TAV385" s="132"/>
      <c r="TAW385" s="132"/>
      <c r="TAX385" s="132"/>
      <c r="TAY385" s="132"/>
      <c r="TAZ385" s="132"/>
      <c r="TBA385" s="132"/>
      <c r="TBB385" s="132"/>
      <c r="TBC385" s="132"/>
      <c r="TBD385" s="132"/>
      <c r="TBE385" s="132"/>
      <c r="TBF385" s="132"/>
      <c r="TBG385" s="132"/>
      <c r="TBH385" s="132"/>
      <c r="TBI385" s="132"/>
      <c r="TBJ385" s="132"/>
      <c r="TBK385" s="132"/>
      <c r="TBL385" s="132"/>
      <c r="TBM385" s="132"/>
      <c r="TBN385" s="132"/>
      <c r="TBO385" s="132"/>
      <c r="TBP385" s="132"/>
      <c r="TBQ385" s="132"/>
      <c r="TBR385" s="132"/>
      <c r="TBS385" s="132"/>
      <c r="TBT385" s="132"/>
      <c r="TBU385" s="132"/>
      <c r="TBV385" s="132"/>
      <c r="TBW385" s="132"/>
      <c r="TBX385" s="132"/>
      <c r="TBY385" s="132"/>
      <c r="TBZ385" s="132"/>
      <c r="TCA385" s="132"/>
      <c r="TCB385" s="132"/>
      <c r="TCC385" s="132"/>
      <c r="TCD385" s="132"/>
      <c r="TCE385" s="132"/>
      <c r="TCF385" s="132"/>
      <c r="TCG385" s="132"/>
      <c r="TCH385" s="132"/>
      <c r="TCI385" s="132"/>
      <c r="TCJ385" s="132"/>
      <c r="TCK385" s="132"/>
      <c r="TCL385" s="132"/>
      <c r="TCM385" s="132"/>
      <c r="TCN385" s="132"/>
      <c r="TCO385" s="132"/>
      <c r="TCP385" s="132"/>
      <c r="TCQ385" s="132"/>
      <c r="TCR385" s="132"/>
      <c r="TCS385" s="132"/>
      <c r="TCT385" s="132"/>
      <c r="TCU385" s="132"/>
      <c r="TCV385" s="132"/>
      <c r="TCW385" s="132"/>
      <c r="TCX385" s="132"/>
      <c r="TCY385" s="132"/>
      <c r="TCZ385" s="132"/>
      <c r="TDA385" s="132"/>
      <c r="TDB385" s="132"/>
      <c r="TDC385" s="132"/>
      <c r="TDD385" s="132"/>
      <c r="TDE385" s="132"/>
      <c r="TDF385" s="132"/>
      <c r="TDG385" s="132"/>
      <c r="TDH385" s="132"/>
      <c r="TDI385" s="132"/>
      <c r="TDJ385" s="132"/>
      <c r="TDK385" s="132"/>
      <c r="TDL385" s="132"/>
      <c r="TDM385" s="132"/>
      <c r="TDN385" s="132"/>
      <c r="TDO385" s="132"/>
      <c r="TDP385" s="132"/>
      <c r="TDQ385" s="132"/>
      <c r="TDR385" s="132"/>
      <c r="TDS385" s="132"/>
      <c r="TDT385" s="132"/>
      <c r="TDU385" s="132"/>
      <c r="TDV385" s="132"/>
      <c r="TDW385" s="132"/>
      <c r="TDX385" s="132"/>
      <c r="TDY385" s="132"/>
      <c r="TDZ385" s="132"/>
      <c r="TEA385" s="132"/>
      <c r="TEB385" s="132"/>
      <c r="TEC385" s="132"/>
      <c r="TED385" s="132"/>
      <c r="TEE385" s="132"/>
      <c r="TEF385" s="132"/>
      <c r="TEG385" s="132"/>
      <c r="TEH385" s="132"/>
      <c r="TEI385" s="132"/>
      <c r="TEJ385" s="132"/>
      <c r="TEK385" s="132"/>
      <c r="TEL385" s="132"/>
      <c r="TEM385" s="132"/>
      <c r="TEN385" s="132"/>
      <c r="TEO385" s="132"/>
      <c r="TEP385" s="132"/>
      <c r="TEQ385" s="132"/>
      <c r="TER385" s="132"/>
      <c r="TES385" s="132"/>
      <c r="TET385" s="132"/>
      <c r="TEU385" s="132"/>
      <c r="TEV385" s="132"/>
      <c r="TEW385" s="132"/>
      <c r="TEX385" s="132"/>
      <c r="TEY385" s="132"/>
      <c r="TEZ385" s="132"/>
      <c r="TFA385" s="132"/>
      <c r="TFB385" s="132"/>
      <c r="TFC385" s="132"/>
      <c r="TFD385" s="132"/>
      <c r="TFE385" s="132"/>
      <c r="TFF385" s="132"/>
      <c r="TFG385" s="132"/>
      <c r="TFH385" s="132"/>
      <c r="TFI385" s="132"/>
      <c r="TFJ385" s="132"/>
      <c r="TFK385" s="132"/>
      <c r="TFL385" s="132"/>
      <c r="TFM385" s="132"/>
      <c r="TFN385" s="132"/>
      <c r="TFO385" s="132"/>
      <c r="TFP385" s="132"/>
      <c r="TFQ385" s="132"/>
      <c r="TFR385" s="132"/>
      <c r="TFS385" s="132"/>
      <c r="TFT385" s="132"/>
      <c r="TFU385" s="132"/>
      <c r="TFV385" s="132"/>
      <c r="TFW385" s="132"/>
      <c r="TFX385" s="132"/>
      <c r="TFY385" s="132"/>
      <c r="TFZ385" s="132"/>
      <c r="TGA385" s="132"/>
      <c r="TGB385" s="132"/>
      <c r="TGC385" s="132"/>
      <c r="TGD385" s="132"/>
      <c r="TGE385" s="132"/>
      <c r="TGF385" s="132"/>
      <c r="TGG385" s="132"/>
      <c r="TGH385" s="132"/>
      <c r="TGI385" s="132"/>
      <c r="TGJ385" s="132"/>
      <c r="TGK385" s="132"/>
      <c r="TGL385" s="132"/>
      <c r="TGM385" s="132"/>
      <c r="TGN385" s="132"/>
      <c r="TGO385" s="132"/>
      <c r="TGP385" s="132"/>
      <c r="TGQ385" s="132"/>
      <c r="TGR385" s="132"/>
      <c r="TGS385" s="132"/>
      <c r="TGT385" s="132"/>
      <c r="TGU385" s="132"/>
      <c r="TGV385" s="132"/>
      <c r="TGW385" s="132"/>
      <c r="TGX385" s="132"/>
      <c r="TGY385" s="132"/>
      <c r="TGZ385" s="132"/>
      <c r="THA385" s="132"/>
      <c r="THB385" s="132"/>
      <c r="THC385" s="132"/>
      <c r="THD385" s="132"/>
      <c r="THE385" s="132"/>
      <c r="THF385" s="132"/>
      <c r="THG385" s="132"/>
      <c r="THH385" s="132"/>
      <c r="THI385" s="132"/>
      <c r="THJ385" s="132"/>
      <c r="THK385" s="132"/>
      <c r="THL385" s="132"/>
      <c r="THM385" s="132"/>
      <c r="THN385" s="132"/>
      <c r="THO385" s="132"/>
      <c r="THP385" s="132"/>
      <c r="THQ385" s="132"/>
      <c r="THR385" s="132"/>
      <c r="THS385" s="132"/>
      <c r="THT385" s="132"/>
      <c r="THU385" s="132"/>
      <c r="THV385" s="132"/>
      <c r="THW385" s="132"/>
      <c r="THX385" s="132"/>
      <c r="THY385" s="132"/>
      <c r="THZ385" s="132"/>
      <c r="TIA385" s="132"/>
      <c r="TIB385" s="132"/>
      <c r="TIC385" s="132"/>
      <c r="TID385" s="132"/>
      <c r="TIE385" s="132"/>
      <c r="TIF385" s="132"/>
      <c r="TIG385" s="132"/>
      <c r="TIH385" s="132"/>
      <c r="TII385" s="132"/>
      <c r="TIJ385" s="132"/>
      <c r="TIK385" s="132"/>
      <c r="TIL385" s="132"/>
      <c r="TIM385" s="132"/>
      <c r="TIN385" s="132"/>
      <c r="TIO385" s="132"/>
      <c r="TIP385" s="132"/>
      <c r="TIQ385" s="132"/>
      <c r="TIR385" s="132"/>
      <c r="TIS385" s="132"/>
      <c r="TIT385" s="132"/>
      <c r="TIU385" s="132"/>
      <c r="TIV385" s="132"/>
      <c r="TIW385" s="132"/>
      <c r="TIX385" s="132"/>
      <c r="TIY385" s="132"/>
      <c r="TIZ385" s="132"/>
      <c r="TJA385" s="132"/>
      <c r="TJB385" s="132"/>
      <c r="TJC385" s="132"/>
      <c r="TJD385" s="132"/>
      <c r="TJE385" s="132"/>
      <c r="TJF385" s="132"/>
      <c r="TJG385" s="132"/>
      <c r="TJH385" s="132"/>
      <c r="TJI385" s="132"/>
      <c r="TJJ385" s="132"/>
      <c r="TJK385" s="132"/>
      <c r="TJL385" s="132"/>
      <c r="TJM385" s="132"/>
      <c r="TJN385" s="132"/>
      <c r="TJO385" s="132"/>
      <c r="TJP385" s="132"/>
      <c r="TJQ385" s="132"/>
      <c r="TJR385" s="132"/>
      <c r="TJS385" s="132"/>
      <c r="TJT385" s="132"/>
      <c r="TJU385" s="132"/>
      <c r="TJV385" s="132"/>
      <c r="TJW385" s="132"/>
      <c r="TJX385" s="132"/>
      <c r="TJY385" s="132"/>
      <c r="TJZ385" s="132"/>
      <c r="TKA385" s="132"/>
      <c r="TKB385" s="132"/>
      <c r="TKC385" s="132"/>
      <c r="TKD385" s="132"/>
      <c r="TKE385" s="132"/>
      <c r="TKF385" s="132"/>
      <c r="TKG385" s="132"/>
      <c r="TKH385" s="132"/>
      <c r="TKI385" s="132"/>
      <c r="TKJ385" s="132"/>
      <c r="TKK385" s="132"/>
      <c r="TKL385" s="132"/>
      <c r="TKM385" s="132"/>
      <c r="TKN385" s="132"/>
      <c r="TKO385" s="132"/>
      <c r="TKP385" s="132"/>
      <c r="TKQ385" s="132"/>
      <c r="TKR385" s="132"/>
      <c r="TKS385" s="132"/>
      <c r="TKT385" s="132"/>
      <c r="TKU385" s="132"/>
      <c r="TKV385" s="132"/>
      <c r="TKW385" s="132"/>
      <c r="TKX385" s="132"/>
      <c r="TKY385" s="132"/>
      <c r="TKZ385" s="132"/>
      <c r="TLA385" s="132"/>
      <c r="TLB385" s="132"/>
      <c r="TLC385" s="132"/>
      <c r="TLD385" s="132"/>
      <c r="TLE385" s="132"/>
      <c r="TLF385" s="132"/>
      <c r="TLG385" s="132"/>
      <c r="TLH385" s="132"/>
      <c r="TLI385" s="132"/>
      <c r="TLJ385" s="132"/>
      <c r="TLK385" s="132"/>
      <c r="TLL385" s="132"/>
      <c r="TLM385" s="132"/>
      <c r="TLN385" s="132"/>
      <c r="TLO385" s="132"/>
      <c r="TLP385" s="132"/>
      <c r="TLQ385" s="132"/>
      <c r="TLR385" s="132"/>
      <c r="TLS385" s="132"/>
      <c r="TLT385" s="132"/>
      <c r="TLU385" s="132"/>
      <c r="TLV385" s="132"/>
      <c r="TLW385" s="132"/>
      <c r="TLX385" s="132"/>
      <c r="TLY385" s="132"/>
      <c r="TLZ385" s="132"/>
      <c r="TMA385" s="132"/>
      <c r="TMB385" s="132"/>
      <c r="TMC385" s="132"/>
      <c r="TMD385" s="132"/>
      <c r="TME385" s="132"/>
      <c r="TMF385" s="132"/>
      <c r="TMG385" s="132"/>
      <c r="TMH385" s="132"/>
      <c r="TMI385" s="132"/>
      <c r="TMJ385" s="132"/>
      <c r="TMK385" s="132"/>
      <c r="TML385" s="132"/>
      <c r="TMM385" s="132"/>
      <c r="TMN385" s="132"/>
      <c r="TMO385" s="132"/>
      <c r="TMP385" s="132"/>
      <c r="TMQ385" s="132"/>
      <c r="TMR385" s="132"/>
      <c r="TMS385" s="132"/>
      <c r="TMT385" s="132"/>
      <c r="TMU385" s="132"/>
      <c r="TMV385" s="132"/>
      <c r="TMW385" s="132"/>
      <c r="TMX385" s="132"/>
      <c r="TMY385" s="132"/>
      <c r="TMZ385" s="132"/>
      <c r="TNA385" s="132"/>
      <c r="TNB385" s="132"/>
      <c r="TNC385" s="132"/>
      <c r="TND385" s="132"/>
      <c r="TNE385" s="132"/>
      <c r="TNF385" s="132"/>
      <c r="TNG385" s="132"/>
      <c r="TNH385" s="132"/>
      <c r="TNI385" s="132"/>
      <c r="TNJ385" s="132"/>
      <c r="TNK385" s="132"/>
      <c r="TNL385" s="132"/>
      <c r="TNM385" s="132"/>
      <c r="TNN385" s="132"/>
      <c r="TNO385" s="132"/>
      <c r="TNP385" s="132"/>
      <c r="TNQ385" s="132"/>
      <c r="TNR385" s="132"/>
      <c r="TNS385" s="132"/>
      <c r="TNT385" s="132"/>
      <c r="TNU385" s="132"/>
      <c r="TNV385" s="132"/>
      <c r="TNW385" s="132"/>
      <c r="TNX385" s="132"/>
      <c r="TNY385" s="132"/>
      <c r="TNZ385" s="132"/>
      <c r="TOA385" s="132"/>
      <c r="TOB385" s="132"/>
      <c r="TOC385" s="132"/>
      <c r="TOD385" s="132"/>
      <c r="TOE385" s="132"/>
      <c r="TOF385" s="132"/>
      <c r="TOG385" s="132"/>
      <c r="TOH385" s="132"/>
      <c r="TOI385" s="132"/>
      <c r="TOJ385" s="132"/>
      <c r="TOK385" s="132"/>
      <c r="TOL385" s="132"/>
      <c r="TOM385" s="132"/>
      <c r="TON385" s="132"/>
      <c r="TOO385" s="132"/>
      <c r="TOP385" s="132"/>
      <c r="TOQ385" s="132"/>
      <c r="TOR385" s="132"/>
      <c r="TOS385" s="132"/>
      <c r="TOT385" s="132"/>
      <c r="TOU385" s="132"/>
      <c r="TOV385" s="132"/>
      <c r="TOW385" s="132"/>
      <c r="TOX385" s="132"/>
      <c r="TOY385" s="132"/>
      <c r="TOZ385" s="132"/>
      <c r="TPA385" s="132"/>
      <c r="TPB385" s="132"/>
      <c r="TPC385" s="132"/>
      <c r="TPD385" s="132"/>
      <c r="TPE385" s="132"/>
      <c r="TPF385" s="132"/>
      <c r="TPG385" s="132"/>
      <c r="TPH385" s="132"/>
      <c r="TPI385" s="132"/>
      <c r="TPJ385" s="132"/>
      <c r="TPK385" s="132"/>
      <c r="TPL385" s="132"/>
      <c r="TPM385" s="132"/>
      <c r="TPN385" s="132"/>
      <c r="TPO385" s="132"/>
      <c r="TPP385" s="132"/>
      <c r="TPQ385" s="132"/>
      <c r="TPR385" s="132"/>
      <c r="TPS385" s="132"/>
      <c r="TPT385" s="132"/>
      <c r="TPU385" s="132"/>
      <c r="TPV385" s="132"/>
      <c r="TPW385" s="132"/>
      <c r="TPX385" s="132"/>
      <c r="TPY385" s="132"/>
      <c r="TPZ385" s="132"/>
      <c r="TQA385" s="132"/>
      <c r="TQB385" s="132"/>
      <c r="TQC385" s="132"/>
      <c r="TQD385" s="132"/>
      <c r="TQE385" s="132"/>
      <c r="TQF385" s="132"/>
      <c r="TQG385" s="132"/>
      <c r="TQH385" s="132"/>
      <c r="TQI385" s="132"/>
      <c r="TQJ385" s="132"/>
      <c r="TQK385" s="132"/>
      <c r="TQL385" s="132"/>
      <c r="TQM385" s="132"/>
      <c r="TQN385" s="132"/>
      <c r="TQO385" s="132"/>
      <c r="TQP385" s="132"/>
      <c r="TQQ385" s="132"/>
      <c r="TQR385" s="132"/>
      <c r="TQS385" s="132"/>
      <c r="TQT385" s="132"/>
      <c r="TQU385" s="132"/>
      <c r="TQV385" s="132"/>
      <c r="TQW385" s="132"/>
      <c r="TQX385" s="132"/>
      <c r="TQY385" s="132"/>
      <c r="TQZ385" s="132"/>
      <c r="TRA385" s="132"/>
      <c r="TRB385" s="132"/>
      <c r="TRC385" s="132"/>
      <c r="TRD385" s="132"/>
      <c r="TRE385" s="132"/>
      <c r="TRF385" s="132"/>
      <c r="TRG385" s="132"/>
      <c r="TRH385" s="132"/>
      <c r="TRI385" s="132"/>
      <c r="TRJ385" s="132"/>
      <c r="TRK385" s="132"/>
      <c r="TRL385" s="132"/>
      <c r="TRM385" s="132"/>
      <c r="TRN385" s="132"/>
      <c r="TRO385" s="132"/>
      <c r="TRP385" s="132"/>
      <c r="TRQ385" s="132"/>
      <c r="TRR385" s="132"/>
      <c r="TRS385" s="132"/>
      <c r="TRT385" s="132"/>
      <c r="TRU385" s="132"/>
      <c r="TRV385" s="132"/>
      <c r="TRW385" s="132"/>
      <c r="TRX385" s="132"/>
      <c r="TRY385" s="132"/>
      <c r="TRZ385" s="132"/>
      <c r="TSA385" s="132"/>
      <c r="TSB385" s="132"/>
      <c r="TSC385" s="132"/>
      <c r="TSD385" s="132"/>
      <c r="TSE385" s="132"/>
      <c r="TSF385" s="132"/>
      <c r="TSG385" s="132"/>
      <c r="TSH385" s="132"/>
      <c r="TSI385" s="132"/>
      <c r="TSJ385" s="132"/>
      <c r="TSK385" s="132"/>
      <c r="TSL385" s="132"/>
      <c r="TSM385" s="132"/>
      <c r="TSN385" s="132"/>
      <c r="TSO385" s="132"/>
      <c r="TSP385" s="132"/>
      <c r="TSQ385" s="132"/>
      <c r="TSR385" s="132"/>
      <c r="TSS385" s="132"/>
      <c r="TST385" s="132"/>
      <c r="TSU385" s="132"/>
      <c r="TSV385" s="132"/>
      <c r="TSW385" s="132"/>
      <c r="TSX385" s="132"/>
      <c r="TSY385" s="132"/>
      <c r="TSZ385" s="132"/>
      <c r="TTA385" s="132"/>
      <c r="TTB385" s="132"/>
      <c r="TTC385" s="132"/>
      <c r="TTD385" s="132"/>
      <c r="TTE385" s="132"/>
      <c r="TTF385" s="132"/>
      <c r="TTG385" s="132"/>
      <c r="TTH385" s="132"/>
      <c r="TTI385" s="132"/>
      <c r="TTJ385" s="132"/>
      <c r="TTK385" s="132"/>
      <c r="TTL385" s="132"/>
      <c r="TTM385" s="132"/>
      <c r="TTN385" s="132"/>
      <c r="TTO385" s="132"/>
      <c r="TTP385" s="132"/>
      <c r="TTQ385" s="132"/>
      <c r="TTR385" s="132"/>
      <c r="TTS385" s="132"/>
      <c r="TTT385" s="132"/>
      <c r="TTU385" s="132"/>
      <c r="TTV385" s="132"/>
      <c r="TTW385" s="132"/>
      <c r="TTX385" s="132"/>
      <c r="TTY385" s="132"/>
      <c r="TTZ385" s="132"/>
      <c r="TUA385" s="132"/>
      <c r="TUB385" s="132"/>
      <c r="TUC385" s="132"/>
      <c r="TUD385" s="132"/>
      <c r="TUE385" s="132"/>
      <c r="TUF385" s="132"/>
      <c r="TUG385" s="132"/>
      <c r="TUH385" s="132"/>
      <c r="TUI385" s="132"/>
      <c r="TUJ385" s="132"/>
      <c r="TUK385" s="132"/>
      <c r="TUL385" s="132"/>
      <c r="TUM385" s="132"/>
      <c r="TUN385" s="132"/>
      <c r="TUO385" s="132"/>
      <c r="TUP385" s="132"/>
      <c r="TUQ385" s="132"/>
      <c r="TUR385" s="132"/>
      <c r="TUS385" s="132"/>
      <c r="TUT385" s="132"/>
      <c r="TUU385" s="132"/>
      <c r="TUV385" s="132"/>
      <c r="TUW385" s="132"/>
      <c r="TUX385" s="132"/>
      <c r="TUY385" s="132"/>
      <c r="TUZ385" s="132"/>
      <c r="TVA385" s="132"/>
      <c r="TVB385" s="132"/>
      <c r="TVC385" s="132"/>
      <c r="TVD385" s="132"/>
      <c r="TVE385" s="132"/>
      <c r="TVF385" s="132"/>
      <c r="TVG385" s="132"/>
      <c r="TVH385" s="132"/>
      <c r="TVI385" s="132"/>
      <c r="TVJ385" s="132"/>
      <c r="TVK385" s="132"/>
      <c r="TVL385" s="132"/>
      <c r="TVM385" s="132"/>
      <c r="TVN385" s="132"/>
      <c r="TVO385" s="132"/>
      <c r="TVP385" s="132"/>
      <c r="TVQ385" s="132"/>
      <c r="TVR385" s="132"/>
      <c r="TVS385" s="132"/>
      <c r="TVT385" s="132"/>
      <c r="TVU385" s="132"/>
      <c r="TVV385" s="132"/>
      <c r="TVW385" s="132"/>
      <c r="TVX385" s="132"/>
      <c r="TVY385" s="132"/>
      <c r="TVZ385" s="132"/>
      <c r="TWA385" s="132"/>
      <c r="TWB385" s="132"/>
      <c r="TWC385" s="132"/>
      <c r="TWD385" s="132"/>
      <c r="TWE385" s="132"/>
      <c r="TWF385" s="132"/>
      <c r="TWG385" s="132"/>
      <c r="TWH385" s="132"/>
      <c r="TWI385" s="132"/>
      <c r="TWJ385" s="132"/>
      <c r="TWK385" s="132"/>
      <c r="TWL385" s="132"/>
      <c r="TWM385" s="132"/>
      <c r="TWN385" s="132"/>
      <c r="TWO385" s="132"/>
      <c r="TWP385" s="132"/>
      <c r="TWQ385" s="132"/>
      <c r="TWR385" s="132"/>
      <c r="TWS385" s="132"/>
      <c r="TWT385" s="132"/>
      <c r="TWU385" s="132"/>
      <c r="TWV385" s="132"/>
      <c r="TWW385" s="132"/>
      <c r="TWX385" s="132"/>
      <c r="TWY385" s="132"/>
      <c r="TWZ385" s="132"/>
      <c r="TXA385" s="132"/>
      <c r="TXB385" s="132"/>
      <c r="TXC385" s="132"/>
      <c r="TXD385" s="132"/>
      <c r="TXE385" s="132"/>
      <c r="TXF385" s="132"/>
      <c r="TXG385" s="132"/>
      <c r="TXH385" s="132"/>
      <c r="TXI385" s="132"/>
      <c r="TXJ385" s="132"/>
      <c r="TXK385" s="132"/>
      <c r="TXL385" s="132"/>
      <c r="TXM385" s="132"/>
      <c r="TXN385" s="132"/>
      <c r="TXO385" s="132"/>
      <c r="TXP385" s="132"/>
      <c r="TXQ385" s="132"/>
      <c r="TXR385" s="132"/>
      <c r="TXS385" s="132"/>
      <c r="TXT385" s="132"/>
      <c r="TXU385" s="132"/>
      <c r="TXV385" s="132"/>
      <c r="TXW385" s="132"/>
      <c r="TXX385" s="132"/>
      <c r="TXY385" s="132"/>
      <c r="TXZ385" s="132"/>
      <c r="TYA385" s="132"/>
      <c r="TYB385" s="132"/>
      <c r="TYC385" s="132"/>
      <c r="TYD385" s="132"/>
      <c r="TYE385" s="132"/>
      <c r="TYF385" s="132"/>
      <c r="TYG385" s="132"/>
      <c r="TYH385" s="132"/>
      <c r="TYI385" s="132"/>
      <c r="TYJ385" s="132"/>
      <c r="TYK385" s="132"/>
      <c r="TYL385" s="132"/>
      <c r="TYM385" s="132"/>
      <c r="TYN385" s="132"/>
      <c r="TYO385" s="132"/>
      <c r="TYP385" s="132"/>
      <c r="TYQ385" s="132"/>
      <c r="TYR385" s="132"/>
      <c r="TYS385" s="132"/>
      <c r="TYT385" s="132"/>
      <c r="TYU385" s="132"/>
      <c r="TYV385" s="132"/>
      <c r="TYW385" s="132"/>
      <c r="TYX385" s="132"/>
      <c r="TYY385" s="132"/>
      <c r="TYZ385" s="132"/>
      <c r="TZA385" s="132"/>
      <c r="TZB385" s="132"/>
      <c r="TZC385" s="132"/>
      <c r="TZD385" s="132"/>
      <c r="TZE385" s="132"/>
      <c r="TZF385" s="132"/>
      <c r="TZG385" s="132"/>
      <c r="TZH385" s="132"/>
      <c r="TZI385" s="132"/>
      <c r="TZJ385" s="132"/>
      <c r="TZK385" s="132"/>
      <c r="TZL385" s="132"/>
      <c r="TZM385" s="132"/>
      <c r="TZN385" s="132"/>
      <c r="TZO385" s="132"/>
      <c r="TZP385" s="132"/>
      <c r="TZQ385" s="132"/>
      <c r="TZR385" s="132"/>
      <c r="TZS385" s="132"/>
      <c r="TZT385" s="132"/>
      <c r="TZU385" s="132"/>
      <c r="TZV385" s="132"/>
      <c r="TZW385" s="132"/>
      <c r="TZX385" s="132"/>
      <c r="TZY385" s="132"/>
      <c r="TZZ385" s="132"/>
      <c r="UAA385" s="132"/>
      <c r="UAB385" s="132"/>
      <c r="UAC385" s="132"/>
      <c r="UAD385" s="132"/>
      <c r="UAE385" s="132"/>
      <c r="UAF385" s="132"/>
      <c r="UAG385" s="132"/>
      <c r="UAH385" s="132"/>
      <c r="UAI385" s="132"/>
      <c r="UAJ385" s="132"/>
      <c r="UAK385" s="132"/>
      <c r="UAL385" s="132"/>
      <c r="UAM385" s="132"/>
      <c r="UAN385" s="132"/>
      <c r="UAO385" s="132"/>
      <c r="UAP385" s="132"/>
      <c r="UAQ385" s="132"/>
      <c r="UAR385" s="132"/>
      <c r="UAS385" s="132"/>
      <c r="UAT385" s="132"/>
      <c r="UAU385" s="132"/>
      <c r="UAV385" s="132"/>
      <c r="UAW385" s="132"/>
      <c r="UAX385" s="132"/>
      <c r="UAY385" s="132"/>
      <c r="UAZ385" s="132"/>
      <c r="UBA385" s="132"/>
      <c r="UBB385" s="132"/>
      <c r="UBC385" s="132"/>
      <c r="UBD385" s="132"/>
      <c r="UBE385" s="132"/>
      <c r="UBF385" s="132"/>
      <c r="UBG385" s="132"/>
      <c r="UBH385" s="132"/>
      <c r="UBI385" s="132"/>
      <c r="UBJ385" s="132"/>
      <c r="UBK385" s="132"/>
      <c r="UBL385" s="132"/>
      <c r="UBM385" s="132"/>
      <c r="UBN385" s="132"/>
      <c r="UBO385" s="132"/>
      <c r="UBP385" s="132"/>
      <c r="UBQ385" s="132"/>
      <c r="UBR385" s="132"/>
      <c r="UBS385" s="132"/>
      <c r="UBT385" s="132"/>
      <c r="UBU385" s="132"/>
      <c r="UBV385" s="132"/>
      <c r="UBW385" s="132"/>
      <c r="UBX385" s="132"/>
      <c r="UBY385" s="132"/>
      <c r="UBZ385" s="132"/>
      <c r="UCA385" s="132"/>
      <c r="UCB385" s="132"/>
      <c r="UCC385" s="132"/>
      <c r="UCD385" s="132"/>
      <c r="UCE385" s="132"/>
      <c r="UCF385" s="132"/>
      <c r="UCG385" s="132"/>
      <c r="UCH385" s="132"/>
      <c r="UCI385" s="132"/>
      <c r="UCJ385" s="132"/>
      <c r="UCK385" s="132"/>
      <c r="UCL385" s="132"/>
      <c r="UCM385" s="132"/>
      <c r="UCN385" s="132"/>
      <c r="UCO385" s="132"/>
      <c r="UCP385" s="132"/>
      <c r="UCQ385" s="132"/>
      <c r="UCR385" s="132"/>
      <c r="UCS385" s="132"/>
      <c r="UCT385" s="132"/>
      <c r="UCU385" s="132"/>
      <c r="UCV385" s="132"/>
      <c r="UCW385" s="132"/>
      <c r="UCX385" s="132"/>
      <c r="UCY385" s="132"/>
      <c r="UCZ385" s="132"/>
      <c r="UDA385" s="132"/>
      <c r="UDB385" s="132"/>
      <c r="UDC385" s="132"/>
      <c r="UDD385" s="132"/>
      <c r="UDE385" s="132"/>
      <c r="UDF385" s="132"/>
      <c r="UDG385" s="132"/>
      <c r="UDH385" s="132"/>
      <c r="UDI385" s="132"/>
      <c r="UDJ385" s="132"/>
      <c r="UDK385" s="132"/>
      <c r="UDL385" s="132"/>
      <c r="UDM385" s="132"/>
      <c r="UDN385" s="132"/>
      <c r="UDO385" s="132"/>
      <c r="UDP385" s="132"/>
      <c r="UDQ385" s="132"/>
      <c r="UDR385" s="132"/>
      <c r="UDS385" s="132"/>
      <c r="UDT385" s="132"/>
      <c r="UDU385" s="132"/>
      <c r="UDV385" s="132"/>
      <c r="UDW385" s="132"/>
      <c r="UDX385" s="132"/>
      <c r="UDY385" s="132"/>
      <c r="UDZ385" s="132"/>
      <c r="UEA385" s="132"/>
      <c r="UEB385" s="132"/>
      <c r="UEC385" s="132"/>
      <c r="UED385" s="132"/>
      <c r="UEE385" s="132"/>
      <c r="UEF385" s="132"/>
      <c r="UEG385" s="132"/>
      <c r="UEH385" s="132"/>
      <c r="UEI385" s="132"/>
      <c r="UEJ385" s="132"/>
      <c r="UEK385" s="132"/>
      <c r="UEL385" s="132"/>
      <c r="UEM385" s="132"/>
      <c r="UEN385" s="132"/>
      <c r="UEO385" s="132"/>
      <c r="UEP385" s="132"/>
      <c r="UEQ385" s="132"/>
      <c r="UER385" s="132"/>
      <c r="UES385" s="132"/>
      <c r="UET385" s="132"/>
      <c r="UEU385" s="132"/>
      <c r="UEV385" s="132"/>
      <c r="UEW385" s="132"/>
      <c r="UEX385" s="132"/>
      <c r="UEY385" s="132"/>
      <c r="UEZ385" s="132"/>
      <c r="UFA385" s="132"/>
      <c r="UFB385" s="132"/>
      <c r="UFC385" s="132"/>
      <c r="UFD385" s="132"/>
      <c r="UFE385" s="132"/>
      <c r="UFF385" s="132"/>
      <c r="UFG385" s="132"/>
      <c r="UFH385" s="132"/>
      <c r="UFI385" s="132"/>
      <c r="UFJ385" s="132"/>
      <c r="UFK385" s="132"/>
      <c r="UFL385" s="132"/>
      <c r="UFM385" s="132"/>
      <c r="UFN385" s="132"/>
      <c r="UFO385" s="132"/>
      <c r="UFP385" s="132"/>
      <c r="UFQ385" s="132"/>
      <c r="UFR385" s="132"/>
      <c r="UFS385" s="132"/>
      <c r="UFT385" s="132"/>
      <c r="UFU385" s="132"/>
      <c r="UFV385" s="132"/>
      <c r="UFW385" s="132"/>
      <c r="UFX385" s="132"/>
      <c r="UFY385" s="132"/>
      <c r="UFZ385" s="132"/>
      <c r="UGA385" s="132"/>
      <c r="UGB385" s="132"/>
      <c r="UGC385" s="132"/>
      <c r="UGD385" s="132"/>
      <c r="UGE385" s="132"/>
      <c r="UGF385" s="132"/>
      <c r="UGG385" s="132"/>
      <c r="UGH385" s="132"/>
      <c r="UGI385" s="132"/>
      <c r="UGJ385" s="132"/>
      <c r="UGK385" s="132"/>
      <c r="UGL385" s="132"/>
      <c r="UGM385" s="132"/>
      <c r="UGN385" s="132"/>
      <c r="UGO385" s="132"/>
      <c r="UGP385" s="132"/>
      <c r="UGQ385" s="132"/>
      <c r="UGR385" s="132"/>
      <c r="UGS385" s="132"/>
      <c r="UGT385" s="132"/>
      <c r="UGU385" s="132"/>
      <c r="UGV385" s="132"/>
      <c r="UGW385" s="132"/>
      <c r="UGX385" s="132"/>
      <c r="UGY385" s="132"/>
      <c r="UGZ385" s="132"/>
      <c r="UHA385" s="132"/>
      <c r="UHB385" s="132"/>
      <c r="UHC385" s="132"/>
      <c r="UHD385" s="132"/>
      <c r="UHE385" s="132"/>
      <c r="UHF385" s="132"/>
      <c r="UHG385" s="132"/>
      <c r="UHH385" s="132"/>
      <c r="UHI385" s="132"/>
      <c r="UHJ385" s="132"/>
      <c r="UHK385" s="132"/>
      <c r="UHL385" s="132"/>
      <c r="UHM385" s="132"/>
      <c r="UHN385" s="132"/>
      <c r="UHO385" s="132"/>
      <c r="UHP385" s="132"/>
      <c r="UHQ385" s="132"/>
      <c r="UHR385" s="132"/>
      <c r="UHS385" s="132"/>
      <c r="UHT385" s="132"/>
      <c r="UHU385" s="132"/>
      <c r="UHV385" s="132"/>
      <c r="UHW385" s="132"/>
      <c r="UHX385" s="132"/>
      <c r="UHY385" s="132"/>
      <c r="UHZ385" s="132"/>
      <c r="UIA385" s="132"/>
      <c r="UIB385" s="132"/>
      <c r="UIC385" s="132"/>
      <c r="UID385" s="132"/>
      <c r="UIE385" s="132"/>
      <c r="UIF385" s="132"/>
      <c r="UIG385" s="132"/>
      <c r="UIH385" s="132"/>
      <c r="UII385" s="132"/>
      <c r="UIJ385" s="132"/>
      <c r="UIK385" s="132"/>
      <c r="UIL385" s="132"/>
      <c r="UIM385" s="132"/>
      <c r="UIN385" s="132"/>
      <c r="UIO385" s="132"/>
      <c r="UIP385" s="132"/>
      <c r="UIQ385" s="132"/>
      <c r="UIR385" s="132"/>
      <c r="UIS385" s="132"/>
      <c r="UIT385" s="132"/>
      <c r="UIU385" s="132"/>
      <c r="UIV385" s="132"/>
      <c r="UIW385" s="132"/>
      <c r="UIX385" s="132"/>
      <c r="UIY385" s="132"/>
      <c r="UIZ385" s="132"/>
      <c r="UJA385" s="132"/>
      <c r="UJB385" s="132"/>
      <c r="UJC385" s="132"/>
      <c r="UJD385" s="132"/>
      <c r="UJE385" s="132"/>
      <c r="UJF385" s="132"/>
      <c r="UJG385" s="132"/>
      <c r="UJH385" s="132"/>
      <c r="UJI385" s="132"/>
      <c r="UJJ385" s="132"/>
      <c r="UJK385" s="132"/>
      <c r="UJL385" s="132"/>
      <c r="UJM385" s="132"/>
      <c r="UJN385" s="132"/>
      <c r="UJO385" s="132"/>
      <c r="UJP385" s="132"/>
      <c r="UJQ385" s="132"/>
      <c r="UJR385" s="132"/>
      <c r="UJS385" s="132"/>
      <c r="UJT385" s="132"/>
      <c r="UJU385" s="132"/>
      <c r="UJV385" s="132"/>
      <c r="UJW385" s="132"/>
      <c r="UJX385" s="132"/>
      <c r="UJY385" s="132"/>
      <c r="UJZ385" s="132"/>
      <c r="UKA385" s="132"/>
      <c r="UKB385" s="132"/>
      <c r="UKC385" s="132"/>
      <c r="UKD385" s="132"/>
      <c r="UKE385" s="132"/>
      <c r="UKF385" s="132"/>
      <c r="UKG385" s="132"/>
      <c r="UKH385" s="132"/>
      <c r="UKI385" s="132"/>
      <c r="UKJ385" s="132"/>
      <c r="UKK385" s="132"/>
      <c r="UKL385" s="132"/>
      <c r="UKM385" s="132"/>
      <c r="UKN385" s="132"/>
      <c r="UKO385" s="132"/>
      <c r="UKP385" s="132"/>
      <c r="UKQ385" s="132"/>
      <c r="UKR385" s="132"/>
      <c r="UKS385" s="132"/>
      <c r="UKT385" s="132"/>
      <c r="UKU385" s="132"/>
      <c r="UKV385" s="132"/>
      <c r="UKW385" s="132"/>
      <c r="UKX385" s="132"/>
      <c r="UKY385" s="132"/>
      <c r="UKZ385" s="132"/>
      <c r="ULA385" s="132"/>
      <c r="ULB385" s="132"/>
      <c r="ULC385" s="132"/>
      <c r="ULD385" s="132"/>
      <c r="ULE385" s="132"/>
      <c r="ULF385" s="132"/>
      <c r="ULG385" s="132"/>
      <c r="ULH385" s="132"/>
      <c r="ULI385" s="132"/>
      <c r="ULJ385" s="132"/>
      <c r="ULK385" s="132"/>
      <c r="ULL385" s="132"/>
      <c r="ULM385" s="132"/>
      <c r="ULN385" s="132"/>
      <c r="ULO385" s="132"/>
      <c r="ULP385" s="132"/>
      <c r="ULQ385" s="132"/>
      <c r="ULR385" s="132"/>
      <c r="ULS385" s="132"/>
      <c r="ULT385" s="132"/>
      <c r="ULU385" s="132"/>
      <c r="ULV385" s="132"/>
      <c r="ULW385" s="132"/>
      <c r="ULX385" s="132"/>
      <c r="ULY385" s="132"/>
      <c r="ULZ385" s="132"/>
      <c r="UMA385" s="132"/>
      <c r="UMB385" s="132"/>
      <c r="UMC385" s="132"/>
      <c r="UMD385" s="132"/>
      <c r="UME385" s="132"/>
      <c r="UMF385" s="132"/>
      <c r="UMG385" s="132"/>
      <c r="UMH385" s="132"/>
      <c r="UMI385" s="132"/>
      <c r="UMJ385" s="132"/>
      <c r="UMK385" s="132"/>
      <c r="UML385" s="132"/>
      <c r="UMM385" s="132"/>
      <c r="UMN385" s="132"/>
      <c r="UMO385" s="132"/>
      <c r="UMP385" s="132"/>
      <c r="UMQ385" s="132"/>
      <c r="UMR385" s="132"/>
      <c r="UMS385" s="132"/>
      <c r="UMT385" s="132"/>
      <c r="UMU385" s="132"/>
      <c r="UMV385" s="132"/>
      <c r="UMW385" s="132"/>
      <c r="UMX385" s="132"/>
      <c r="UMY385" s="132"/>
      <c r="UMZ385" s="132"/>
      <c r="UNA385" s="132"/>
      <c r="UNB385" s="132"/>
      <c r="UNC385" s="132"/>
      <c r="UND385" s="132"/>
      <c r="UNE385" s="132"/>
      <c r="UNF385" s="132"/>
      <c r="UNG385" s="132"/>
      <c r="UNH385" s="132"/>
      <c r="UNI385" s="132"/>
      <c r="UNJ385" s="132"/>
      <c r="UNK385" s="132"/>
      <c r="UNL385" s="132"/>
      <c r="UNM385" s="132"/>
      <c r="UNN385" s="132"/>
      <c r="UNO385" s="132"/>
      <c r="UNP385" s="132"/>
      <c r="UNQ385" s="132"/>
      <c r="UNR385" s="132"/>
      <c r="UNS385" s="132"/>
      <c r="UNT385" s="132"/>
      <c r="UNU385" s="132"/>
      <c r="UNV385" s="132"/>
      <c r="UNW385" s="132"/>
      <c r="UNX385" s="132"/>
      <c r="UNY385" s="132"/>
      <c r="UNZ385" s="132"/>
      <c r="UOA385" s="132"/>
      <c r="UOB385" s="132"/>
      <c r="UOC385" s="132"/>
      <c r="UOD385" s="132"/>
      <c r="UOE385" s="132"/>
      <c r="UOF385" s="132"/>
      <c r="UOG385" s="132"/>
      <c r="UOH385" s="132"/>
      <c r="UOI385" s="132"/>
      <c r="UOJ385" s="132"/>
      <c r="UOK385" s="132"/>
      <c r="UOL385" s="132"/>
      <c r="UOM385" s="132"/>
      <c r="UON385" s="132"/>
      <c r="UOO385" s="132"/>
      <c r="UOP385" s="132"/>
      <c r="UOQ385" s="132"/>
      <c r="UOR385" s="132"/>
      <c r="UOS385" s="132"/>
      <c r="UOT385" s="132"/>
      <c r="UOU385" s="132"/>
      <c r="UOV385" s="132"/>
      <c r="UOW385" s="132"/>
      <c r="UOX385" s="132"/>
      <c r="UOY385" s="132"/>
      <c r="UOZ385" s="132"/>
      <c r="UPA385" s="132"/>
      <c r="UPB385" s="132"/>
      <c r="UPC385" s="132"/>
      <c r="UPD385" s="132"/>
      <c r="UPE385" s="132"/>
      <c r="UPF385" s="132"/>
      <c r="UPG385" s="132"/>
      <c r="UPH385" s="132"/>
      <c r="UPI385" s="132"/>
      <c r="UPJ385" s="132"/>
      <c r="UPK385" s="132"/>
      <c r="UPL385" s="132"/>
      <c r="UPM385" s="132"/>
      <c r="UPN385" s="132"/>
      <c r="UPO385" s="132"/>
      <c r="UPP385" s="132"/>
      <c r="UPQ385" s="132"/>
      <c r="UPR385" s="132"/>
      <c r="UPS385" s="132"/>
      <c r="UPT385" s="132"/>
      <c r="UPU385" s="132"/>
      <c r="UPV385" s="132"/>
      <c r="UPW385" s="132"/>
      <c r="UPX385" s="132"/>
      <c r="UPY385" s="132"/>
      <c r="UPZ385" s="132"/>
      <c r="UQA385" s="132"/>
      <c r="UQB385" s="132"/>
      <c r="UQC385" s="132"/>
      <c r="UQD385" s="132"/>
      <c r="UQE385" s="132"/>
      <c r="UQF385" s="132"/>
      <c r="UQG385" s="132"/>
      <c r="UQH385" s="132"/>
      <c r="UQI385" s="132"/>
      <c r="UQJ385" s="132"/>
      <c r="UQK385" s="132"/>
      <c r="UQL385" s="132"/>
      <c r="UQM385" s="132"/>
      <c r="UQN385" s="132"/>
      <c r="UQO385" s="132"/>
      <c r="UQP385" s="132"/>
      <c r="UQQ385" s="132"/>
      <c r="UQR385" s="132"/>
      <c r="UQS385" s="132"/>
      <c r="UQT385" s="132"/>
      <c r="UQU385" s="132"/>
      <c r="UQV385" s="132"/>
      <c r="UQW385" s="132"/>
      <c r="UQX385" s="132"/>
      <c r="UQY385" s="132"/>
      <c r="UQZ385" s="132"/>
      <c r="URA385" s="132"/>
      <c r="URB385" s="132"/>
      <c r="URC385" s="132"/>
      <c r="URD385" s="132"/>
      <c r="URE385" s="132"/>
      <c r="URF385" s="132"/>
      <c r="URG385" s="132"/>
      <c r="URH385" s="132"/>
      <c r="URI385" s="132"/>
      <c r="URJ385" s="132"/>
      <c r="URK385" s="132"/>
      <c r="URL385" s="132"/>
      <c r="URM385" s="132"/>
      <c r="URN385" s="132"/>
      <c r="URO385" s="132"/>
      <c r="URP385" s="132"/>
      <c r="URQ385" s="132"/>
      <c r="URR385" s="132"/>
      <c r="URS385" s="132"/>
      <c r="URT385" s="132"/>
      <c r="URU385" s="132"/>
      <c r="URV385" s="132"/>
      <c r="URW385" s="132"/>
      <c r="URX385" s="132"/>
      <c r="URY385" s="132"/>
      <c r="URZ385" s="132"/>
      <c r="USA385" s="132"/>
      <c r="USB385" s="132"/>
      <c r="USC385" s="132"/>
      <c r="USD385" s="132"/>
      <c r="USE385" s="132"/>
      <c r="USF385" s="132"/>
      <c r="USG385" s="132"/>
      <c r="USH385" s="132"/>
      <c r="USI385" s="132"/>
      <c r="USJ385" s="132"/>
      <c r="USK385" s="132"/>
      <c r="USL385" s="132"/>
      <c r="USM385" s="132"/>
      <c r="USN385" s="132"/>
      <c r="USO385" s="132"/>
      <c r="USP385" s="132"/>
      <c r="USQ385" s="132"/>
      <c r="USR385" s="132"/>
      <c r="USS385" s="132"/>
      <c r="UST385" s="132"/>
      <c r="USU385" s="132"/>
      <c r="USV385" s="132"/>
      <c r="USW385" s="132"/>
      <c r="USX385" s="132"/>
      <c r="USY385" s="132"/>
      <c r="USZ385" s="132"/>
      <c r="UTA385" s="132"/>
      <c r="UTB385" s="132"/>
      <c r="UTC385" s="132"/>
      <c r="UTD385" s="132"/>
      <c r="UTE385" s="132"/>
      <c r="UTF385" s="132"/>
      <c r="UTG385" s="132"/>
      <c r="UTH385" s="132"/>
      <c r="UTI385" s="132"/>
      <c r="UTJ385" s="132"/>
      <c r="UTK385" s="132"/>
      <c r="UTL385" s="132"/>
      <c r="UTM385" s="132"/>
      <c r="UTN385" s="132"/>
      <c r="UTO385" s="132"/>
      <c r="UTP385" s="132"/>
      <c r="UTQ385" s="132"/>
      <c r="UTR385" s="132"/>
      <c r="UTS385" s="132"/>
      <c r="UTT385" s="132"/>
      <c r="UTU385" s="132"/>
      <c r="UTV385" s="132"/>
      <c r="UTW385" s="132"/>
      <c r="UTX385" s="132"/>
      <c r="UTY385" s="132"/>
      <c r="UTZ385" s="132"/>
      <c r="UUA385" s="132"/>
      <c r="UUB385" s="132"/>
      <c r="UUC385" s="132"/>
      <c r="UUD385" s="132"/>
      <c r="UUE385" s="132"/>
      <c r="UUF385" s="132"/>
      <c r="UUG385" s="132"/>
      <c r="UUH385" s="132"/>
      <c r="UUI385" s="132"/>
      <c r="UUJ385" s="132"/>
      <c r="UUK385" s="132"/>
      <c r="UUL385" s="132"/>
      <c r="UUM385" s="132"/>
      <c r="UUN385" s="132"/>
      <c r="UUO385" s="132"/>
      <c r="UUP385" s="132"/>
      <c r="UUQ385" s="132"/>
      <c r="UUR385" s="132"/>
      <c r="UUS385" s="132"/>
      <c r="UUT385" s="132"/>
      <c r="UUU385" s="132"/>
      <c r="UUV385" s="132"/>
      <c r="UUW385" s="132"/>
      <c r="UUX385" s="132"/>
      <c r="UUY385" s="132"/>
      <c r="UUZ385" s="132"/>
      <c r="UVA385" s="132"/>
      <c r="UVB385" s="132"/>
      <c r="UVC385" s="132"/>
      <c r="UVD385" s="132"/>
      <c r="UVE385" s="132"/>
      <c r="UVF385" s="132"/>
      <c r="UVG385" s="132"/>
      <c r="UVH385" s="132"/>
      <c r="UVI385" s="132"/>
      <c r="UVJ385" s="132"/>
      <c r="UVK385" s="132"/>
      <c r="UVL385" s="132"/>
      <c r="UVM385" s="132"/>
      <c r="UVN385" s="132"/>
      <c r="UVO385" s="132"/>
      <c r="UVP385" s="132"/>
      <c r="UVQ385" s="132"/>
      <c r="UVR385" s="132"/>
      <c r="UVS385" s="132"/>
      <c r="UVT385" s="132"/>
      <c r="UVU385" s="132"/>
      <c r="UVV385" s="132"/>
      <c r="UVW385" s="132"/>
      <c r="UVX385" s="132"/>
      <c r="UVY385" s="132"/>
      <c r="UVZ385" s="132"/>
      <c r="UWA385" s="132"/>
      <c r="UWB385" s="132"/>
      <c r="UWC385" s="132"/>
      <c r="UWD385" s="132"/>
      <c r="UWE385" s="132"/>
      <c r="UWF385" s="132"/>
      <c r="UWG385" s="132"/>
      <c r="UWH385" s="132"/>
      <c r="UWI385" s="132"/>
      <c r="UWJ385" s="132"/>
      <c r="UWK385" s="132"/>
      <c r="UWL385" s="132"/>
      <c r="UWM385" s="132"/>
      <c r="UWN385" s="132"/>
      <c r="UWO385" s="132"/>
      <c r="UWP385" s="132"/>
      <c r="UWQ385" s="132"/>
      <c r="UWR385" s="132"/>
      <c r="UWS385" s="132"/>
      <c r="UWT385" s="132"/>
      <c r="UWU385" s="132"/>
      <c r="UWV385" s="132"/>
      <c r="UWW385" s="132"/>
      <c r="UWX385" s="132"/>
      <c r="UWY385" s="132"/>
      <c r="UWZ385" s="132"/>
      <c r="UXA385" s="132"/>
      <c r="UXB385" s="132"/>
      <c r="UXC385" s="132"/>
      <c r="UXD385" s="132"/>
      <c r="UXE385" s="132"/>
      <c r="UXF385" s="132"/>
      <c r="UXG385" s="132"/>
      <c r="UXH385" s="132"/>
      <c r="UXI385" s="132"/>
      <c r="UXJ385" s="132"/>
      <c r="UXK385" s="132"/>
      <c r="UXL385" s="132"/>
      <c r="UXM385" s="132"/>
      <c r="UXN385" s="132"/>
      <c r="UXO385" s="132"/>
      <c r="UXP385" s="132"/>
      <c r="UXQ385" s="132"/>
      <c r="UXR385" s="132"/>
      <c r="UXS385" s="132"/>
      <c r="UXT385" s="132"/>
      <c r="UXU385" s="132"/>
      <c r="UXV385" s="132"/>
      <c r="UXW385" s="132"/>
      <c r="UXX385" s="132"/>
      <c r="UXY385" s="132"/>
      <c r="UXZ385" s="132"/>
      <c r="UYA385" s="132"/>
      <c r="UYB385" s="132"/>
      <c r="UYC385" s="132"/>
      <c r="UYD385" s="132"/>
      <c r="UYE385" s="132"/>
      <c r="UYF385" s="132"/>
      <c r="UYG385" s="132"/>
      <c r="UYH385" s="132"/>
      <c r="UYI385" s="132"/>
      <c r="UYJ385" s="132"/>
      <c r="UYK385" s="132"/>
      <c r="UYL385" s="132"/>
      <c r="UYM385" s="132"/>
      <c r="UYN385" s="132"/>
      <c r="UYO385" s="132"/>
      <c r="UYP385" s="132"/>
      <c r="UYQ385" s="132"/>
      <c r="UYR385" s="132"/>
      <c r="UYS385" s="132"/>
      <c r="UYT385" s="132"/>
      <c r="UYU385" s="132"/>
      <c r="UYV385" s="132"/>
      <c r="UYW385" s="132"/>
      <c r="UYX385" s="132"/>
      <c r="UYY385" s="132"/>
      <c r="UYZ385" s="132"/>
      <c r="UZA385" s="132"/>
      <c r="UZB385" s="132"/>
      <c r="UZC385" s="132"/>
      <c r="UZD385" s="132"/>
      <c r="UZE385" s="132"/>
      <c r="UZF385" s="132"/>
      <c r="UZG385" s="132"/>
      <c r="UZH385" s="132"/>
      <c r="UZI385" s="132"/>
      <c r="UZJ385" s="132"/>
      <c r="UZK385" s="132"/>
      <c r="UZL385" s="132"/>
      <c r="UZM385" s="132"/>
      <c r="UZN385" s="132"/>
      <c r="UZO385" s="132"/>
      <c r="UZP385" s="132"/>
      <c r="UZQ385" s="132"/>
      <c r="UZR385" s="132"/>
      <c r="UZS385" s="132"/>
      <c r="UZT385" s="132"/>
      <c r="UZU385" s="132"/>
      <c r="UZV385" s="132"/>
      <c r="UZW385" s="132"/>
      <c r="UZX385" s="132"/>
      <c r="UZY385" s="132"/>
      <c r="UZZ385" s="132"/>
      <c r="VAA385" s="132"/>
      <c r="VAB385" s="132"/>
      <c r="VAC385" s="132"/>
      <c r="VAD385" s="132"/>
      <c r="VAE385" s="132"/>
      <c r="VAF385" s="132"/>
      <c r="VAG385" s="132"/>
      <c r="VAH385" s="132"/>
      <c r="VAI385" s="132"/>
      <c r="VAJ385" s="132"/>
      <c r="VAK385" s="132"/>
      <c r="VAL385" s="132"/>
      <c r="VAM385" s="132"/>
      <c r="VAN385" s="132"/>
      <c r="VAO385" s="132"/>
      <c r="VAP385" s="132"/>
      <c r="VAQ385" s="132"/>
      <c r="VAR385" s="132"/>
      <c r="VAS385" s="132"/>
      <c r="VAT385" s="132"/>
      <c r="VAU385" s="132"/>
      <c r="VAV385" s="132"/>
      <c r="VAW385" s="132"/>
      <c r="VAX385" s="132"/>
      <c r="VAY385" s="132"/>
      <c r="VAZ385" s="132"/>
      <c r="VBA385" s="132"/>
      <c r="VBB385" s="132"/>
      <c r="VBC385" s="132"/>
      <c r="VBD385" s="132"/>
      <c r="VBE385" s="132"/>
      <c r="VBF385" s="132"/>
      <c r="VBG385" s="132"/>
      <c r="VBH385" s="132"/>
      <c r="VBI385" s="132"/>
      <c r="VBJ385" s="132"/>
      <c r="VBK385" s="132"/>
      <c r="VBL385" s="132"/>
      <c r="VBM385" s="132"/>
      <c r="VBN385" s="132"/>
      <c r="VBO385" s="132"/>
      <c r="VBP385" s="132"/>
      <c r="VBQ385" s="132"/>
      <c r="VBR385" s="132"/>
      <c r="VBS385" s="132"/>
      <c r="VBT385" s="132"/>
      <c r="VBU385" s="132"/>
      <c r="VBV385" s="132"/>
      <c r="VBW385" s="132"/>
      <c r="VBX385" s="132"/>
      <c r="VBY385" s="132"/>
      <c r="VBZ385" s="132"/>
      <c r="VCA385" s="132"/>
      <c r="VCB385" s="132"/>
      <c r="VCC385" s="132"/>
      <c r="VCD385" s="132"/>
      <c r="VCE385" s="132"/>
      <c r="VCF385" s="132"/>
      <c r="VCG385" s="132"/>
      <c r="VCH385" s="132"/>
      <c r="VCI385" s="132"/>
      <c r="VCJ385" s="132"/>
      <c r="VCK385" s="132"/>
      <c r="VCL385" s="132"/>
      <c r="VCM385" s="132"/>
      <c r="VCN385" s="132"/>
      <c r="VCO385" s="132"/>
      <c r="VCP385" s="132"/>
      <c r="VCQ385" s="132"/>
      <c r="VCR385" s="132"/>
      <c r="VCS385" s="132"/>
      <c r="VCT385" s="132"/>
      <c r="VCU385" s="132"/>
      <c r="VCV385" s="132"/>
      <c r="VCW385" s="132"/>
      <c r="VCX385" s="132"/>
      <c r="VCY385" s="132"/>
      <c r="VCZ385" s="132"/>
      <c r="VDA385" s="132"/>
      <c r="VDB385" s="132"/>
      <c r="VDC385" s="132"/>
      <c r="VDD385" s="132"/>
      <c r="VDE385" s="132"/>
      <c r="VDF385" s="132"/>
      <c r="VDG385" s="132"/>
      <c r="VDH385" s="132"/>
      <c r="VDI385" s="132"/>
      <c r="VDJ385" s="132"/>
      <c r="VDK385" s="132"/>
      <c r="VDL385" s="132"/>
      <c r="VDM385" s="132"/>
      <c r="VDN385" s="132"/>
      <c r="VDO385" s="132"/>
      <c r="VDP385" s="132"/>
      <c r="VDQ385" s="132"/>
      <c r="VDR385" s="132"/>
      <c r="VDS385" s="132"/>
      <c r="VDT385" s="132"/>
      <c r="VDU385" s="132"/>
      <c r="VDV385" s="132"/>
      <c r="VDW385" s="132"/>
      <c r="VDX385" s="132"/>
      <c r="VDY385" s="132"/>
      <c r="VDZ385" s="132"/>
      <c r="VEA385" s="132"/>
      <c r="VEB385" s="132"/>
      <c r="VEC385" s="132"/>
      <c r="VED385" s="132"/>
      <c r="VEE385" s="132"/>
      <c r="VEF385" s="132"/>
      <c r="VEG385" s="132"/>
      <c r="VEH385" s="132"/>
      <c r="VEI385" s="132"/>
      <c r="VEJ385" s="132"/>
      <c r="VEK385" s="132"/>
      <c r="VEL385" s="132"/>
      <c r="VEM385" s="132"/>
      <c r="VEN385" s="132"/>
      <c r="VEO385" s="132"/>
      <c r="VEP385" s="132"/>
      <c r="VEQ385" s="132"/>
      <c r="VER385" s="132"/>
      <c r="VES385" s="132"/>
      <c r="VET385" s="132"/>
      <c r="VEU385" s="132"/>
      <c r="VEV385" s="132"/>
      <c r="VEW385" s="132"/>
      <c r="VEX385" s="132"/>
      <c r="VEY385" s="132"/>
      <c r="VEZ385" s="132"/>
      <c r="VFA385" s="132"/>
      <c r="VFB385" s="132"/>
      <c r="VFC385" s="132"/>
      <c r="VFD385" s="132"/>
      <c r="VFE385" s="132"/>
      <c r="VFF385" s="132"/>
      <c r="VFG385" s="132"/>
      <c r="VFH385" s="132"/>
      <c r="VFI385" s="132"/>
      <c r="VFJ385" s="132"/>
      <c r="VFK385" s="132"/>
      <c r="VFL385" s="132"/>
      <c r="VFM385" s="132"/>
      <c r="VFN385" s="132"/>
      <c r="VFO385" s="132"/>
      <c r="VFP385" s="132"/>
      <c r="VFQ385" s="132"/>
      <c r="VFR385" s="132"/>
      <c r="VFS385" s="132"/>
      <c r="VFT385" s="132"/>
      <c r="VFU385" s="132"/>
      <c r="VFV385" s="132"/>
      <c r="VFW385" s="132"/>
      <c r="VFX385" s="132"/>
      <c r="VFY385" s="132"/>
      <c r="VFZ385" s="132"/>
      <c r="VGA385" s="132"/>
      <c r="VGB385" s="132"/>
      <c r="VGC385" s="132"/>
      <c r="VGD385" s="132"/>
      <c r="VGE385" s="132"/>
      <c r="VGF385" s="132"/>
      <c r="VGG385" s="132"/>
      <c r="VGH385" s="132"/>
      <c r="VGI385" s="132"/>
      <c r="VGJ385" s="132"/>
      <c r="VGK385" s="132"/>
      <c r="VGL385" s="132"/>
      <c r="VGM385" s="132"/>
      <c r="VGN385" s="132"/>
      <c r="VGO385" s="132"/>
      <c r="VGP385" s="132"/>
      <c r="VGQ385" s="132"/>
      <c r="VGR385" s="132"/>
      <c r="VGS385" s="132"/>
      <c r="VGT385" s="132"/>
      <c r="VGU385" s="132"/>
      <c r="VGV385" s="132"/>
      <c r="VGW385" s="132"/>
      <c r="VGX385" s="132"/>
      <c r="VGY385" s="132"/>
      <c r="VGZ385" s="132"/>
      <c r="VHA385" s="132"/>
      <c r="VHB385" s="132"/>
      <c r="VHC385" s="132"/>
      <c r="VHD385" s="132"/>
      <c r="VHE385" s="132"/>
      <c r="VHF385" s="132"/>
      <c r="VHG385" s="132"/>
      <c r="VHH385" s="132"/>
      <c r="VHI385" s="132"/>
      <c r="VHJ385" s="132"/>
      <c r="VHK385" s="132"/>
      <c r="VHL385" s="132"/>
      <c r="VHM385" s="132"/>
      <c r="VHN385" s="132"/>
      <c r="VHO385" s="132"/>
      <c r="VHP385" s="132"/>
      <c r="VHQ385" s="132"/>
      <c r="VHR385" s="132"/>
      <c r="VHS385" s="132"/>
      <c r="VHT385" s="132"/>
      <c r="VHU385" s="132"/>
      <c r="VHV385" s="132"/>
      <c r="VHW385" s="132"/>
      <c r="VHX385" s="132"/>
      <c r="VHY385" s="132"/>
      <c r="VHZ385" s="132"/>
      <c r="VIA385" s="132"/>
      <c r="VIB385" s="132"/>
      <c r="VIC385" s="132"/>
      <c r="VID385" s="132"/>
      <c r="VIE385" s="132"/>
      <c r="VIF385" s="132"/>
      <c r="VIG385" s="132"/>
      <c r="VIH385" s="132"/>
      <c r="VII385" s="132"/>
      <c r="VIJ385" s="132"/>
      <c r="VIK385" s="132"/>
      <c r="VIL385" s="132"/>
      <c r="VIM385" s="132"/>
      <c r="VIN385" s="132"/>
      <c r="VIO385" s="132"/>
      <c r="VIP385" s="132"/>
      <c r="VIQ385" s="132"/>
      <c r="VIR385" s="132"/>
      <c r="VIS385" s="132"/>
      <c r="VIT385" s="132"/>
      <c r="VIU385" s="132"/>
      <c r="VIV385" s="132"/>
      <c r="VIW385" s="132"/>
      <c r="VIX385" s="132"/>
      <c r="VIY385" s="132"/>
      <c r="VIZ385" s="132"/>
      <c r="VJA385" s="132"/>
      <c r="VJB385" s="132"/>
      <c r="VJC385" s="132"/>
      <c r="VJD385" s="132"/>
      <c r="VJE385" s="132"/>
      <c r="VJF385" s="132"/>
      <c r="VJG385" s="132"/>
      <c r="VJH385" s="132"/>
      <c r="VJI385" s="132"/>
      <c r="VJJ385" s="132"/>
      <c r="VJK385" s="132"/>
      <c r="VJL385" s="132"/>
      <c r="VJM385" s="132"/>
      <c r="VJN385" s="132"/>
      <c r="VJO385" s="132"/>
      <c r="VJP385" s="132"/>
      <c r="VJQ385" s="132"/>
      <c r="VJR385" s="132"/>
      <c r="VJS385" s="132"/>
      <c r="VJT385" s="132"/>
      <c r="VJU385" s="132"/>
      <c r="VJV385" s="132"/>
      <c r="VJW385" s="132"/>
      <c r="VJX385" s="132"/>
      <c r="VJY385" s="132"/>
      <c r="VJZ385" s="132"/>
      <c r="VKA385" s="132"/>
      <c r="VKB385" s="132"/>
      <c r="VKC385" s="132"/>
      <c r="VKD385" s="132"/>
      <c r="VKE385" s="132"/>
      <c r="VKF385" s="132"/>
      <c r="VKG385" s="132"/>
      <c r="VKH385" s="132"/>
      <c r="VKI385" s="132"/>
      <c r="VKJ385" s="132"/>
      <c r="VKK385" s="132"/>
      <c r="VKL385" s="132"/>
      <c r="VKM385" s="132"/>
      <c r="VKN385" s="132"/>
      <c r="VKO385" s="132"/>
      <c r="VKP385" s="132"/>
      <c r="VKQ385" s="132"/>
      <c r="VKR385" s="132"/>
      <c r="VKS385" s="132"/>
      <c r="VKT385" s="132"/>
      <c r="VKU385" s="132"/>
      <c r="VKV385" s="132"/>
      <c r="VKW385" s="132"/>
      <c r="VKX385" s="132"/>
      <c r="VKY385" s="132"/>
      <c r="VKZ385" s="132"/>
      <c r="VLA385" s="132"/>
      <c r="VLB385" s="132"/>
      <c r="VLC385" s="132"/>
      <c r="VLD385" s="132"/>
      <c r="VLE385" s="132"/>
      <c r="VLF385" s="132"/>
      <c r="VLG385" s="132"/>
      <c r="VLH385" s="132"/>
      <c r="VLI385" s="132"/>
      <c r="VLJ385" s="132"/>
      <c r="VLK385" s="132"/>
      <c r="VLL385" s="132"/>
      <c r="VLM385" s="132"/>
      <c r="VLN385" s="132"/>
      <c r="VLO385" s="132"/>
      <c r="VLP385" s="132"/>
      <c r="VLQ385" s="132"/>
      <c r="VLR385" s="132"/>
      <c r="VLS385" s="132"/>
      <c r="VLT385" s="132"/>
      <c r="VLU385" s="132"/>
      <c r="VLV385" s="132"/>
      <c r="VLW385" s="132"/>
      <c r="VLX385" s="132"/>
      <c r="VLY385" s="132"/>
      <c r="VLZ385" s="132"/>
      <c r="VMA385" s="132"/>
      <c r="VMB385" s="132"/>
      <c r="VMC385" s="132"/>
      <c r="VMD385" s="132"/>
      <c r="VME385" s="132"/>
      <c r="VMF385" s="132"/>
      <c r="VMG385" s="132"/>
      <c r="VMH385" s="132"/>
      <c r="VMI385" s="132"/>
      <c r="VMJ385" s="132"/>
      <c r="VMK385" s="132"/>
      <c r="VML385" s="132"/>
      <c r="VMM385" s="132"/>
      <c r="VMN385" s="132"/>
      <c r="VMO385" s="132"/>
      <c r="VMP385" s="132"/>
      <c r="VMQ385" s="132"/>
      <c r="VMR385" s="132"/>
      <c r="VMS385" s="132"/>
      <c r="VMT385" s="132"/>
      <c r="VMU385" s="132"/>
      <c r="VMV385" s="132"/>
      <c r="VMW385" s="132"/>
      <c r="VMX385" s="132"/>
      <c r="VMY385" s="132"/>
      <c r="VMZ385" s="132"/>
      <c r="VNA385" s="132"/>
      <c r="VNB385" s="132"/>
      <c r="VNC385" s="132"/>
      <c r="VND385" s="132"/>
      <c r="VNE385" s="132"/>
      <c r="VNF385" s="132"/>
      <c r="VNG385" s="132"/>
      <c r="VNH385" s="132"/>
      <c r="VNI385" s="132"/>
      <c r="VNJ385" s="132"/>
      <c r="VNK385" s="132"/>
      <c r="VNL385" s="132"/>
      <c r="VNM385" s="132"/>
      <c r="VNN385" s="132"/>
      <c r="VNO385" s="132"/>
      <c r="VNP385" s="132"/>
      <c r="VNQ385" s="132"/>
      <c r="VNR385" s="132"/>
      <c r="VNS385" s="132"/>
      <c r="VNT385" s="132"/>
      <c r="VNU385" s="132"/>
      <c r="VNV385" s="132"/>
      <c r="VNW385" s="132"/>
      <c r="VNX385" s="132"/>
      <c r="VNY385" s="132"/>
      <c r="VNZ385" s="132"/>
      <c r="VOA385" s="132"/>
      <c r="VOB385" s="132"/>
      <c r="VOC385" s="132"/>
      <c r="VOD385" s="132"/>
      <c r="VOE385" s="132"/>
      <c r="VOF385" s="132"/>
      <c r="VOG385" s="132"/>
      <c r="VOH385" s="132"/>
      <c r="VOI385" s="132"/>
      <c r="VOJ385" s="132"/>
      <c r="VOK385" s="132"/>
      <c r="VOL385" s="132"/>
      <c r="VOM385" s="132"/>
      <c r="VON385" s="132"/>
      <c r="VOO385" s="132"/>
      <c r="VOP385" s="132"/>
      <c r="VOQ385" s="132"/>
      <c r="VOR385" s="132"/>
      <c r="VOS385" s="132"/>
      <c r="VOT385" s="132"/>
      <c r="VOU385" s="132"/>
      <c r="VOV385" s="132"/>
      <c r="VOW385" s="132"/>
      <c r="VOX385" s="132"/>
      <c r="VOY385" s="132"/>
      <c r="VOZ385" s="132"/>
      <c r="VPA385" s="132"/>
      <c r="VPB385" s="132"/>
      <c r="VPC385" s="132"/>
      <c r="VPD385" s="132"/>
      <c r="VPE385" s="132"/>
      <c r="VPF385" s="132"/>
      <c r="VPG385" s="132"/>
      <c r="VPH385" s="132"/>
      <c r="VPI385" s="132"/>
      <c r="VPJ385" s="132"/>
      <c r="VPK385" s="132"/>
      <c r="VPL385" s="132"/>
      <c r="VPM385" s="132"/>
      <c r="VPN385" s="132"/>
      <c r="VPO385" s="132"/>
      <c r="VPP385" s="132"/>
      <c r="VPQ385" s="132"/>
      <c r="VPR385" s="132"/>
      <c r="VPS385" s="132"/>
      <c r="VPT385" s="132"/>
      <c r="VPU385" s="132"/>
      <c r="VPV385" s="132"/>
      <c r="VPW385" s="132"/>
      <c r="VPX385" s="132"/>
      <c r="VPY385" s="132"/>
      <c r="VPZ385" s="132"/>
      <c r="VQA385" s="132"/>
      <c r="VQB385" s="132"/>
      <c r="VQC385" s="132"/>
      <c r="VQD385" s="132"/>
      <c r="VQE385" s="132"/>
      <c r="VQF385" s="132"/>
      <c r="VQG385" s="132"/>
      <c r="VQH385" s="132"/>
      <c r="VQI385" s="132"/>
      <c r="VQJ385" s="132"/>
      <c r="VQK385" s="132"/>
      <c r="VQL385" s="132"/>
      <c r="VQM385" s="132"/>
      <c r="VQN385" s="132"/>
      <c r="VQO385" s="132"/>
      <c r="VQP385" s="132"/>
      <c r="VQQ385" s="132"/>
      <c r="VQR385" s="132"/>
      <c r="VQS385" s="132"/>
      <c r="VQT385" s="132"/>
      <c r="VQU385" s="132"/>
      <c r="VQV385" s="132"/>
      <c r="VQW385" s="132"/>
      <c r="VQX385" s="132"/>
      <c r="VQY385" s="132"/>
      <c r="VQZ385" s="132"/>
      <c r="VRA385" s="132"/>
      <c r="VRB385" s="132"/>
      <c r="VRC385" s="132"/>
      <c r="VRD385" s="132"/>
      <c r="VRE385" s="132"/>
      <c r="VRF385" s="132"/>
      <c r="VRG385" s="132"/>
      <c r="VRH385" s="132"/>
      <c r="VRI385" s="132"/>
      <c r="VRJ385" s="132"/>
      <c r="VRK385" s="132"/>
      <c r="VRL385" s="132"/>
      <c r="VRM385" s="132"/>
      <c r="VRN385" s="132"/>
      <c r="VRO385" s="132"/>
      <c r="VRP385" s="132"/>
      <c r="VRQ385" s="132"/>
      <c r="VRR385" s="132"/>
      <c r="VRS385" s="132"/>
      <c r="VRT385" s="132"/>
      <c r="VRU385" s="132"/>
      <c r="VRV385" s="132"/>
      <c r="VRW385" s="132"/>
      <c r="VRX385" s="132"/>
      <c r="VRY385" s="132"/>
      <c r="VRZ385" s="132"/>
      <c r="VSA385" s="132"/>
      <c r="VSB385" s="132"/>
      <c r="VSC385" s="132"/>
      <c r="VSD385" s="132"/>
      <c r="VSE385" s="132"/>
      <c r="VSF385" s="132"/>
      <c r="VSG385" s="132"/>
      <c r="VSH385" s="132"/>
      <c r="VSI385" s="132"/>
      <c r="VSJ385" s="132"/>
      <c r="VSK385" s="132"/>
      <c r="VSL385" s="132"/>
      <c r="VSM385" s="132"/>
      <c r="VSN385" s="132"/>
      <c r="VSO385" s="132"/>
      <c r="VSP385" s="132"/>
      <c r="VSQ385" s="132"/>
      <c r="VSR385" s="132"/>
      <c r="VSS385" s="132"/>
      <c r="VST385" s="132"/>
      <c r="VSU385" s="132"/>
      <c r="VSV385" s="132"/>
      <c r="VSW385" s="132"/>
      <c r="VSX385" s="132"/>
      <c r="VSY385" s="132"/>
      <c r="VSZ385" s="132"/>
      <c r="VTA385" s="132"/>
      <c r="VTB385" s="132"/>
      <c r="VTC385" s="132"/>
      <c r="VTD385" s="132"/>
      <c r="VTE385" s="132"/>
      <c r="VTF385" s="132"/>
      <c r="VTG385" s="132"/>
      <c r="VTH385" s="132"/>
      <c r="VTI385" s="132"/>
      <c r="VTJ385" s="132"/>
      <c r="VTK385" s="132"/>
      <c r="VTL385" s="132"/>
      <c r="VTM385" s="132"/>
      <c r="VTN385" s="132"/>
      <c r="VTO385" s="132"/>
      <c r="VTP385" s="132"/>
      <c r="VTQ385" s="132"/>
      <c r="VTR385" s="132"/>
      <c r="VTS385" s="132"/>
      <c r="VTT385" s="132"/>
      <c r="VTU385" s="132"/>
      <c r="VTV385" s="132"/>
      <c r="VTW385" s="132"/>
      <c r="VTX385" s="132"/>
      <c r="VTY385" s="132"/>
      <c r="VTZ385" s="132"/>
      <c r="VUA385" s="132"/>
      <c r="VUB385" s="132"/>
      <c r="VUC385" s="132"/>
      <c r="VUD385" s="132"/>
      <c r="VUE385" s="132"/>
      <c r="VUF385" s="132"/>
      <c r="VUG385" s="132"/>
      <c r="VUH385" s="132"/>
      <c r="VUI385" s="132"/>
      <c r="VUJ385" s="132"/>
      <c r="VUK385" s="132"/>
      <c r="VUL385" s="132"/>
      <c r="VUM385" s="132"/>
      <c r="VUN385" s="132"/>
      <c r="VUO385" s="132"/>
      <c r="VUP385" s="132"/>
      <c r="VUQ385" s="132"/>
      <c r="VUR385" s="132"/>
      <c r="VUS385" s="132"/>
      <c r="VUT385" s="132"/>
      <c r="VUU385" s="132"/>
      <c r="VUV385" s="132"/>
      <c r="VUW385" s="132"/>
      <c r="VUX385" s="132"/>
      <c r="VUY385" s="132"/>
      <c r="VUZ385" s="132"/>
      <c r="VVA385" s="132"/>
      <c r="VVB385" s="132"/>
      <c r="VVC385" s="132"/>
      <c r="VVD385" s="132"/>
      <c r="VVE385" s="132"/>
      <c r="VVF385" s="132"/>
      <c r="VVG385" s="132"/>
      <c r="VVH385" s="132"/>
      <c r="VVI385" s="132"/>
      <c r="VVJ385" s="132"/>
      <c r="VVK385" s="132"/>
      <c r="VVL385" s="132"/>
      <c r="VVM385" s="132"/>
      <c r="VVN385" s="132"/>
      <c r="VVO385" s="132"/>
      <c r="VVP385" s="132"/>
      <c r="VVQ385" s="132"/>
      <c r="VVR385" s="132"/>
      <c r="VVS385" s="132"/>
      <c r="VVT385" s="132"/>
      <c r="VVU385" s="132"/>
      <c r="VVV385" s="132"/>
      <c r="VVW385" s="132"/>
      <c r="VVX385" s="132"/>
      <c r="VVY385" s="132"/>
      <c r="VVZ385" s="132"/>
      <c r="VWA385" s="132"/>
      <c r="VWB385" s="132"/>
      <c r="VWC385" s="132"/>
      <c r="VWD385" s="132"/>
      <c r="VWE385" s="132"/>
      <c r="VWF385" s="132"/>
      <c r="VWG385" s="132"/>
      <c r="VWH385" s="132"/>
      <c r="VWI385" s="132"/>
      <c r="VWJ385" s="132"/>
      <c r="VWK385" s="132"/>
      <c r="VWL385" s="132"/>
      <c r="VWM385" s="132"/>
      <c r="VWN385" s="132"/>
      <c r="VWO385" s="132"/>
      <c r="VWP385" s="132"/>
      <c r="VWQ385" s="132"/>
      <c r="VWR385" s="132"/>
      <c r="VWS385" s="132"/>
      <c r="VWT385" s="132"/>
      <c r="VWU385" s="132"/>
      <c r="VWV385" s="132"/>
      <c r="VWW385" s="132"/>
      <c r="VWX385" s="132"/>
      <c r="VWY385" s="132"/>
      <c r="VWZ385" s="132"/>
      <c r="VXA385" s="132"/>
      <c r="VXB385" s="132"/>
      <c r="VXC385" s="132"/>
      <c r="VXD385" s="132"/>
      <c r="VXE385" s="132"/>
      <c r="VXF385" s="132"/>
      <c r="VXG385" s="132"/>
      <c r="VXH385" s="132"/>
      <c r="VXI385" s="132"/>
      <c r="VXJ385" s="132"/>
      <c r="VXK385" s="132"/>
      <c r="VXL385" s="132"/>
      <c r="VXM385" s="132"/>
      <c r="VXN385" s="132"/>
      <c r="VXO385" s="132"/>
      <c r="VXP385" s="132"/>
      <c r="VXQ385" s="132"/>
      <c r="VXR385" s="132"/>
      <c r="VXS385" s="132"/>
      <c r="VXT385" s="132"/>
      <c r="VXU385" s="132"/>
      <c r="VXV385" s="132"/>
      <c r="VXW385" s="132"/>
      <c r="VXX385" s="132"/>
      <c r="VXY385" s="132"/>
      <c r="VXZ385" s="132"/>
      <c r="VYA385" s="132"/>
      <c r="VYB385" s="132"/>
      <c r="VYC385" s="132"/>
      <c r="VYD385" s="132"/>
      <c r="VYE385" s="132"/>
      <c r="VYF385" s="132"/>
      <c r="VYG385" s="132"/>
      <c r="VYH385" s="132"/>
      <c r="VYI385" s="132"/>
      <c r="VYJ385" s="132"/>
      <c r="VYK385" s="132"/>
      <c r="VYL385" s="132"/>
      <c r="VYM385" s="132"/>
      <c r="VYN385" s="132"/>
      <c r="VYO385" s="132"/>
      <c r="VYP385" s="132"/>
      <c r="VYQ385" s="132"/>
      <c r="VYR385" s="132"/>
      <c r="VYS385" s="132"/>
      <c r="VYT385" s="132"/>
      <c r="VYU385" s="132"/>
      <c r="VYV385" s="132"/>
      <c r="VYW385" s="132"/>
      <c r="VYX385" s="132"/>
      <c r="VYY385" s="132"/>
      <c r="VYZ385" s="132"/>
      <c r="VZA385" s="132"/>
      <c r="VZB385" s="132"/>
      <c r="VZC385" s="132"/>
      <c r="VZD385" s="132"/>
      <c r="VZE385" s="132"/>
      <c r="VZF385" s="132"/>
      <c r="VZG385" s="132"/>
      <c r="VZH385" s="132"/>
      <c r="VZI385" s="132"/>
      <c r="VZJ385" s="132"/>
      <c r="VZK385" s="132"/>
      <c r="VZL385" s="132"/>
      <c r="VZM385" s="132"/>
      <c r="VZN385" s="132"/>
      <c r="VZO385" s="132"/>
      <c r="VZP385" s="132"/>
      <c r="VZQ385" s="132"/>
      <c r="VZR385" s="132"/>
      <c r="VZS385" s="132"/>
      <c r="VZT385" s="132"/>
      <c r="VZU385" s="132"/>
      <c r="VZV385" s="132"/>
      <c r="VZW385" s="132"/>
      <c r="VZX385" s="132"/>
      <c r="VZY385" s="132"/>
      <c r="VZZ385" s="132"/>
      <c r="WAA385" s="132"/>
      <c r="WAB385" s="132"/>
      <c r="WAC385" s="132"/>
      <c r="WAD385" s="132"/>
      <c r="WAE385" s="132"/>
      <c r="WAF385" s="132"/>
      <c r="WAG385" s="132"/>
      <c r="WAH385" s="132"/>
      <c r="WAI385" s="132"/>
      <c r="WAJ385" s="132"/>
      <c r="WAK385" s="132"/>
      <c r="WAL385" s="132"/>
      <c r="WAM385" s="132"/>
      <c r="WAN385" s="132"/>
      <c r="WAO385" s="132"/>
      <c r="WAP385" s="132"/>
      <c r="WAQ385" s="132"/>
      <c r="WAR385" s="132"/>
      <c r="WAS385" s="132"/>
      <c r="WAT385" s="132"/>
      <c r="WAU385" s="132"/>
      <c r="WAV385" s="132"/>
      <c r="WAW385" s="132"/>
      <c r="WAX385" s="132"/>
      <c r="WAY385" s="132"/>
      <c r="WAZ385" s="132"/>
      <c r="WBA385" s="132"/>
      <c r="WBB385" s="132"/>
      <c r="WBC385" s="132"/>
      <c r="WBD385" s="132"/>
      <c r="WBE385" s="132"/>
      <c r="WBF385" s="132"/>
      <c r="WBG385" s="132"/>
      <c r="WBH385" s="132"/>
      <c r="WBI385" s="132"/>
      <c r="WBJ385" s="132"/>
      <c r="WBK385" s="132"/>
      <c r="WBL385" s="132"/>
      <c r="WBM385" s="132"/>
      <c r="WBN385" s="132"/>
      <c r="WBO385" s="132"/>
      <c r="WBP385" s="132"/>
      <c r="WBQ385" s="132"/>
      <c r="WBR385" s="132"/>
      <c r="WBS385" s="132"/>
      <c r="WBT385" s="132"/>
      <c r="WBU385" s="132"/>
      <c r="WBV385" s="132"/>
      <c r="WBW385" s="132"/>
      <c r="WBX385" s="132"/>
      <c r="WBY385" s="132"/>
      <c r="WBZ385" s="132"/>
      <c r="WCA385" s="132"/>
      <c r="WCB385" s="132"/>
      <c r="WCC385" s="132"/>
      <c r="WCD385" s="132"/>
      <c r="WCE385" s="132"/>
      <c r="WCF385" s="132"/>
      <c r="WCG385" s="132"/>
      <c r="WCH385" s="132"/>
      <c r="WCI385" s="132"/>
      <c r="WCJ385" s="132"/>
      <c r="WCK385" s="132"/>
      <c r="WCL385" s="132"/>
      <c r="WCM385" s="132"/>
      <c r="WCN385" s="132"/>
      <c r="WCO385" s="132"/>
      <c r="WCP385" s="132"/>
      <c r="WCQ385" s="132"/>
      <c r="WCR385" s="132"/>
      <c r="WCS385" s="132"/>
      <c r="WCT385" s="132"/>
      <c r="WCU385" s="132"/>
      <c r="WCV385" s="132"/>
      <c r="WCW385" s="132"/>
      <c r="WCX385" s="132"/>
      <c r="WCY385" s="132"/>
      <c r="WCZ385" s="132"/>
      <c r="WDA385" s="132"/>
      <c r="WDB385" s="132"/>
      <c r="WDC385" s="132"/>
      <c r="WDD385" s="132"/>
      <c r="WDE385" s="132"/>
      <c r="WDF385" s="132"/>
      <c r="WDG385" s="132"/>
      <c r="WDH385" s="132"/>
      <c r="WDI385" s="132"/>
      <c r="WDJ385" s="132"/>
      <c r="WDK385" s="132"/>
      <c r="WDL385" s="132"/>
      <c r="WDM385" s="132"/>
      <c r="WDN385" s="132"/>
      <c r="WDO385" s="132"/>
      <c r="WDP385" s="132"/>
      <c r="WDQ385" s="132"/>
      <c r="WDR385" s="132"/>
      <c r="WDS385" s="132"/>
      <c r="WDT385" s="132"/>
      <c r="WDU385" s="132"/>
      <c r="WDV385" s="132"/>
      <c r="WDW385" s="132"/>
      <c r="WDX385" s="132"/>
      <c r="WDY385" s="132"/>
      <c r="WDZ385" s="132"/>
      <c r="WEA385" s="132"/>
      <c r="WEB385" s="132"/>
      <c r="WEC385" s="132"/>
      <c r="WED385" s="132"/>
      <c r="WEE385" s="132"/>
      <c r="WEF385" s="132"/>
      <c r="WEG385" s="132"/>
      <c r="WEH385" s="132"/>
      <c r="WEI385" s="132"/>
      <c r="WEJ385" s="132"/>
      <c r="WEK385" s="132"/>
      <c r="WEL385" s="132"/>
      <c r="WEM385" s="132"/>
      <c r="WEN385" s="132"/>
      <c r="WEO385" s="132"/>
      <c r="WEP385" s="132"/>
      <c r="WEQ385" s="132"/>
      <c r="WER385" s="132"/>
      <c r="WES385" s="132"/>
      <c r="WET385" s="132"/>
      <c r="WEU385" s="132"/>
      <c r="WEV385" s="132"/>
      <c r="WEW385" s="132"/>
      <c r="WEX385" s="132"/>
      <c r="WEY385" s="132"/>
      <c r="WEZ385" s="132"/>
      <c r="WFA385" s="132"/>
      <c r="WFB385" s="132"/>
      <c r="WFC385" s="132"/>
      <c r="WFD385" s="132"/>
      <c r="WFE385" s="132"/>
      <c r="WFF385" s="132"/>
      <c r="WFG385" s="132"/>
      <c r="WFH385" s="132"/>
      <c r="WFI385" s="132"/>
      <c r="WFJ385" s="132"/>
      <c r="WFK385" s="132"/>
      <c r="WFL385" s="132"/>
      <c r="WFM385" s="132"/>
      <c r="WFN385" s="132"/>
      <c r="WFO385" s="132"/>
      <c r="WFP385" s="132"/>
      <c r="WFQ385" s="132"/>
      <c r="WFR385" s="132"/>
      <c r="WFS385" s="132"/>
      <c r="WFT385" s="132"/>
      <c r="WFU385" s="132"/>
      <c r="WFV385" s="132"/>
      <c r="WFW385" s="132"/>
      <c r="WFX385" s="132"/>
      <c r="WFY385" s="132"/>
      <c r="WFZ385" s="132"/>
      <c r="WGA385" s="132"/>
      <c r="WGB385" s="132"/>
      <c r="WGC385" s="132"/>
      <c r="WGD385" s="132"/>
      <c r="WGE385" s="132"/>
      <c r="WGF385" s="132"/>
      <c r="WGG385" s="132"/>
      <c r="WGH385" s="132"/>
      <c r="WGI385" s="132"/>
      <c r="WGJ385" s="132"/>
      <c r="WGK385" s="132"/>
      <c r="WGL385" s="132"/>
      <c r="WGM385" s="132"/>
      <c r="WGN385" s="132"/>
      <c r="WGO385" s="132"/>
      <c r="WGP385" s="132"/>
      <c r="WGQ385" s="132"/>
      <c r="WGR385" s="132"/>
      <c r="WGS385" s="132"/>
      <c r="WGT385" s="132"/>
      <c r="WGU385" s="132"/>
      <c r="WGV385" s="132"/>
      <c r="WGW385" s="132"/>
      <c r="WGX385" s="132"/>
      <c r="WGY385" s="132"/>
      <c r="WGZ385" s="132"/>
      <c r="WHA385" s="132"/>
      <c r="WHB385" s="132"/>
      <c r="WHC385" s="132"/>
      <c r="WHD385" s="132"/>
      <c r="WHE385" s="132"/>
      <c r="WHF385" s="132"/>
      <c r="WHG385" s="132"/>
      <c r="WHH385" s="132"/>
      <c r="WHI385" s="132"/>
      <c r="WHJ385" s="132"/>
      <c r="WHK385" s="132"/>
      <c r="WHL385" s="132"/>
      <c r="WHM385" s="132"/>
      <c r="WHN385" s="132"/>
      <c r="WHO385" s="132"/>
      <c r="WHP385" s="132"/>
      <c r="WHQ385" s="132"/>
      <c r="WHR385" s="132"/>
      <c r="WHS385" s="132"/>
      <c r="WHT385" s="132"/>
      <c r="WHU385" s="132"/>
      <c r="WHV385" s="132"/>
      <c r="WHW385" s="132"/>
      <c r="WHX385" s="132"/>
      <c r="WHY385" s="132"/>
      <c r="WHZ385" s="132"/>
      <c r="WIA385" s="132"/>
      <c r="WIB385" s="132"/>
      <c r="WIC385" s="132"/>
      <c r="WID385" s="132"/>
      <c r="WIE385" s="132"/>
      <c r="WIF385" s="132"/>
      <c r="WIG385" s="132"/>
      <c r="WIH385" s="132"/>
      <c r="WII385" s="132"/>
      <c r="WIJ385" s="132"/>
      <c r="WIK385" s="132"/>
      <c r="WIL385" s="132"/>
      <c r="WIM385" s="132"/>
      <c r="WIN385" s="132"/>
      <c r="WIO385" s="132"/>
      <c r="WIP385" s="132"/>
      <c r="WIQ385" s="132"/>
      <c r="WIR385" s="132"/>
      <c r="WIS385" s="132"/>
      <c r="WIT385" s="132"/>
      <c r="WIU385" s="132"/>
      <c r="WIV385" s="132"/>
      <c r="WIW385" s="132"/>
      <c r="WIX385" s="132"/>
      <c r="WIY385" s="132"/>
      <c r="WIZ385" s="132"/>
      <c r="WJA385" s="132"/>
      <c r="WJB385" s="132"/>
      <c r="WJC385" s="132"/>
      <c r="WJD385" s="132"/>
      <c r="WJE385" s="132"/>
      <c r="WJF385" s="132"/>
      <c r="WJG385" s="132"/>
      <c r="WJH385" s="132"/>
      <c r="WJI385" s="132"/>
      <c r="WJJ385" s="132"/>
      <c r="WJK385" s="132"/>
      <c r="WJL385" s="132"/>
      <c r="WJM385" s="132"/>
      <c r="WJN385" s="132"/>
      <c r="WJO385" s="132"/>
      <c r="WJP385" s="132"/>
      <c r="WJQ385" s="132"/>
      <c r="WJR385" s="132"/>
      <c r="WJS385" s="132"/>
      <c r="WJT385" s="132"/>
      <c r="WJU385" s="132"/>
      <c r="WJV385" s="132"/>
      <c r="WJW385" s="132"/>
      <c r="WJX385" s="132"/>
      <c r="WJY385" s="132"/>
      <c r="WJZ385" s="132"/>
      <c r="WKA385" s="132"/>
      <c r="WKB385" s="132"/>
      <c r="WKC385" s="132"/>
      <c r="WKD385" s="132"/>
      <c r="WKE385" s="132"/>
      <c r="WKF385" s="132"/>
      <c r="WKG385" s="132"/>
      <c r="WKH385" s="132"/>
      <c r="WKI385" s="132"/>
      <c r="WKJ385" s="132"/>
      <c r="WKK385" s="132"/>
      <c r="WKL385" s="132"/>
      <c r="WKM385" s="132"/>
      <c r="WKN385" s="132"/>
      <c r="WKO385" s="132"/>
      <c r="WKP385" s="132"/>
      <c r="WKQ385" s="132"/>
      <c r="WKR385" s="132"/>
      <c r="WKS385" s="132"/>
      <c r="WKT385" s="132"/>
      <c r="WKU385" s="132"/>
      <c r="WKV385" s="132"/>
      <c r="WKW385" s="132"/>
      <c r="WKX385" s="132"/>
      <c r="WKY385" s="132"/>
      <c r="WKZ385" s="132"/>
      <c r="WLA385" s="132"/>
      <c r="WLB385" s="132"/>
      <c r="WLC385" s="132"/>
      <c r="WLD385" s="132"/>
      <c r="WLE385" s="132"/>
      <c r="WLF385" s="132"/>
      <c r="WLG385" s="132"/>
      <c r="WLH385" s="132"/>
      <c r="WLI385" s="132"/>
      <c r="WLJ385" s="132"/>
      <c r="WLK385" s="132"/>
      <c r="WLL385" s="132"/>
      <c r="WLM385" s="132"/>
      <c r="WLN385" s="132"/>
      <c r="WLO385" s="132"/>
      <c r="WLP385" s="132"/>
      <c r="WLQ385" s="132"/>
      <c r="WLR385" s="132"/>
      <c r="WLS385" s="132"/>
      <c r="WLT385" s="132"/>
      <c r="WLU385" s="132"/>
      <c r="WLV385" s="132"/>
      <c r="WLW385" s="132"/>
      <c r="WLX385" s="132"/>
      <c r="WLY385" s="132"/>
      <c r="WLZ385" s="132"/>
      <c r="WMA385" s="132"/>
      <c r="WMB385" s="132"/>
      <c r="WMC385" s="132"/>
      <c r="WMD385" s="132"/>
      <c r="WME385" s="132"/>
      <c r="WMF385" s="132"/>
      <c r="WMG385" s="132"/>
      <c r="WMH385" s="132"/>
      <c r="WMI385" s="132"/>
      <c r="WMJ385" s="132"/>
      <c r="WMK385" s="132"/>
      <c r="WML385" s="132"/>
      <c r="WMM385" s="132"/>
      <c r="WMN385" s="132"/>
      <c r="WMO385" s="132"/>
      <c r="WMP385" s="132"/>
      <c r="WMQ385" s="132"/>
      <c r="WMR385" s="132"/>
      <c r="WMS385" s="132"/>
      <c r="WMT385" s="132"/>
      <c r="WMU385" s="132"/>
      <c r="WMV385" s="132"/>
      <c r="WMW385" s="132"/>
      <c r="WMX385" s="132"/>
      <c r="WMY385" s="132"/>
      <c r="WMZ385" s="132"/>
      <c r="WNA385" s="132"/>
      <c r="WNB385" s="132"/>
      <c r="WNC385" s="132"/>
      <c r="WND385" s="132"/>
      <c r="WNE385" s="132"/>
      <c r="WNF385" s="132"/>
      <c r="WNG385" s="132"/>
      <c r="WNH385" s="132"/>
      <c r="WNI385" s="132"/>
      <c r="WNJ385" s="132"/>
      <c r="WNK385" s="132"/>
      <c r="WNL385" s="132"/>
      <c r="WNM385" s="132"/>
      <c r="WNN385" s="132"/>
      <c r="WNO385" s="132"/>
      <c r="WNP385" s="132"/>
      <c r="WNQ385" s="132"/>
      <c r="WNR385" s="132"/>
      <c r="WNS385" s="132"/>
      <c r="WNT385" s="132"/>
      <c r="WNU385" s="132"/>
      <c r="WNV385" s="132"/>
      <c r="WNW385" s="132"/>
      <c r="WNX385" s="132"/>
      <c r="WNY385" s="132"/>
      <c r="WNZ385" s="132"/>
      <c r="WOA385" s="132"/>
      <c r="WOB385" s="132"/>
      <c r="WOC385" s="132"/>
      <c r="WOD385" s="132"/>
      <c r="WOE385" s="132"/>
      <c r="WOF385" s="132"/>
      <c r="WOG385" s="132"/>
      <c r="WOH385" s="132"/>
      <c r="WOI385" s="132"/>
      <c r="WOJ385" s="132"/>
      <c r="WOK385" s="132"/>
      <c r="WOL385" s="132"/>
      <c r="WOM385" s="132"/>
      <c r="WON385" s="132"/>
      <c r="WOO385" s="132"/>
      <c r="WOP385" s="132"/>
      <c r="WOQ385" s="132"/>
      <c r="WOR385" s="132"/>
      <c r="WOS385" s="132"/>
      <c r="WOT385" s="132"/>
      <c r="WOU385" s="132"/>
      <c r="WOV385" s="132"/>
      <c r="WOW385" s="132"/>
      <c r="WOX385" s="132"/>
      <c r="WOY385" s="132"/>
      <c r="WOZ385" s="132"/>
      <c r="WPA385" s="132"/>
      <c r="WPB385" s="132"/>
      <c r="WPC385" s="132"/>
      <c r="WPD385" s="132"/>
      <c r="WPE385" s="132"/>
      <c r="WPF385" s="132"/>
      <c r="WPG385" s="132"/>
      <c r="WPH385" s="132"/>
      <c r="WPI385" s="132"/>
      <c r="WPJ385" s="132"/>
      <c r="WPK385" s="132"/>
      <c r="WPL385" s="132"/>
      <c r="WPM385" s="132"/>
      <c r="WPN385" s="132"/>
      <c r="WPO385" s="132"/>
      <c r="WPP385" s="132"/>
      <c r="WPQ385" s="132"/>
      <c r="WPR385" s="132"/>
      <c r="WPS385" s="132"/>
      <c r="WPT385" s="132"/>
      <c r="WPU385" s="132"/>
      <c r="WPV385" s="132"/>
      <c r="WPW385" s="132"/>
      <c r="WPX385" s="132"/>
      <c r="WPY385" s="132"/>
      <c r="WPZ385" s="132"/>
      <c r="WQA385" s="132"/>
      <c r="WQB385" s="132"/>
      <c r="WQC385" s="132"/>
      <c r="WQD385" s="132"/>
      <c r="WQE385" s="132"/>
      <c r="WQF385" s="132"/>
      <c r="WQG385" s="132"/>
      <c r="WQH385" s="132"/>
      <c r="WQI385" s="132"/>
      <c r="WQJ385" s="132"/>
      <c r="WQK385" s="132"/>
      <c r="WQL385" s="132"/>
      <c r="WQM385" s="132"/>
      <c r="WQN385" s="132"/>
      <c r="WQO385" s="132"/>
      <c r="WQP385" s="132"/>
      <c r="WQQ385" s="132"/>
      <c r="WQR385" s="132"/>
      <c r="WQS385" s="132"/>
      <c r="WQT385" s="132"/>
      <c r="WQU385" s="132"/>
      <c r="WQV385" s="132"/>
      <c r="WQW385" s="132"/>
      <c r="WQX385" s="132"/>
      <c r="WQY385" s="132"/>
      <c r="WQZ385" s="132"/>
      <c r="WRA385" s="132"/>
      <c r="WRB385" s="132"/>
      <c r="WRC385" s="132"/>
      <c r="WRD385" s="132"/>
      <c r="WRE385" s="132"/>
      <c r="WRF385" s="132"/>
      <c r="WRG385" s="132"/>
      <c r="WRH385" s="132"/>
      <c r="WRI385" s="132"/>
      <c r="WRJ385" s="132"/>
      <c r="WRK385" s="132"/>
      <c r="WRL385" s="132"/>
      <c r="WRM385" s="132"/>
      <c r="WRN385" s="132"/>
      <c r="WRO385" s="132"/>
      <c r="WRP385" s="132"/>
      <c r="WRQ385" s="132"/>
      <c r="WRR385" s="132"/>
      <c r="WRS385" s="132"/>
      <c r="WRT385" s="132"/>
      <c r="WRU385" s="132"/>
      <c r="WRV385" s="132"/>
      <c r="WRW385" s="132"/>
      <c r="WRX385" s="132"/>
      <c r="WRY385" s="132"/>
      <c r="WRZ385" s="132"/>
      <c r="WSA385" s="132"/>
      <c r="WSB385" s="132"/>
      <c r="WSC385" s="132"/>
      <c r="WSD385" s="132"/>
      <c r="WSE385" s="132"/>
      <c r="WSF385" s="132"/>
      <c r="WSG385" s="132"/>
      <c r="WSH385" s="132"/>
      <c r="WSI385" s="132"/>
      <c r="WSJ385" s="132"/>
      <c r="WSK385" s="132"/>
      <c r="WSL385" s="132"/>
      <c r="WSM385" s="132"/>
      <c r="WSN385" s="132"/>
      <c r="WSO385" s="132"/>
      <c r="WSP385" s="132"/>
      <c r="WSQ385" s="132"/>
      <c r="WSR385" s="132"/>
      <c r="WSS385" s="132"/>
      <c r="WST385" s="132"/>
      <c r="WSU385" s="132"/>
      <c r="WSV385" s="132"/>
      <c r="WSW385" s="132"/>
      <c r="WSX385" s="132"/>
      <c r="WSY385" s="132"/>
      <c r="WSZ385" s="132"/>
      <c r="WTA385" s="132"/>
      <c r="WTB385" s="132"/>
      <c r="WTC385" s="132"/>
      <c r="WTD385" s="132"/>
      <c r="WTE385" s="132"/>
      <c r="WTF385" s="132"/>
      <c r="WTG385" s="132"/>
      <c r="WTH385" s="132"/>
      <c r="WTI385" s="132"/>
      <c r="WTJ385" s="132"/>
      <c r="WTK385" s="132"/>
      <c r="WTL385" s="132"/>
      <c r="WTM385" s="132"/>
      <c r="WTN385" s="132"/>
      <c r="WTO385" s="132"/>
      <c r="WTP385" s="132"/>
      <c r="WTQ385" s="132"/>
      <c r="WTR385" s="132"/>
      <c r="WTS385" s="132"/>
      <c r="WTT385" s="132"/>
      <c r="WTU385" s="132"/>
      <c r="WTV385" s="132"/>
      <c r="WTW385" s="132"/>
      <c r="WTX385" s="132"/>
      <c r="WTY385" s="132"/>
      <c r="WTZ385" s="132"/>
      <c r="WUA385" s="132"/>
      <c r="WUB385" s="132"/>
      <c r="WUC385" s="132"/>
      <c r="WUD385" s="132"/>
      <c r="WUE385" s="132"/>
      <c r="WUF385" s="132"/>
      <c r="WUG385" s="132"/>
      <c r="WUH385" s="132"/>
      <c r="WUI385" s="132"/>
      <c r="WUJ385" s="132"/>
      <c r="WUK385" s="132"/>
      <c r="WUL385" s="132"/>
      <c r="WUM385" s="132"/>
      <c r="WUN385" s="132"/>
      <c r="WUO385" s="132"/>
      <c r="WUP385" s="132"/>
      <c r="WUQ385" s="132"/>
      <c r="WUR385" s="132"/>
      <c r="WUS385" s="132"/>
      <c r="WUT385" s="132"/>
      <c r="WUU385" s="132"/>
      <c r="WUV385" s="132"/>
      <c r="WUW385" s="132"/>
      <c r="WUX385" s="132"/>
      <c r="WUY385" s="132"/>
      <c r="WUZ385" s="132"/>
      <c r="WVA385" s="132"/>
      <c r="WVB385" s="132"/>
      <c r="WVC385" s="132"/>
      <c r="WVD385" s="132"/>
      <c r="WVE385" s="132"/>
      <c r="WVF385" s="132"/>
      <c r="WVG385" s="132"/>
      <c r="WVH385" s="132"/>
      <c r="WVI385" s="132"/>
      <c r="WVJ385" s="132"/>
      <c r="WVK385" s="132"/>
      <c r="WVL385" s="132"/>
      <c r="WVM385" s="132"/>
      <c r="WVN385" s="132"/>
      <c r="WVO385" s="132"/>
      <c r="WVP385" s="132"/>
      <c r="WVQ385" s="132"/>
      <c r="WVR385" s="132"/>
      <c r="WVS385" s="132"/>
      <c r="WVT385" s="132"/>
      <c r="WVU385" s="132"/>
      <c r="WVV385" s="132"/>
      <c r="WVW385" s="132"/>
      <c r="WVX385" s="132"/>
      <c r="WVY385" s="132"/>
      <c r="WVZ385" s="132"/>
      <c r="WWA385" s="132"/>
      <c r="WWB385" s="132"/>
      <c r="WWC385" s="132"/>
      <c r="WWD385" s="132"/>
      <c r="WWE385" s="132"/>
      <c r="WWF385" s="132"/>
      <c r="WWG385" s="132"/>
      <c r="WWH385" s="132"/>
      <c r="WWI385" s="132"/>
      <c r="WWJ385" s="132"/>
      <c r="WWK385" s="132"/>
      <c r="WWL385" s="132"/>
      <c r="WWM385" s="132"/>
      <c r="WWN385" s="132"/>
      <c r="WWO385" s="132"/>
      <c r="WWP385" s="132"/>
      <c r="WWQ385" s="132"/>
      <c r="WWR385" s="132"/>
      <c r="WWS385" s="132"/>
      <c r="WWT385" s="132"/>
      <c r="WWU385" s="132"/>
      <c r="WWV385" s="132"/>
      <c r="WWW385" s="132"/>
      <c r="WWX385" s="132"/>
      <c r="WWY385" s="132"/>
      <c r="WWZ385" s="132"/>
      <c r="WXA385" s="132"/>
      <c r="WXB385" s="132"/>
      <c r="WXC385" s="132"/>
      <c r="WXD385" s="132"/>
      <c r="WXE385" s="132"/>
      <c r="WXF385" s="132"/>
      <c r="WXG385" s="132"/>
      <c r="WXH385" s="132"/>
      <c r="WXI385" s="132"/>
      <c r="WXJ385" s="132"/>
      <c r="WXK385" s="132"/>
      <c r="WXL385" s="132"/>
      <c r="WXM385" s="132"/>
      <c r="WXN385" s="132"/>
      <c r="WXO385" s="132"/>
      <c r="WXP385" s="132"/>
      <c r="WXQ385" s="132"/>
      <c r="WXR385" s="132"/>
      <c r="WXS385" s="132"/>
      <c r="WXT385" s="132"/>
      <c r="WXU385" s="132"/>
      <c r="WXV385" s="132"/>
      <c r="WXW385" s="132"/>
      <c r="WXX385" s="132"/>
      <c r="WXY385" s="132"/>
      <c r="WXZ385" s="132"/>
      <c r="WYA385" s="132"/>
      <c r="WYB385" s="132"/>
      <c r="WYC385" s="132"/>
      <c r="WYD385" s="132"/>
      <c r="WYE385" s="132"/>
      <c r="WYF385" s="132"/>
      <c r="WYG385" s="132"/>
      <c r="WYH385" s="132"/>
      <c r="WYI385" s="132"/>
      <c r="WYJ385" s="132"/>
      <c r="WYK385" s="132"/>
      <c r="WYL385" s="132"/>
      <c r="WYM385" s="132"/>
      <c r="WYN385" s="132"/>
      <c r="WYO385" s="132"/>
      <c r="WYP385" s="132"/>
      <c r="WYQ385" s="132"/>
      <c r="WYR385" s="132"/>
      <c r="WYS385" s="132"/>
      <c r="WYT385" s="132"/>
      <c r="WYU385" s="132"/>
      <c r="WYV385" s="132"/>
      <c r="WYW385" s="132"/>
      <c r="WYX385" s="132"/>
      <c r="WYY385" s="132"/>
      <c r="WYZ385" s="132"/>
      <c r="WZA385" s="132"/>
      <c r="WZB385" s="132"/>
      <c r="WZC385" s="132"/>
      <c r="WZD385" s="132"/>
      <c r="WZE385" s="132"/>
      <c r="WZF385" s="132"/>
      <c r="WZG385" s="132"/>
      <c r="WZH385" s="132"/>
      <c r="WZI385" s="132"/>
      <c r="WZJ385" s="132"/>
      <c r="WZK385" s="132"/>
      <c r="WZL385" s="132"/>
      <c r="WZM385" s="132"/>
      <c r="WZN385" s="132"/>
      <c r="WZO385" s="132"/>
      <c r="WZP385" s="132"/>
      <c r="WZQ385" s="132"/>
      <c r="WZR385" s="132"/>
      <c r="WZS385" s="132"/>
      <c r="WZT385" s="132"/>
      <c r="WZU385" s="132"/>
      <c r="WZV385" s="132"/>
      <c r="WZW385" s="132"/>
      <c r="WZX385" s="132"/>
      <c r="WZY385" s="132"/>
      <c r="WZZ385" s="132"/>
      <c r="XAA385" s="132"/>
      <c r="XAB385" s="132"/>
      <c r="XAC385" s="132"/>
      <c r="XAD385" s="132"/>
      <c r="XAE385" s="132"/>
      <c r="XAF385" s="132"/>
      <c r="XAG385" s="132"/>
      <c r="XAH385" s="132"/>
      <c r="XAI385" s="132"/>
      <c r="XAJ385" s="132"/>
      <c r="XAK385" s="132"/>
      <c r="XAL385" s="132"/>
      <c r="XAM385" s="132"/>
      <c r="XAN385" s="132"/>
      <c r="XAO385" s="132"/>
      <c r="XAP385" s="132"/>
      <c r="XAQ385" s="132"/>
      <c r="XAR385" s="132"/>
      <c r="XAS385" s="132"/>
      <c r="XAT385" s="132"/>
      <c r="XAU385" s="132"/>
      <c r="XAV385" s="132"/>
      <c r="XAW385" s="132"/>
      <c r="XAX385" s="132"/>
      <c r="XAY385" s="132"/>
      <c r="XAZ385" s="132"/>
      <c r="XBA385" s="132"/>
      <c r="XBB385" s="132"/>
      <c r="XBC385" s="132"/>
      <c r="XBD385" s="132"/>
      <c r="XBE385" s="132"/>
      <c r="XBF385" s="132"/>
      <c r="XBG385" s="132"/>
      <c r="XBH385" s="132"/>
      <c r="XBI385" s="132"/>
      <c r="XBJ385" s="132"/>
      <c r="XBK385" s="132"/>
      <c r="XBL385" s="132"/>
      <c r="XBM385" s="132"/>
      <c r="XBN385" s="132"/>
      <c r="XBO385" s="132"/>
      <c r="XBP385" s="132"/>
      <c r="XBQ385" s="132"/>
      <c r="XBR385" s="132"/>
      <c r="XBS385" s="132"/>
      <c r="XBT385" s="132"/>
      <c r="XBU385" s="132"/>
      <c r="XBV385" s="132"/>
      <c r="XBW385" s="132"/>
      <c r="XBX385" s="132"/>
      <c r="XBY385" s="132"/>
      <c r="XBZ385" s="132"/>
      <c r="XCA385" s="132"/>
      <c r="XCB385" s="132"/>
      <c r="XCC385" s="132"/>
      <c r="XCD385" s="132"/>
      <c r="XCE385" s="132"/>
      <c r="XCF385" s="132"/>
      <c r="XCG385" s="132"/>
      <c r="XCH385" s="132"/>
      <c r="XCI385" s="132"/>
      <c r="XCJ385" s="132"/>
      <c r="XCK385" s="132"/>
      <c r="XCL385" s="132"/>
      <c r="XCM385" s="132"/>
      <c r="XCN385" s="132"/>
      <c r="XCO385" s="132"/>
      <c r="XCP385" s="132"/>
      <c r="XCQ385" s="132"/>
      <c r="XCR385" s="132"/>
      <c r="XCS385" s="132"/>
      <c r="XCT385" s="132"/>
      <c r="XCU385" s="132"/>
      <c r="XCV385" s="132"/>
      <c r="XCW385" s="132"/>
      <c r="XCX385" s="132"/>
      <c r="XCY385" s="132"/>
      <c r="XCZ385" s="132"/>
      <c r="XDA385" s="132"/>
      <c r="XDB385" s="132"/>
      <c r="XDC385" s="132"/>
      <c r="XDD385" s="132"/>
      <c r="XDE385" s="132"/>
      <c r="XDF385" s="132"/>
      <c r="XDG385" s="132"/>
      <c r="XDH385" s="132"/>
      <c r="XDI385" s="132"/>
      <c r="XDJ385" s="132"/>
      <c r="XDK385" s="132"/>
      <c r="XDL385" s="132"/>
      <c r="XDM385" s="132"/>
      <c r="XDN385" s="132"/>
      <c r="XDO385" s="132"/>
      <c r="XDP385" s="132"/>
      <c r="XDQ385" s="132"/>
      <c r="XDR385" s="132"/>
      <c r="XDS385" s="132"/>
      <c r="XDT385" s="132"/>
      <c r="XDU385" s="132"/>
      <c r="XDV385" s="132"/>
      <c r="XDW385" s="132"/>
      <c r="XDX385" s="132"/>
      <c r="XDY385" s="132"/>
      <c r="XDZ385" s="132"/>
      <c r="XEA385" s="132"/>
      <c r="XEB385" s="132"/>
      <c r="XEC385" s="132"/>
      <c r="XED385" s="132"/>
      <c r="XEE385" s="132"/>
      <c r="XEF385" s="132"/>
      <c r="XEG385" s="132"/>
      <c r="XEH385" s="132"/>
      <c r="XEI385" s="132"/>
      <c r="XEJ385" s="132"/>
      <c r="XEK385" s="132"/>
      <c r="XEL385" s="132"/>
      <c r="XEM385" s="132"/>
      <c r="XEN385" s="132"/>
      <c r="XEO385" s="132"/>
      <c r="XEP385" s="132"/>
      <c r="XEQ385" s="132"/>
      <c r="XER385" s="132"/>
      <c r="XES385" s="132"/>
      <c r="XET385" s="132"/>
      <c r="XEU385" s="132"/>
      <c r="XEV385" s="132"/>
      <c r="XEW385" s="132"/>
      <c r="XEX385" s="132"/>
      <c r="XEY385" s="132"/>
      <c r="XEZ385" s="132"/>
      <c r="XFA385" s="132"/>
      <c r="XFB385" s="132"/>
    </row>
    <row r="386" s="144" customFormat="1" ht="42.95" hidden="1" customHeight="1" spans="1:16382">
      <c r="A386" s="248">
        <v>15</v>
      </c>
      <c r="B386" s="180" t="s">
        <v>3301</v>
      </c>
      <c r="C386" s="179" t="s">
        <v>189</v>
      </c>
      <c r="D386" s="179" t="s">
        <v>642</v>
      </c>
      <c r="E386" s="180" t="s">
        <v>3302</v>
      </c>
      <c r="F386" s="179">
        <v>6000</v>
      </c>
      <c r="G386" s="179">
        <v>0</v>
      </c>
      <c r="H386" s="180" t="s">
        <v>3303</v>
      </c>
      <c r="I386" s="180"/>
      <c r="J386" s="180"/>
      <c r="K386" s="179" t="s">
        <v>33</v>
      </c>
      <c r="L386" s="179" t="s">
        <v>33</v>
      </c>
      <c r="M386" s="179" t="s">
        <v>3043</v>
      </c>
      <c r="N386" s="181" t="s">
        <v>3304</v>
      </c>
      <c r="O386" s="219"/>
      <c r="P386" s="220"/>
      <c r="Q386" s="278">
        <v>4</v>
      </c>
      <c r="R386" s="254"/>
      <c r="S386" s="85"/>
      <c r="T386" s="110"/>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132"/>
      <c r="BJ386" s="132"/>
      <c r="BK386" s="132"/>
      <c r="BL386" s="132"/>
      <c r="BM386" s="132"/>
      <c r="BN386" s="132"/>
      <c r="BO386" s="132"/>
      <c r="BP386" s="132"/>
      <c r="BQ386" s="132"/>
      <c r="BR386" s="132"/>
      <c r="BS386" s="132"/>
      <c r="BT386" s="132"/>
      <c r="BU386" s="132"/>
      <c r="BV386" s="132"/>
      <c r="BW386" s="132"/>
      <c r="BX386" s="132"/>
      <c r="BY386" s="132"/>
      <c r="BZ386" s="132"/>
      <c r="CA386" s="132"/>
      <c r="CB386" s="132"/>
      <c r="CC386" s="132"/>
      <c r="CD386" s="132"/>
      <c r="CE386" s="132"/>
      <c r="CF386" s="132"/>
      <c r="CG386" s="132"/>
      <c r="CH386" s="132"/>
      <c r="CI386" s="132"/>
      <c r="CJ386" s="132"/>
      <c r="CK386" s="132"/>
      <c r="CL386" s="132"/>
      <c r="CM386" s="132"/>
      <c r="CN386" s="132"/>
      <c r="CO386" s="132"/>
      <c r="CP386" s="132"/>
      <c r="CQ386" s="132"/>
      <c r="CR386" s="132"/>
      <c r="CS386" s="132"/>
      <c r="CT386" s="132"/>
      <c r="CU386" s="132"/>
      <c r="CV386" s="132"/>
      <c r="CW386" s="132"/>
      <c r="CX386" s="132"/>
      <c r="CY386" s="132"/>
      <c r="CZ386" s="132"/>
      <c r="DA386" s="132"/>
      <c r="DB386" s="132"/>
      <c r="DC386" s="132"/>
      <c r="DD386" s="132"/>
      <c r="DE386" s="132"/>
      <c r="DF386" s="132"/>
      <c r="DG386" s="132"/>
      <c r="DH386" s="132"/>
      <c r="DI386" s="132"/>
      <c r="DJ386" s="132"/>
      <c r="DK386" s="132"/>
      <c r="DL386" s="132"/>
      <c r="DM386" s="132"/>
      <c r="DN386" s="132"/>
      <c r="DO386" s="132"/>
      <c r="DP386" s="132"/>
      <c r="DQ386" s="132"/>
      <c r="DR386" s="132"/>
      <c r="DS386" s="132"/>
      <c r="DT386" s="132"/>
      <c r="DU386" s="132"/>
      <c r="DV386" s="132"/>
      <c r="DW386" s="132"/>
      <c r="DX386" s="132"/>
      <c r="DY386" s="132"/>
      <c r="DZ386" s="132"/>
      <c r="EA386" s="132"/>
      <c r="EB386" s="132"/>
      <c r="EC386" s="132"/>
      <c r="ED386" s="132"/>
      <c r="EE386" s="132"/>
      <c r="EF386" s="132"/>
      <c r="EG386" s="132"/>
      <c r="EH386" s="132"/>
      <c r="EI386" s="132"/>
      <c r="EJ386" s="132"/>
      <c r="EK386" s="132"/>
      <c r="EL386" s="132"/>
      <c r="EM386" s="132"/>
      <c r="EN386" s="132"/>
      <c r="EO386" s="132"/>
      <c r="EP386" s="132"/>
      <c r="EQ386" s="132"/>
      <c r="ER386" s="132"/>
      <c r="ES386" s="132"/>
      <c r="ET386" s="132"/>
      <c r="EU386" s="132"/>
      <c r="EV386" s="132"/>
      <c r="EW386" s="132"/>
      <c r="EX386" s="132"/>
      <c r="EY386" s="132"/>
      <c r="EZ386" s="132"/>
      <c r="FA386" s="132"/>
      <c r="FB386" s="132"/>
      <c r="FC386" s="132"/>
      <c r="FD386" s="132"/>
      <c r="FE386" s="132"/>
      <c r="FF386" s="132"/>
      <c r="FG386" s="132"/>
      <c r="FH386" s="132"/>
      <c r="FI386" s="132"/>
      <c r="FJ386" s="132"/>
      <c r="FK386" s="132"/>
      <c r="FL386" s="132"/>
      <c r="FM386" s="132"/>
      <c r="FN386" s="132"/>
      <c r="FO386" s="132"/>
      <c r="FP386" s="132"/>
      <c r="FQ386" s="132"/>
      <c r="FR386" s="132"/>
      <c r="FS386" s="132"/>
      <c r="FT386" s="132"/>
      <c r="FU386" s="132"/>
      <c r="FV386" s="132"/>
      <c r="FW386" s="132"/>
      <c r="FX386" s="132"/>
      <c r="FY386" s="132"/>
      <c r="FZ386" s="132"/>
      <c r="GA386" s="132"/>
      <c r="GB386" s="132"/>
      <c r="GC386" s="132"/>
      <c r="GD386" s="132"/>
      <c r="GE386" s="132"/>
      <c r="GF386" s="132"/>
      <c r="GG386" s="132"/>
      <c r="GH386" s="132"/>
      <c r="GI386" s="132"/>
      <c r="GJ386" s="132"/>
      <c r="GK386" s="132"/>
      <c r="GL386" s="132"/>
      <c r="GM386" s="132"/>
      <c r="GN386" s="132"/>
      <c r="GO386" s="132"/>
      <c r="GP386" s="132"/>
      <c r="GQ386" s="132"/>
      <c r="GR386" s="132"/>
      <c r="GS386" s="132"/>
      <c r="GT386" s="132"/>
      <c r="GU386" s="132"/>
      <c r="GV386" s="132"/>
      <c r="GW386" s="132"/>
      <c r="GX386" s="132"/>
      <c r="GY386" s="132"/>
      <c r="GZ386" s="132"/>
      <c r="HA386" s="132"/>
      <c r="HB386" s="132"/>
      <c r="HC386" s="132"/>
      <c r="HD386" s="132"/>
      <c r="HE386" s="132"/>
      <c r="HF386" s="132"/>
      <c r="HG386" s="132"/>
      <c r="HH386" s="132"/>
      <c r="HI386" s="132"/>
      <c r="HJ386" s="132"/>
      <c r="HK386" s="132"/>
      <c r="HL386" s="132"/>
      <c r="HM386" s="132"/>
      <c r="HN386" s="132"/>
      <c r="HO386" s="132"/>
      <c r="HP386" s="132"/>
      <c r="HQ386" s="132"/>
      <c r="HR386" s="132"/>
      <c r="HS386" s="132"/>
      <c r="HT386" s="132"/>
      <c r="HU386" s="132"/>
      <c r="HV386" s="132"/>
      <c r="HW386" s="132"/>
      <c r="HX386" s="132"/>
      <c r="HY386" s="132"/>
      <c r="HZ386" s="132"/>
      <c r="IA386" s="132"/>
      <c r="IB386" s="132"/>
      <c r="IC386" s="132"/>
      <c r="ID386" s="132"/>
      <c r="IE386" s="132"/>
      <c r="IF386" s="132"/>
      <c r="IG386" s="132"/>
      <c r="IH386" s="132"/>
      <c r="II386" s="132"/>
      <c r="IJ386" s="132"/>
      <c r="IK386" s="132"/>
      <c r="IL386" s="132"/>
      <c r="IM386" s="132"/>
      <c r="IN386" s="132"/>
      <c r="IO386" s="132"/>
      <c r="IP386" s="132"/>
      <c r="IQ386" s="132"/>
      <c r="IR386" s="132"/>
      <c r="IS386" s="132"/>
      <c r="IT386" s="132"/>
      <c r="IU386" s="132"/>
      <c r="IV386" s="132"/>
      <c r="IW386" s="132"/>
      <c r="IX386" s="132"/>
      <c r="IY386" s="132"/>
      <c r="IZ386" s="132"/>
      <c r="JA386" s="132"/>
      <c r="JB386" s="132"/>
      <c r="JC386" s="132"/>
      <c r="JD386" s="132"/>
      <c r="JE386" s="132"/>
      <c r="JF386" s="132"/>
      <c r="JG386" s="132"/>
      <c r="JH386" s="132"/>
      <c r="JI386" s="132"/>
      <c r="JJ386" s="132"/>
      <c r="JK386" s="132"/>
      <c r="JL386" s="132"/>
      <c r="JM386" s="132"/>
      <c r="JN386" s="132"/>
      <c r="JO386" s="132"/>
      <c r="JP386" s="132"/>
      <c r="JQ386" s="132"/>
      <c r="JR386" s="132"/>
      <c r="JS386" s="132"/>
      <c r="JT386" s="132"/>
      <c r="JU386" s="132"/>
      <c r="JV386" s="132"/>
      <c r="JW386" s="132"/>
      <c r="JX386" s="132"/>
      <c r="JY386" s="132"/>
      <c r="JZ386" s="132"/>
      <c r="KA386" s="132"/>
      <c r="KB386" s="132"/>
      <c r="KC386" s="132"/>
      <c r="KD386" s="132"/>
      <c r="KE386" s="132"/>
      <c r="KF386" s="132"/>
      <c r="KG386" s="132"/>
      <c r="KH386" s="132"/>
      <c r="KI386" s="132"/>
      <c r="KJ386" s="132"/>
      <c r="KK386" s="132"/>
      <c r="KL386" s="132"/>
      <c r="KM386" s="132"/>
      <c r="KN386" s="132"/>
      <c r="KO386" s="132"/>
      <c r="KP386" s="132"/>
      <c r="KQ386" s="132"/>
      <c r="KR386" s="132"/>
      <c r="KS386" s="132"/>
      <c r="KT386" s="132"/>
      <c r="KU386" s="132"/>
      <c r="KV386" s="132"/>
      <c r="KW386" s="132"/>
      <c r="KX386" s="132"/>
      <c r="KY386" s="132"/>
      <c r="KZ386" s="132"/>
      <c r="LA386" s="132"/>
      <c r="LB386" s="132"/>
      <c r="LC386" s="132"/>
      <c r="LD386" s="132"/>
      <c r="LE386" s="132"/>
      <c r="LF386" s="132"/>
      <c r="LG386" s="132"/>
      <c r="LH386" s="132"/>
      <c r="LI386" s="132"/>
      <c r="LJ386" s="132"/>
      <c r="LK386" s="132"/>
      <c r="LL386" s="132"/>
      <c r="LM386" s="132"/>
      <c r="LN386" s="132"/>
      <c r="LO386" s="132"/>
      <c r="LP386" s="132"/>
      <c r="LQ386" s="132"/>
      <c r="LR386" s="132"/>
      <c r="LS386" s="132"/>
      <c r="LT386" s="132"/>
      <c r="LU386" s="132"/>
      <c r="LV386" s="132"/>
      <c r="LW386" s="132"/>
      <c r="LX386" s="132"/>
      <c r="LY386" s="132"/>
      <c r="LZ386" s="132"/>
      <c r="MA386" s="132"/>
      <c r="MB386" s="132"/>
      <c r="MC386" s="132"/>
      <c r="MD386" s="132"/>
      <c r="ME386" s="132"/>
      <c r="MF386" s="132"/>
      <c r="MG386" s="132"/>
      <c r="MH386" s="132"/>
      <c r="MI386" s="132"/>
      <c r="MJ386" s="132"/>
      <c r="MK386" s="132"/>
      <c r="ML386" s="132"/>
      <c r="MM386" s="132"/>
      <c r="MN386" s="132"/>
      <c r="MO386" s="132"/>
      <c r="MP386" s="132"/>
      <c r="MQ386" s="132"/>
      <c r="MR386" s="132"/>
      <c r="MS386" s="132"/>
      <c r="MT386" s="132"/>
      <c r="MU386" s="132"/>
      <c r="MV386" s="132"/>
      <c r="MW386" s="132"/>
      <c r="MX386" s="132"/>
      <c r="MY386" s="132"/>
      <c r="MZ386" s="132"/>
      <c r="NA386" s="132"/>
      <c r="NB386" s="132"/>
      <c r="NC386" s="132"/>
      <c r="ND386" s="132"/>
      <c r="NE386" s="132"/>
      <c r="NF386" s="132"/>
      <c r="NG386" s="132"/>
      <c r="NH386" s="132"/>
      <c r="NI386" s="132"/>
      <c r="NJ386" s="132"/>
      <c r="NK386" s="132"/>
      <c r="NL386" s="132"/>
      <c r="NM386" s="132"/>
      <c r="NN386" s="132"/>
      <c r="NO386" s="132"/>
      <c r="NP386" s="132"/>
      <c r="NQ386" s="132"/>
      <c r="NR386" s="132"/>
      <c r="NS386" s="132"/>
      <c r="NT386" s="132"/>
      <c r="NU386" s="132"/>
      <c r="NV386" s="132"/>
      <c r="NW386" s="132"/>
      <c r="NX386" s="132"/>
      <c r="NY386" s="132"/>
      <c r="NZ386" s="132"/>
      <c r="OA386" s="132"/>
      <c r="OB386" s="132"/>
      <c r="OC386" s="132"/>
      <c r="OD386" s="132"/>
      <c r="OE386" s="132"/>
      <c r="OF386" s="132"/>
      <c r="OG386" s="132"/>
      <c r="OH386" s="132"/>
      <c r="OI386" s="132"/>
      <c r="OJ386" s="132"/>
      <c r="OK386" s="132"/>
      <c r="OL386" s="132"/>
      <c r="OM386" s="132"/>
      <c r="ON386" s="132"/>
      <c r="OO386" s="132"/>
      <c r="OP386" s="132"/>
      <c r="OQ386" s="132"/>
      <c r="OR386" s="132"/>
      <c r="OS386" s="132"/>
      <c r="OT386" s="132"/>
      <c r="OU386" s="132"/>
      <c r="OV386" s="132"/>
      <c r="OW386" s="132"/>
      <c r="OX386" s="132"/>
      <c r="OY386" s="132"/>
      <c r="OZ386" s="132"/>
      <c r="PA386" s="132"/>
      <c r="PB386" s="132"/>
      <c r="PC386" s="132"/>
      <c r="PD386" s="132"/>
      <c r="PE386" s="132"/>
      <c r="PF386" s="132"/>
      <c r="PG386" s="132"/>
      <c r="PH386" s="132"/>
      <c r="PI386" s="132"/>
      <c r="PJ386" s="132"/>
      <c r="PK386" s="132"/>
      <c r="PL386" s="132"/>
      <c r="PM386" s="132"/>
      <c r="PN386" s="132"/>
      <c r="PO386" s="132"/>
      <c r="PP386" s="132"/>
      <c r="PQ386" s="132"/>
      <c r="PR386" s="132"/>
      <c r="PS386" s="132"/>
      <c r="PT386" s="132"/>
      <c r="PU386" s="132"/>
      <c r="PV386" s="132"/>
      <c r="PW386" s="132"/>
      <c r="PX386" s="132"/>
      <c r="PY386" s="132"/>
      <c r="PZ386" s="132"/>
      <c r="QA386" s="132"/>
      <c r="QB386" s="132"/>
      <c r="QC386" s="132"/>
      <c r="QD386" s="132"/>
      <c r="QE386" s="132"/>
      <c r="QF386" s="132"/>
      <c r="QG386" s="132"/>
      <c r="QH386" s="132"/>
      <c r="QI386" s="132"/>
      <c r="QJ386" s="132"/>
      <c r="QK386" s="132"/>
      <c r="QL386" s="132"/>
      <c r="QM386" s="132"/>
      <c r="QN386" s="132"/>
      <c r="QO386" s="132"/>
      <c r="QP386" s="132"/>
      <c r="QQ386" s="132"/>
      <c r="QR386" s="132"/>
      <c r="QS386" s="132"/>
      <c r="QT386" s="132"/>
      <c r="QU386" s="132"/>
      <c r="QV386" s="132"/>
      <c r="QW386" s="132"/>
      <c r="QX386" s="132"/>
      <c r="QY386" s="132"/>
      <c r="QZ386" s="132"/>
      <c r="RA386" s="132"/>
      <c r="RB386" s="132"/>
      <c r="RC386" s="132"/>
      <c r="RD386" s="132"/>
      <c r="RE386" s="132"/>
      <c r="RF386" s="132"/>
      <c r="RG386" s="132"/>
      <c r="RH386" s="132"/>
      <c r="RI386" s="132"/>
      <c r="RJ386" s="132"/>
      <c r="RK386" s="132"/>
      <c r="RL386" s="132"/>
      <c r="RM386" s="132"/>
      <c r="RN386" s="132"/>
      <c r="RO386" s="132"/>
      <c r="RP386" s="132"/>
      <c r="RQ386" s="132"/>
      <c r="RR386" s="132"/>
      <c r="RS386" s="132"/>
      <c r="RT386" s="132"/>
      <c r="RU386" s="132"/>
      <c r="RV386" s="132"/>
      <c r="RW386" s="132"/>
      <c r="RX386" s="132"/>
      <c r="RY386" s="132"/>
      <c r="RZ386" s="132"/>
      <c r="SA386" s="132"/>
      <c r="SB386" s="132"/>
      <c r="SC386" s="132"/>
      <c r="SD386" s="132"/>
      <c r="SE386" s="132"/>
      <c r="SF386" s="132"/>
      <c r="SG386" s="132"/>
      <c r="SH386" s="132"/>
      <c r="SI386" s="132"/>
      <c r="SJ386" s="132"/>
      <c r="SK386" s="132"/>
      <c r="SL386" s="132"/>
      <c r="SM386" s="132"/>
      <c r="SN386" s="132"/>
      <c r="SO386" s="132"/>
      <c r="SP386" s="132"/>
      <c r="SQ386" s="132"/>
      <c r="SR386" s="132"/>
      <c r="SS386" s="132"/>
      <c r="ST386" s="132"/>
      <c r="SU386" s="132"/>
      <c r="SV386" s="132"/>
      <c r="SW386" s="132"/>
      <c r="SX386" s="132"/>
      <c r="SY386" s="132"/>
      <c r="SZ386" s="132"/>
      <c r="TA386" s="132"/>
      <c r="TB386" s="132"/>
      <c r="TC386" s="132"/>
      <c r="TD386" s="132"/>
      <c r="TE386" s="132"/>
      <c r="TF386" s="132"/>
      <c r="TG386" s="132"/>
      <c r="TH386" s="132"/>
      <c r="TI386" s="132"/>
      <c r="TJ386" s="132"/>
      <c r="TK386" s="132"/>
      <c r="TL386" s="132"/>
      <c r="TM386" s="132"/>
      <c r="TN386" s="132"/>
      <c r="TO386" s="132"/>
      <c r="TP386" s="132"/>
      <c r="TQ386" s="132"/>
      <c r="TR386" s="132"/>
      <c r="TS386" s="132"/>
      <c r="TT386" s="132"/>
      <c r="TU386" s="132"/>
      <c r="TV386" s="132"/>
      <c r="TW386" s="132"/>
      <c r="TX386" s="132"/>
      <c r="TY386" s="132"/>
      <c r="TZ386" s="132"/>
      <c r="UA386" s="132"/>
      <c r="UB386" s="132"/>
      <c r="UC386" s="132"/>
      <c r="UD386" s="132"/>
      <c r="UE386" s="132"/>
      <c r="UF386" s="132"/>
      <c r="UG386" s="132"/>
      <c r="UH386" s="132"/>
      <c r="UI386" s="132"/>
      <c r="UJ386" s="132"/>
      <c r="UK386" s="132"/>
      <c r="UL386" s="132"/>
      <c r="UM386" s="132"/>
      <c r="UN386" s="132"/>
      <c r="UO386" s="132"/>
      <c r="UP386" s="132"/>
      <c r="UQ386" s="132"/>
      <c r="UR386" s="132"/>
      <c r="US386" s="132"/>
      <c r="UT386" s="132"/>
      <c r="UU386" s="132"/>
      <c r="UV386" s="132"/>
      <c r="UW386" s="132"/>
      <c r="UX386" s="132"/>
      <c r="UY386" s="132"/>
      <c r="UZ386" s="132"/>
      <c r="VA386" s="132"/>
      <c r="VB386" s="132"/>
      <c r="VC386" s="132"/>
      <c r="VD386" s="132"/>
      <c r="VE386" s="132"/>
      <c r="VF386" s="132"/>
      <c r="VG386" s="132"/>
      <c r="VH386" s="132"/>
      <c r="VI386" s="132"/>
      <c r="VJ386" s="132"/>
      <c r="VK386" s="132"/>
      <c r="VL386" s="132"/>
      <c r="VM386" s="132"/>
      <c r="VN386" s="132"/>
      <c r="VO386" s="132"/>
      <c r="VP386" s="132"/>
      <c r="VQ386" s="132"/>
      <c r="VR386" s="132"/>
      <c r="VS386" s="132"/>
      <c r="VT386" s="132"/>
      <c r="VU386" s="132"/>
      <c r="VV386" s="132"/>
      <c r="VW386" s="132"/>
      <c r="VX386" s="132"/>
      <c r="VY386" s="132"/>
      <c r="VZ386" s="132"/>
      <c r="WA386" s="132"/>
      <c r="WB386" s="132"/>
      <c r="WC386" s="132"/>
      <c r="WD386" s="132"/>
      <c r="WE386" s="132"/>
      <c r="WF386" s="132"/>
      <c r="WG386" s="132"/>
      <c r="WH386" s="132"/>
      <c r="WI386" s="132"/>
      <c r="WJ386" s="132"/>
      <c r="WK386" s="132"/>
      <c r="WL386" s="132"/>
      <c r="WM386" s="132"/>
      <c r="WN386" s="132"/>
      <c r="WO386" s="132"/>
      <c r="WP386" s="132"/>
      <c r="WQ386" s="132"/>
      <c r="WR386" s="132"/>
      <c r="WS386" s="132"/>
      <c r="WT386" s="132"/>
      <c r="WU386" s="132"/>
      <c r="WV386" s="132"/>
      <c r="WW386" s="132"/>
      <c r="WX386" s="132"/>
      <c r="WY386" s="132"/>
      <c r="WZ386" s="132"/>
      <c r="XA386" s="132"/>
      <c r="XB386" s="132"/>
      <c r="XC386" s="132"/>
      <c r="XD386" s="132"/>
      <c r="XE386" s="132"/>
      <c r="XF386" s="132"/>
      <c r="XG386" s="132"/>
      <c r="XH386" s="132"/>
      <c r="XI386" s="132"/>
      <c r="XJ386" s="132"/>
      <c r="XK386" s="132"/>
      <c r="XL386" s="132"/>
      <c r="XM386" s="132"/>
      <c r="XN386" s="132"/>
      <c r="XO386" s="132"/>
      <c r="XP386" s="132"/>
      <c r="XQ386" s="132"/>
      <c r="XR386" s="132"/>
      <c r="XS386" s="132"/>
      <c r="XT386" s="132"/>
      <c r="XU386" s="132"/>
      <c r="XV386" s="132"/>
      <c r="XW386" s="132"/>
      <c r="XX386" s="132"/>
      <c r="XY386" s="132"/>
      <c r="XZ386" s="132"/>
      <c r="YA386" s="132"/>
      <c r="YB386" s="132"/>
      <c r="YC386" s="132"/>
      <c r="YD386" s="132"/>
      <c r="YE386" s="132"/>
      <c r="YF386" s="132"/>
      <c r="YG386" s="132"/>
      <c r="YH386" s="132"/>
      <c r="YI386" s="132"/>
      <c r="YJ386" s="132"/>
      <c r="YK386" s="132"/>
      <c r="YL386" s="132"/>
      <c r="YM386" s="132"/>
      <c r="YN386" s="132"/>
      <c r="YO386" s="132"/>
      <c r="YP386" s="132"/>
      <c r="YQ386" s="132"/>
      <c r="YR386" s="132"/>
      <c r="YS386" s="132"/>
      <c r="YT386" s="132"/>
      <c r="YU386" s="132"/>
      <c r="YV386" s="132"/>
      <c r="YW386" s="132"/>
      <c r="YX386" s="132"/>
      <c r="YY386" s="132"/>
      <c r="YZ386" s="132"/>
      <c r="ZA386" s="132"/>
      <c r="ZB386" s="132"/>
      <c r="ZC386" s="132"/>
      <c r="ZD386" s="132"/>
      <c r="ZE386" s="132"/>
      <c r="ZF386" s="132"/>
      <c r="ZG386" s="132"/>
      <c r="ZH386" s="132"/>
      <c r="ZI386" s="132"/>
      <c r="ZJ386" s="132"/>
      <c r="ZK386" s="132"/>
      <c r="ZL386" s="132"/>
      <c r="ZM386" s="132"/>
      <c r="ZN386" s="132"/>
      <c r="ZO386" s="132"/>
      <c r="ZP386" s="132"/>
      <c r="ZQ386" s="132"/>
      <c r="ZR386" s="132"/>
      <c r="ZS386" s="132"/>
      <c r="ZT386" s="132"/>
      <c r="ZU386" s="132"/>
      <c r="ZV386" s="132"/>
      <c r="ZW386" s="132"/>
      <c r="ZX386" s="132"/>
      <c r="ZY386" s="132"/>
      <c r="ZZ386" s="132"/>
      <c r="AAA386" s="132"/>
      <c r="AAB386" s="132"/>
      <c r="AAC386" s="132"/>
      <c r="AAD386" s="132"/>
      <c r="AAE386" s="132"/>
      <c r="AAF386" s="132"/>
      <c r="AAG386" s="132"/>
      <c r="AAH386" s="132"/>
      <c r="AAI386" s="132"/>
      <c r="AAJ386" s="132"/>
      <c r="AAK386" s="132"/>
      <c r="AAL386" s="132"/>
      <c r="AAM386" s="132"/>
      <c r="AAN386" s="132"/>
      <c r="AAO386" s="132"/>
      <c r="AAP386" s="132"/>
      <c r="AAQ386" s="132"/>
      <c r="AAR386" s="132"/>
      <c r="AAS386" s="132"/>
      <c r="AAT386" s="132"/>
      <c r="AAU386" s="132"/>
      <c r="AAV386" s="132"/>
      <c r="AAW386" s="132"/>
      <c r="AAX386" s="132"/>
      <c r="AAY386" s="132"/>
      <c r="AAZ386" s="132"/>
      <c r="ABA386" s="132"/>
      <c r="ABB386" s="132"/>
      <c r="ABC386" s="132"/>
      <c r="ABD386" s="132"/>
      <c r="ABE386" s="132"/>
      <c r="ABF386" s="132"/>
      <c r="ABG386" s="132"/>
      <c r="ABH386" s="132"/>
      <c r="ABI386" s="132"/>
      <c r="ABJ386" s="132"/>
      <c r="ABK386" s="132"/>
      <c r="ABL386" s="132"/>
      <c r="ABM386" s="132"/>
      <c r="ABN386" s="132"/>
      <c r="ABO386" s="132"/>
      <c r="ABP386" s="132"/>
      <c r="ABQ386" s="132"/>
      <c r="ABR386" s="132"/>
      <c r="ABS386" s="132"/>
      <c r="ABT386" s="132"/>
      <c r="ABU386" s="132"/>
      <c r="ABV386" s="132"/>
      <c r="ABW386" s="132"/>
      <c r="ABX386" s="132"/>
      <c r="ABY386" s="132"/>
      <c r="ABZ386" s="132"/>
      <c r="ACA386" s="132"/>
      <c r="ACB386" s="132"/>
      <c r="ACC386" s="132"/>
      <c r="ACD386" s="132"/>
      <c r="ACE386" s="132"/>
      <c r="ACF386" s="132"/>
      <c r="ACG386" s="132"/>
      <c r="ACH386" s="132"/>
      <c r="ACI386" s="132"/>
      <c r="ACJ386" s="132"/>
      <c r="ACK386" s="132"/>
      <c r="ACL386" s="132"/>
      <c r="ACM386" s="132"/>
      <c r="ACN386" s="132"/>
      <c r="ACO386" s="132"/>
      <c r="ACP386" s="132"/>
      <c r="ACQ386" s="132"/>
      <c r="ACR386" s="132"/>
      <c r="ACS386" s="132"/>
      <c r="ACT386" s="132"/>
      <c r="ACU386" s="132"/>
      <c r="ACV386" s="132"/>
      <c r="ACW386" s="132"/>
      <c r="ACX386" s="132"/>
      <c r="ACY386" s="132"/>
      <c r="ACZ386" s="132"/>
      <c r="ADA386" s="132"/>
      <c r="ADB386" s="132"/>
      <c r="ADC386" s="132"/>
      <c r="ADD386" s="132"/>
      <c r="ADE386" s="132"/>
      <c r="ADF386" s="132"/>
      <c r="ADG386" s="132"/>
      <c r="ADH386" s="132"/>
      <c r="ADI386" s="132"/>
      <c r="ADJ386" s="132"/>
      <c r="ADK386" s="132"/>
      <c r="ADL386" s="132"/>
      <c r="ADM386" s="132"/>
      <c r="ADN386" s="132"/>
      <c r="ADO386" s="132"/>
      <c r="ADP386" s="132"/>
      <c r="ADQ386" s="132"/>
      <c r="ADR386" s="132"/>
      <c r="ADS386" s="132"/>
      <c r="ADT386" s="132"/>
      <c r="ADU386" s="132"/>
      <c r="ADV386" s="132"/>
      <c r="ADW386" s="132"/>
      <c r="ADX386" s="132"/>
      <c r="ADY386" s="132"/>
      <c r="ADZ386" s="132"/>
      <c r="AEA386" s="132"/>
      <c r="AEB386" s="132"/>
      <c r="AEC386" s="132"/>
      <c r="AED386" s="132"/>
      <c r="AEE386" s="132"/>
      <c r="AEF386" s="132"/>
      <c r="AEG386" s="132"/>
      <c r="AEH386" s="132"/>
      <c r="AEI386" s="132"/>
      <c r="AEJ386" s="132"/>
      <c r="AEK386" s="132"/>
      <c r="AEL386" s="132"/>
      <c r="AEM386" s="132"/>
      <c r="AEN386" s="132"/>
      <c r="AEO386" s="132"/>
      <c r="AEP386" s="132"/>
      <c r="AEQ386" s="132"/>
      <c r="AER386" s="132"/>
      <c r="AES386" s="132"/>
      <c r="AET386" s="132"/>
      <c r="AEU386" s="132"/>
      <c r="AEV386" s="132"/>
      <c r="AEW386" s="132"/>
      <c r="AEX386" s="132"/>
      <c r="AEY386" s="132"/>
      <c r="AEZ386" s="132"/>
      <c r="AFA386" s="132"/>
      <c r="AFB386" s="132"/>
      <c r="AFC386" s="132"/>
      <c r="AFD386" s="132"/>
      <c r="AFE386" s="132"/>
      <c r="AFF386" s="132"/>
      <c r="AFG386" s="132"/>
      <c r="AFH386" s="132"/>
      <c r="AFI386" s="132"/>
      <c r="AFJ386" s="132"/>
      <c r="AFK386" s="132"/>
      <c r="AFL386" s="132"/>
      <c r="AFM386" s="132"/>
      <c r="AFN386" s="132"/>
      <c r="AFO386" s="132"/>
      <c r="AFP386" s="132"/>
      <c r="AFQ386" s="132"/>
      <c r="AFR386" s="132"/>
      <c r="AFS386" s="132"/>
      <c r="AFT386" s="132"/>
      <c r="AFU386" s="132"/>
      <c r="AFV386" s="132"/>
      <c r="AFW386" s="132"/>
      <c r="AFX386" s="132"/>
      <c r="AFY386" s="132"/>
      <c r="AFZ386" s="132"/>
      <c r="AGA386" s="132"/>
      <c r="AGB386" s="132"/>
      <c r="AGC386" s="132"/>
      <c r="AGD386" s="132"/>
      <c r="AGE386" s="132"/>
      <c r="AGF386" s="132"/>
      <c r="AGG386" s="132"/>
      <c r="AGH386" s="132"/>
      <c r="AGI386" s="132"/>
      <c r="AGJ386" s="132"/>
      <c r="AGK386" s="132"/>
      <c r="AGL386" s="132"/>
      <c r="AGM386" s="132"/>
      <c r="AGN386" s="132"/>
      <c r="AGO386" s="132"/>
      <c r="AGP386" s="132"/>
      <c r="AGQ386" s="132"/>
      <c r="AGR386" s="132"/>
      <c r="AGS386" s="132"/>
      <c r="AGT386" s="132"/>
      <c r="AGU386" s="132"/>
      <c r="AGV386" s="132"/>
      <c r="AGW386" s="132"/>
      <c r="AGX386" s="132"/>
      <c r="AGY386" s="132"/>
      <c r="AGZ386" s="132"/>
      <c r="AHA386" s="132"/>
      <c r="AHB386" s="132"/>
      <c r="AHC386" s="132"/>
      <c r="AHD386" s="132"/>
      <c r="AHE386" s="132"/>
      <c r="AHF386" s="132"/>
      <c r="AHG386" s="132"/>
      <c r="AHH386" s="132"/>
      <c r="AHI386" s="132"/>
      <c r="AHJ386" s="132"/>
      <c r="AHK386" s="132"/>
      <c r="AHL386" s="132"/>
      <c r="AHM386" s="132"/>
      <c r="AHN386" s="132"/>
      <c r="AHO386" s="132"/>
      <c r="AHP386" s="132"/>
      <c r="AHQ386" s="132"/>
      <c r="AHR386" s="132"/>
      <c r="AHS386" s="132"/>
      <c r="AHT386" s="132"/>
      <c r="AHU386" s="132"/>
      <c r="AHV386" s="132"/>
      <c r="AHW386" s="132"/>
      <c r="AHX386" s="132"/>
      <c r="AHY386" s="132"/>
      <c r="AHZ386" s="132"/>
      <c r="AIA386" s="132"/>
      <c r="AIB386" s="132"/>
      <c r="AIC386" s="132"/>
      <c r="AID386" s="132"/>
      <c r="AIE386" s="132"/>
      <c r="AIF386" s="132"/>
      <c r="AIG386" s="132"/>
      <c r="AIH386" s="132"/>
      <c r="AII386" s="132"/>
      <c r="AIJ386" s="132"/>
      <c r="AIK386" s="132"/>
      <c r="AIL386" s="132"/>
      <c r="AIM386" s="132"/>
      <c r="AIN386" s="132"/>
      <c r="AIO386" s="132"/>
      <c r="AIP386" s="132"/>
      <c r="AIQ386" s="132"/>
      <c r="AIR386" s="132"/>
      <c r="AIS386" s="132"/>
      <c r="AIT386" s="132"/>
      <c r="AIU386" s="132"/>
      <c r="AIV386" s="132"/>
      <c r="AIW386" s="132"/>
      <c r="AIX386" s="132"/>
      <c r="AIY386" s="132"/>
      <c r="AIZ386" s="132"/>
      <c r="AJA386" s="132"/>
      <c r="AJB386" s="132"/>
      <c r="AJC386" s="132"/>
      <c r="AJD386" s="132"/>
      <c r="AJE386" s="132"/>
      <c r="AJF386" s="132"/>
      <c r="AJG386" s="132"/>
      <c r="AJH386" s="132"/>
      <c r="AJI386" s="132"/>
      <c r="AJJ386" s="132"/>
      <c r="AJK386" s="132"/>
      <c r="AJL386" s="132"/>
      <c r="AJM386" s="132"/>
      <c r="AJN386" s="132"/>
      <c r="AJO386" s="132"/>
      <c r="AJP386" s="132"/>
      <c r="AJQ386" s="132"/>
      <c r="AJR386" s="132"/>
      <c r="AJS386" s="132"/>
      <c r="AJT386" s="132"/>
      <c r="AJU386" s="132"/>
      <c r="AJV386" s="132"/>
      <c r="AJW386" s="132"/>
      <c r="AJX386" s="132"/>
      <c r="AJY386" s="132"/>
      <c r="AJZ386" s="132"/>
      <c r="AKA386" s="132"/>
      <c r="AKB386" s="132"/>
      <c r="AKC386" s="132"/>
      <c r="AKD386" s="132"/>
      <c r="AKE386" s="132"/>
      <c r="AKF386" s="132"/>
      <c r="AKG386" s="132"/>
      <c r="AKH386" s="132"/>
      <c r="AKI386" s="132"/>
      <c r="AKJ386" s="132"/>
      <c r="AKK386" s="132"/>
      <c r="AKL386" s="132"/>
      <c r="AKM386" s="132"/>
      <c r="AKN386" s="132"/>
      <c r="AKO386" s="132"/>
      <c r="AKP386" s="132"/>
      <c r="AKQ386" s="132"/>
      <c r="AKR386" s="132"/>
      <c r="AKS386" s="132"/>
      <c r="AKT386" s="132"/>
      <c r="AKU386" s="132"/>
      <c r="AKV386" s="132"/>
      <c r="AKW386" s="132"/>
      <c r="AKX386" s="132"/>
      <c r="AKY386" s="132"/>
      <c r="AKZ386" s="132"/>
      <c r="ALA386" s="132"/>
      <c r="ALB386" s="132"/>
      <c r="ALC386" s="132"/>
      <c r="ALD386" s="132"/>
      <c r="ALE386" s="132"/>
      <c r="ALF386" s="132"/>
      <c r="ALG386" s="132"/>
      <c r="ALH386" s="132"/>
      <c r="ALI386" s="132"/>
      <c r="ALJ386" s="132"/>
      <c r="ALK386" s="132"/>
      <c r="ALL386" s="132"/>
      <c r="ALM386" s="132"/>
      <c r="ALN386" s="132"/>
      <c r="ALO386" s="132"/>
      <c r="ALP386" s="132"/>
      <c r="ALQ386" s="132"/>
      <c r="ALR386" s="132"/>
      <c r="ALS386" s="132"/>
      <c r="ALT386" s="132"/>
      <c r="ALU386" s="132"/>
      <c r="ALV386" s="132"/>
      <c r="ALW386" s="132"/>
      <c r="ALX386" s="132"/>
      <c r="ALY386" s="132"/>
      <c r="ALZ386" s="132"/>
      <c r="AMA386" s="132"/>
      <c r="AMB386" s="132"/>
      <c r="AMC386" s="132"/>
      <c r="AMD386" s="132"/>
      <c r="AME386" s="132"/>
      <c r="AMF386" s="132"/>
      <c r="AMG386" s="132"/>
      <c r="AMH386" s="132"/>
      <c r="AMI386" s="132"/>
      <c r="AMJ386" s="132"/>
      <c r="AMK386" s="132"/>
      <c r="AML386" s="132"/>
      <c r="AMM386" s="132"/>
      <c r="AMN386" s="132"/>
      <c r="AMO386" s="132"/>
      <c r="AMP386" s="132"/>
      <c r="AMQ386" s="132"/>
      <c r="AMR386" s="132"/>
      <c r="AMS386" s="132"/>
      <c r="AMT386" s="132"/>
      <c r="AMU386" s="132"/>
      <c r="AMV386" s="132"/>
      <c r="AMW386" s="132"/>
      <c r="AMX386" s="132"/>
      <c r="AMY386" s="132"/>
      <c r="AMZ386" s="132"/>
      <c r="ANA386" s="132"/>
      <c r="ANB386" s="132"/>
      <c r="ANC386" s="132"/>
      <c r="AND386" s="132"/>
      <c r="ANE386" s="132"/>
      <c r="ANF386" s="132"/>
      <c r="ANG386" s="132"/>
      <c r="ANH386" s="132"/>
      <c r="ANI386" s="132"/>
      <c r="ANJ386" s="132"/>
      <c r="ANK386" s="132"/>
      <c r="ANL386" s="132"/>
      <c r="ANM386" s="132"/>
      <c r="ANN386" s="132"/>
      <c r="ANO386" s="132"/>
      <c r="ANP386" s="132"/>
      <c r="ANQ386" s="132"/>
      <c r="ANR386" s="132"/>
      <c r="ANS386" s="132"/>
      <c r="ANT386" s="132"/>
      <c r="ANU386" s="132"/>
      <c r="ANV386" s="132"/>
      <c r="ANW386" s="132"/>
      <c r="ANX386" s="132"/>
      <c r="ANY386" s="132"/>
      <c r="ANZ386" s="132"/>
      <c r="AOA386" s="132"/>
      <c r="AOB386" s="132"/>
      <c r="AOC386" s="132"/>
      <c r="AOD386" s="132"/>
      <c r="AOE386" s="132"/>
      <c r="AOF386" s="132"/>
      <c r="AOG386" s="132"/>
      <c r="AOH386" s="132"/>
      <c r="AOI386" s="132"/>
      <c r="AOJ386" s="132"/>
      <c r="AOK386" s="132"/>
      <c r="AOL386" s="132"/>
      <c r="AOM386" s="132"/>
      <c r="AON386" s="132"/>
      <c r="AOO386" s="132"/>
      <c r="AOP386" s="132"/>
      <c r="AOQ386" s="132"/>
      <c r="AOR386" s="132"/>
      <c r="AOS386" s="132"/>
      <c r="AOT386" s="132"/>
      <c r="AOU386" s="132"/>
      <c r="AOV386" s="132"/>
      <c r="AOW386" s="132"/>
      <c r="AOX386" s="132"/>
      <c r="AOY386" s="132"/>
      <c r="AOZ386" s="132"/>
      <c r="APA386" s="132"/>
      <c r="APB386" s="132"/>
      <c r="APC386" s="132"/>
      <c r="APD386" s="132"/>
      <c r="APE386" s="132"/>
      <c r="APF386" s="132"/>
      <c r="APG386" s="132"/>
      <c r="APH386" s="132"/>
      <c r="API386" s="132"/>
      <c r="APJ386" s="132"/>
      <c r="APK386" s="132"/>
      <c r="APL386" s="132"/>
      <c r="APM386" s="132"/>
      <c r="APN386" s="132"/>
      <c r="APO386" s="132"/>
      <c r="APP386" s="132"/>
      <c r="APQ386" s="132"/>
      <c r="APR386" s="132"/>
      <c r="APS386" s="132"/>
      <c r="APT386" s="132"/>
      <c r="APU386" s="132"/>
      <c r="APV386" s="132"/>
      <c r="APW386" s="132"/>
      <c r="APX386" s="132"/>
      <c r="APY386" s="132"/>
      <c r="APZ386" s="132"/>
      <c r="AQA386" s="132"/>
      <c r="AQB386" s="132"/>
      <c r="AQC386" s="132"/>
      <c r="AQD386" s="132"/>
      <c r="AQE386" s="132"/>
      <c r="AQF386" s="132"/>
      <c r="AQG386" s="132"/>
      <c r="AQH386" s="132"/>
      <c r="AQI386" s="132"/>
      <c r="AQJ386" s="132"/>
      <c r="AQK386" s="132"/>
      <c r="AQL386" s="132"/>
      <c r="AQM386" s="132"/>
      <c r="AQN386" s="132"/>
      <c r="AQO386" s="132"/>
      <c r="AQP386" s="132"/>
      <c r="AQQ386" s="132"/>
      <c r="AQR386" s="132"/>
      <c r="AQS386" s="132"/>
      <c r="AQT386" s="132"/>
      <c r="AQU386" s="132"/>
      <c r="AQV386" s="132"/>
      <c r="AQW386" s="132"/>
      <c r="AQX386" s="132"/>
      <c r="AQY386" s="132"/>
      <c r="AQZ386" s="132"/>
      <c r="ARA386" s="132"/>
      <c r="ARB386" s="132"/>
      <c r="ARC386" s="132"/>
      <c r="ARD386" s="132"/>
      <c r="ARE386" s="132"/>
      <c r="ARF386" s="132"/>
      <c r="ARG386" s="132"/>
      <c r="ARH386" s="132"/>
      <c r="ARI386" s="132"/>
      <c r="ARJ386" s="132"/>
      <c r="ARK386" s="132"/>
      <c r="ARL386" s="132"/>
      <c r="ARM386" s="132"/>
      <c r="ARN386" s="132"/>
      <c r="ARO386" s="132"/>
      <c r="ARP386" s="132"/>
      <c r="ARQ386" s="132"/>
      <c r="ARR386" s="132"/>
      <c r="ARS386" s="132"/>
      <c r="ART386" s="132"/>
      <c r="ARU386" s="132"/>
      <c r="ARV386" s="132"/>
      <c r="ARW386" s="132"/>
      <c r="ARX386" s="132"/>
      <c r="ARY386" s="132"/>
      <c r="ARZ386" s="132"/>
      <c r="ASA386" s="132"/>
      <c r="ASB386" s="132"/>
      <c r="ASC386" s="132"/>
      <c r="ASD386" s="132"/>
      <c r="ASE386" s="132"/>
      <c r="ASF386" s="132"/>
      <c r="ASG386" s="132"/>
      <c r="ASH386" s="132"/>
      <c r="ASI386" s="132"/>
      <c r="ASJ386" s="132"/>
      <c r="ASK386" s="132"/>
      <c r="ASL386" s="132"/>
      <c r="ASM386" s="132"/>
      <c r="ASN386" s="132"/>
      <c r="ASO386" s="132"/>
      <c r="ASP386" s="132"/>
      <c r="ASQ386" s="132"/>
      <c r="ASR386" s="132"/>
      <c r="ASS386" s="132"/>
      <c r="AST386" s="132"/>
      <c r="ASU386" s="132"/>
      <c r="ASV386" s="132"/>
      <c r="ASW386" s="132"/>
      <c r="ASX386" s="132"/>
      <c r="ASY386" s="132"/>
      <c r="ASZ386" s="132"/>
      <c r="ATA386" s="132"/>
      <c r="ATB386" s="132"/>
      <c r="ATC386" s="132"/>
      <c r="ATD386" s="132"/>
      <c r="ATE386" s="132"/>
      <c r="ATF386" s="132"/>
      <c r="ATG386" s="132"/>
      <c r="ATH386" s="132"/>
      <c r="ATI386" s="132"/>
      <c r="ATJ386" s="132"/>
      <c r="ATK386" s="132"/>
      <c r="ATL386" s="132"/>
      <c r="ATM386" s="132"/>
      <c r="ATN386" s="132"/>
      <c r="ATO386" s="132"/>
      <c r="ATP386" s="132"/>
      <c r="ATQ386" s="132"/>
      <c r="ATR386" s="132"/>
      <c r="ATS386" s="132"/>
      <c r="ATT386" s="132"/>
      <c r="ATU386" s="132"/>
      <c r="ATV386" s="132"/>
      <c r="ATW386" s="132"/>
      <c r="ATX386" s="132"/>
      <c r="ATY386" s="132"/>
      <c r="ATZ386" s="132"/>
      <c r="AUA386" s="132"/>
      <c r="AUB386" s="132"/>
      <c r="AUC386" s="132"/>
      <c r="AUD386" s="132"/>
      <c r="AUE386" s="132"/>
      <c r="AUF386" s="132"/>
      <c r="AUG386" s="132"/>
      <c r="AUH386" s="132"/>
      <c r="AUI386" s="132"/>
      <c r="AUJ386" s="132"/>
      <c r="AUK386" s="132"/>
      <c r="AUL386" s="132"/>
      <c r="AUM386" s="132"/>
      <c r="AUN386" s="132"/>
      <c r="AUO386" s="132"/>
      <c r="AUP386" s="132"/>
      <c r="AUQ386" s="132"/>
      <c r="AUR386" s="132"/>
      <c r="AUS386" s="132"/>
      <c r="AUT386" s="132"/>
      <c r="AUU386" s="132"/>
      <c r="AUV386" s="132"/>
      <c r="AUW386" s="132"/>
      <c r="AUX386" s="132"/>
      <c r="AUY386" s="132"/>
      <c r="AUZ386" s="132"/>
      <c r="AVA386" s="132"/>
      <c r="AVB386" s="132"/>
      <c r="AVC386" s="132"/>
      <c r="AVD386" s="132"/>
      <c r="AVE386" s="132"/>
      <c r="AVF386" s="132"/>
      <c r="AVG386" s="132"/>
      <c r="AVH386" s="132"/>
      <c r="AVI386" s="132"/>
      <c r="AVJ386" s="132"/>
      <c r="AVK386" s="132"/>
      <c r="AVL386" s="132"/>
      <c r="AVM386" s="132"/>
      <c r="AVN386" s="132"/>
      <c r="AVO386" s="132"/>
      <c r="AVP386" s="132"/>
      <c r="AVQ386" s="132"/>
      <c r="AVR386" s="132"/>
      <c r="AVS386" s="132"/>
      <c r="AVT386" s="132"/>
      <c r="AVU386" s="132"/>
      <c r="AVV386" s="132"/>
      <c r="AVW386" s="132"/>
      <c r="AVX386" s="132"/>
      <c r="AVY386" s="132"/>
      <c r="AVZ386" s="132"/>
      <c r="AWA386" s="132"/>
      <c r="AWB386" s="132"/>
      <c r="AWC386" s="132"/>
      <c r="AWD386" s="132"/>
      <c r="AWE386" s="132"/>
      <c r="AWF386" s="132"/>
      <c r="AWG386" s="132"/>
      <c r="AWH386" s="132"/>
      <c r="AWI386" s="132"/>
      <c r="AWJ386" s="132"/>
      <c r="AWK386" s="132"/>
      <c r="AWL386" s="132"/>
      <c r="AWM386" s="132"/>
      <c r="AWN386" s="132"/>
      <c r="AWO386" s="132"/>
      <c r="AWP386" s="132"/>
      <c r="AWQ386" s="132"/>
      <c r="AWR386" s="132"/>
      <c r="AWS386" s="132"/>
      <c r="AWT386" s="132"/>
      <c r="AWU386" s="132"/>
      <c r="AWV386" s="132"/>
      <c r="AWW386" s="132"/>
      <c r="AWX386" s="132"/>
      <c r="AWY386" s="132"/>
      <c r="AWZ386" s="132"/>
      <c r="AXA386" s="132"/>
      <c r="AXB386" s="132"/>
      <c r="AXC386" s="132"/>
      <c r="AXD386" s="132"/>
      <c r="AXE386" s="132"/>
      <c r="AXF386" s="132"/>
      <c r="AXG386" s="132"/>
      <c r="AXH386" s="132"/>
      <c r="AXI386" s="132"/>
      <c r="AXJ386" s="132"/>
      <c r="AXK386" s="132"/>
      <c r="AXL386" s="132"/>
      <c r="AXM386" s="132"/>
      <c r="AXN386" s="132"/>
      <c r="AXO386" s="132"/>
      <c r="AXP386" s="132"/>
      <c r="AXQ386" s="132"/>
      <c r="AXR386" s="132"/>
      <c r="AXS386" s="132"/>
      <c r="AXT386" s="132"/>
      <c r="AXU386" s="132"/>
      <c r="AXV386" s="132"/>
      <c r="AXW386" s="132"/>
      <c r="AXX386" s="132"/>
      <c r="AXY386" s="132"/>
      <c r="AXZ386" s="132"/>
      <c r="AYA386" s="132"/>
      <c r="AYB386" s="132"/>
      <c r="AYC386" s="132"/>
      <c r="AYD386" s="132"/>
      <c r="AYE386" s="132"/>
      <c r="AYF386" s="132"/>
      <c r="AYG386" s="132"/>
      <c r="AYH386" s="132"/>
      <c r="AYI386" s="132"/>
      <c r="AYJ386" s="132"/>
      <c r="AYK386" s="132"/>
      <c r="AYL386" s="132"/>
      <c r="AYM386" s="132"/>
      <c r="AYN386" s="132"/>
      <c r="AYO386" s="132"/>
      <c r="AYP386" s="132"/>
      <c r="AYQ386" s="132"/>
      <c r="AYR386" s="132"/>
      <c r="AYS386" s="132"/>
      <c r="AYT386" s="132"/>
      <c r="AYU386" s="132"/>
      <c r="AYV386" s="132"/>
      <c r="AYW386" s="132"/>
      <c r="AYX386" s="132"/>
      <c r="AYY386" s="132"/>
      <c r="AYZ386" s="132"/>
      <c r="AZA386" s="132"/>
      <c r="AZB386" s="132"/>
      <c r="AZC386" s="132"/>
      <c r="AZD386" s="132"/>
      <c r="AZE386" s="132"/>
      <c r="AZF386" s="132"/>
      <c r="AZG386" s="132"/>
      <c r="AZH386" s="132"/>
      <c r="AZI386" s="132"/>
      <c r="AZJ386" s="132"/>
      <c r="AZK386" s="132"/>
      <c r="AZL386" s="132"/>
      <c r="AZM386" s="132"/>
      <c r="AZN386" s="132"/>
      <c r="AZO386" s="132"/>
      <c r="AZP386" s="132"/>
      <c r="AZQ386" s="132"/>
      <c r="AZR386" s="132"/>
      <c r="AZS386" s="132"/>
      <c r="AZT386" s="132"/>
      <c r="AZU386" s="132"/>
      <c r="AZV386" s="132"/>
      <c r="AZW386" s="132"/>
      <c r="AZX386" s="132"/>
      <c r="AZY386" s="132"/>
      <c r="AZZ386" s="132"/>
      <c r="BAA386" s="132"/>
      <c r="BAB386" s="132"/>
      <c r="BAC386" s="132"/>
      <c r="BAD386" s="132"/>
      <c r="BAE386" s="132"/>
      <c r="BAF386" s="132"/>
      <c r="BAG386" s="132"/>
      <c r="BAH386" s="132"/>
      <c r="BAI386" s="132"/>
      <c r="BAJ386" s="132"/>
      <c r="BAK386" s="132"/>
      <c r="BAL386" s="132"/>
      <c r="BAM386" s="132"/>
      <c r="BAN386" s="132"/>
      <c r="BAO386" s="132"/>
      <c r="BAP386" s="132"/>
      <c r="BAQ386" s="132"/>
      <c r="BAR386" s="132"/>
      <c r="BAS386" s="132"/>
      <c r="BAT386" s="132"/>
      <c r="BAU386" s="132"/>
      <c r="BAV386" s="132"/>
      <c r="BAW386" s="132"/>
      <c r="BAX386" s="132"/>
      <c r="BAY386" s="132"/>
      <c r="BAZ386" s="132"/>
      <c r="BBA386" s="132"/>
      <c r="BBB386" s="132"/>
      <c r="BBC386" s="132"/>
      <c r="BBD386" s="132"/>
      <c r="BBE386" s="132"/>
      <c r="BBF386" s="132"/>
      <c r="BBG386" s="132"/>
      <c r="BBH386" s="132"/>
      <c r="BBI386" s="132"/>
      <c r="BBJ386" s="132"/>
      <c r="BBK386" s="132"/>
      <c r="BBL386" s="132"/>
      <c r="BBM386" s="132"/>
      <c r="BBN386" s="132"/>
      <c r="BBO386" s="132"/>
      <c r="BBP386" s="132"/>
      <c r="BBQ386" s="132"/>
      <c r="BBR386" s="132"/>
      <c r="BBS386" s="132"/>
      <c r="BBT386" s="132"/>
      <c r="BBU386" s="132"/>
      <c r="BBV386" s="132"/>
      <c r="BBW386" s="132"/>
      <c r="BBX386" s="132"/>
      <c r="BBY386" s="132"/>
      <c r="BBZ386" s="132"/>
      <c r="BCA386" s="132"/>
      <c r="BCB386" s="132"/>
      <c r="BCC386" s="132"/>
      <c r="BCD386" s="132"/>
      <c r="BCE386" s="132"/>
      <c r="BCF386" s="132"/>
      <c r="BCG386" s="132"/>
      <c r="BCH386" s="132"/>
      <c r="BCI386" s="132"/>
      <c r="BCJ386" s="132"/>
      <c r="BCK386" s="132"/>
      <c r="BCL386" s="132"/>
      <c r="BCM386" s="132"/>
      <c r="BCN386" s="132"/>
      <c r="BCO386" s="132"/>
      <c r="BCP386" s="132"/>
      <c r="BCQ386" s="132"/>
      <c r="BCR386" s="132"/>
      <c r="BCS386" s="132"/>
      <c r="BCT386" s="132"/>
      <c r="BCU386" s="132"/>
      <c r="BCV386" s="132"/>
      <c r="BCW386" s="132"/>
      <c r="BCX386" s="132"/>
      <c r="BCY386" s="132"/>
      <c r="BCZ386" s="132"/>
      <c r="BDA386" s="132"/>
      <c r="BDB386" s="132"/>
      <c r="BDC386" s="132"/>
      <c r="BDD386" s="132"/>
      <c r="BDE386" s="132"/>
      <c r="BDF386" s="132"/>
      <c r="BDG386" s="132"/>
      <c r="BDH386" s="132"/>
      <c r="BDI386" s="132"/>
      <c r="BDJ386" s="132"/>
      <c r="BDK386" s="132"/>
      <c r="BDL386" s="132"/>
      <c r="BDM386" s="132"/>
      <c r="BDN386" s="132"/>
      <c r="BDO386" s="132"/>
      <c r="BDP386" s="132"/>
      <c r="BDQ386" s="132"/>
      <c r="BDR386" s="132"/>
      <c r="BDS386" s="132"/>
      <c r="BDT386" s="132"/>
      <c r="BDU386" s="132"/>
      <c r="BDV386" s="132"/>
      <c r="BDW386" s="132"/>
      <c r="BDX386" s="132"/>
      <c r="BDY386" s="132"/>
      <c r="BDZ386" s="132"/>
      <c r="BEA386" s="132"/>
      <c r="BEB386" s="132"/>
      <c r="BEC386" s="132"/>
      <c r="BED386" s="132"/>
      <c r="BEE386" s="132"/>
      <c r="BEF386" s="132"/>
      <c r="BEG386" s="132"/>
      <c r="BEH386" s="132"/>
      <c r="BEI386" s="132"/>
      <c r="BEJ386" s="132"/>
      <c r="BEK386" s="132"/>
      <c r="BEL386" s="132"/>
      <c r="BEM386" s="132"/>
      <c r="BEN386" s="132"/>
      <c r="BEO386" s="132"/>
      <c r="BEP386" s="132"/>
      <c r="BEQ386" s="132"/>
      <c r="BER386" s="132"/>
      <c r="BES386" s="132"/>
      <c r="BET386" s="132"/>
      <c r="BEU386" s="132"/>
      <c r="BEV386" s="132"/>
      <c r="BEW386" s="132"/>
      <c r="BEX386" s="132"/>
      <c r="BEY386" s="132"/>
      <c r="BEZ386" s="132"/>
      <c r="BFA386" s="132"/>
      <c r="BFB386" s="132"/>
      <c r="BFC386" s="132"/>
      <c r="BFD386" s="132"/>
      <c r="BFE386" s="132"/>
      <c r="BFF386" s="132"/>
      <c r="BFG386" s="132"/>
      <c r="BFH386" s="132"/>
      <c r="BFI386" s="132"/>
      <c r="BFJ386" s="132"/>
      <c r="BFK386" s="132"/>
      <c r="BFL386" s="132"/>
      <c r="BFM386" s="132"/>
      <c r="BFN386" s="132"/>
      <c r="BFO386" s="132"/>
      <c r="BFP386" s="132"/>
      <c r="BFQ386" s="132"/>
      <c r="BFR386" s="132"/>
      <c r="BFS386" s="132"/>
      <c r="BFT386" s="132"/>
      <c r="BFU386" s="132"/>
      <c r="BFV386" s="132"/>
      <c r="BFW386" s="132"/>
      <c r="BFX386" s="132"/>
      <c r="BFY386" s="132"/>
      <c r="BFZ386" s="132"/>
      <c r="BGA386" s="132"/>
      <c r="BGB386" s="132"/>
      <c r="BGC386" s="132"/>
      <c r="BGD386" s="132"/>
      <c r="BGE386" s="132"/>
      <c r="BGF386" s="132"/>
      <c r="BGG386" s="132"/>
      <c r="BGH386" s="132"/>
      <c r="BGI386" s="132"/>
      <c r="BGJ386" s="132"/>
      <c r="BGK386" s="132"/>
      <c r="BGL386" s="132"/>
      <c r="BGM386" s="132"/>
      <c r="BGN386" s="132"/>
      <c r="BGO386" s="132"/>
      <c r="BGP386" s="132"/>
      <c r="BGQ386" s="132"/>
      <c r="BGR386" s="132"/>
      <c r="BGS386" s="132"/>
      <c r="BGT386" s="132"/>
      <c r="BGU386" s="132"/>
      <c r="BGV386" s="132"/>
      <c r="BGW386" s="132"/>
      <c r="BGX386" s="132"/>
      <c r="BGY386" s="132"/>
      <c r="BGZ386" s="132"/>
      <c r="BHA386" s="132"/>
      <c r="BHB386" s="132"/>
      <c r="BHC386" s="132"/>
      <c r="BHD386" s="132"/>
      <c r="BHE386" s="132"/>
      <c r="BHF386" s="132"/>
      <c r="BHG386" s="132"/>
      <c r="BHH386" s="132"/>
      <c r="BHI386" s="132"/>
      <c r="BHJ386" s="132"/>
      <c r="BHK386" s="132"/>
      <c r="BHL386" s="132"/>
      <c r="BHM386" s="132"/>
      <c r="BHN386" s="132"/>
      <c r="BHO386" s="132"/>
      <c r="BHP386" s="132"/>
      <c r="BHQ386" s="132"/>
      <c r="BHR386" s="132"/>
      <c r="BHS386" s="132"/>
      <c r="BHT386" s="132"/>
      <c r="BHU386" s="132"/>
      <c r="BHV386" s="132"/>
      <c r="BHW386" s="132"/>
      <c r="BHX386" s="132"/>
      <c r="BHY386" s="132"/>
      <c r="BHZ386" s="132"/>
      <c r="BIA386" s="132"/>
      <c r="BIB386" s="132"/>
      <c r="BIC386" s="132"/>
      <c r="BID386" s="132"/>
      <c r="BIE386" s="132"/>
      <c r="BIF386" s="132"/>
      <c r="BIG386" s="132"/>
      <c r="BIH386" s="132"/>
      <c r="BII386" s="132"/>
      <c r="BIJ386" s="132"/>
      <c r="BIK386" s="132"/>
      <c r="BIL386" s="132"/>
      <c r="BIM386" s="132"/>
      <c r="BIN386" s="132"/>
      <c r="BIO386" s="132"/>
      <c r="BIP386" s="132"/>
      <c r="BIQ386" s="132"/>
      <c r="BIR386" s="132"/>
      <c r="BIS386" s="132"/>
      <c r="BIT386" s="132"/>
      <c r="BIU386" s="132"/>
      <c r="BIV386" s="132"/>
      <c r="BIW386" s="132"/>
      <c r="BIX386" s="132"/>
      <c r="BIY386" s="132"/>
      <c r="BIZ386" s="132"/>
      <c r="BJA386" s="132"/>
      <c r="BJB386" s="132"/>
      <c r="BJC386" s="132"/>
      <c r="BJD386" s="132"/>
      <c r="BJE386" s="132"/>
      <c r="BJF386" s="132"/>
      <c r="BJG386" s="132"/>
      <c r="BJH386" s="132"/>
      <c r="BJI386" s="132"/>
      <c r="BJJ386" s="132"/>
      <c r="BJK386" s="132"/>
      <c r="BJL386" s="132"/>
      <c r="BJM386" s="132"/>
      <c r="BJN386" s="132"/>
      <c r="BJO386" s="132"/>
      <c r="BJP386" s="132"/>
      <c r="BJQ386" s="132"/>
      <c r="BJR386" s="132"/>
      <c r="BJS386" s="132"/>
      <c r="BJT386" s="132"/>
      <c r="BJU386" s="132"/>
      <c r="BJV386" s="132"/>
      <c r="BJW386" s="132"/>
      <c r="BJX386" s="132"/>
      <c r="BJY386" s="132"/>
      <c r="BJZ386" s="132"/>
      <c r="BKA386" s="132"/>
      <c r="BKB386" s="132"/>
      <c r="BKC386" s="132"/>
      <c r="BKD386" s="132"/>
      <c r="BKE386" s="132"/>
      <c r="BKF386" s="132"/>
      <c r="BKG386" s="132"/>
      <c r="BKH386" s="132"/>
      <c r="BKI386" s="132"/>
      <c r="BKJ386" s="132"/>
      <c r="BKK386" s="132"/>
      <c r="BKL386" s="132"/>
      <c r="BKM386" s="132"/>
      <c r="BKN386" s="132"/>
      <c r="BKO386" s="132"/>
      <c r="BKP386" s="132"/>
      <c r="BKQ386" s="132"/>
      <c r="BKR386" s="132"/>
      <c r="BKS386" s="132"/>
      <c r="BKT386" s="132"/>
      <c r="BKU386" s="132"/>
      <c r="BKV386" s="132"/>
      <c r="BKW386" s="132"/>
      <c r="BKX386" s="132"/>
      <c r="BKY386" s="132"/>
      <c r="BKZ386" s="132"/>
      <c r="BLA386" s="132"/>
      <c r="BLB386" s="132"/>
      <c r="BLC386" s="132"/>
      <c r="BLD386" s="132"/>
      <c r="BLE386" s="132"/>
      <c r="BLF386" s="132"/>
      <c r="BLG386" s="132"/>
      <c r="BLH386" s="132"/>
      <c r="BLI386" s="132"/>
      <c r="BLJ386" s="132"/>
      <c r="BLK386" s="132"/>
      <c r="BLL386" s="132"/>
      <c r="BLM386" s="132"/>
      <c r="BLN386" s="132"/>
      <c r="BLO386" s="132"/>
      <c r="BLP386" s="132"/>
      <c r="BLQ386" s="132"/>
      <c r="BLR386" s="132"/>
      <c r="BLS386" s="132"/>
      <c r="BLT386" s="132"/>
      <c r="BLU386" s="132"/>
      <c r="BLV386" s="132"/>
      <c r="BLW386" s="132"/>
      <c r="BLX386" s="132"/>
      <c r="BLY386" s="132"/>
      <c r="BLZ386" s="132"/>
      <c r="BMA386" s="132"/>
      <c r="BMB386" s="132"/>
      <c r="BMC386" s="132"/>
      <c r="BMD386" s="132"/>
      <c r="BME386" s="132"/>
      <c r="BMF386" s="132"/>
      <c r="BMG386" s="132"/>
      <c r="BMH386" s="132"/>
      <c r="BMI386" s="132"/>
      <c r="BMJ386" s="132"/>
      <c r="BMK386" s="132"/>
      <c r="BML386" s="132"/>
      <c r="BMM386" s="132"/>
      <c r="BMN386" s="132"/>
      <c r="BMO386" s="132"/>
      <c r="BMP386" s="132"/>
      <c r="BMQ386" s="132"/>
      <c r="BMR386" s="132"/>
      <c r="BMS386" s="132"/>
      <c r="BMT386" s="132"/>
      <c r="BMU386" s="132"/>
      <c r="BMV386" s="132"/>
      <c r="BMW386" s="132"/>
      <c r="BMX386" s="132"/>
      <c r="BMY386" s="132"/>
      <c r="BMZ386" s="132"/>
      <c r="BNA386" s="132"/>
      <c r="BNB386" s="132"/>
      <c r="BNC386" s="132"/>
      <c r="BND386" s="132"/>
      <c r="BNE386" s="132"/>
      <c r="BNF386" s="132"/>
      <c r="BNG386" s="132"/>
      <c r="BNH386" s="132"/>
      <c r="BNI386" s="132"/>
      <c r="BNJ386" s="132"/>
      <c r="BNK386" s="132"/>
      <c r="BNL386" s="132"/>
      <c r="BNM386" s="132"/>
      <c r="BNN386" s="132"/>
      <c r="BNO386" s="132"/>
      <c r="BNP386" s="132"/>
      <c r="BNQ386" s="132"/>
      <c r="BNR386" s="132"/>
      <c r="BNS386" s="132"/>
      <c r="BNT386" s="132"/>
      <c r="BNU386" s="132"/>
      <c r="BNV386" s="132"/>
      <c r="BNW386" s="132"/>
      <c r="BNX386" s="132"/>
      <c r="BNY386" s="132"/>
      <c r="BNZ386" s="132"/>
      <c r="BOA386" s="132"/>
      <c r="BOB386" s="132"/>
      <c r="BOC386" s="132"/>
      <c r="BOD386" s="132"/>
      <c r="BOE386" s="132"/>
      <c r="BOF386" s="132"/>
      <c r="BOG386" s="132"/>
      <c r="BOH386" s="132"/>
      <c r="BOI386" s="132"/>
      <c r="BOJ386" s="132"/>
      <c r="BOK386" s="132"/>
      <c r="BOL386" s="132"/>
      <c r="BOM386" s="132"/>
      <c r="BON386" s="132"/>
      <c r="BOO386" s="132"/>
      <c r="BOP386" s="132"/>
      <c r="BOQ386" s="132"/>
      <c r="BOR386" s="132"/>
      <c r="BOS386" s="132"/>
      <c r="BOT386" s="132"/>
      <c r="BOU386" s="132"/>
      <c r="BOV386" s="132"/>
      <c r="BOW386" s="132"/>
      <c r="BOX386" s="132"/>
      <c r="BOY386" s="132"/>
      <c r="BOZ386" s="132"/>
      <c r="BPA386" s="132"/>
      <c r="BPB386" s="132"/>
      <c r="BPC386" s="132"/>
      <c r="BPD386" s="132"/>
      <c r="BPE386" s="132"/>
      <c r="BPF386" s="132"/>
      <c r="BPG386" s="132"/>
      <c r="BPH386" s="132"/>
      <c r="BPI386" s="132"/>
      <c r="BPJ386" s="132"/>
      <c r="BPK386" s="132"/>
      <c r="BPL386" s="132"/>
      <c r="BPM386" s="132"/>
      <c r="BPN386" s="132"/>
      <c r="BPO386" s="132"/>
      <c r="BPP386" s="132"/>
      <c r="BPQ386" s="132"/>
      <c r="BPR386" s="132"/>
      <c r="BPS386" s="132"/>
      <c r="BPT386" s="132"/>
      <c r="BPU386" s="132"/>
      <c r="BPV386" s="132"/>
      <c r="BPW386" s="132"/>
      <c r="BPX386" s="132"/>
      <c r="BPY386" s="132"/>
      <c r="BPZ386" s="132"/>
      <c r="BQA386" s="132"/>
      <c r="BQB386" s="132"/>
      <c r="BQC386" s="132"/>
      <c r="BQD386" s="132"/>
      <c r="BQE386" s="132"/>
      <c r="BQF386" s="132"/>
      <c r="BQG386" s="132"/>
      <c r="BQH386" s="132"/>
      <c r="BQI386" s="132"/>
      <c r="BQJ386" s="132"/>
      <c r="BQK386" s="132"/>
      <c r="BQL386" s="132"/>
      <c r="BQM386" s="132"/>
      <c r="BQN386" s="132"/>
      <c r="BQO386" s="132"/>
      <c r="BQP386" s="132"/>
      <c r="BQQ386" s="132"/>
      <c r="BQR386" s="132"/>
      <c r="BQS386" s="132"/>
      <c r="BQT386" s="132"/>
      <c r="BQU386" s="132"/>
      <c r="BQV386" s="132"/>
      <c r="BQW386" s="132"/>
      <c r="BQX386" s="132"/>
      <c r="BQY386" s="132"/>
      <c r="BQZ386" s="132"/>
      <c r="BRA386" s="132"/>
      <c r="BRB386" s="132"/>
      <c r="BRC386" s="132"/>
      <c r="BRD386" s="132"/>
      <c r="BRE386" s="132"/>
      <c r="BRF386" s="132"/>
      <c r="BRG386" s="132"/>
      <c r="BRH386" s="132"/>
      <c r="BRI386" s="132"/>
      <c r="BRJ386" s="132"/>
      <c r="BRK386" s="132"/>
      <c r="BRL386" s="132"/>
      <c r="BRM386" s="132"/>
      <c r="BRN386" s="132"/>
      <c r="BRO386" s="132"/>
      <c r="BRP386" s="132"/>
      <c r="BRQ386" s="132"/>
      <c r="BRR386" s="132"/>
      <c r="BRS386" s="132"/>
      <c r="BRT386" s="132"/>
      <c r="BRU386" s="132"/>
      <c r="BRV386" s="132"/>
      <c r="BRW386" s="132"/>
      <c r="BRX386" s="132"/>
      <c r="BRY386" s="132"/>
      <c r="BRZ386" s="132"/>
      <c r="BSA386" s="132"/>
      <c r="BSB386" s="132"/>
      <c r="BSC386" s="132"/>
      <c r="BSD386" s="132"/>
      <c r="BSE386" s="132"/>
      <c r="BSF386" s="132"/>
      <c r="BSG386" s="132"/>
      <c r="BSH386" s="132"/>
      <c r="BSI386" s="132"/>
      <c r="BSJ386" s="132"/>
      <c r="BSK386" s="132"/>
      <c r="BSL386" s="132"/>
      <c r="BSM386" s="132"/>
      <c r="BSN386" s="132"/>
      <c r="BSO386" s="132"/>
      <c r="BSP386" s="132"/>
      <c r="BSQ386" s="132"/>
      <c r="BSR386" s="132"/>
      <c r="BSS386" s="132"/>
      <c r="BST386" s="132"/>
      <c r="BSU386" s="132"/>
      <c r="BSV386" s="132"/>
      <c r="BSW386" s="132"/>
      <c r="BSX386" s="132"/>
      <c r="BSY386" s="132"/>
      <c r="BSZ386" s="132"/>
      <c r="BTA386" s="132"/>
      <c r="BTB386" s="132"/>
      <c r="BTC386" s="132"/>
      <c r="BTD386" s="132"/>
      <c r="BTE386" s="132"/>
      <c r="BTF386" s="132"/>
      <c r="BTG386" s="132"/>
      <c r="BTH386" s="132"/>
      <c r="BTI386" s="132"/>
      <c r="BTJ386" s="132"/>
      <c r="BTK386" s="132"/>
      <c r="BTL386" s="132"/>
      <c r="BTM386" s="132"/>
      <c r="BTN386" s="132"/>
      <c r="BTO386" s="132"/>
      <c r="BTP386" s="132"/>
      <c r="BTQ386" s="132"/>
      <c r="BTR386" s="132"/>
      <c r="BTS386" s="132"/>
      <c r="BTT386" s="132"/>
      <c r="BTU386" s="132"/>
      <c r="BTV386" s="132"/>
      <c r="BTW386" s="132"/>
      <c r="BTX386" s="132"/>
      <c r="BTY386" s="132"/>
      <c r="BTZ386" s="132"/>
      <c r="BUA386" s="132"/>
      <c r="BUB386" s="132"/>
      <c r="BUC386" s="132"/>
      <c r="BUD386" s="132"/>
      <c r="BUE386" s="132"/>
      <c r="BUF386" s="132"/>
      <c r="BUG386" s="132"/>
      <c r="BUH386" s="132"/>
      <c r="BUI386" s="132"/>
      <c r="BUJ386" s="132"/>
      <c r="BUK386" s="132"/>
      <c r="BUL386" s="132"/>
      <c r="BUM386" s="132"/>
      <c r="BUN386" s="132"/>
      <c r="BUO386" s="132"/>
      <c r="BUP386" s="132"/>
      <c r="BUQ386" s="132"/>
      <c r="BUR386" s="132"/>
      <c r="BUS386" s="132"/>
      <c r="BUT386" s="132"/>
      <c r="BUU386" s="132"/>
      <c r="BUV386" s="132"/>
      <c r="BUW386" s="132"/>
      <c r="BUX386" s="132"/>
      <c r="BUY386" s="132"/>
      <c r="BUZ386" s="132"/>
      <c r="BVA386" s="132"/>
      <c r="BVB386" s="132"/>
      <c r="BVC386" s="132"/>
      <c r="BVD386" s="132"/>
      <c r="BVE386" s="132"/>
      <c r="BVF386" s="132"/>
      <c r="BVG386" s="132"/>
      <c r="BVH386" s="132"/>
      <c r="BVI386" s="132"/>
      <c r="BVJ386" s="132"/>
      <c r="BVK386" s="132"/>
      <c r="BVL386" s="132"/>
      <c r="BVM386" s="132"/>
      <c r="BVN386" s="132"/>
      <c r="BVO386" s="132"/>
      <c r="BVP386" s="132"/>
      <c r="BVQ386" s="132"/>
      <c r="BVR386" s="132"/>
      <c r="BVS386" s="132"/>
      <c r="BVT386" s="132"/>
      <c r="BVU386" s="132"/>
      <c r="BVV386" s="132"/>
      <c r="BVW386" s="132"/>
      <c r="BVX386" s="132"/>
      <c r="BVY386" s="132"/>
      <c r="BVZ386" s="132"/>
      <c r="BWA386" s="132"/>
      <c r="BWB386" s="132"/>
      <c r="BWC386" s="132"/>
      <c r="BWD386" s="132"/>
      <c r="BWE386" s="132"/>
      <c r="BWF386" s="132"/>
      <c r="BWG386" s="132"/>
      <c r="BWH386" s="132"/>
      <c r="BWI386" s="132"/>
      <c r="BWJ386" s="132"/>
      <c r="BWK386" s="132"/>
      <c r="BWL386" s="132"/>
      <c r="BWM386" s="132"/>
      <c r="BWN386" s="132"/>
      <c r="BWO386" s="132"/>
      <c r="BWP386" s="132"/>
      <c r="BWQ386" s="132"/>
      <c r="BWR386" s="132"/>
      <c r="BWS386" s="132"/>
      <c r="BWT386" s="132"/>
      <c r="BWU386" s="132"/>
      <c r="BWV386" s="132"/>
      <c r="BWW386" s="132"/>
      <c r="BWX386" s="132"/>
      <c r="BWY386" s="132"/>
      <c r="BWZ386" s="132"/>
      <c r="BXA386" s="132"/>
      <c r="BXB386" s="132"/>
      <c r="BXC386" s="132"/>
      <c r="BXD386" s="132"/>
      <c r="BXE386" s="132"/>
      <c r="BXF386" s="132"/>
      <c r="BXG386" s="132"/>
      <c r="BXH386" s="132"/>
      <c r="BXI386" s="132"/>
      <c r="BXJ386" s="132"/>
      <c r="BXK386" s="132"/>
      <c r="BXL386" s="132"/>
      <c r="BXM386" s="132"/>
      <c r="BXN386" s="132"/>
      <c r="BXO386" s="132"/>
      <c r="BXP386" s="132"/>
      <c r="BXQ386" s="132"/>
      <c r="BXR386" s="132"/>
      <c r="BXS386" s="132"/>
      <c r="BXT386" s="132"/>
      <c r="BXU386" s="132"/>
      <c r="BXV386" s="132"/>
      <c r="BXW386" s="132"/>
      <c r="BXX386" s="132"/>
      <c r="BXY386" s="132"/>
      <c r="BXZ386" s="132"/>
      <c r="BYA386" s="132"/>
      <c r="BYB386" s="132"/>
      <c r="BYC386" s="132"/>
      <c r="BYD386" s="132"/>
      <c r="BYE386" s="132"/>
      <c r="BYF386" s="132"/>
      <c r="BYG386" s="132"/>
      <c r="BYH386" s="132"/>
      <c r="BYI386" s="132"/>
      <c r="BYJ386" s="132"/>
      <c r="BYK386" s="132"/>
      <c r="BYL386" s="132"/>
      <c r="BYM386" s="132"/>
      <c r="BYN386" s="132"/>
      <c r="BYO386" s="132"/>
      <c r="BYP386" s="132"/>
      <c r="BYQ386" s="132"/>
      <c r="BYR386" s="132"/>
      <c r="BYS386" s="132"/>
      <c r="BYT386" s="132"/>
      <c r="BYU386" s="132"/>
      <c r="BYV386" s="132"/>
      <c r="BYW386" s="132"/>
      <c r="BYX386" s="132"/>
      <c r="BYY386" s="132"/>
      <c r="BYZ386" s="132"/>
      <c r="BZA386" s="132"/>
      <c r="BZB386" s="132"/>
      <c r="BZC386" s="132"/>
      <c r="BZD386" s="132"/>
      <c r="BZE386" s="132"/>
      <c r="BZF386" s="132"/>
      <c r="BZG386" s="132"/>
      <c r="BZH386" s="132"/>
      <c r="BZI386" s="132"/>
      <c r="BZJ386" s="132"/>
      <c r="BZK386" s="132"/>
      <c r="BZL386" s="132"/>
      <c r="BZM386" s="132"/>
      <c r="BZN386" s="132"/>
      <c r="BZO386" s="132"/>
      <c r="BZP386" s="132"/>
      <c r="BZQ386" s="132"/>
      <c r="BZR386" s="132"/>
      <c r="BZS386" s="132"/>
      <c r="BZT386" s="132"/>
      <c r="BZU386" s="132"/>
      <c r="BZV386" s="132"/>
      <c r="BZW386" s="132"/>
      <c r="BZX386" s="132"/>
      <c r="BZY386" s="132"/>
      <c r="BZZ386" s="132"/>
      <c r="CAA386" s="132"/>
      <c r="CAB386" s="132"/>
      <c r="CAC386" s="132"/>
      <c r="CAD386" s="132"/>
      <c r="CAE386" s="132"/>
      <c r="CAF386" s="132"/>
      <c r="CAG386" s="132"/>
      <c r="CAH386" s="132"/>
      <c r="CAI386" s="132"/>
      <c r="CAJ386" s="132"/>
      <c r="CAK386" s="132"/>
      <c r="CAL386" s="132"/>
      <c r="CAM386" s="132"/>
      <c r="CAN386" s="132"/>
      <c r="CAO386" s="132"/>
      <c r="CAP386" s="132"/>
      <c r="CAQ386" s="132"/>
      <c r="CAR386" s="132"/>
      <c r="CAS386" s="132"/>
      <c r="CAT386" s="132"/>
      <c r="CAU386" s="132"/>
      <c r="CAV386" s="132"/>
      <c r="CAW386" s="132"/>
      <c r="CAX386" s="132"/>
      <c r="CAY386" s="132"/>
      <c r="CAZ386" s="132"/>
      <c r="CBA386" s="132"/>
      <c r="CBB386" s="132"/>
      <c r="CBC386" s="132"/>
      <c r="CBD386" s="132"/>
      <c r="CBE386" s="132"/>
      <c r="CBF386" s="132"/>
      <c r="CBG386" s="132"/>
      <c r="CBH386" s="132"/>
      <c r="CBI386" s="132"/>
      <c r="CBJ386" s="132"/>
      <c r="CBK386" s="132"/>
      <c r="CBL386" s="132"/>
      <c r="CBM386" s="132"/>
      <c r="CBN386" s="132"/>
      <c r="CBO386" s="132"/>
      <c r="CBP386" s="132"/>
      <c r="CBQ386" s="132"/>
      <c r="CBR386" s="132"/>
      <c r="CBS386" s="132"/>
      <c r="CBT386" s="132"/>
      <c r="CBU386" s="132"/>
      <c r="CBV386" s="132"/>
      <c r="CBW386" s="132"/>
      <c r="CBX386" s="132"/>
      <c r="CBY386" s="132"/>
      <c r="CBZ386" s="132"/>
      <c r="CCA386" s="132"/>
      <c r="CCB386" s="132"/>
      <c r="CCC386" s="132"/>
      <c r="CCD386" s="132"/>
      <c r="CCE386" s="132"/>
      <c r="CCF386" s="132"/>
      <c r="CCG386" s="132"/>
      <c r="CCH386" s="132"/>
      <c r="CCI386" s="132"/>
      <c r="CCJ386" s="132"/>
      <c r="CCK386" s="132"/>
      <c r="CCL386" s="132"/>
      <c r="CCM386" s="132"/>
      <c r="CCN386" s="132"/>
      <c r="CCO386" s="132"/>
      <c r="CCP386" s="132"/>
      <c r="CCQ386" s="132"/>
      <c r="CCR386" s="132"/>
      <c r="CCS386" s="132"/>
      <c r="CCT386" s="132"/>
      <c r="CCU386" s="132"/>
      <c r="CCV386" s="132"/>
      <c r="CCW386" s="132"/>
      <c r="CCX386" s="132"/>
      <c r="CCY386" s="132"/>
      <c r="CCZ386" s="132"/>
      <c r="CDA386" s="132"/>
      <c r="CDB386" s="132"/>
      <c r="CDC386" s="132"/>
      <c r="CDD386" s="132"/>
      <c r="CDE386" s="132"/>
      <c r="CDF386" s="132"/>
      <c r="CDG386" s="132"/>
      <c r="CDH386" s="132"/>
      <c r="CDI386" s="132"/>
      <c r="CDJ386" s="132"/>
      <c r="CDK386" s="132"/>
      <c r="CDL386" s="132"/>
      <c r="CDM386" s="132"/>
      <c r="CDN386" s="132"/>
      <c r="CDO386" s="132"/>
      <c r="CDP386" s="132"/>
      <c r="CDQ386" s="132"/>
      <c r="CDR386" s="132"/>
      <c r="CDS386" s="132"/>
      <c r="CDT386" s="132"/>
      <c r="CDU386" s="132"/>
      <c r="CDV386" s="132"/>
      <c r="CDW386" s="132"/>
      <c r="CDX386" s="132"/>
      <c r="CDY386" s="132"/>
      <c r="CDZ386" s="132"/>
      <c r="CEA386" s="132"/>
      <c r="CEB386" s="132"/>
      <c r="CEC386" s="132"/>
      <c r="CED386" s="132"/>
      <c r="CEE386" s="132"/>
      <c r="CEF386" s="132"/>
      <c r="CEG386" s="132"/>
      <c r="CEH386" s="132"/>
      <c r="CEI386" s="132"/>
      <c r="CEJ386" s="132"/>
      <c r="CEK386" s="132"/>
      <c r="CEL386" s="132"/>
      <c r="CEM386" s="132"/>
      <c r="CEN386" s="132"/>
      <c r="CEO386" s="132"/>
      <c r="CEP386" s="132"/>
      <c r="CEQ386" s="132"/>
      <c r="CER386" s="132"/>
      <c r="CES386" s="132"/>
      <c r="CET386" s="132"/>
      <c r="CEU386" s="132"/>
      <c r="CEV386" s="132"/>
      <c r="CEW386" s="132"/>
      <c r="CEX386" s="132"/>
      <c r="CEY386" s="132"/>
      <c r="CEZ386" s="132"/>
      <c r="CFA386" s="132"/>
      <c r="CFB386" s="132"/>
      <c r="CFC386" s="132"/>
      <c r="CFD386" s="132"/>
      <c r="CFE386" s="132"/>
      <c r="CFF386" s="132"/>
      <c r="CFG386" s="132"/>
      <c r="CFH386" s="132"/>
      <c r="CFI386" s="132"/>
      <c r="CFJ386" s="132"/>
      <c r="CFK386" s="132"/>
      <c r="CFL386" s="132"/>
      <c r="CFM386" s="132"/>
      <c r="CFN386" s="132"/>
      <c r="CFO386" s="132"/>
      <c r="CFP386" s="132"/>
      <c r="CFQ386" s="132"/>
      <c r="CFR386" s="132"/>
      <c r="CFS386" s="132"/>
      <c r="CFT386" s="132"/>
      <c r="CFU386" s="132"/>
      <c r="CFV386" s="132"/>
      <c r="CFW386" s="132"/>
      <c r="CFX386" s="132"/>
      <c r="CFY386" s="132"/>
      <c r="CFZ386" s="132"/>
      <c r="CGA386" s="132"/>
      <c r="CGB386" s="132"/>
      <c r="CGC386" s="132"/>
      <c r="CGD386" s="132"/>
      <c r="CGE386" s="132"/>
      <c r="CGF386" s="132"/>
      <c r="CGG386" s="132"/>
      <c r="CGH386" s="132"/>
      <c r="CGI386" s="132"/>
      <c r="CGJ386" s="132"/>
      <c r="CGK386" s="132"/>
      <c r="CGL386" s="132"/>
      <c r="CGM386" s="132"/>
      <c r="CGN386" s="132"/>
      <c r="CGO386" s="132"/>
      <c r="CGP386" s="132"/>
      <c r="CGQ386" s="132"/>
      <c r="CGR386" s="132"/>
      <c r="CGS386" s="132"/>
      <c r="CGT386" s="132"/>
      <c r="CGU386" s="132"/>
      <c r="CGV386" s="132"/>
      <c r="CGW386" s="132"/>
      <c r="CGX386" s="132"/>
      <c r="CGY386" s="132"/>
      <c r="CGZ386" s="132"/>
      <c r="CHA386" s="132"/>
      <c r="CHB386" s="132"/>
      <c r="CHC386" s="132"/>
      <c r="CHD386" s="132"/>
      <c r="CHE386" s="132"/>
      <c r="CHF386" s="132"/>
      <c r="CHG386" s="132"/>
      <c r="CHH386" s="132"/>
      <c r="CHI386" s="132"/>
      <c r="CHJ386" s="132"/>
      <c r="CHK386" s="132"/>
      <c r="CHL386" s="132"/>
      <c r="CHM386" s="132"/>
      <c r="CHN386" s="132"/>
      <c r="CHO386" s="132"/>
      <c r="CHP386" s="132"/>
      <c r="CHQ386" s="132"/>
      <c r="CHR386" s="132"/>
      <c r="CHS386" s="132"/>
      <c r="CHT386" s="132"/>
      <c r="CHU386" s="132"/>
      <c r="CHV386" s="132"/>
      <c r="CHW386" s="132"/>
      <c r="CHX386" s="132"/>
      <c r="CHY386" s="132"/>
      <c r="CHZ386" s="132"/>
      <c r="CIA386" s="132"/>
      <c r="CIB386" s="132"/>
      <c r="CIC386" s="132"/>
      <c r="CID386" s="132"/>
      <c r="CIE386" s="132"/>
      <c r="CIF386" s="132"/>
      <c r="CIG386" s="132"/>
      <c r="CIH386" s="132"/>
      <c r="CII386" s="132"/>
      <c r="CIJ386" s="132"/>
      <c r="CIK386" s="132"/>
      <c r="CIL386" s="132"/>
      <c r="CIM386" s="132"/>
      <c r="CIN386" s="132"/>
      <c r="CIO386" s="132"/>
      <c r="CIP386" s="132"/>
      <c r="CIQ386" s="132"/>
      <c r="CIR386" s="132"/>
      <c r="CIS386" s="132"/>
      <c r="CIT386" s="132"/>
      <c r="CIU386" s="132"/>
      <c r="CIV386" s="132"/>
      <c r="CIW386" s="132"/>
      <c r="CIX386" s="132"/>
      <c r="CIY386" s="132"/>
      <c r="CIZ386" s="132"/>
      <c r="CJA386" s="132"/>
      <c r="CJB386" s="132"/>
      <c r="CJC386" s="132"/>
      <c r="CJD386" s="132"/>
      <c r="CJE386" s="132"/>
      <c r="CJF386" s="132"/>
      <c r="CJG386" s="132"/>
      <c r="CJH386" s="132"/>
      <c r="CJI386" s="132"/>
      <c r="CJJ386" s="132"/>
      <c r="CJK386" s="132"/>
      <c r="CJL386" s="132"/>
      <c r="CJM386" s="132"/>
      <c r="CJN386" s="132"/>
      <c r="CJO386" s="132"/>
      <c r="CJP386" s="132"/>
      <c r="CJQ386" s="132"/>
      <c r="CJR386" s="132"/>
      <c r="CJS386" s="132"/>
      <c r="CJT386" s="132"/>
      <c r="CJU386" s="132"/>
      <c r="CJV386" s="132"/>
      <c r="CJW386" s="132"/>
      <c r="CJX386" s="132"/>
      <c r="CJY386" s="132"/>
      <c r="CJZ386" s="132"/>
      <c r="CKA386" s="132"/>
      <c r="CKB386" s="132"/>
      <c r="CKC386" s="132"/>
      <c r="CKD386" s="132"/>
      <c r="CKE386" s="132"/>
      <c r="CKF386" s="132"/>
      <c r="CKG386" s="132"/>
      <c r="CKH386" s="132"/>
      <c r="CKI386" s="132"/>
      <c r="CKJ386" s="132"/>
      <c r="CKK386" s="132"/>
      <c r="CKL386" s="132"/>
      <c r="CKM386" s="132"/>
      <c r="CKN386" s="132"/>
      <c r="CKO386" s="132"/>
      <c r="CKP386" s="132"/>
      <c r="CKQ386" s="132"/>
      <c r="CKR386" s="132"/>
      <c r="CKS386" s="132"/>
      <c r="CKT386" s="132"/>
      <c r="CKU386" s="132"/>
      <c r="CKV386" s="132"/>
      <c r="CKW386" s="132"/>
      <c r="CKX386" s="132"/>
      <c r="CKY386" s="132"/>
      <c r="CKZ386" s="132"/>
      <c r="CLA386" s="132"/>
      <c r="CLB386" s="132"/>
      <c r="CLC386" s="132"/>
      <c r="CLD386" s="132"/>
      <c r="CLE386" s="132"/>
      <c r="CLF386" s="132"/>
      <c r="CLG386" s="132"/>
      <c r="CLH386" s="132"/>
      <c r="CLI386" s="132"/>
      <c r="CLJ386" s="132"/>
      <c r="CLK386" s="132"/>
      <c r="CLL386" s="132"/>
      <c r="CLM386" s="132"/>
      <c r="CLN386" s="132"/>
      <c r="CLO386" s="132"/>
      <c r="CLP386" s="132"/>
      <c r="CLQ386" s="132"/>
      <c r="CLR386" s="132"/>
      <c r="CLS386" s="132"/>
      <c r="CLT386" s="132"/>
      <c r="CLU386" s="132"/>
      <c r="CLV386" s="132"/>
      <c r="CLW386" s="132"/>
      <c r="CLX386" s="132"/>
      <c r="CLY386" s="132"/>
      <c r="CLZ386" s="132"/>
      <c r="CMA386" s="132"/>
      <c r="CMB386" s="132"/>
      <c r="CMC386" s="132"/>
      <c r="CMD386" s="132"/>
      <c r="CME386" s="132"/>
      <c r="CMF386" s="132"/>
      <c r="CMG386" s="132"/>
      <c r="CMH386" s="132"/>
      <c r="CMI386" s="132"/>
      <c r="CMJ386" s="132"/>
      <c r="CMK386" s="132"/>
      <c r="CML386" s="132"/>
      <c r="CMM386" s="132"/>
      <c r="CMN386" s="132"/>
      <c r="CMO386" s="132"/>
      <c r="CMP386" s="132"/>
      <c r="CMQ386" s="132"/>
      <c r="CMR386" s="132"/>
      <c r="CMS386" s="132"/>
      <c r="CMT386" s="132"/>
      <c r="CMU386" s="132"/>
      <c r="CMV386" s="132"/>
      <c r="CMW386" s="132"/>
      <c r="CMX386" s="132"/>
      <c r="CMY386" s="132"/>
      <c r="CMZ386" s="132"/>
      <c r="CNA386" s="132"/>
      <c r="CNB386" s="132"/>
      <c r="CNC386" s="132"/>
      <c r="CND386" s="132"/>
      <c r="CNE386" s="132"/>
      <c r="CNF386" s="132"/>
      <c r="CNG386" s="132"/>
      <c r="CNH386" s="132"/>
      <c r="CNI386" s="132"/>
      <c r="CNJ386" s="132"/>
      <c r="CNK386" s="132"/>
      <c r="CNL386" s="132"/>
      <c r="CNM386" s="132"/>
      <c r="CNN386" s="132"/>
      <c r="CNO386" s="132"/>
      <c r="CNP386" s="132"/>
      <c r="CNQ386" s="132"/>
      <c r="CNR386" s="132"/>
      <c r="CNS386" s="132"/>
      <c r="CNT386" s="132"/>
      <c r="CNU386" s="132"/>
      <c r="CNV386" s="132"/>
      <c r="CNW386" s="132"/>
      <c r="CNX386" s="132"/>
      <c r="CNY386" s="132"/>
      <c r="CNZ386" s="132"/>
      <c r="COA386" s="132"/>
      <c r="COB386" s="132"/>
      <c r="COC386" s="132"/>
      <c r="COD386" s="132"/>
      <c r="COE386" s="132"/>
      <c r="COF386" s="132"/>
      <c r="COG386" s="132"/>
      <c r="COH386" s="132"/>
      <c r="COI386" s="132"/>
      <c r="COJ386" s="132"/>
      <c r="COK386" s="132"/>
      <c r="COL386" s="132"/>
      <c r="COM386" s="132"/>
      <c r="CON386" s="132"/>
      <c r="COO386" s="132"/>
      <c r="COP386" s="132"/>
      <c r="COQ386" s="132"/>
      <c r="COR386" s="132"/>
      <c r="COS386" s="132"/>
      <c r="COT386" s="132"/>
      <c r="COU386" s="132"/>
      <c r="COV386" s="132"/>
      <c r="COW386" s="132"/>
      <c r="COX386" s="132"/>
      <c r="COY386" s="132"/>
      <c r="COZ386" s="132"/>
      <c r="CPA386" s="132"/>
      <c r="CPB386" s="132"/>
      <c r="CPC386" s="132"/>
      <c r="CPD386" s="132"/>
      <c r="CPE386" s="132"/>
      <c r="CPF386" s="132"/>
      <c r="CPG386" s="132"/>
      <c r="CPH386" s="132"/>
      <c r="CPI386" s="132"/>
      <c r="CPJ386" s="132"/>
      <c r="CPK386" s="132"/>
      <c r="CPL386" s="132"/>
      <c r="CPM386" s="132"/>
      <c r="CPN386" s="132"/>
      <c r="CPO386" s="132"/>
      <c r="CPP386" s="132"/>
      <c r="CPQ386" s="132"/>
      <c r="CPR386" s="132"/>
      <c r="CPS386" s="132"/>
      <c r="CPT386" s="132"/>
      <c r="CPU386" s="132"/>
      <c r="CPV386" s="132"/>
      <c r="CPW386" s="132"/>
      <c r="CPX386" s="132"/>
      <c r="CPY386" s="132"/>
      <c r="CPZ386" s="132"/>
      <c r="CQA386" s="132"/>
      <c r="CQB386" s="132"/>
      <c r="CQC386" s="132"/>
      <c r="CQD386" s="132"/>
      <c r="CQE386" s="132"/>
      <c r="CQF386" s="132"/>
      <c r="CQG386" s="132"/>
      <c r="CQH386" s="132"/>
      <c r="CQI386" s="132"/>
      <c r="CQJ386" s="132"/>
      <c r="CQK386" s="132"/>
      <c r="CQL386" s="132"/>
      <c r="CQM386" s="132"/>
      <c r="CQN386" s="132"/>
      <c r="CQO386" s="132"/>
      <c r="CQP386" s="132"/>
      <c r="CQQ386" s="132"/>
      <c r="CQR386" s="132"/>
      <c r="CQS386" s="132"/>
      <c r="CQT386" s="132"/>
      <c r="CQU386" s="132"/>
      <c r="CQV386" s="132"/>
      <c r="CQW386" s="132"/>
      <c r="CQX386" s="132"/>
      <c r="CQY386" s="132"/>
      <c r="CQZ386" s="132"/>
      <c r="CRA386" s="132"/>
      <c r="CRB386" s="132"/>
      <c r="CRC386" s="132"/>
      <c r="CRD386" s="132"/>
      <c r="CRE386" s="132"/>
      <c r="CRF386" s="132"/>
      <c r="CRG386" s="132"/>
      <c r="CRH386" s="132"/>
      <c r="CRI386" s="132"/>
      <c r="CRJ386" s="132"/>
      <c r="CRK386" s="132"/>
      <c r="CRL386" s="132"/>
      <c r="CRM386" s="132"/>
      <c r="CRN386" s="132"/>
      <c r="CRO386" s="132"/>
      <c r="CRP386" s="132"/>
      <c r="CRQ386" s="132"/>
      <c r="CRR386" s="132"/>
      <c r="CRS386" s="132"/>
      <c r="CRT386" s="132"/>
      <c r="CRU386" s="132"/>
      <c r="CRV386" s="132"/>
      <c r="CRW386" s="132"/>
      <c r="CRX386" s="132"/>
      <c r="CRY386" s="132"/>
      <c r="CRZ386" s="132"/>
      <c r="CSA386" s="132"/>
      <c r="CSB386" s="132"/>
      <c r="CSC386" s="132"/>
      <c r="CSD386" s="132"/>
      <c r="CSE386" s="132"/>
      <c r="CSF386" s="132"/>
      <c r="CSG386" s="132"/>
      <c r="CSH386" s="132"/>
      <c r="CSI386" s="132"/>
      <c r="CSJ386" s="132"/>
      <c r="CSK386" s="132"/>
      <c r="CSL386" s="132"/>
      <c r="CSM386" s="132"/>
      <c r="CSN386" s="132"/>
      <c r="CSO386" s="132"/>
      <c r="CSP386" s="132"/>
      <c r="CSQ386" s="132"/>
      <c r="CSR386" s="132"/>
      <c r="CSS386" s="132"/>
      <c r="CST386" s="132"/>
      <c r="CSU386" s="132"/>
      <c r="CSV386" s="132"/>
      <c r="CSW386" s="132"/>
      <c r="CSX386" s="132"/>
      <c r="CSY386" s="132"/>
      <c r="CSZ386" s="132"/>
      <c r="CTA386" s="132"/>
      <c r="CTB386" s="132"/>
      <c r="CTC386" s="132"/>
      <c r="CTD386" s="132"/>
      <c r="CTE386" s="132"/>
      <c r="CTF386" s="132"/>
      <c r="CTG386" s="132"/>
      <c r="CTH386" s="132"/>
      <c r="CTI386" s="132"/>
      <c r="CTJ386" s="132"/>
      <c r="CTK386" s="132"/>
      <c r="CTL386" s="132"/>
      <c r="CTM386" s="132"/>
      <c r="CTN386" s="132"/>
      <c r="CTO386" s="132"/>
      <c r="CTP386" s="132"/>
      <c r="CTQ386" s="132"/>
      <c r="CTR386" s="132"/>
      <c r="CTS386" s="132"/>
      <c r="CTT386" s="132"/>
      <c r="CTU386" s="132"/>
      <c r="CTV386" s="132"/>
      <c r="CTW386" s="132"/>
      <c r="CTX386" s="132"/>
      <c r="CTY386" s="132"/>
      <c r="CTZ386" s="132"/>
      <c r="CUA386" s="132"/>
      <c r="CUB386" s="132"/>
      <c r="CUC386" s="132"/>
      <c r="CUD386" s="132"/>
      <c r="CUE386" s="132"/>
      <c r="CUF386" s="132"/>
      <c r="CUG386" s="132"/>
      <c r="CUH386" s="132"/>
      <c r="CUI386" s="132"/>
      <c r="CUJ386" s="132"/>
      <c r="CUK386" s="132"/>
      <c r="CUL386" s="132"/>
      <c r="CUM386" s="132"/>
      <c r="CUN386" s="132"/>
      <c r="CUO386" s="132"/>
      <c r="CUP386" s="132"/>
      <c r="CUQ386" s="132"/>
      <c r="CUR386" s="132"/>
      <c r="CUS386" s="132"/>
      <c r="CUT386" s="132"/>
      <c r="CUU386" s="132"/>
      <c r="CUV386" s="132"/>
      <c r="CUW386" s="132"/>
      <c r="CUX386" s="132"/>
      <c r="CUY386" s="132"/>
      <c r="CUZ386" s="132"/>
      <c r="CVA386" s="132"/>
      <c r="CVB386" s="132"/>
      <c r="CVC386" s="132"/>
      <c r="CVD386" s="132"/>
      <c r="CVE386" s="132"/>
      <c r="CVF386" s="132"/>
      <c r="CVG386" s="132"/>
      <c r="CVH386" s="132"/>
      <c r="CVI386" s="132"/>
      <c r="CVJ386" s="132"/>
      <c r="CVK386" s="132"/>
      <c r="CVL386" s="132"/>
      <c r="CVM386" s="132"/>
      <c r="CVN386" s="132"/>
      <c r="CVO386" s="132"/>
      <c r="CVP386" s="132"/>
      <c r="CVQ386" s="132"/>
      <c r="CVR386" s="132"/>
      <c r="CVS386" s="132"/>
      <c r="CVT386" s="132"/>
      <c r="CVU386" s="132"/>
      <c r="CVV386" s="132"/>
      <c r="CVW386" s="132"/>
      <c r="CVX386" s="132"/>
      <c r="CVY386" s="132"/>
      <c r="CVZ386" s="132"/>
      <c r="CWA386" s="132"/>
      <c r="CWB386" s="132"/>
      <c r="CWC386" s="132"/>
      <c r="CWD386" s="132"/>
      <c r="CWE386" s="132"/>
      <c r="CWF386" s="132"/>
      <c r="CWG386" s="132"/>
      <c r="CWH386" s="132"/>
      <c r="CWI386" s="132"/>
      <c r="CWJ386" s="132"/>
      <c r="CWK386" s="132"/>
      <c r="CWL386" s="132"/>
      <c r="CWM386" s="132"/>
      <c r="CWN386" s="132"/>
      <c r="CWO386" s="132"/>
      <c r="CWP386" s="132"/>
      <c r="CWQ386" s="132"/>
      <c r="CWR386" s="132"/>
      <c r="CWS386" s="132"/>
      <c r="CWT386" s="132"/>
      <c r="CWU386" s="132"/>
      <c r="CWV386" s="132"/>
      <c r="CWW386" s="132"/>
      <c r="CWX386" s="132"/>
      <c r="CWY386" s="132"/>
      <c r="CWZ386" s="132"/>
      <c r="CXA386" s="132"/>
      <c r="CXB386" s="132"/>
      <c r="CXC386" s="132"/>
      <c r="CXD386" s="132"/>
      <c r="CXE386" s="132"/>
      <c r="CXF386" s="132"/>
      <c r="CXG386" s="132"/>
      <c r="CXH386" s="132"/>
      <c r="CXI386" s="132"/>
      <c r="CXJ386" s="132"/>
      <c r="CXK386" s="132"/>
      <c r="CXL386" s="132"/>
      <c r="CXM386" s="132"/>
      <c r="CXN386" s="132"/>
      <c r="CXO386" s="132"/>
      <c r="CXP386" s="132"/>
      <c r="CXQ386" s="132"/>
      <c r="CXR386" s="132"/>
      <c r="CXS386" s="132"/>
      <c r="CXT386" s="132"/>
      <c r="CXU386" s="132"/>
      <c r="CXV386" s="132"/>
      <c r="CXW386" s="132"/>
      <c r="CXX386" s="132"/>
      <c r="CXY386" s="132"/>
      <c r="CXZ386" s="132"/>
      <c r="CYA386" s="132"/>
      <c r="CYB386" s="132"/>
      <c r="CYC386" s="132"/>
      <c r="CYD386" s="132"/>
      <c r="CYE386" s="132"/>
      <c r="CYF386" s="132"/>
      <c r="CYG386" s="132"/>
      <c r="CYH386" s="132"/>
      <c r="CYI386" s="132"/>
      <c r="CYJ386" s="132"/>
      <c r="CYK386" s="132"/>
      <c r="CYL386" s="132"/>
      <c r="CYM386" s="132"/>
      <c r="CYN386" s="132"/>
      <c r="CYO386" s="132"/>
      <c r="CYP386" s="132"/>
      <c r="CYQ386" s="132"/>
      <c r="CYR386" s="132"/>
      <c r="CYS386" s="132"/>
      <c r="CYT386" s="132"/>
      <c r="CYU386" s="132"/>
      <c r="CYV386" s="132"/>
      <c r="CYW386" s="132"/>
      <c r="CYX386" s="132"/>
      <c r="CYY386" s="132"/>
      <c r="CYZ386" s="132"/>
      <c r="CZA386" s="132"/>
      <c r="CZB386" s="132"/>
      <c r="CZC386" s="132"/>
      <c r="CZD386" s="132"/>
      <c r="CZE386" s="132"/>
      <c r="CZF386" s="132"/>
      <c r="CZG386" s="132"/>
      <c r="CZH386" s="132"/>
      <c r="CZI386" s="132"/>
      <c r="CZJ386" s="132"/>
      <c r="CZK386" s="132"/>
      <c r="CZL386" s="132"/>
      <c r="CZM386" s="132"/>
      <c r="CZN386" s="132"/>
      <c r="CZO386" s="132"/>
      <c r="CZP386" s="132"/>
      <c r="CZQ386" s="132"/>
      <c r="CZR386" s="132"/>
      <c r="CZS386" s="132"/>
      <c r="CZT386" s="132"/>
      <c r="CZU386" s="132"/>
      <c r="CZV386" s="132"/>
      <c r="CZW386" s="132"/>
      <c r="CZX386" s="132"/>
      <c r="CZY386" s="132"/>
      <c r="CZZ386" s="132"/>
      <c r="DAA386" s="132"/>
      <c r="DAB386" s="132"/>
      <c r="DAC386" s="132"/>
      <c r="DAD386" s="132"/>
      <c r="DAE386" s="132"/>
      <c r="DAF386" s="132"/>
      <c r="DAG386" s="132"/>
      <c r="DAH386" s="132"/>
      <c r="DAI386" s="132"/>
      <c r="DAJ386" s="132"/>
      <c r="DAK386" s="132"/>
      <c r="DAL386" s="132"/>
      <c r="DAM386" s="132"/>
      <c r="DAN386" s="132"/>
      <c r="DAO386" s="132"/>
      <c r="DAP386" s="132"/>
      <c r="DAQ386" s="132"/>
      <c r="DAR386" s="132"/>
      <c r="DAS386" s="132"/>
      <c r="DAT386" s="132"/>
      <c r="DAU386" s="132"/>
      <c r="DAV386" s="132"/>
      <c r="DAW386" s="132"/>
      <c r="DAX386" s="132"/>
      <c r="DAY386" s="132"/>
      <c r="DAZ386" s="132"/>
      <c r="DBA386" s="132"/>
      <c r="DBB386" s="132"/>
      <c r="DBC386" s="132"/>
      <c r="DBD386" s="132"/>
      <c r="DBE386" s="132"/>
      <c r="DBF386" s="132"/>
      <c r="DBG386" s="132"/>
      <c r="DBH386" s="132"/>
      <c r="DBI386" s="132"/>
      <c r="DBJ386" s="132"/>
      <c r="DBK386" s="132"/>
      <c r="DBL386" s="132"/>
      <c r="DBM386" s="132"/>
      <c r="DBN386" s="132"/>
      <c r="DBO386" s="132"/>
      <c r="DBP386" s="132"/>
      <c r="DBQ386" s="132"/>
      <c r="DBR386" s="132"/>
      <c r="DBS386" s="132"/>
      <c r="DBT386" s="132"/>
      <c r="DBU386" s="132"/>
      <c r="DBV386" s="132"/>
      <c r="DBW386" s="132"/>
      <c r="DBX386" s="132"/>
      <c r="DBY386" s="132"/>
      <c r="DBZ386" s="132"/>
      <c r="DCA386" s="132"/>
      <c r="DCB386" s="132"/>
      <c r="DCC386" s="132"/>
      <c r="DCD386" s="132"/>
      <c r="DCE386" s="132"/>
      <c r="DCF386" s="132"/>
      <c r="DCG386" s="132"/>
      <c r="DCH386" s="132"/>
      <c r="DCI386" s="132"/>
      <c r="DCJ386" s="132"/>
      <c r="DCK386" s="132"/>
      <c r="DCL386" s="132"/>
      <c r="DCM386" s="132"/>
      <c r="DCN386" s="132"/>
      <c r="DCO386" s="132"/>
      <c r="DCP386" s="132"/>
      <c r="DCQ386" s="132"/>
      <c r="DCR386" s="132"/>
      <c r="DCS386" s="132"/>
      <c r="DCT386" s="132"/>
      <c r="DCU386" s="132"/>
      <c r="DCV386" s="132"/>
      <c r="DCW386" s="132"/>
      <c r="DCX386" s="132"/>
      <c r="DCY386" s="132"/>
      <c r="DCZ386" s="132"/>
      <c r="DDA386" s="132"/>
      <c r="DDB386" s="132"/>
      <c r="DDC386" s="132"/>
      <c r="DDD386" s="132"/>
      <c r="DDE386" s="132"/>
      <c r="DDF386" s="132"/>
      <c r="DDG386" s="132"/>
      <c r="DDH386" s="132"/>
      <c r="DDI386" s="132"/>
      <c r="DDJ386" s="132"/>
      <c r="DDK386" s="132"/>
      <c r="DDL386" s="132"/>
      <c r="DDM386" s="132"/>
      <c r="DDN386" s="132"/>
      <c r="DDO386" s="132"/>
      <c r="DDP386" s="132"/>
      <c r="DDQ386" s="132"/>
      <c r="DDR386" s="132"/>
      <c r="DDS386" s="132"/>
      <c r="DDT386" s="132"/>
      <c r="DDU386" s="132"/>
      <c r="DDV386" s="132"/>
      <c r="DDW386" s="132"/>
      <c r="DDX386" s="132"/>
      <c r="DDY386" s="132"/>
      <c r="DDZ386" s="132"/>
      <c r="DEA386" s="132"/>
      <c r="DEB386" s="132"/>
      <c r="DEC386" s="132"/>
      <c r="DED386" s="132"/>
      <c r="DEE386" s="132"/>
      <c r="DEF386" s="132"/>
      <c r="DEG386" s="132"/>
      <c r="DEH386" s="132"/>
      <c r="DEI386" s="132"/>
      <c r="DEJ386" s="132"/>
      <c r="DEK386" s="132"/>
      <c r="DEL386" s="132"/>
      <c r="DEM386" s="132"/>
      <c r="DEN386" s="132"/>
      <c r="DEO386" s="132"/>
      <c r="DEP386" s="132"/>
      <c r="DEQ386" s="132"/>
      <c r="DER386" s="132"/>
      <c r="DES386" s="132"/>
      <c r="DET386" s="132"/>
      <c r="DEU386" s="132"/>
      <c r="DEV386" s="132"/>
      <c r="DEW386" s="132"/>
      <c r="DEX386" s="132"/>
      <c r="DEY386" s="132"/>
      <c r="DEZ386" s="132"/>
      <c r="DFA386" s="132"/>
      <c r="DFB386" s="132"/>
      <c r="DFC386" s="132"/>
      <c r="DFD386" s="132"/>
      <c r="DFE386" s="132"/>
      <c r="DFF386" s="132"/>
      <c r="DFG386" s="132"/>
      <c r="DFH386" s="132"/>
      <c r="DFI386" s="132"/>
      <c r="DFJ386" s="132"/>
      <c r="DFK386" s="132"/>
      <c r="DFL386" s="132"/>
      <c r="DFM386" s="132"/>
      <c r="DFN386" s="132"/>
      <c r="DFO386" s="132"/>
      <c r="DFP386" s="132"/>
      <c r="DFQ386" s="132"/>
      <c r="DFR386" s="132"/>
      <c r="DFS386" s="132"/>
      <c r="DFT386" s="132"/>
      <c r="DFU386" s="132"/>
      <c r="DFV386" s="132"/>
      <c r="DFW386" s="132"/>
      <c r="DFX386" s="132"/>
      <c r="DFY386" s="132"/>
      <c r="DFZ386" s="132"/>
      <c r="DGA386" s="132"/>
      <c r="DGB386" s="132"/>
      <c r="DGC386" s="132"/>
      <c r="DGD386" s="132"/>
      <c r="DGE386" s="132"/>
      <c r="DGF386" s="132"/>
      <c r="DGG386" s="132"/>
      <c r="DGH386" s="132"/>
      <c r="DGI386" s="132"/>
      <c r="DGJ386" s="132"/>
      <c r="DGK386" s="132"/>
      <c r="DGL386" s="132"/>
      <c r="DGM386" s="132"/>
      <c r="DGN386" s="132"/>
      <c r="DGO386" s="132"/>
      <c r="DGP386" s="132"/>
      <c r="DGQ386" s="132"/>
      <c r="DGR386" s="132"/>
      <c r="DGS386" s="132"/>
      <c r="DGT386" s="132"/>
      <c r="DGU386" s="132"/>
      <c r="DGV386" s="132"/>
      <c r="DGW386" s="132"/>
      <c r="DGX386" s="132"/>
      <c r="DGY386" s="132"/>
      <c r="DGZ386" s="132"/>
      <c r="DHA386" s="132"/>
      <c r="DHB386" s="132"/>
      <c r="DHC386" s="132"/>
      <c r="DHD386" s="132"/>
      <c r="DHE386" s="132"/>
      <c r="DHF386" s="132"/>
      <c r="DHG386" s="132"/>
      <c r="DHH386" s="132"/>
      <c r="DHI386" s="132"/>
      <c r="DHJ386" s="132"/>
      <c r="DHK386" s="132"/>
      <c r="DHL386" s="132"/>
      <c r="DHM386" s="132"/>
      <c r="DHN386" s="132"/>
      <c r="DHO386" s="132"/>
      <c r="DHP386" s="132"/>
      <c r="DHQ386" s="132"/>
      <c r="DHR386" s="132"/>
      <c r="DHS386" s="132"/>
      <c r="DHT386" s="132"/>
      <c r="DHU386" s="132"/>
      <c r="DHV386" s="132"/>
      <c r="DHW386" s="132"/>
      <c r="DHX386" s="132"/>
      <c r="DHY386" s="132"/>
      <c r="DHZ386" s="132"/>
      <c r="DIA386" s="132"/>
      <c r="DIB386" s="132"/>
      <c r="DIC386" s="132"/>
      <c r="DID386" s="132"/>
      <c r="DIE386" s="132"/>
      <c r="DIF386" s="132"/>
      <c r="DIG386" s="132"/>
      <c r="DIH386" s="132"/>
      <c r="DII386" s="132"/>
      <c r="DIJ386" s="132"/>
      <c r="DIK386" s="132"/>
      <c r="DIL386" s="132"/>
      <c r="DIM386" s="132"/>
      <c r="DIN386" s="132"/>
      <c r="DIO386" s="132"/>
      <c r="DIP386" s="132"/>
      <c r="DIQ386" s="132"/>
      <c r="DIR386" s="132"/>
      <c r="DIS386" s="132"/>
      <c r="DIT386" s="132"/>
      <c r="DIU386" s="132"/>
      <c r="DIV386" s="132"/>
      <c r="DIW386" s="132"/>
      <c r="DIX386" s="132"/>
      <c r="DIY386" s="132"/>
      <c r="DIZ386" s="132"/>
      <c r="DJA386" s="132"/>
      <c r="DJB386" s="132"/>
      <c r="DJC386" s="132"/>
      <c r="DJD386" s="132"/>
      <c r="DJE386" s="132"/>
      <c r="DJF386" s="132"/>
      <c r="DJG386" s="132"/>
      <c r="DJH386" s="132"/>
      <c r="DJI386" s="132"/>
      <c r="DJJ386" s="132"/>
      <c r="DJK386" s="132"/>
      <c r="DJL386" s="132"/>
      <c r="DJM386" s="132"/>
      <c r="DJN386" s="132"/>
      <c r="DJO386" s="132"/>
      <c r="DJP386" s="132"/>
      <c r="DJQ386" s="132"/>
      <c r="DJR386" s="132"/>
      <c r="DJS386" s="132"/>
      <c r="DJT386" s="132"/>
      <c r="DJU386" s="132"/>
      <c r="DJV386" s="132"/>
      <c r="DJW386" s="132"/>
      <c r="DJX386" s="132"/>
      <c r="DJY386" s="132"/>
      <c r="DJZ386" s="132"/>
      <c r="DKA386" s="132"/>
      <c r="DKB386" s="132"/>
      <c r="DKC386" s="132"/>
      <c r="DKD386" s="132"/>
      <c r="DKE386" s="132"/>
      <c r="DKF386" s="132"/>
      <c r="DKG386" s="132"/>
      <c r="DKH386" s="132"/>
      <c r="DKI386" s="132"/>
      <c r="DKJ386" s="132"/>
      <c r="DKK386" s="132"/>
      <c r="DKL386" s="132"/>
      <c r="DKM386" s="132"/>
      <c r="DKN386" s="132"/>
      <c r="DKO386" s="132"/>
      <c r="DKP386" s="132"/>
      <c r="DKQ386" s="132"/>
      <c r="DKR386" s="132"/>
      <c r="DKS386" s="132"/>
      <c r="DKT386" s="132"/>
      <c r="DKU386" s="132"/>
      <c r="DKV386" s="132"/>
      <c r="DKW386" s="132"/>
      <c r="DKX386" s="132"/>
      <c r="DKY386" s="132"/>
      <c r="DKZ386" s="132"/>
      <c r="DLA386" s="132"/>
      <c r="DLB386" s="132"/>
      <c r="DLC386" s="132"/>
      <c r="DLD386" s="132"/>
      <c r="DLE386" s="132"/>
      <c r="DLF386" s="132"/>
      <c r="DLG386" s="132"/>
      <c r="DLH386" s="132"/>
      <c r="DLI386" s="132"/>
      <c r="DLJ386" s="132"/>
      <c r="DLK386" s="132"/>
      <c r="DLL386" s="132"/>
      <c r="DLM386" s="132"/>
      <c r="DLN386" s="132"/>
      <c r="DLO386" s="132"/>
      <c r="DLP386" s="132"/>
      <c r="DLQ386" s="132"/>
      <c r="DLR386" s="132"/>
      <c r="DLS386" s="132"/>
      <c r="DLT386" s="132"/>
      <c r="DLU386" s="132"/>
      <c r="DLV386" s="132"/>
      <c r="DLW386" s="132"/>
      <c r="DLX386" s="132"/>
      <c r="DLY386" s="132"/>
      <c r="DLZ386" s="132"/>
      <c r="DMA386" s="132"/>
      <c r="DMB386" s="132"/>
      <c r="DMC386" s="132"/>
      <c r="DMD386" s="132"/>
      <c r="DME386" s="132"/>
      <c r="DMF386" s="132"/>
      <c r="DMG386" s="132"/>
      <c r="DMH386" s="132"/>
      <c r="DMI386" s="132"/>
      <c r="DMJ386" s="132"/>
      <c r="DMK386" s="132"/>
      <c r="DML386" s="132"/>
      <c r="DMM386" s="132"/>
      <c r="DMN386" s="132"/>
      <c r="DMO386" s="132"/>
      <c r="DMP386" s="132"/>
      <c r="DMQ386" s="132"/>
      <c r="DMR386" s="132"/>
      <c r="DMS386" s="132"/>
      <c r="DMT386" s="132"/>
      <c r="DMU386" s="132"/>
      <c r="DMV386" s="132"/>
      <c r="DMW386" s="132"/>
      <c r="DMX386" s="132"/>
      <c r="DMY386" s="132"/>
      <c r="DMZ386" s="132"/>
      <c r="DNA386" s="132"/>
      <c r="DNB386" s="132"/>
      <c r="DNC386" s="132"/>
      <c r="DND386" s="132"/>
      <c r="DNE386" s="132"/>
      <c r="DNF386" s="132"/>
      <c r="DNG386" s="132"/>
      <c r="DNH386" s="132"/>
      <c r="DNI386" s="132"/>
      <c r="DNJ386" s="132"/>
      <c r="DNK386" s="132"/>
      <c r="DNL386" s="132"/>
      <c r="DNM386" s="132"/>
      <c r="DNN386" s="132"/>
      <c r="DNO386" s="132"/>
      <c r="DNP386" s="132"/>
      <c r="DNQ386" s="132"/>
      <c r="DNR386" s="132"/>
      <c r="DNS386" s="132"/>
      <c r="DNT386" s="132"/>
      <c r="DNU386" s="132"/>
      <c r="DNV386" s="132"/>
      <c r="DNW386" s="132"/>
      <c r="DNX386" s="132"/>
      <c r="DNY386" s="132"/>
      <c r="DNZ386" s="132"/>
      <c r="DOA386" s="132"/>
      <c r="DOB386" s="132"/>
      <c r="DOC386" s="132"/>
      <c r="DOD386" s="132"/>
      <c r="DOE386" s="132"/>
      <c r="DOF386" s="132"/>
      <c r="DOG386" s="132"/>
      <c r="DOH386" s="132"/>
      <c r="DOI386" s="132"/>
      <c r="DOJ386" s="132"/>
      <c r="DOK386" s="132"/>
      <c r="DOL386" s="132"/>
      <c r="DOM386" s="132"/>
      <c r="DON386" s="132"/>
      <c r="DOO386" s="132"/>
      <c r="DOP386" s="132"/>
      <c r="DOQ386" s="132"/>
      <c r="DOR386" s="132"/>
      <c r="DOS386" s="132"/>
      <c r="DOT386" s="132"/>
      <c r="DOU386" s="132"/>
      <c r="DOV386" s="132"/>
      <c r="DOW386" s="132"/>
      <c r="DOX386" s="132"/>
      <c r="DOY386" s="132"/>
      <c r="DOZ386" s="132"/>
      <c r="DPA386" s="132"/>
      <c r="DPB386" s="132"/>
      <c r="DPC386" s="132"/>
      <c r="DPD386" s="132"/>
      <c r="DPE386" s="132"/>
      <c r="DPF386" s="132"/>
      <c r="DPG386" s="132"/>
      <c r="DPH386" s="132"/>
      <c r="DPI386" s="132"/>
      <c r="DPJ386" s="132"/>
      <c r="DPK386" s="132"/>
      <c r="DPL386" s="132"/>
      <c r="DPM386" s="132"/>
      <c r="DPN386" s="132"/>
      <c r="DPO386" s="132"/>
      <c r="DPP386" s="132"/>
      <c r="DPQ386" s="132"/>
      <c r="DPR386" s="132"/>
      <c r="DPS386" s="132"/>
      <c r="DPT386" s="132"/>
      <c r="DPU386" s="132"/>
      <c r="DPV386" s="132"/>
      <c r="DPW386" s="132"/>
      <c r="DPX386" s="132"/>
      <c r="DPY386" s="132"/>
      <c r="DPZ386" s="132"/>
      <c r="DQA386" s="132"/>
      <c r="DQB386" s="132"/>
      <c r="DQC386" s="132"/>
      <c r="DQD386" s="132"/>
      <c r="DQE386" s="132"/>
      <c r="DQF386" s="132"/>
      <c r="DQG386" s="132"/>
      <c r="DQH386" s="132"/>
      <c r="DQI386" s="132"/>
      <c r="DQJ386" s="132"/>
      <c r="DQK386" s="132"/>
      <c r="DQL386" s="132"/>
      <c r="DQM386" s="132"/>
      <c r="DQN386" s="132"/>
      <c r="DQO386" s="132"/>
      <c r="DQP386" s="132"/>
      <c r="DQQ386" s="132"/>
      <c r="DQR386" s="132"/>
      <c r="DQS386" s="132"/>
      <c r="DQT386" s="132"/>
      <c r="DQU386" s="132"/>
      <c r="DQV386" s="132"/>
      <c r="DQW386" s="132"/>
      <c r="DQX386" s="132"/>
      <c r="DQY386" s="132"/>
      <c r="DQZ386" s="132"/>
      <c r="DRA386" s="132"/>
      <c r="DRB386" s="132"/>
      <c r="DRC386" s="132"/>
      <c r="DRD386" s="132"/>
      <c r="DRE386" s="132"/>
      <c r="DRF386" s="132"/>
      <c r="DRG386" s="132"/>
      <c r="DRH386" s="132"/>
      <c r="DRI386" s="132"/>
      <c r="DRJ386" s="132"/>
      <c r="DRK386" s="132"/>
      <c r="DRL386" s="132"/>
      <c r="DRM386" s="132"/>
      <c r="DRN386" s="132"/>
      <c r="DRO386" s="132"/>
      <c r="DRP386" s="132"/>
      <c r="DRQ386" s="132"/>
      <c r="DRR386" s="132"/>
      <c r="DRS386" s="132"/>
      <c r="DRT386" s="132"/>
      <c r="DRU386" s="132"/>
      <c r="DRV386" s="132"/>
      <c r="DRW386" s="132"/>
      <c r="DRX386" s="132"/>
      <c r="DRY386" s="132"/>
      <c r="DRZ386" s="132"/>
      <c r="DSA386" s="132"/>
      <c r="DSB386" s="132"/>
      <c r="DSC386" s="132"/>
      <c r="DSD386" s="132"/>
      <c r="DSE386" s="132"/>
      <c r="DSF386" s="132"/>
      <c r="DSG386" s="132"/>
      <c r="DSH386" s="132"/>
      <c r="DSI386" s="132"/>
      <c r="DSJ386" s="132"/>
      <c r="DSK386" s="132"/>
      <c r="DSL386" s="132"/>
      <c r="DSM386" s="132"/>
      <c r="DSN386" s="132"/>
      <c r="DSO386" s="132"/>
      <c r="DSP386" s="132"/>
      <c r="DSQ386" s="132"/>
      <c r="DSR386" s="132"/>
      <c r="DSS386" s="132"/>
      <c r="DST386" s="132"/>
      <c r="DSU386" s="132"/>
      <c r="DSV386" s="132"/>
      <c r="DSW386" s="132"/>
      <c r="DSX386" s="132"/>
      <c r="DSY386" s="132"/>
      <c r="DSZ386" s="132"/>
      <c r="DTA386" s="132"/>
      <c r="DTB386" s="132"/>
      <c r="DTC386" s="132"/>
      <c r="DTD386" s="132"/>
      <c r="DTE386" s="132"/>
      <c r="DTF386" s="132"/>
      <c r="DTG386" s="132"/>
      <c r="DTH386" s="132"/>
      <c r="DTI386" s="132"/>
      <c r="DTJ386" s="132"/>
      <c r="DTK386" s="132"/>
      <c r="DTL386" s="132"/>
      <c r="DTM386" s="132"/>
      <c r="DTN386" s="132"/>
      <c r="DTO386" s="132"/>
      <c r="DTP386" s="132"/>
      <c r="DTQ386" s="132"/>
      <c r="DTR386" s="132"/>
      <c r="DTS386" s="132"/>
      <c r="DTT386" s="132"/>
      <c r="DTU386" s="132"/>
      <c r="DTV386" s="132"/>
      <c r="DTW386" s="132"/>
      <c r="DTX386" s="132"/>
      <c r="DTY386" s="132"/>
      <c r="DTZ386" s="132"/>
      <c r="DUA386" s="132"/>
      <c r="DUB386" s="132"/>
      <c r="DUC386" s="132"/>
      <c r="DUD386" s="132"/>
      <c r="DUE386" s="132"/>
      <c r="DUF386" s="132"/>
      <c r="DUG386" s="132"/>
      <c r="DUH386" s="132"/>
      <c r="DUI386" s="132"/>
      <c r="DUJ386" s="132"/>
      <c r="DUK386" s="132"/>
      <c r="DUL386" s="132"/>
      <c r="DUM386" s="132"/>
      <c r="DUN386" s="132"/>
      <c r="DUO386" s="132"/>
      <c r="DUP386" s="132"/>
      <c r="DUQ386" s="132"/>
      <c r="DUR386" s="132"/>
      <c r="DUS386" s="132"/>
      <c r="DUT386" s="132"/>
      <c r="DUU386" s="132"/>
      <c r="DUV386" s="132"/>
      <c r="DUW386" s="132"/>
      <c r="DUX386" s="132"/>
      <c r="DUY386" s="132"/>
      <c r="DUZ386" s="132"/>
      <c r="DVA386" s="132"/>
      <c r="DVB386" s="132"/>
      <c r="DVC386" s="132"/>
      <c r="DVD386" s="132"/>
      <c r="DVE386" s="132"/>
      <c r="DVF386" s="132"/>
      <c r="DVG386" s="132"/>
      <c r="DVH386" s="132"/>
      <c r="DVI386" s="132"/>
      <c r="DVJ386" s="132"/>
      <c r="DVK386" s="132"/>
      <c r="DVL386" s="132"/>
      <c r="DVM386" s="132"/>
      <c r="DVN386" s="132"/>
      <c r="DVO386" s="132"/>
      <c r="DVP386" s="132"/>
      <c r="DVQ386" s="132"/>
      <c r="DVR386" s="132"/>
      <c r="DVS386" s="132"/>
      <c r="DVT386" s="132"/>
      <c r="DVU386" s="132"/>
      <c r="DVV386" s="132"/>
      <c r="DVW386" s="132"/>
      <c r="DVX386" s="132"/>
      <c r="DVY386" s="132"/>
      <c r="DVZ386" s="132"/>
      <c r="DWA386" s="132"/>
      <c r="DWB386" s="132"/>
      <c r="DWC386" s="132"/>
      <c r="DWD386" s="132"/>
      <c r="DWE386" s="132"/>
      <c r="DWF386" s="132"/>
      <c r="DWG386" s="132"/>
      <c r="DWH386" s="132"/>
      <c r="DWI386" s="132"/>
      <c r="DWJ386" s="132"/>
      <c r="DWK386" s="132"/>
      <c r="DWL386" s="132"/>
      <c r="DWM386" s="132"/>
      <c r="DWN386" s="132"/>
      <c r="DWO386" s="132"/>
      <c r="DWP386" s="132"/>
      <c r="DWQ386" s="132"/>
      <c r="DWR386" s="132"/>
      <c r="DWS386" s="132"/>
      <c r="DWT386" s="132"/>
      <c r="DWU386" s="132"/>
      <c r="DWV386" s="132"/>
      <c r="DWW386" s="132"/>
      <c r="DWX386" s="132"/>
      <c r="DWY386" s="132"/>
      <c r="DWZ386" s="132"/>
      <c r="DXA386" s="132"/>
      <c r="DXB386" s="132"/>
      <c r="DXC386" s="132"/>
      <c r="DXD386" s="132"/>
      <c r="DXE386" s="132"/>
      <c r="DXF386" s="132"/>
      <c r="DXG386" s="132"/>
      <c r="DXH386" s="132"/>
      <c r="DXI386" s="132"/>
      <c r="DXJ386" s="132"/>
      <c r="DXK386" s="132"/>
      <c r="DXL386" s="132"/>
      <c r="DXM386" s="132"/>
      <c r="DXN386" s="132"/>
      <c r="DXO386" s="132"/>
      <c r="DXP386" s="132"/>
      <c r="DXQ386" s="132"/>
      <c r="DXR386" s="132"/>
      <c r="DXS386" s="132"/>
      <c r="DXT386" s="132"/>
      <c r="DXU386" s="132"/>
      <c r="DXV386" s="132"/>
      <c r="DXW386" s="132"/>
      <c r="DXX386" s="132"/>
      <c r="DXY386" s="132"/>
      <c r="DXZ386" s="132"/>
      <c r="DYA386" s="132"/>
      <c r="DYB386" s="132"/>
      <c r="DYC386" s="132"/>
      <c r="DYD386" s="132"/>
      <c r="DYE386" s="132"/>
      <c r="DYF386" s="132"/>
      <c r="DYG386" s="132"/>
      <c r="DYH386" s="132"/>
      <c r="DYI386" s="132"/>
      <c r="DYJ386" s="132"/>
      <c r="DYK386" s="132"/>
      <c r="DYL386" s="132"/>
      <c r="DYM386" s="132"/>
      <c r="DYN386" s="132"/>
      <c r="DYO386" s="132"/>
      <c r="DYP386" s="132"/>
      <c r="DYQ386" s="132"/>
      <c r="DYR386" s="132"/>
      <c r="DYS386" s="132"/>
      <c r="DYT386" s="132"/>
      <c r="DYU386" s="132"/>
      <c r="DYV386" s="132"/>
      <c r="DYW386" s="132"/>
      <c r="DYX386" s="132"/>
      <c r="DYY386" s="132"/>
      <c r="DYZ386" s="132"/>
      <c r="DZA386" s="132"/>
      <c r="DZB386" s="132"/>
      <c r="DZC386" s="132"/>
      <c r="DZD386" s="132"/>
      <c r="DZE386" s="132"/>
      <c r="DZF386" s="132"/>
      <c r="DZG386" s="132"/>
      <c r="DZH386" s="132"/>
      <c r="DZI386" s="132"/>
      <c r="DZJ386" s="132"/>
      <c r="DZK386" s="132"/>
      <c r="DZL386" s="132"/>
      <c r="DZM386" s="132"/>
      <c r="DZN386" s="132"/>
      <c r="DZO386" s="132"/>
      <c r="DZP386" s="132"/>
      <c r="DZQ386" s="132"/>
      <c r="DZR386" s="132"/>
      <c r="DZS386" s="132"/>
      <c r="DZT386" s="132"/>
      <c r="DZU386" s="132"/>
      <c r="DZV386" s="132"/>
      <c r="DZW386" s="132"/>
      <c r="DZX386" s="132"/>
      <c r="DZY386" s="132"/>
      <c r="DZZ386" s="132"/>
      <c r="EAA386" s="132"/>
      <c r="EAB386" s="132"/>
      <c r="EAC386" s="132"/>
      <c r="EAD386" s="132"/>
      <c r="EAE386" s="132"/>
      <c r="EAF386" s="132"/>
      <c r="EAG386" s="132"/>
      <c r="EAH386" s="132"/>
      <c r="EAI386" s="132"/>
      <c r="EAJ386" s="132"/>
      <c r="EAK386" s="132"/>
      <c r="EAL386" s="132"/>
      <c r="EAM386" s="132"/>
      <c r="EAN386" s="132"/>
      <c r="EAO386" s="132"/>
      <c r="EAP386" s="132"/>
      <c r="EAQ386" s="132"/>
      <c r="EAR386" s="132"/>
      <c r="EAS386" s="132"/>
      <c r="EAT386" s="132"/>
      <c r="EAU386" s="132"/>
      <c r="EAV386" s="132"/>
      <c r="EAW386" s="132"/>
      <c r="EAX386" s="132"/>
      <c r="EAY386" s="132"/>
      <c r="EAZ386" s="132"/>
      <c r="EBA386" s="132"/>
      <c r="EBB386" s="132"/>
      <c r="EBC386" s="132"/>
      <c r="EBD386" s="132"/>
      <c r="EBE386" s="132"/>
      <c r="EBF386" s="132"/>
      <c r="EBG386" s="132"/>
      <c r="EBH386" s="132"/>
      <c r="EBI386" s="132"/>
      <c r="EBJ386" s="132"/>
      <c r="EBK386" s="132"/>
      <c r="EBL386" s="132"/>
      <c r="EBM386" s="132"/>
      <c r="EBN386" s="132"/>
      <c r="EBO386" s="132"/>
      <c r="EBP386" s="132"/>
      <c r="EBQ386" s="132"/>
      <c r="EBR386" s="132"/>
      <c r="EBS386" s="132"/>
      <c r="EBT386" s="132"/>
      <c r="EBU386" s="132"/>
      <c r="EBV386" s="132"/>
      <c r="EBW386" s="132"/>
      <c r="EBX386" s="132"/>
      <c r="EBY386" s="132"/>
      <c r="EBZ386" s="132"/>
      <c r="ECA386" s="132"/>
      <c r="ECB386" s="132"/>
      <c r="ECC386" s="132"/>
      <c r="ECD386" s="132"/>
      <c r="ECE386" s="132"/>
      <c r="ECF386" s="132"/>
      <c r="ECG386" s="132"/>
      <c r="ECH386" s="132"/>
      <c r="ECI386" s="132"/>
      <c r="ECJ386" s="132"/>
      <c r="ECK386" s="132"/>
      <c r="ECL386" s="132"/>
      <c r="ECM386" s="132"/>
      <c r="ECN386" s="132"/>
      <c r="ECO386" s="132"/>
      <c r="ECP386" s="132"/>
      <c r="ECQ386" s="132"/>
      <c r="ECR386" s="132"/>
      <c r="ECS386" s="132"/>
      <c r="ECT386" s="132"/>
      <c r="ECU386" s="132"/>
      <c r="ECV386" s="132"/>
      <c r="ECW386" s="132"/>
      <c r="ECX386" s="132"/>
      <c r="ECY386" s="132"/>
      <c r="ECZ386" s="132"/>
      <c r="EDA386" s="132"/>
      <c r="EDB386" s="132"/>
      <c r="EDC386" s="132"/>
      <c r="EDD386" s="132"/>
      <c r="EDE386" s="132"/>
      <c r="EDF386" s="132"/>
      <c r="EDG386" s="132"/>
      <c r="EDH386" s="132"/>
      <c r="EDI386" s="132"/>
      <c r="EDJ386" s="132"/>
      <c r="EDK386" s="132"/>
      <c r="EDL386" s="132"/>
      <c r="EDM386" s="132"/>
      <c r="EDN386" s="132"/>
      <c r="EDO386" s="132"/>
      <c r="EDP386" s="132"/>
      <c r="EDQ386" s="132"/>
      <c r="EDR386" s="132"/>
      <c r="EDS386" s="132"/>
      <c r="EDT386" s="132"/>
      <c r="EDU386" s="132"/>
      <c r="EDV386" s="132"/>
      <c r="EDW386" s="132"/>
      <c r="EDX386" s="132"/>
      <c r="EDY386" s="132"/>
      <c r="EDZ386" s="132"/>
      <c r="EEA386" s="132"/>
      <c r="EEB386" s="132"/>
      <c r="EEC386" s="132"/>
      <c r="EED386" s="132"/>
      <c r="EEE386" s="132"/>
      <c r="EEF386" s="132"/>
      <c r="EEG386" s="132"/>
      <c r="EEH386" s="132"/>
      <c r="EEI386" s="132"/>
      <c r="EEJ386" s="132"/>
      <c r="EEK386" s="132"/>
      <c r="EEL386" s="132"/>
      <c r="EEM386" s="132"/>
      <c r="EEN386" s="132"/>
      <c r="EEO386" s="132"/>
      <c r="EEP386" s="132"/>
      <c r="EEQ386" s="132"/>
      <c r="EER386" s="132"/>
      <c r="EES386" s="132"/>
      <c r="EET386" s="132"/>
      <c r="EEU386" s="132"/>
      <c r="EEV386" s="132"/>
      <c r="EEW386" s="132"/>
      <c r="EEX386" s="132"/>
      <c r="EEY386" s="132"/>
      <c r="EEZ386" s="132"/>
      <c r="EFA386" s="132"/>
      <c r="EFB386" s="132"/>
      <c r="EFC386" s="132"/>
      <c r="EFD386" s="132"/>
      <c r="EFE386" s="132"/>
      <c r="EFF386" s="132"/>
      <c r="EFG386" s="132"/>
      <c r="EFH386" s="132"/>
      <c r="EFI386" s="132"/>
      <c r="EFJ386" s="132"/>
      <c r="EFK386" s="132"/>
      <c r="EFL386" s="132"/>
      <c r="EFM386" s="132"/>
      <c r="EFN386" s="132"/>
      <c r="EFO386" s="132"/>
      <c r="EFP386" s="132"/>
      <c r="EFQ386" s="132"/>
      <c r="EFR386" s="132"/>
      <c r="EFS386" s="132"/>
      <c r="EFT386" s="132"/>
      <c r="EFU386" s="132"/>
      <c r="EFV386" s="132"/>
      <c r="EFW386" s="132"/>
      <c r="EFX386" s="132"/>
      <c r="EFY386" s="132"/>
      <c r="EFZ386" s="132"/>
      <c r="EGA386" s="132"/>
      <c r="EGB386" s="132"/>
      <c r="EGC386" s="132"/>
      <c r="EGD386" s="132"/>
      <c r="EGE386" s="132"/>
      <c r="EGF386" s="132"/>
      <c r="EGG386" s="132"/>
      <c r="EGH386" s="132"/>
      <c r="EGI386" s="132"/>
      <c r="EGJ386" s="132"/>
      <c r="EGK386" s="132"/>
      <c r="EGL386" s="132"/>
      <c r="EGM386" s="132"/>
      <c r="EGN386" s="132"/>
      <c r="EGO386" s="132"/>
      <c r="EGP386" s="132"/>
      <c r="EGQ386" s="132"/>
      <c r="EGR386" s="132"/>
      <c r="EGS386" s="132"/>
      <c r="EGT386" s="132"/>
      <c r="EGU386" s="132"/>
      <c r="EGV386" s="132"/>
      <c r="EGW386" s="132"/>
      <c r="EGX386" s="132"/>
      <c r="EGY386" s="132"/>
      <c r="EGZ386" s="132"/>
      <c r="EHA386" s="132"/>
      <c r="EHB386" s="132"/>
      <c r="EHC386" s="132"/>
      <c r="EHD386" s="132"/>
      <c r="EHE386" s="132"/>
      <c r="EHF386" s="132"/>
      <c r="EHG386" s="132"/>
      <c r="EHH386" s="132"/>
      <c r="EHI386" s="132"/>
      <c r="EHJ386" s="132"/>
      <c r="EHK386" s="132"/>
      <c r="EHL386" s="132"/>
      <c r="EHM386" s="132"/>
      <c r="EHN386" s="132"/>
      <c r="EHO386" s="132"/>
      <c r="EHP386" s="132"/>
      <c r="EHQ386" s="132"/>
      <c r="EHR386" s="132"/>
      <c r="EHS386" s="132"/>
      <c r="EHT386" s="132"/>
      <c r="EHU386" s="132"/>
      <c r="EHV386" s="132"/>
      <c r="EHW386" s="132"/>
      <c r="EHX386" s="132"/>
      <c r="EHY386" s="132"/>
      <c r="EHZ386" s="132"/>
      <c r="EIA386" s="132"/>
      <c r="EIB386" s="132"/>
      <c r="EIC386" s="132"/>
      <c r="EID386" s="132"/>
      <c r="EIE386" s="132"/>
      <c r="EIF386" s="132"/>
      <c r="EIG386" s="132"/>
      <c r="EIH386" s="132"/>
      <c r="EII386" s="132"/>
      <c r="EIJ386" s="132"/>
      <c r="EIK386" s="132"/>
      <c r="EIL386" s="132"/>
      <c r="EIM386" s="132"/>
      <c r="EIN386" s="132"/>
      <c r="EIO386" s="132"/>
      <c r="EIP386" s="132"/>
      <c r="EIQ386" s="132"/>
      <c r="EIR386" s="132"/>
      <c r="EIS386" s="132"/>
      <c r="EIT386" s="132"/>
      <c r="EIU386" s="132"/>
      <c r="EIV386" s="132"/>
      <c r="EIW386" s="132"/>
      <c r="EIX386" s="132"/>
      <c r="EIY386" s="132"/>
      <c r="EIZ386" s="132"/>
      <c r="EJA386" s="132"/>
      <c r="EJB386" s="132"/>
      <c r="EJC386" s="132"/>
      <c r="EJD386" s="132"/>
      <c r="EJE386" s="132"/>
      <c r="EJF386" s="132"/>
      <c r="EJG386" s="132"/>
      <c r="EJH386" s="132"/>
      <c r="EJI386" s="132"/>
      <c r="EJJ386" s="132"/>
      <c r="EJK386" s="132"/>
      <c r="EJL386" s="132"/>
      <c r="EJM386" s="132"/>
      <c r="EJN386" s="132"/>
      <c r="EJO386" s="132"/>
      <c r="EJP386" s="132"/>
      <c r="EJQ386" s="132"/>
      <c r="EJR386" s="132"/>
      <c r="EJS386" s="132"/>
      <c r="EJT386" s="132"/>
      <c r="EJU386" s="132"/>
      <c r="EJV386" s="132"/>
      <c r="EJW386" s="132"/>
      <c r="EJX386" s="132"/>
      <c r="EJY386" s="132"/>
      <c r="EJZ386" s="132"/>
      <c r="EKA386" s="132"/>
      <c r="EKB386" s="132"/>
      <c r="EKC386" s="132"/>
      <c r="EKD386" s="132"/>
      <c r="EKE386" s="132"/>
      <c r="EKF386" s="132"/>
      <c r="EKG386" s="132"/>
      <c r="EKH386" s="132"/>
      <c r="EKI386" s="132"/>
      <c r="EKJ386" s="132"/>
      <c r="EKK386" s="132"/>
      <c r="EKL386" s="132"/>
      <c r="EKM386" s="132"/>
      <c r="EKN386" s="132"/>
      <c r="EKO386" s="132"/>
      <c r="EKP386" s="132"/>
      <c r="EKQ386" s="132"/>
      <c r="EKR386" s="132"/>
      <c r="EKS386" s="132"/>
      <c r="EKT386" s="132"/>
      <c r="EKU386" s="132"/>
      <c r="EKV386" s="132"/>
      <c r="EKW386" s="132"/>
      <c r="EKX386" s="132"/>
      <c r="EKY386" s="132"/>
      <c r="EKZ386" s="132"/>
      <c r="ELA386" s="132"/>
      <c r="ELB386" s="132"/>
      <c r="ELC386" s="132"/>
      <c r="ELD386" s="132"/>
      <c r="ELE386" s="132"/>
      <c r="ELF386" s="132"/>
      <c r="ELG386" s="132"/>
      <c r="ELH386" s="132"/>
      <c r="ELI386" s="132"/>
      <c r="ELJ386" s="132"/>
      <c r="ELK386" s="132"/>
      <c r="ELL386" s="132"/>
      <c r="ELM386" s="132"/>
      <c r="ELN386" s="132"/>
      <c r="ELO386" s="132"/>
      <c r="ELP386" s="132"/>
      <c r="ELQ386" s="132"/>
      <c r="ELR386" s="132"/>
      <c r="ELS386" s="132"/>
      <c r="ELT386" s="132"/>
      <c r="ELU386" s="132"/>
      <c r="ELV386" s="132"/>
      <c r="ELW386" s="132"/>
      <c r="ELX386" s="132"/>
      <c r="ELY386" s="132"/>
      <c r="ELZ386" s="132"/>
      <c r="EMA386" s="132"/>
      <c r="EMB386" s="132"/>
      <c r="EMC386" s="132"/>
      <c r="EMD386" s="132"/>
      <c r="EME386" s="132"/>
      <c r="EMF386" s="132"/>
      <c r="EMG386" s="132"/>
      <c r="EMH386" s="132"/>
      <c r="EMI386" s="132"/>
      <c r="EMJ386" s="132"/>
      <c r="EMK386" s="132"/>
      <c r="EML386" s="132"/>
      <c r="EMM386" s="132"/>
      <c r="EMN386" s="132"/>
      <c r="EMO386" s="132"/>
      <c r="EMP386" s="132"/>
      <c r="EMQ386" s="132"/>
      <c r="EMR386" s="132"/>
      <c r="EMS386" s="132"/>
      <c r="EMT386" s="132"/>
      <c r="EMU386" s="132"/>
      <c r="EMV386" s="132"/>
      <c r="EMW386" s="132"/>
      <c r="EMX386" s="132"/>
      <c r="EMY386" s="132"/>
      <c r="EMZ386" s="132"/>
      <c r="ENA386" s="132"/>
      <c r="ENB386" s="132"/>
      <c r="ENC386" s="132"/>
      <c r="END386" s="132"/>
      <c r="ENE386" s="132"/>
      <c r="ENF386" s="132"/>
      <c r="ENG386" s="132"/>
      <c r="ENH386" s="132"/>
      <c r="ENI386" s="132"/>
      <c r="ENJ386" s="132"/>
      <c r="ENK386" s="132"/>
      <c r="ENL386" s="132"/>
      <c r="ENM386" s="132"/>
      <c r="ENN386" s="132"/>
      <c r="ENO386" s="132"/>
      <c r="ENP386" s="132"/>
      <c r="ENQ386" s="132"/>
      <c r="ENR386" s="132"/>
      <c r="ENS386" s="132"/>
      <c r="ENT386" s="132"/>
      <c r="ENU386" s="132"/>
      <c r="ENV386" s="132"/>
      <c r="ENW386" s="132"/>
      <c r="ENX386" s="132"/>
      <c r="ENY386" s="132"/>
      <c r="ENZ386" s="132"/>
      <c r="EOA386" s="132"/>
      <c r="EOB386" s="132"/>
      <c r="EOC386" s="132"/>
      <c r="EOD386" s="132"/>
      <c r="EOE386" s="132"/>
      <c r="EOF386" s="132"/>
      <c r="EOG386" s="132"/>
      <c r="EOH386" s="132"/>
      <c r="EOI386" s="132"/>
      <c r="EOJ386" s="132"/>
      <c r="EOK386" s="132"/>
      <c r="EOL386" s="132"/>
      <c r="EOM386" s="132"/>
      <c r="EON386" s="132"/>
      <c r="EOO386" s="132"/>
      <c r="EOP386" s="132"/>
      <c r="EOQ386" s="132"/>
      <c r="EOR386" s="132"/>
      <c r="EOS386" s="132"/>
      <c r="EOT386" s="132"/>
      <c r="EOU386" s="132"/>
      <c r="EOV386" s="132"/>
      <c r="EOW386" s="132"/>
      <c r="EOX386" s="132"/>
      <c r="EOY386" s="132"/>
      <c r="EOZ386" s="132"/>
      <c r="EPA386" s="132"/>
      <c r="EPB386" s="132"/>
      <c r="EPC386" s="132"/>
      <c r="EPD386" s="132"/>
      <c r="EPE386" s="132"/>
      <c r="EPF386" s="132"/>
      <c r="EPG386" s="132"/>
      <c r="EPH386" s="132"/>
      <c r="EPI386" s="132"/>
      <c r="EPJ386" s="132"/>
      <c r="EPK386" s="132"/>
      <c r="EPL386" s="132"/>
      <c r="EPM386" s="132"/>
      <c r="EPN386" s="132"/>
      <c r="EPO386" s="132"/>
      <c r="EPP386" s="132"/>
      <c r="EPQ386" s="132"/>
      <c r="EPR386" s="132"/>
      <c r="EPS386" s="132"/>
      <c r="EPT386" s="132"/>
      <c r="EPU386" s="132"/>
      <c r="EPV386" s="132"/>
      <c r="EPW386" s="132"/>
      <c r="EPX386" s="132"/>
      <c r="EPY386" s="132"/>
      <c r="EPZ386" s="132"/>
      <c r="EQA386" s="132"/>
      <c r="EQB386" s="132"/>
      <c r="EQC386" s="132"/>
      <c r="EQD386" s="132"/>
      <c r="EQE386" s="132"/>
      <c r="EQF386" s="132"/>
      <c r="EQG386" s="132"/>
      <c r="EQH386" s="132"/>
      <c r="EQI386" s="132"/>
      <c r="EQJ386" s="132"/>
      <c r="EQK386" s="132"/>
      <c r="EQL386" s="132"/>
      <c r="EQM386" s="132"/>
      <c r="EQN386" s="132"/>
      <c r="EQO386" s="132"/>
      <c r="EQP386" s="132"/>
      <c r="EQQ386" s="132"/>
      <c r="EQR386" s="132"/>
      <c r="EQS386" s="132"/>
      <c r="EQT386" s="132"/>
      <c r="EQU386" s="132"/>
      <c r="EQV386" s="132"/>
      <c r="EQW386" s="132"/>
      <c r="EQX386" s="132"/>
      <c r="EQY386" s="132"/>
      <c r="EQZ386" s="132"/>
      <c r="ERA386" s="132"/>
      <c r="ERB386" s="132"/>
      <c r="ERC386" s="132"/>
      <c r="ERD386" s="132"/>
      <c r="ERE386" s="132"/>
      <c r="ERF386" s="132"/>
      <c r="ERG386" s="132"/>
      <c r="ERH386" s="132"/>
      <c r="ERI386" s="132"/>
      <c r="ERJ386" s="132"/>
      <c r="ERK386" s="132"/>
      <c r="ERL386" s="132"/>
      <c r="ERM386" s="132"/>
      <c r="ERN386" s="132"/>
      <c r="ERO386" s="132"/>
      <c r="ERP386" s="132"/>
      <c r="ERQ386" s="132"/>
      <c r="ERR386" s="132"/>
      <c r="ERS386" s="132"/>
      <c r="ERT386" s="132"/>
      <c r="ERU386" s="132"/>
      <c r="ERV386" s="132"/>
      <c r="ERW386" s="132"/>
      <c r="ERX386" s="132"/>
      <c r="ERY386" s="132"/>
      <c r="ERZ386" s="132"/>
      <c r="ESA386" s="132"/>
      <c r="ESB386" s="132"/>
      <c r="ESC386" s="132"/>
      <c r="ESD386" s="132"/>
      <c r="ESE386" s="132"/>
      <c r="ESF386" s="132"/>
      <c r="ESG386" s="132"/>
      <c r="ESH386" s="132"/>
      <c r="ESI386" s="132"/>
      <c r="ESJ386" s="132"/>
      <c r="ESK386" s="132"/>
      <c r="ESL386" s="132"/>
      <c r="ESM386" s="132"/>
      <c r="ESN386" s="132"/>
      <c r="ESO386" s="132"/>
      <c r="ESP386" s="132"/>
      <c r="ESQ386" s="132"/>
      <c r="ESR386" s="132"/>
      <c r="ESS386" s="132"/>
      <c r="EST386" s="132"/>
      <c r="ESU386" s="132"/>
      <c r="ESV386" s="132"/>
      <c r="ESW386" s="132"/>
      <c r="ESX386" s="132"/>
      <c r="ESY386" s="132"/>
      <c r="ESZ386" s="132"/>
      <c r="ETA386" s="132"/>
      <c r="ETB386" s="132"/>
      <c r="ETC386" s="132"/>
      <c r="ETD386" s="132"/>
      <c r="ETE386" s="132"/>
      <c r="ETF386" s="132"/>
      <c r="ETG386" s="132"/>
      <c r="ETH386" s="132"/>
      <c r="ETI386" s="132"/>
      <c r="ETJ386" s="132"/>
      <c r="ETK386" s="132"/>
      <c r="ETL386" s="132"/>
      <c r="ETM386" s="132"/>
      <c r="ETN386" s="132"/>
      <c r="ETO386" s="132"/>
      <c r="ETP386" s="132"/>
      <c r="ETQ386" s="132"/>
      <c r="ETR386" s="132"/>
      <c r="ETS386" s="132"/>
      <c r="ETT386" s="132"/>
      <c r="ETU386" s="132"/>
      <c r="ETV386" s="132"/>
      <c r="ETW386" s="132"/>
      <c r="ETX386" s="132"/>
      <c r="ETY386" s="132"/>
      <c r="ETZ386" s="132"/>
      <c r="EUA386" s="132"/>
      <c r="EUB386" s="132"/>
      <c r="EUC386" s="132"/>
      <c r="EUD386" s="132"/>
      <c r="EUE386" s="132"/>
      <c r="EUF386" s="132"/>
      <c r="EUG386" s="132"/>
      <c r="EUH386" s="132"/>
      <c r="EUI386" s="132"/>
      <c r="EUJ386" s="132"/>
      <c r="EUK386" s="132"/>
      <c r="EUL386" s="132"/>
      <c r="EUM386" s="132"/>
      <c r="EUN386" s="132"/>
      <c r="EUO386" s="132"/>
      <c r="EUP386" s="132"/>
      <c r="EUQ386" s="132"/>
      <c r="EUR386" s="132"/>
      <c r="EUS386" s="132"/>
      <c r="EUT386" s="132"/>
      <c r="EUU386" s="132"/>
      <c r="EUV386" s="132"/>
      <c r="EUW386" s="132"/>
      <c r="EUX386" s="132"/>
      <c r="EUY386" s="132"/>
      <c r="EUZ386" s="132"/>
      <c r="EVA386" s="132"/>
      <c r="EVB386" s="132"/>
      <c r="EVC386" s="132"/>
      <c r="EVD386" s="132"/>
      <c r="EVE386" s="132"/>
      <c r="EVF386" s="132"/>
      <c r="EVG386" s="132"/>
      <c r="EVH386" s="132"/>
      <c r="EVI386" s="132"/>
      <c r="EVJ386" s="132"/>
      <c r="EVK386" s="132"/>
      <c r="EVL386" s="132"/>
      <c r="EVM386" s="132"/>
      <c r="EVN386" s="132"/>
      <c r="EVO386" s="132"/>
      <c r="EVP386" s="132"/>
      <c r="EVQ386" s="132"/>
      <c r="EVR386" s="132"/>
      <c r="EVS386" s="132"/>
      <c r="EVT386" s="132"/>
      <c r="EVU386" s="132"/>
      <c r="EVV386" s="132"/>
      <c r="EVW386" s="132"/>
      <c r="EVX386" s="132"/>
      <c r="EVY386" s="132"/>
      <c r="EVZ386" s="132"/>
      <c r="EWA386" s="132"/>
      <c r="EWB386" s="132"/>
      <c r="EWC386" s="132"/>
      <c r="EWD386" s="132"/>
      <c r="EWE386" s="132"/>
      <c r="EWF386" s="132"/>
      <c r="EWG386" s="132"/>
      <c r="EWH386" s="132"/>
      <c r="EWI386" s="132"/>
      <c r="EWJ386" s="132"/>
      <c r="EWK386" s="132"/>
      <c r="EWL386" s="132"/>
      <c r="EWM386" s="132"/>
      <c r="EWN386" s="132"/>
      <c r="EWO386" s="132"/>
      <c r="EWP386" s="132"/>
      <c r="EWQ386" s="132"/>
      <c r="EWR386" s="132"/>
      <c r="EWS386" s="132"/>
      <c r="EWT386" s="132"/>
      <c r="EWU386" s="132"/>
      <c r="EWV386" s="132"/>
      <c r="EWW386" s="132"/>
      <c r="EWX386" s="132"/>
      <c r="EWY386" s="132"/>
      <c r="EWZ386" s="132"/>
      <c r="EXA386" s="132"/>
      <c r="EXB386" s="132"/>
      <c r="EXC386" s="132"/>
      <c r="EXD386" s="132"/>
      <c r="EXE386" s="132"/>
      <c r="EXF386" s="132"/>
      <c r="EXG386" s="132"/>
      <c r="EXH386" s="132"/>
      <c r="EXI386" s="132"/>
      <c r="EXJ386" s="132"/>
      <c r="EXK386" s="132"/>
      <c r="EXL386" s="132"/>
      <c r="EXM386" s="132"/>
      <c r="EXN386" s="132"/>
      <c r="EXO386" s="132"/>
      <c r="EXP386" s="132"/>
      <c r="EXQ386" s="132"/>
      <c r="EXR386" s="132"/>
      <c r="EXS386" s="132"/>
      <c r="EXT386" s="132"/>
      <c r="EXU386" s="132"/>
      <c r="EXV386" s="132"/>
      <c r="EXW386" s="132"/>
      <c r="EXX386" s="132"/>
      <c r="EXY386" s="132"/>
      <c r="EXZ386" s="132"/>
      <c r="EYA386" s="132"/>
      <c r="EYB386" s="132"/>
      <c r="EYC386" s="132"/>
      <c r="EYD386" s="132"/>
      <c r="EYE386" s="132"/>
      <c r="EYF386" s="132"/>
      <c r="EYG386" s="132"/>
      <c r="EYH386" s="132"/>
      <c r="EYI386" s="132"/>
      <c r="EYJ386" s="132"/>
      <c r="EYK386" s="132"/>
      <c r="EYL386" s="132"/>
      <c r="EYM386" s="132"/>
      <c r="EYN386" s="132"/>
      <c r="EYO386" s="132"/>
      <c r="EYP386" s="132"/>
      <c r="EYQ386" s="132"/>
      <c r="EYR386" s="132"/>
      <c r="EYS386" s="132"/>
      <c r="EYT386" s="132"/>
      <c r="EYU386" s="132"/>
      <c r="EYV386" s="132"/>
      <c r="EYW386" s="132"/>
      <c r="EYX386" s="132"/>
      <c r="EYY386" s="132"/>
      <c r="EYZ386" s="132"/>
      <c r="EZA386" s="132"/>
      <c r="EZB386" s="132"/>
      <c r="EZC386" s="132"/>
      <c r="EZD386" s="132"/>
      <c r="EZE386" s="132"/>
      <c r="EZF386" s="132"/>
      <c r="EZG386" s="132"/>
      <c r="EZH386" s="132"/>
      <c r="EZI386" s="132"/>
      <c r="EZJ386" s="132"/>
      <c r="EZK386" s="132"/>
      <c r="EZL386" s="132"/>
      <c r="EZM386" s="132"/>
      <c r="EZN386" s="132"/>
      <c r="EZO386" s="132"/>
      <c r="EZP386" s="132"/>
      <c r="EZQ386" s="132"/>
      <c r="EZR386" s="132"/>
      <c r="EZS386" s="132"/>
      <c r="EZT386" s="132"/>
      <c r="EZU386" s="132"/>
      <c r="EZV386" s="132"/>
      <c r="EZW386" s="132"/>
      <c r="EZX386" s="132"/>
      <c r="EZY386" s="132"/>
      <c r="EZZ386" s="132"/>
      <c r="FAA386" s="132"/>
      <c r="FAB386" s="132"/>
      <c r="FAC386" s="132"/>
      <c r="FAD386" s="132"/>
      <c r="FAE386" s="132"/>
      <c r="FAF386" s="132"/>
      <c r="FAG386" s="132"/>
      <c r="FAH386" s="132"/>
      <c r="FAI386" s="132"/>
      <c r="FAJ386" s="132"/>
      <c r="FAK386" s="132"/>
      <c r="FAL386" s="132"/>
      <c r="FAM386" s="132"/>
      <c r="FAN386" s="132"/>
      <c r="FAO386" s="132"/>
      <c r="FAP386" s="132"/>
      <c r="FAQ386" s="132"/>
      <c r="FAR386" s="132"/>
      <c r="FAS386" s="132"/>
      <c r="FAT386" s="132"/>
      <c r="FAU386" s="132"/>
      <c r="FAV386" s="132"/>
      <c r="FAW386" s="132"/>
      <c r="FAX386" s="132"/>
      <c r="FAY386" s="132"/>
      <c r="FAZ386" s="132"/>
      <c r="FBA386" s="132"/>
      <c r="FBB386" s="132"/>
      <c r="FBC386" s="132"/>
      <c r="FBD386" s="132"/>
      <c r="FBE386" s="132"/>
      <c r="FBF386" s="132"/>
      <c r="FBG386" s="132"/>
      <c r="FBH386" s="132"/>
      <c r="FBI386" s="132"/>
      <c r="FBJ386" s="132"/>
      <c r="FBK386" s="132"/>
      <c r="FBL386" s="132"/>
      <c r="FBM386" s="132"/>
      <c r="FBN386" s="132"/>
      <c r="FBO386" s="132"/>
      <c r="FBP386" s="132"/>
      <c r="FBQ386" s="132"/>
      <c r="FBR386" s="132"/>
      <c r="FBS386" s="132"/>
      <c r="FBT386" s="132"/>
      <c r="FBU386" s="132"/>
      <c r="FBV386" s="132"/>
      <c r="FBW386" s="132"/>
      <c r="FBX386" s="132"/>
      <c r="FBY386" s="132"/>
      <c r="FBZ386" s="132"/>
      <c r="FCA386" s="132"/>
      <c r="FCB386" s="132"/>
      <c r="FCC386" s="132"/>
      <c r="FCD386" s="132"/>
      <c r="FCE386" s="132"/>
      <c r="FCF386" s="132"/>
      <c r="FCG386" s="132"/>
      <c r="FCH386" s="132"/>
      <c r="FCI386" s="132"/>
      <c r="FCJ386" s="132"/>
      <c r="FCK386" s="132"/>
      <c r="FCL386" s="132"/>
      <c r="FCM386" s="132"/>
      <c r="FCN386" s="132"/>
      <c r="FCO386" s="132"/>
      <c r="FCP386" s="132"/>
      <c r="FCQ386" s="132"/>
      <c r="FCR386" s="132"/>
      <c r="FCS386" s="132"/>
      <c r="FCT386" s="132"/>
      <c r="FCU386" s="132"/>
      <c r="FCV386" s="132"/>
      <c r="FCW386" s="132"/>
      <c r="FCX386" s="132"/>
      <c r="FCY386" s="132"/>
      <c r="FCZ386" s="132"/>
      <c r="FDA386" s="132"/>
      <c r="FDB386" s="132"/>
      <c r="FDC386" s="132"/>
      <c r="FDD386" s="132"/>
      <c r="FDE386" s="132"/>
      <c r="FDF386" s="132"/>
      <c r="FDG386" s="132"/>
      <c r="FDH386" s="132"/>
      <c r="FDI386" s="132"/>
      <c r="FDJ386" s="132"/>
      <c r="FDK386" s="132"/>
      <c r="FDL386" s="132"/>
      <c r="FDM386" s="132"/>
      <c r="FDN386" s="132"/>
      <c r="FDO386" s="132"/>
      <c r="FDP386" s="132"/>
      <c r="FDQ386" s="132"/>
      <c r="FDR386" s="132"/>
      <c r="FDS386" s="132"/>
      <c r="FDT386" s="132"/>
      <c r="FDU386" s="132"/>
      <c r="FDV386" s="132"/>
      <c r="FDW386" s="132"/>
      <c r="FDX386" s="132"/>
      <c r="FDY386" s="132"/>
      <c r="FDZ386" s="132"/>
      <c r="FEA386" s="132"/>
      <c r="FEB386" s="132"/>
      <c r="FEC386" s="132"/>
      <c r="FED386" s="132"/>
      <c r="FEE386" s="132"/>
      <c r="FEF386" s="132"/>
      <c r="FEG386" s="132"/>
      <c r="FEH386" s="132"/>
      <c r="FEI386" s="132"/>
      <c r="FEJ386" s="132"/>
      <c r="FEK386" s="132"/>
      <c r="FEL386" s="132"/>
      <c r="FEM386" s="132"/>
      <c r="FEN386" s="132"/>
      <c r="FEO386" s="132"/>
      <c r="FEP386" s="132"/>
      <c r="FEQ386" s="132"/>
      <c r="FER386" s="132"/>
      <c r="FES386" s="132"/>
      <c r="FET386" s="132"/>
      <c r="FEU386" s="132"/>
      <c r="FEV386" s="132"/>
      <c r="FEW386" s="132"/>
      <c r="FEX386" s="132"/>
      <c r="FEY386" s="132"/>
      <c r="FEZ386" s="132"/>
      <c r="FFA386" s="132"/>
      <c r="FFB386" s="132"/>
      <c r="FFC386" s="132"/>
      <c r="FFD386" s="132"/>
      <c r="FFE386" s="132"/>
      <c r="FFF386" s="132"/>
      <c r="FFG386" s="132"/>
      <c r="FFH386" s="132"/>
      <c r="FFI386" s="132"/>
      <c r="FFJ386" s="132"/>
      <c r="FFK386" s="132"/>
      <c r="FFL386" s="132"/>
      <c r="FFM386" s="132"/>
      <c r="FFN386" s="132"/>
      <c r="FFO386" s="132"/>
      <c r="FFP386" s="132"/>
      <c r="FFQ386" s="132"/>
      <c r="FFR386" s="132"/>
      <c r="FFS386" s="132"/>
      <c r="FFT386" s="132"/>
      <c r="FFU386" s="132"/>
      <c r="FFV386" s="132"/>
      <c r="FFW386" s="132"/>
      <c r="FFX386" s="132"/>
      <c r="FFY386" s="132"/>
      <c r="FFZ386" s="132"/>
      <c r="FGA386" s="132"/>
      <c r="FGB386" s="132"/>
      <c r="FGC386" s="132"/>
      <c r="FGD386" s="132"/>
      <c r="FGE386" s="132"/>
      <c r="FGF386" s="132"/>
      <c r="FGG386" s="132"/>
      <c r="FGH386" s="132"/>
      <c r="FGI386" s="132"/>
      <c r="FGJ386" s="132"/>
      <c r="FGK386" s="132"/>
      <c r="FGL386" s="132"/>
      <c r="FGM386" s="132"/>
      <c r="FGN386" s="132"/>
      <c r="FGO386" s="132"/>
      <c r="FGP386" s="132"/>
      <c r="FGQ386" s="132"/>
      <c r="FGR386" s="132"/>
      <c r="FGS386" s="132"/>
      <c r="FGT386" s="132"/>
      <c r="FGU386" s="132"/>
      <c r="FGV386" s="132"/>
      <c r="FGW386" s="132"/>
      <c r="FGX386" s="132"/>
      <c r="FGY386" s="132"/>
      <c r="FGZ386" s="132"/>
      <c r="FHA386" s="132"/>
      <c r="FHB386" s="132"/>
      <c r="FHC386" s="132"/>
      <c r="FHD386" s="132"/>
      <c r="FHE386" s="132"/>
      <c r="FHF386" s="132"/>
      <c r="FHG386" s="132"/>
      <c r="FHH386" s="132"/>
      <c r="FHI386" s="132"/>
      <c r="FHJ386" s="132"/>
      <c r="FHK386" s="132"/>
      <c r="FHL386" s="132"/>
      <c r="FHM386" s="132"/>
      <c r="FHN386" s="132"/>
      <c r="FHO386" s="132"/>
      <c r="FHP386" s="132"/>
      <c r="FHQ386" s="132"/>
      <c r="FHR386" s="132"/>
      <c r="FHS386" s="132"/>
      <c r="FHT386" s="132"/>
      <c r="FHU386" s="132"/>
      <c r="FHV386" s="132"/>
      <c r="FHW386" s="132"/>
      <c r="FHX386" s="132"/>
      <c r="FHY386" s="132"/>
      <c r="FHZ386" s="132"/>
      <c r="FIA386" s="132"/>
      <c r="FIB386" s="132"/>
      <c r="FIC386" s="132"/>
      <c r="FID386" s="132"/>
      <c r="FIE386" s="132"/>
      <c r="FIF386" s="132"/>
      <c r="FIG386" s="132"/>
      <c r="FIH386" s="132"/>
      <c r="FII386" s="132"/>
      <c r="FIJ386" s="132"/>
      <c r="FIK386" s="132"/>
      <c r="FIL386" s="132"/>
      <c r="FIM386" s="132"/>
      <c r="FIN386" s="132"/>
      <c r="FIO386" s="132"/>
      <c r="FIP386" s="132"/>
      <c r="FIQ386" s="132"/>
      <c r="FIR386" s="132"/>
      <c r="FIS386" s="132"/>
      <c r="FIT386" s="132"/>
      <c r="FIU386" s="132"/>
      <c r="FIV386" s="132"/>
      <c r="FIW386" s="132"/>
      <c r="FIX386" s="132"/>
      <c r="FIY386" s="132"/>
      <c r="FIZ386" s="132"/>
      <c r="FJA386" s="132"/>
      <c r="FJB386" s="132"/>
      <c r="FJC386" s="132"/>
      <c r="FJD386" s="132"/>
      <c r="FJE386" s="132"/>
      <c r="FJF386" s="132"/>
      <c r="FJG386" s="132"/>
      <c r="FJH386" s="132"/>
      <c r="FJI386" s="132"/>
      <c r="FJJ386" s="132"/>
      <c r="FJK386" s="132"/>
      <c r="FJL386" s="132"/>
      <c r="FJM386" s="132"/>
      <c r="FJN386" s="132"/>
      <c r="FJO386" s="132"/>
      <c r="FJP386" s="132"/>
      <c r="FJQ386" s="132"/>
      <c r="FJR386" s="132"/>
      <c r="FJS386" s="132"/>
      <c r="FJT386" s="132"/>
      <c r="FJU386" s="132"/>
      <c r="FJV386" s="132"/>
      <c r="FJW386" s="132"/>
      <c r="FJX386" s="132"/>
      <c r="FJY386" s="132"/>
      <c r="FJZ386" s="132"/>
      <c r="FKA386" s="132"/>
      <c r="FKB386" s="132"/>
      <c r="FKC386" s="132"/>
      <c r="FKD386" s="132"/>
      <c r="FKE386" s="132"/>
      <c r="FKF386" s="132"/>
      <c r="FKG386" s="132"/>
      <c r="FKH386" s="132"/>
      <c r="FKI386" s="132"/>
      <c r="FKJ386" s="132"/>
      <c r="FKK386" s="132"/>
      <c r="FKL386" s="132"/>
      <c r="FKM386" s="132"/>
      <c r="FKN386" s="132"/>
      <c r="FKO386" s="132"/>
      <c r="FKP386" s="132"/>
      <c r="FKQ386" s="132"/>
      <c r="FKR386" s="132"/>
      <c r="FKS386" s="132"/>
      <c r="FKT386" s="132"/>
      <c r="FKU386" s="132"/>
      <c r="FKV386" s="132"/>
      <c r="FKW386" s="132"/>
      <c r="FKX386" s="132"/>
      <c r="FKY386" s="132"/>
      <c r="FKZ386" s="132"/>
      <c r="FLA386" s="132"/>
      <c r="FLB386" s="132"/>
      <c r="FLC386" s="132"/>
      <c r="FLD386" s="132"/>
      <c r="FLE386" s="132"/>
      <c r="FLF386" s="132"/>
      <c r="FLG386" s="132"/>
      <c r="FLH386" s="132"/>
      <c r="FLI386" s="132"/>
      <c r="FLJ386" s="132"/>
      <c r="FLK386" s="132"/>
      <c r="FLL386" s="132"/>
      <c r="FLM386" s="132"/>
      <c r="FLN386" s="132"/>
      <c r="FLO386" s="132"/>
      <c r="FLP386" s="132"/>
      <c r="FLQ386" s="132"/>
      <c r="FLR386" s="132"/>
      <c r="FLS386" s="132"/>
      <c r="FLT386" s="132"/>
      <c r="FLU386" s="132"/>
      <c r="FLV386" s="132"/>
      <c r="FLW386" s="132"/>
      <c r="FLX386" s="132"/>
      <c r="FLY386" s="132"/>
      <c r="FLZ386" s="132"/>
      <c r="FMA386" s="132"/>
      <c r="FMB386" s="132"/>
      <c r="FMC386" s="132"/>
      <c r="FMD386" s="132"/>
      <c r="FME386" s="132"/>
      <c r="FMF386" s="132"/>
      <c r="FMG386" s="132"/>
      <c r="FMH386" s="132"/>
      <c r="FMI386" s="132"/>
      <c r="FMJ386" s="132"/>
      <c r="FMK386" s="132"/>
      <c r="FML386" s="132"/>
      <c r="FMM386" s="132"/>
      <c r="FMN386" s="132"/>
      <c r="FMO386" s="132"/>
      <c r="FMP386" s="132"/>
      <c r="FMQ386" s="132"/>
      <c r="FMR386" s="132"/>
      <c r="FMS386" s="132"/>
      <c r="FMT386" s="132"/>
      <c r="FMU386" s="132"/>
      <c r="FMV386" s="132"/>
      <c r="FMW386" s="132"/>
      <c r="FMX386" s="132"/>
      <c r="FMY386" s="132"/>
      <c r="FMZ386" s="132"/>
      <c r="FNA386" s="132"/>
      <c r="FNB386" s="132"/>
      <c r="FNC386" s="132"/>
      <c r="FND386" s="132"/>
      <c r="FNE386" s="132"/>
      <c r="FNF386" s="132"/>
      <c r="FNG386" s="132"/>
      <c r="FNH386" s="132"/>
      <c r="FNI386" s="132"/>
      <c r="FNJ386" s="132"/>
      <c r="FNK386" s="132"/>
      <c r="FNL386" s="132"/>
      <c r="FNM386" s="132"/>
      <c r="FNN386" s="132"/>
      <c r="FNO386" s="132"/>
      <c r="FNP386" s="132"/>
      <c r="FNQ386" s="132"/>
      <c r="FNR386" s="132"/>
      <c r="FNS386" s="132"/>
      <c r="FNT386" s="132"/>
      <c r="FNU386" s="132"/>
      <c r="FNV386" s="132"/>
      <c r="FNW386" s="132"/>
      <c r="FNX386" s="132"/>
      <c r="FNY386" s="132"/>
      <c r="FNZ386" s="132"/>
      <c r="FOA386" s="132"/>
      <c r="FOB386" s="132"/>
      <c r="FOC386" s="132"/>
      <c r="FOD386" s="132"/>
      <c r="FOE386" s="132"/>
      <c r="FOF386" s="132"/>
      <c r="FOG386" s="132"/>
      <c r="FOH386" s="132"/>
      <c r="FOI386" s="132"/>
      <c r="FOJ386" s="132"/>
      <c r="FOK386" s="132"/>
      <c r="FOL386" s="132"/>
      <c r="FOM386" s="132"/>
      <c r="FON386" s="132"/>
      <c r="FOO386" s="132"/>
      <c r="FOP386" s="132"/>
      <c r="FOQ386" s="132"/>
      <c r="FOR386" s="132"/>
      <c r="FOS386" s="132"/>
      <c r="FOT386" s="132"/>
      <c r="FOU386" s="132"/>
      <c r="FOV386" s="132"/>
      <c r="FOW386" s="132"/>
      <c r="FOX386" s="132"/>
      <c r="FOY386" s="132"/>
      <c r="FOZ386" s="132"/>
      <c r="FPA386" s="132"/>
      <c r="FPB386" s="132"/>
      <c r="FPC386" s="132"/>
      <c r="FPD386" s="132"/>
      <c r="FPE386" s="132"/>
      <c r="FPF386" s="132"/>
      <c r="FPG386" s="132"/>
      <c r="FPH386" s="132"/>
      <c r="FPI386" s="132"/>
      <c r="FPJ386" s="132"/>
      <c r="FPK386" s="132"/>
      <c r="FPL386" s="132"/>
      <c r="FPM386" s="132"/>
      <c r="FPN386" s="132"/>
      <c r="FPO386" s="132"/>
      <c r="FPP386" s="132"/>
      <c r="FPQ386" s="132"/>
      <c r="FPR386" s="132"/>
      <c r="FPS386" s="132"/>
      <c r="FPT386" s="132"/>
      <c r="FPU386" s="132"/>
      <c r="FPV386" s="132"/>
      <c r="FPW386" s="132"/>
      <c r="FPX386" s="132"/>
      <c r="FPY386" s="132"/>
      <c r="FPZ386" s="132"/>
      <c r="FQA386" s="132"/>
      <c r="FQB386" s="132"/>
      <c r="FQC386" s="132"/>
      <c r="FQD386" s="132"/>
      <c r="FQE386" s="132"/>
      <c r="FQF386" s="132"/>
      <c r="FQG386" s="132"/>
      <c r="FQH386" s="132"/>
      <c r="FQI386" s="132"/>
      <c r="FQJ386" s="132"/>
      <c r="FQK386" s="132"/>
      <c r="FQL386" s="132"/>
      <c r="FQM386" s="132"/>
      <c r="FQN386" s="132"/>
      <c r="FQO386" s="132"/>
      <c r="FQP386" s="132"/>
      <c r="FQQ386" s="132"/>
      <c r="FQR386" s="132"/>
      <c r="FQS386" s="132"/>
      <c r="FQT386" s="132"/>
      <c r="FQU386" s="132"/>
      <c r="FQV386" s="132"/>
      <c r="FQW386" s="132"/>
      <c r="FQX386" s="132"/>
      <c r="FQY386" s="132"/>
      <c r="FQZ386" s="132"/>
      <c r="FRA386" s="132"/>
      <c r="FRB386" s="132"/>
      <c r="FRC386" s="132"/>
      <c r="FRD386" s="132"/>
      <c r="FRE386" s="132"/>
      <c r="FRF386" s="132"/>
      <c r="FRG386" s="132"/>
      <c r="FRH386" s="132"/>
      <c r="FRI386" s="132"/>
      <c r="FRJ386" s="132"/>
      <c r="FRK386" s="132"/>
      <c r="FRL386" s="132"/>
      <c r="FRM386" s="132"/>
      <c r="FRN386" s="132"/>
      <c r="FRO386" s="132"/>
      <c r="FRP386" s="132"/>
      <c r="FRQ386" s="132"/>
      <c r="FRR386" s="132"/>
      <c r="FRS386" s="132"/>
      <c r="FRT386" s="132"/>
      <c r="FRU386" s="132"/>
      <c r="FRV386" s="132"/>
      <c r="FRW386" s="132"/>
      <c r="FRX386" s="132"/>
      <c r="FRY386" s="132"/>
      <c r="FRZ386" s="132"/>
      <c r="FSA386" s="132"/>
      <c r="FSB386" s="132"/>
      <c r="FSC386" s="132"/>
      <c r="FSD386" s="132"/>
      <c r="FSE386" s="132"/>
      <c r="FSF386" s="132"/>
      <c r="FSG386" s="132"/>
      <c r="FSH386" s="132"/>
      <c r="FSI386" s="132"/>
      <c r="FSJ386" s="132"/>
      <c r="FSK386" s="132"/>
      <c r="FSL386" s="132"/>
      <c r="FSM386" s="132"/>
      <c r="FSN386" s="132"/>
      <c r="FSO386" s="132"/>
      <c r="FSP386" s="132"/>
      <c r="FSQ386" s="132"/>
      <c r="FSR386" s="132"/>
      <c r="FSS386" s="132"/>
      <c r="FST386" s="132"/>
      <c r="FSU386" s="132"/>
      <c r="FSV386" s="132"/>
      <c r="FSW386" s="132"/>
      <c r="FSX386" s="132"/>
      <c r="FSY386" s="132"/>
      <c r="FSZ386" s="132"/>
      <c r="FTA386" s="132"/>
      <c r="FTB386" s="132"/>
      <c r="FTC386" s="132"/>
      <c r="FTD386" s="132"/>
      <c r="FTE386" s="132"/>
      <c r="FTF386" s="132"/>
      <c r="FTG386" s="132"/>
      <c r="FTH386" s="132"/>
      <c r="FTI386" s="132"/>
      <c r="FTJ386" s="132"/>
      <c r="FTK386" s="132"/>
      <c r="FTL386" s="132"/>
      <c r="FTM386" s="132"/>
      <c r="FTN386" s="132"/>
      <c r="FTO386" s="132"/>
      <c r="FTP386" s="132"/>
      <c r="FTQ386" s="132"/>
      <c r="FTR386" s="132"/>
      <c r="FTS386" s="132"/>
      <c r="FTT386" s="132"/>
      <c r="FTU386" s="132"/>
      <c r="FTV386" s="132"/>
      <c r="FTW386" s="132"/>
      <c r="FTX386" s="132"/>
      <c r="FTY386" s="132"/>
      <c r="FTZ386" s="132"/>
      <c r="FUA386" s="132"/>
      <c r="FUB386" s="132"/>
      <c r="FUC386" s="132"/>
      <c r="FUD386" s="132"/>
      <c r="FUE386" s="132"/>
      <c r="FUF386" s="132"/>
      <c r="FUG386" s="132"/>
      <c r="FUH386" s="132"/>
      <c r="FUI386" s="132"/>
      <c r="FUJ386" s="132"/>
      <c r="FUK386" s="132"/>
      <c r="FUL386" s="132"/>
      <c r="FUM386" s="132"/>
      <c r="FUN386" s="132"/>
      <c r="FUO386" s="132"/>
      <c r="FUP386" s="132"/>
      <c r="FUQ386" s="132"/>
      <c r="FUR386" s="132"/>
      <c r="FUS386" s="132"/>
      <c r="FUT386" s="132"/>
      <c r="FUU386" s="132"/>
      <c r="FUV386" s="132"/>
      <c r="FUW386" s="132"/>
      <c r="FUX386" s="132"/>
      <c r="FUY386" s="132"/>
      <c r="FUZ386" s="132"/>
      <c r="FVA386" s="132"/>
      <c r="FVB386" s="132"/>
      <c r="FVC386" s="132"/>
      <c r="FVD386" s="132"/>
      <c r="FVE386" s="132"/>
      <c r="FVF386" s="132"/>
      <c r="FVG386" s="132"/>
      <c r="FVH386" s="132"/>
      <c r="FVI386" s="132"/>
      <c r="FVJ386" s="132"/>
      <c r="FVK386" s="132"/>
      <c r="FVL386" s="132"/>
      <c r="FVM386" s="132"/>
      <c r="FVN386" s="132"/>
      <c r="FVO386" s="132"/>
      <c r="FVP386" s="132"/>
      <c r="FVQ386" s="132"/>
      <c r="FVR386" s="132"/>
      <c r="FVS386" s="132"/>
      <c r="FVT386" s="132"/>
      <c r="FVU386" s="132"/>
      <c r="FVV386" s="132"/>
      <c r="FVW386" s="132"/>
      <c r="FVX386" s="132"/>
      <c r="FVY386" s="132"/>
      <c r="FVZ386" s="132"/>
      <c r="FWA386" s="132"/>
      <c r="FWB386" s="132"/>
      <c r="FWC386" s="132"/>
      <c r="FWD386" s="132"/>
      <c r="FWE386" s="132"/>
      <c r="FWF386" s="132"/>
      <c r="FWG386" s="132"/>
      <c r="FWH386" s="132"/>
      <c r="FWI386" s="132"/>
      <c r="FWJ386" s="132"/>
      <c r="FWK386" s="132"/>
      <c r="FWL386" s="132"/>
      <c r="FWM386" s="132"/>
      <c r="FWN386" s="132"/>
      <c r="FWO386" s="132"/>
      <c r="FWP386" s="132"/>
      <c r="FWQ386" s="132"/>
      <c r="FWR386" s="132"/>
      <c r="FWS386" s="132"/>
      <c r="FWT386" s="132"/>
      <c r="FWU386" s="132"/>
      <c r="FWV386" s="132"/>
      <c r="FWW386" s="132"/>
      <c r="FWX386" s="132"/>
      <c r="FWY386" s="132"/>
      <c r="FWZ386" s="132"/>
      <c r="FXA386" s="132"/>
      <c r="FXB386" s="132"/>
      <c r="FXC386" s="132"/>
      <c r="FXD386" s="132"/>
      <c r="FXE386" s="132"/>
      <c r="FXF386" s="132"/>
      <c r="FXG386" s="132"/>
      <c r="FXH386" s="132"/>
      <c r="FXI386" s="132"/>
      <c r="FXJ386" s="132"/>
      <c r="FXK386" s="132"/>
      <c r="FXL386" s="132"/>
      <c r="FXM386" s="132"/>
      <c r="FXN386" s="132"/>
      <c r="FXO386" s="132"/>
      <c r="FXP386" s="132"/>
      <c r="FXQ386" s="132"/>
      <c r="FXR386" s="132"/>
      <c r="FXS386" s="132"/>
      <c r="FXT386" s="132"/>
      <c r="FXU386" s="132"/>
      <c r="FXV386" s="132"/>
      <c r="FXW386" s="132"/>
      <c r="FXX386" s="132"/>
      <c r="FXY386" s="132"/>
      <c r="FXZ386" s="132"/>
      <c r="FYA386" s="132"/>
      <c r="FYB386" s="132"/>
      <c r="FYC386" s="132"/>
      <c r="FYD386" s="132"/>
      <c r="FYE386" s="132"/>
      <c r="FYF386" s="132"/>
      <c r="FYG386" s="132"/>
      <c r="FYH386" s="132"/>
      <c r="FYI386" s="132"/>
      <c r="FYJ386" s="132"/>
      <c r="FYK386" s="132"/>
      <c r="FYL386" s="132"/>
      <c r="FYM386" s="132"/>
      <c r="FYN386" s="132"/>
      <c r="FYO386" s="132"/>
      <c r="FYP386" s="132"/>
      <c r="FYQ386" s="132"/>
      <c r="FYR386" s="132"/>
      <c r="FYS386" s="132"/>
      <c r="FYT386" s="132"/>
      <c r="FYU386" s="132"/>
      <c r="FYV386" s="132"/>
      <c r="FYW386" s="132"/>
      <c r="FYX386" s="132"/>
      <c r="FYY386" s="132"/>
      <c r="FYZ386" s="132"/>
      <c r="FZA386" s="132"/>
      <c r="FZB386" s="132"/>
      <c r="FZC386" s="132"/>
      <c r="FZD386" s="132"/>
      <c r="FZE386" s="132"/>
      <c r="FZF386" s="132"/>
      <c r="FZG386" s="132"/>
      <c r="FZH386" s="132"/>
      <c r="FZI386" s="132"/>
      <c r="FZJ386" s="132"/>
      <c r="FZK386" s="132"/>
      <c r="FZL386" s="132"/>
      <c r="FZM386" s="132"/>
      <c r="FZN386" s="132"/>
      <c r="FZO386" s="132"/>
      <c r="FZP386" s="132"/>
      <c r="FZQ386" s="132"/>
      <c r="FZR386" s="132"/>
      <c r="FZS386" s="132"/>
      <c r="FZT386" s="132"/>
      <c r="FZU386" s="132"/>
      <c r="FZV386" s="132"/>
      <c r="FZW386" s="132"/>
      <c r="FZX386" s="132"/>
      <c r="FZY386" s="132"/>
      <c r="FZZ386" s="132"/>
      <c r="GAA386" s="132"/>
      <c r="GAB386" s="132"/>
      <c r="GAC386" s="132"/>
      <c r="GAD386" s="132"/>
      <c r="GAE386" s="132"/>
      <c r="GAF386" s="132"/>
      <c r="GAG386" s="132"/>
      <c r="GAH386" s="132"/>
      <c r="GAI386" s="132"/>
      <c r="GAJ386" s="132"/>
      <c r="GAK386" s="132"/>
      <c r="GAL386" s="132"/>
      <c r="GAM386" s="132"/>
      <c r="GAN386" s="132"/>
      <c r="GAO386" s="132"/>
      <c r="GAP386" s="132"/>
      <c r="GAQ386" s="132"/>
      <c r="GAR386" s="132"/>
      <c r="GAS386" s="132"/>
      <c r="GAT386" s="132"/>
      <c r="GAU386" s="132"/>
      <c r="GAV386" s="132"/>
      <c r="GAW386" s="132"/>
      <c r="GAX386" s="132"/>
      <c r="GAY386" s="132"/>
      <c r="GAZ386" s="132"/>
      <c r="GBA386" s="132"/>
      <c r="GBB386" s="132"/>
      <c r="GBC386" s="132"/>
      <c r="GBD386" s="132"/>
      <c r="GBE386" s="132"/>
      <c r="GBF386" s="132"/>
      <c r="GBG386" s="132"/>
      <c r="GBH386" s="132"/>
      <c r="GBI386" s="132"/>
      <c r="GBJ386" s="132"/>
      <c r="GBK386" s="132"/>
      <c r="GBL386" s="132"/>
      <c r="GBM386" s="132"/>
      <c r="GBN386" s="132"/>
      <c r="GBO386" s="132"/>
      <c r="GBP386" s="132"/>
      <c r="GBQ386" s="132"/>
      <c r="GBR386" s="132"/>
      <c r="GBS386" s="132"/>
      <c r="GBT386" s="132"/>
      <c r="GBU386" s="132"/>
      <c r="GBV386" s="132"/>
      <c r="GBW386" s="132"/>
      <c r="GBX386" s="132"/>
      <c r="GBY386" s="132"/>
      <c r="GBZ386" s="132"/>
      <c r="GCA386" s="132"/>
      <c r="GCB386" s="132"/>
      <c r="GCC386" s="132"/>
      <c r="GCD386" s="132"/>
      <c r="GCE386" s="132"/>
      <c r="GCF386" s="132"/>
      <c r="GCG386" s="132"/>
      <c r="GCH386" s="132"/>
      <c r="GCI386" s="132"/>
      <c r="GCJ386" s="132"/>
      <c r="GCK386" s="132"/>
      <c r="GCL386" s="132"/>
      <c r="GCM386" s="132"/>
      <c r="GCN386" s="132"/>
      <c r="GCO386" s="132"/>
      <c r="GCP386" s="132"/>
      <c r="GCQ386" s="132"/>
      <c r="GCR386" s="132"/>
      <c r="GCS386" s="132"/>
      <c r="GCT386" s="132"/>
      <c r="GCU386" s="132"/>
      <c r="GCV386" s="132"/>
      <c r="GCW386" s="132"/>
      <c r="GCX386" s="132"/>
      <c r="GCY386" s="132"/>
      <c r="GCZ386" s="132"/>
      <c r="GDA386" s="132"/>
      <c r="GDB386" s="132"/>
      <c r="GDC386" s="132"/>
      <c r="GDD386" s="132"/>
      <c r="GDE386" s="132"/>
      <c r="GDF386" s="132"/>
      <c r="GDG386" s="132"/>
      <c r="GDH386" s="132"/>
      <c r="GDI386" s="132"/>
      <c r="GDJ386" s="132"/>
      <c r="GDK386" s="132"/>
      <c r="GDL386" s="132"/>
      <c r="GDM386" s="132"/>
      <c r="GDN386" s="132"/>
      <c r="GDO386" s="132"/>
      <c r="GDP386" s="132"/>
      <c r="GDQ386" s="132"/>
      <c r="GDR386" s="132"/>
      <c r="GDS386" s="132"/>
      <c r="GDT386" s="132"/>
      <c r="GDU386" s="132"/>
      <c r="GDV386" s="132"/>
      <c r="GDW386" s="132"/>
      <c r="GDX386" s="132"/>
      <c r="GDY386" s="132"/>
      <c r="GDZ386" s="132"/>
      <c r="GEA386" s="132"/>
      <c r="GEB386" s="132"/>
      <c r="GEC386" s="132"/>
      <c r="GED386" s="132"/>
      <c r="GEE386" s="132"/>
      <c r="GEF386" s="132"/>
      <c r="GEG386" s="132"/>
      <c r="GEH386" s="132"/>
      <c r="GEI386" s="132"/>
      <c r="GEJ386" s="132"/>
      <c r="GEK386" s="132"/>
      <c r="GEL386" s="132"/>
      <c r="GEM386" s="132"/>
      <c r="GEN386" s="132"/>
      <c r="GEO386" s="132"/>
      <c r="GEP386" s="132"/>
      <c r="GEQ386" s="132"/>
      <c r="GER386" s="132"/>
      <c r="GES386" s="132"/>
      <c r="GET386" s="132"/>
      <c r="GEU386" s="132"/>
      <c r="GEV386" s="132"/>
      <c r="GEW386" s="132"/>
      <c r="GEX386" s="132"/>
      <c r="GEY386" s="132"/>
      <c r="GEZ386" s="132"/>
      <c r="GFA386" s="132"/>
      <c r="GFB386" s="132"/>
      <c r="GFC386" s="132"/>
      <c r="GFD386" s="132"/>
      <c r="GFE386" s="132"/>
      <c r="GFF386" s="132"/>
      <c r="GFG386" s="132"/>
      <c r="GFH386" s="132"/>
      <c r="GFI386" s="132"/>
      <c r="GFJ386" s="132"/>
      <c r="GFK386" s="132"/>
      <c r="GFL386" s="132"/>
      <c r="GFM386" s="132"/>
      <c r="GFN386" s="132"/>
      <c r="GFO386" s="132"/>
      <c r="GFP386" s="132"/>
      <c r="GFQ386" s="132"/>
      <c r="GFR386" s="132"/>
      <c r="GFS386" s="132"/>
      <c r="GFT386" s="132"/>
      <c r="GFU386" s="132"/>
      <c r="GFV386" s="132"/>
      <c r="GFW386" s="132"/>
      <c r="GFX386" s="132"/>
      <c r="GFY386" s="132"/>
      <c r="GFZ386" s="132"/>
      <c r="GGA386" s="132"/>
      <c r="GGB386" s="132"/>
      <c r="GGC386" s="132"/>
      <c r="GGD386" s="132"/>
      <c r="GGE386" s="132"/>
      <c r="GGF386" s="132"/>
      <c r="GGG386" s="132"/>
      <c r="GGH386" s="132"/>
      <c r="GGI386" s="132"/>
      <c r="GGJ386" s="132"/>
      <c r="GGK386" s="132"/>
      <c r="GGL386" s="132"/>
      <c r="GGM386" s="132"/>
      <c r="GGN386" s="132"/>
      <c r="GGO386" s="132"/>
      <c r="GGP386" s="132"/>
      <c r="GGQ386" s="132"/>
      <c r="GGR386" s="132"/>
      <c r="GGS386" s="132"/>
      <c r="GGT386" s="132"/>
      <c r="GGU386" s="132"/>
      <c r="GGV386" s="132"/>
      <c r="GGW386" s="132"/>
      <c r="GGX386" s="132"/>
      <c r="GGY386" s="132"/>
      <c r="GGZ386" s="132"/>
      <c r="GHA386" s="132"/>
      <c r="GHB386" s="132"/>
      <c r="GHC386" s="132"/>
      <c r="GHD386" s="132"/>
      <c r="GHE386" s="132"/>
      <c r="GHF386" s="132"/>
      <c r="GHG386" s="132"/>
      <c r="GHH386" s="132"/>
      <c r="GHI386" s="132"/>
      <c r="GHJ386" s="132"/>
      <c r="GHK386" s="132"/>
      <c r="GHL386" s="132"/>
      <c r="GHM386" s="132"/>
      <c r="GHN386" s="132"/>
      <c r="GHO386" s="132"/>
      <c r="GHP386" s="132"/>
      <c r="GHQ386" s="132"/>
      <c r="GHR386" s="132"/>
      <c r="GHS386" s="132"/>
      <c r="GHT386" s="132"/>
      <c r="GHU386" s="132"/>
      <c r="GHV386" s="132"/>
      <c r="GHW386" s="132"/>
      <c r="GHX386" s="132"/>
      <c r="GHY386" s="132"/>
      <c r="GHZ386" s="132"/>
      <c r="GIA386" s="132"/>
      <c r="GIB386" s="132"/>
      <c r="GIC386" s="132"/>
      <c r="GID386" s="132"/>
      <c r="GIE386" s="132"/>
      <c r="GIF386" s="132"/>
      <c r="GIG386" s="132"/>
      <c r="GIH386" s="132"/>
      <c r="GII386" s="132"/>
      <c r="GIJ386" s="132"/>
      <c r="GIK386" s="132"/>
      <c r="GIL386" s="132"/>
      <c r="GIM386" s="132"/>
      <c r="GIN386" s="132"/>
      <c r="GIO386" s="132"/>
      <c r="GIP386" s="132"/>
      <c r="GIQ386" s="132"/>
      <c r="GIR386" s="132"/>
      <c r="GIS386" s="132"/>
      <c r="GIT386" s="132"/>
      <c r="GIU386" s="132"/>
      <c r="GIV386" s="132"/>
      <c r="GIW386" s="132"/>
      <c r="GIX386" s="132"/>
      <c r="GIY386" s="132"/>
      <c r="GIZ386" s="132"/>
      <c r="GJA386" s="132"/>
      <c r="GJB386" s="132"/>
      <c r="GJC386" s="132"/>
      <c r="GJD386" s="132"/>
      <c r="GJE386" s="132"/>
      <c r="GJF386" s="132"/>
      <c r="GJG386" s="132"/>
      <c r="GJH386" s="132"/>
      <c r="GJI386" s="132"/>
      <c r="GJJ386" s="132"/>
      <c r="GJK386" s="132"/>
      <c r="GJL386" s="132"/>
      <c r="GJM386" s="132"/>
      <c r="GJN386" s="132"/>
      <c r="GJO386" s="132"/>
      <c r="GJP386" s="132"/>
      <c r="GJQ386" s="132"/>
      <c r="GJR386" s="132"/>
      <c r="GJS386" s="132"/>
      <c r="GJT386" s="132"/>
      <c r="GJU386" s="132"/>
      <c r="GJV386" s="132"/>
      <c r="GJW386" s="132"/>
      <c r="GJX386" s="132"/>
      <c r="GJY386" s="132"/>
      <c r="GJZ386" s="132"/>
      <c r="GKA386" s="132"/>
      <c r="GKB386" s="132"/>
      <c r="GKC386" s="132"/>
      <c r="GKD386" s="132"/>
      <c r="GKE386" s="132"/>
      <c r="GKF386" s="132"/>
      <c r="GKG386" s="132"/>
      <c r="GKH386" s="132"/>
      <c r="GKI386" s="132"/>
      <c r="GKJ386" s="132"/>
      <c r="GKK386" s="132"/>
      <c r="GKL386" s="132"/>
      <c r="GKM386" s="132"/>
      <c r="GKN386" s="132"/>
      <c r="GKO386" s="132"/>
      <c r="GKP386" s="132"/>
      <c r="GKQ386" s="132"/>
      <c r="GKR386" s="132"/>
      <c r="GKS386" s="132"/>
      <c r="GKT386" s="132"/>
      <c r="GKU386" s="132"/>
      <c r="GKV386" s="132"/>
      <c r="GKW386" s="132"/>
      <c r="GKX386" s="132"/>
      <c r="GKY386" s="132"/>
      <c r="GKZ386" s="132"/>
      <c r="GLA386" s="132"/>
      <c r="GLB386" s="132"/>
      <c r="GLC386" s="132"/>
      <c r="GLD386" s="132"/>
      <c r="GLE386" s="132"/>
      <c r="GLF386" s="132"/>
      <c r="GLG386" s="132"/>
      <c r="GLH386" s="132"/>
      <c r="GLI386" s="132"/>
      <c r="GLJ386" s="132"/>
      <c r="GLK386" s="132"/>
      <c r="GLL386" s="132"/>
      <c r="GLM386" s="132"/>
      <c r="GLN386" s="132"/>
      <c r="GLO386" s="132"/>
      <c r="GLP386" s="132"/>
      <c r="GLQ386" s="132"/>
      <c r="GLR386" s="132"/>
      <c r="GLS386" s="132"/>
      <c r="GLT386" s="132"/>
      <c r="GLU386" s="132"/>
      <c r="GLV386" s="132"/>
      <c r="GLW386" s="132"/>
      <c r="GLX386" s="132"/>
      <c r="GLY386" s="132"/>
      <c r="GLZ386" s="132"/>
      <c r="GMA386" s="132"/>
      <c r="GMB386" s="132"/>
      <c r="GMC386" s="132"/>
      <c r="GMD386" s="132"/>
      <c r="GME386" s="132"/>
      <c r="GMF386" s="132"/>
      <c r="GMG386" s="132"/>
      <c r="GMH386" s="132"/>
      <c r="GMI386" s="132"/>
      <c r="GMJ386" s="132"/>
      <c r="GMK386" s="132"/>
      <c r="GML386" s="132"/>
      <c r="GMM386" s="132"/>
      <c r="GMN386" s="132"/>
      <c r="GMO386" s="132"/>
      <c r="GMP386" s="132"/>
      <c r="GMQ386" s="132"/>
      <c r="GMR386" s="132"/>
      <c r="GMS386" s="132"/>
      <c r="GMT386" s="132"/>
      <c r="GMU386" s="132"/>
      <c r="GMV386" s="132"/>
      <c r="GMW386" s="132"/>
      <c r="GMX386" s="132"/>
      <c r="GMY386" s="132"/>
      <c r="GMZ386" s="132"/>
      <c r="GNA386" s="132"/>
      <c r="GNB386" s="132"/>
      <c r="GNC386" s="132"/>
      <c r="GND386" s="132"/>
      <c r="GNE386" s="132"/>
      <c r="GNF386" s="132"/>
      <c r="GNG386" s="132"/>
      <c r="GNH386" s="132"/>
      <c r="GNI386" s="132"/>
      <c r="GNJ386" s="132"/>
      <c r="GNK386" s="132"/>
      <c r="GNL386" s="132"/>
      <c r="GNM386" s="132"/>
      <c r="GNN386" s="132"/>
      <c r="GNO386" s="132"/>
      <c r="GNP386" s="132"/>
      <c r="GNQ386" s="132"/>
      <c r="GNR386" s="132"/>
      <c r="GNS386" s="132"/>
      <c r="GNT386" s="132"/>
      <c r="GNU386" s="132"/>
      <c r="GNV386" s="132"/>
      <c r="GNW386" s="132"/>
      <c r="GNX386" s="132"/>
      <c r="GNY386" s="132"/>
      <c r="GNZ386" s="132"/>
      <c r="GOA386" s="132"/>
      <c r="GOB386" s="132"/>
      <c r="GOC386" s="132"/>
      <c r="GOD386" s="132"/>
      <c r="GOE386" s="132"/>
      <c r="GOF386" s="132"/>
      <c r="GOG386" s="132"/>
      <c r="GOH386" s="132"/>
      <c r="GOI386" s="132"/>
      <c r="GOJ386" s="132"/>
      <c r="GOK386" s="132"/>
      <c r="GOL386" s="132"/>
      <c r="GOM386" s="132"/>
      <c r="GON386" s="132"/>
      <c r="GOO386" s="132"/>
      <c r="GOP386" s="132"/>
      <c r="GOQ386" s="132"/>
      <c r="GOR386" s="132"/>
      <c r="GOS386" s="132"/>
      <c r="GOT386" s="132"/>
      <c r="GOU386" s="132"/>
      <c r="GOV386" s="132"/>
      <c r="GOW386" s="132"/>
      <c r="GOX386" s="132"/>
      <c r="GOY386" s="132"/>
      <c r="GOZ386" s="132"/>
      <c r="GPA386" s="132"/>
      <c r="GPB386" s="132"/>
      <c r="GPC386" s="132"/>
      <c r="GPD386" s="132"/>
      <c r="GPE386" s="132"/>
      <c r="GPF386" s="132"/>
      <c r="GPG386" s="132"/>
      <c r="GPH386" s="132"/>
      <c r="GPI386" s="132"/>
      <c r="GPJ386" s="132"/>
      <c r="GPK386" s="132"/>
      <c r="GPL386" s="132"/>
      <c r="GPM386" s="132"/>
      <c r="GPN386" s="132"/>
      <c r="GPO386" s="132"/>
      <c r="GPP386" s="132"/>
      <c r="GPQ386" s="132"/>
      <c r="GPR386" s="132"/>
      <c r="GPS386" s="132"/>
      <c r="GPT386" s="132"/>
      <c r="GPU386" s="132"/>
      <c r="GPV386" s="132"/>
      <c r="GPW386" s="132"/>
      <c r="GPX386" s="132"/>
      <c r="GPY386" s="132"/>
      <c r="GPZ386" s="132"/>
      <c r="GQA386" s="132"/>
      <c r="GQB386" s="132"/>
      <c r="GQC386" s="132"/>
      <c r="GQD386" s="132"/>
      <c r="GQE386" s="132"/>
      <c r="GQF386" s="132"/>
      <c r="GQG386" s="132"/>
      <c r="GQH386" s="132"/>
      <c r="GQI386" s="132"/>
      <c r="GQJ386" s="132"/>
      <c r="GQK386" s="132"/>
      <c r="GQL386" s="132"/>
      <c r="GQM386" s="132"/>
      <c r="GQN386" s="132"/>
      <c r="GQO386" s="132"/>
      <c r="GQP386" s="132"/>
      <c r="GQQ386" s="132"/>
      <c r="GQR386" s="132"/>
      <c r="GQS386" s="132"/>
      <c r="GQT386" s="132"/>
      <c r="GQU386" s="132"/>
      <c r="GQV386" s="132"/>
      <c r="GQW386" s="132"/>
      <c r="GQX386" s="132"/>
      <c r="GQY386" s="132"/>
      <c r="GQZ386" s="132"/>
      <c r="GRA386" s="132"/>
      <c r="GRB386" s="132"/>
      <c r="GRC386" s="132"/>
      <c r="GRD386" s="132"/>
      <c r="GRE386" s="132"/>
      <c r="GRF386" s="132"/>
      <c r="GRG386" s="132"/>
      <c r="GRH386" s="132"/>
      <c r="GRI386" s="132"/>
      <c r="GRJ386" s="132"/>
      <c r="GRK386" s="132"/>
      <c r="GRL386" s="132"/>
      <c r="GRM386" s="132"/>
      <c r="GRN386" s="132"/>
      <c r="GRO386" s="132"/>
      <c r="GRP386" s="132"/>
      <c r="GRQ386" s="132"/>
      <c r="GRR386" s="132"/>
      <c r="GRS386" s="132"/>
      <c r="GRT386" s="132"/>
      <c r="GRU386" s="132"/>
      <c r="GRV386" s="132"/>
      <c r="GRW386" s="132"/>
      <c r="GRX386" s="132"/>
      <c r="GRY386" s="132"/>
      <c r="GRZ386" s="132"/>
      <c r="GSA386" s="132"/>
      <c r="GSB386" s="132"/>
      <c r="GSC386" s="132"/>
      <c r="GSD386" s="132"/>
      <c r="GSE386" s="132"/>
      <c r="GSF386" s="132"/>
      <c r="GSG386" s="132"/>
      <c r="GSH386" s="132"/>
      <c r="GSI386" s="132"/>
      <c r="GSJ386" s="132"/>
      <c r="GSK386" s="132"/>
      <c r="GSL386" s="132"/>
      <c r="GSM386" s="132"/>
      <c r="GSN386" s="132"/>
      <c r="GSO386" s="132"/>
      <c r="GSP386" s="132"/>
      <c r="GSQ386" s="132"/>
      <c r="GSR386" s="132"/>
      <c r="GSS386" s="132"/>
      <c r="GST386" s="132"/>
      <c r="GSU386" s="132"/>
      <c r="GSV386" s="132"/>
      <c r="GSW386" s="132"/>
      <c r="GSX386" s="132"/>
      <c r="GSY386" s="132"/>
      <c r="GSZ386" s="132"/>
      <c r="GTA386" s="132"/>
      <c r="GTB386" s="132"/>
      <c r="GTC386" s="132"/>
      <c r="GTD386" s="132"/>
      <c r="GTE386" s="132"/>
      <c r="GTF386" s="132"/>
      <c r="GTG386" s="132"/>
      <c r="GTH386" s="132"/>
      <c r="GTI386" s="132"/>
      <c r="GTJ386" s="132"/>
      <c r="GTK386" s="132"/>
      <c r="GTL386" s="132"/>
      <c r="GTM386" s="132"/>
      <c r="GTN386" s="132"/>
      <c r="GTO386" s="132"/>
      <c r="GTP386" s="132"/>
      <c r="GTQ386" s="132"/>
      <c r="GTR386" s="132"/>
      <c r="GTS386" s="132"/>
      <c r="GTT386" s="132"/>
      <c r="GTU386" s="132"/>
      <c r="GTV386" s="132"/>
      <c r="GTW386" s="132"/>
      <c r="GTX386" s="132"/>
      <c r="GTY386" s="132"/>
      <c r="GTZ386" s="132"/>
      <c r="GUA386" s="132"/>
      <c r="GUB386" s="132"/>
      <c r="GUC386" s="132"/>
      <c r="GUD386" s="132"/>
      <c r="GUE386" s="132"/>
      <c r="GUF386" s="132"/>
      <c r="GUG386" s="132"/>
      <c r="GUH386" s="132"/>
      <c r="GUI386" s="132"/>
      <c r="GUJ386" s="132"/>
      <c r="GUK386" s="132"/>
      <c r="GUL386" s="132"/>
      <c r="GUM386" s="132"/>
      <c r="GUN386" s="132"/>
      <c r="GUO386" s="132"/>
      <c r="GUP386" s="132"/>
      <c r="GUQ386" s="132"/>
      <c r="GUR386" s="132"/>
      <c r="GUS386" s="132"/>
      <c r="GUT386" s="132"/>
      <c r="GUU386" s="132"/>
      <c r="GUV386" s="132"/>
      <c r="GUW386" s="132"/>
      <c r="GUX386" s="132"/>
      <c r="GUY386" s="132"/>
      <c r="GUZ386" s="132"/>
      <c r="GVA386" s="132"/>
      <c r="GVB386" s="132"/>
      <c r="GVC386" s="132"/>
      <c r="GVD386" s="132"/>
      <c r="GVE386" s="132"/>
      <c r="GVF386" s="132"/>
      <c r="GVG386" s="132"/>
      <c r="GVH386" s="132"/>
      <c r="GVI386" s="132"/>
      <c r="GVJ386" s="132"/>
      <c r="GVK386" s="132"/>
      <c r="GVL386" s="132"/>
      <c r="GVM386" s="132"/>
      <c r="GVN386" s="132"/>
      <c r="GVO386" s="132"/>
      <c r="GVP386" s="132"/>
      <c r="GVQ386" s="132"/>
      <c r="GVR386" s="132"/>
      <c r="GVS386" s="132"/>
      <c r="GVT386" s="132"/>
      <c r="GVU386" s="132"/>
      <c r="GVV386" s="132"/>
      <c r="GVW386" s="132"/>
      <c r="GVX386" s="132"/>
      <c r="GVY386" s="132"/>
      <c r="GVZ386" s="132"/>
      <c r="GWA386" s="132"/>
      <c r="GWB386" s="132"/>
      <c r="GWC386" s="132"/>
      <c r="GWD386" s="132"/>
      <c r="GWE386" s="132"/>
      <c r="GWF386" s="132"/>
      <c r="GWG386" s="132"/>
      <c r="GWH386" s="132"/>
      <c r="GWI386" s="132"/>
      <c r="GWJ386" s="132"/>
      <c r="GWK386" s="132"/>
      <c r="GWL386" s="132"/>
      <c r="GWM386" s="132"/>
      <c r="GWN386" s="132"/>
      <c r="GWO386" s="132"/>
      <c r="GWP386" s="132"/>
      <c r="GWQ386" s="132"/>
      <c r="GWR386" s="132"/>
      <c r="GWS386" s="132"/>
      <c r="GWT386" s="132"/>
      <c r="GWU386" s="132"/>
      <c r="GWV386" s="132"/>
      <c r="GWW386" s="132"/>
      <c r="GWX386" s="132"/>
      <c r="GWY386" s="132"/>
      <c r="GWZ386" s="132"/>
      <c r="GXA386" s="132"/>
      <c r="GXB386" s="132"/>
      <c r="GXC386" s="132"/>
      <c r="GXD386" s="132"/>
      <c r="GXE386" s="132"/>
      <c r="GXF386" s="132"/>
      <c r="GXG386" s="132"/>
      <c r="GXH386" s="132"/>
      <c r="GXI386" s="132"/>
      <c r="GXJ386" s="132"/>
      <c r="GXK386" s="132"/>
      <c r="GXL386" s="132"/>
      <c r="GXM386" s="132"/>
      <c r="GXN386" s="132"/>
      <c r="GXO386" s="132"/>
      <c r="GXP386" s="132"/>
      <c r="GXQ386" s="132"/>
      <c r="GXR386" s="132"/>
      <c r="GXS386" s="132"/>
      <c r="GXT386" s="132"/>
      <c r="GXU386" s="132"/>
      <c r="GXV386" s="132"/>
      <c r="GXW386" s="132"/>
      <c r="GXX386" s="132"/>
      <c r="GXY386" s="132"/>
      <c r="GXZ386" s="132"/>
      <c r="GYA386" s="132"/>
      <c r="GYB386" s="132"/>
      <c r="GYC386" s="132"/>
      <c r="GYD386" s="132"/>
      <c r="GYE386" s="132"/>
      <c r="GYF386" s="132"/>
      <c r="GYG386" s="132"/>
      <c r="GYH386" s="132"/>
      <c r="GYI386" s="132"/>
      <c r="GYJ386" s="132"/>
      <c r="GYK386" s="132"/>
      <c r="GYL386" s="132"/>
      <c r="GYM386" s="132"/>
      <c r="GYN386" s="132"/>
      <c r="GYO386" s="132"/>
      <c r="GYP386" s="132"/>
      <c r="GYQ386" s="132"/>
      <c r="GYR386" s="132"/>
      <c r="GYS386" s="132"/>
      <c r="GYT386" s="132"/>
      <c r="GYU386" s="132"/>
      <c r="GYV386" s="132"/>
      <c r="GYW386" s="132"/>
      <c r="GYX386" s="132"/>
      <c r="GYY386" s="132"/>
      <c r="GYZ386" s="132"/>
      <c r="GZA386" s="132"/>
      <c r="GZB386" s="132"/>
      <c r="GZC386" s="132"/>
      <c r="GZD386" s="132"/>
      <c r="GZE386" s="132"/>
      <c r="GZF386" s="132"/>
      <c r="GZG386" s="132"/>
      <c r="GZH386" s="132"/>
      <c r="GZI386" s="132"/>
      <c r="GZJ386" s="132"/>
      <c r="GZK386" s="132"/>
      <c r="GZL386" s="132"/>
      <c r="GZM386" s="132"/>
      <c r="GZN386" s="132"/>
      <c r="GZO386" s="132"/>
      <c r="GZP386" s="132"/>
      <c r="GZQ386" s="132"/>
      <c r="GZR386" s="132"/>
      <c r="GZS386" s="132"/>
      <c r="GZT386" s="132"/>
      <c r="GZU386" s="132"/>
      <c r="GZV386" s="132"/>
      <c r="GZW386" s="132"/>
      <c r="GZX386" s="132"/>
      <c r="GZY386" s="132"/>
      <c r="GZZ386" s="132"/>
      <c r="HAA386" s="132"/>
      <c r="HAB386" s="132"/>
      <c r="HAC386" s="132"/>
      <c r="HAD386" s="132"/>
      <c r="HAE386" s="132"/>
      <c r="HAF386" s="132"/>
      <c r="HAG386" s="132"/>
      <c r="HAH386" s="132"/>
      <c r="HAI386" s="132"/>
      <c r="HAJ386" s="132"/>
      <c r="HAK386" s="132"/>
      <c r="HAL386" s="132"/>
      <c r="HAM386" s="132"/>
      <c r="HAN386" s="132"/>
      <c r="HAO386" s="132"/>
      <c r="HAP386" s="132"/>
      <c r="HAQ386" s="132"/>
      <c r="HAR386" s="132"/>
      <c r="HAS386" s="132"/>
      <c r="HAT386" s="132"/>
      <c r="HAU386" s="132"/>
      <c r="HAV386" s="132"/>
      <c r="HAW386" s="132"/>
      <c r="HAX386" s="132"/>
      <c r="HAY386" s="132"/>
      <c r="HAZ386" s="132"/>
      <c r="HBA386" s="132"/>
      <c r="HBB386" s="132"/>
      <c r="HBC386" s="132"/>
      <c r="HBD386" s="132"/>
      <c r="HBE386" s="132"/>
      <c r="HBF386" s="132"/>
      <c r="HBG386" s="132"/>
      <c r="HBH386" s="132"/>
      <c r="HBI386" s="132"/>
      <c r="HBJ386" s="132"/>
      <c r="HBK386" s="132"/>
      <c r="HBL386" s="132"/>
      <c r="HBM386" s="132"/>
      <c r="HBN386" s="132"/>
      <c r="HBO386" s="132"/>
      <c r="HBP386" s="132"/>
      <c r="HBQ386" s="132"/>
      <c r="HBR386" s="132"/>
      <c r="HBS386" s="132"/>
      <c r="HBT386" s="132"/>
      <c r="HBU386" s="132"/>
      <c r="HBV386" s="132"/>
      <c r="HBW386" s="132"/>
      <c r="HBX386" s="132"/>
      <c r="HBY386" s="132"/>
      <c r="HBZ386" s="132"/>
      <c r="HCA386" s="132"/>
      <c r="HCB386" s="132"/>
      <c r="HCC386" s="132"/>
      <c r="HCD386" s="132"/>
      <c r="HCE386" s="132"/>
      <c r="HCF386" s="132"/>
      <c r="HCG386" s="132"/>
      <c r="HCH386" s="132"/>
      <c r="HCI386" s="132"/>
      <c r="HCJ386" s="132"/>
      <c r="HCK386" s="132"/>
      <c r="HCL386" s="132"/>
      <c r="HCM386" s="132"/>
      <c r="HCN386" s="132"/>
      <c r="HCO386" s="132"/>
      <c r="HCP386" s="132"/>
      <c r="HCQ386" s="132"/>
      <c r="HCR386" s="132"/>
      <c r="HCS386" s="132"/>
      <c r="HCT386" s="132"/>
      <c r="HCU386" s="132"/>
      <c r="HCV386" s="132"/>
      <c r="HCW386" s="132"/>
      <c r="HCX386" s="132"/>
      <c r="HCY386" s="132"/>
      <c r="HCZ386" s="132"/>
      <c r="HDA386" s="132"/>
      <c r="HDB386" s="132"/>
      <c r="HDC386" s="132"/>
      <c r="HDD386" s="132"/>
      <c r="HDE386" s="132"/>
      <c r="HDF386" s="132"/>
      <c r="HDG386" s="132"/>
      <c r="HDH386" s="132"/>
      <c r="HDI386" s="132"/>
      <c r="HDJ386" s="132"/>
      <c r="HDK386" s="132"/>
      <c r="HDL386" s="132"/>
      <c r="HDM386" s="132"/>
      <c r="HDN386" s="132"/>
      <c r="HDO386" s="132"/>
      <c r="HDP386" s="132"/>
      <c r="HDQ386" s="132"/>
      <c r="HDR386" s="132"/>
      <c r="HDS386" s="132"/>
      <c r="HDT386" s="132"/>
      <c r="HDU386" s="132"/>
      <c r="HDV386" s="132"/>
      <c r="HDW386" s="132"/>
      <c r="HDX386" s="132"/>
      <c r="HDY386" s="132"/>
      <c r="HDZ386" s="132"/>
      <c r="HEA386" s="132"/>
      <c r="HEB386" s="132"/>
      <c r="HEC386" s="132"/>
      <c r="HED386" s="132"/>
      <c r="HEE386" s="132"/>
      <c r="HEF386" s="132"/>
      <c r="HEG386" s="132"/>
      <c r="HEH386" s="132"/>
      <c r="HEI386" s="132"/>
      <c r="HEJ386" s="132"/>
      <c r="HEK386" s="132"/>
      <c r="HEL386" s="132"/>
      <c r="HEM386" s="132"/>
      <c r="HEN386" s="132"/>
      <c r="HEO386" s="132"/>
      <c r="HEP386" s="132"/>
      <c r="HEQ386" s="132"/>
      <c r="HER386" s="132"/>
      <c r="HES386" s="132"/>
      <c r="HET386" s="132"/>
      <c r="HEU386" s="132"/>
      <c r="HEV386" s="132"/>
      <c r="HEW386" s="132"/>
      <c r="HEX386" s="132"/>
      <c r="HEY386" s="132"/>
      <c r="HEZ386" s="132"/>
      <c r="HFA386" s="132"/>
      <c r="HFB386" s="132"/>
      <c r="HFC386" s="132"/>
      <c r="HFD386" s="132"/>
      <c r="HFE386" s="132"/>
      <c r="HFF386" s="132"/>
      <c r="HFG386" s="132"/>
      <c r="HFH386" s="132"/>
      <c r="HFI386" s="132"/>
      <c r="HFJ386" s="132"/>
      <c r="HFK386" s="132"/>
      <c r="HFL386" s="132"/>
      <c r="HFM386" s="132"/>
      <c r="HFN386" s="132"/>
      <c r="HFO386" s="132"/>
      <c r="HFP386" s="132"/>
      <c r="HFQ386" s="132"/>
      <c r="HFR386" s="132"/>
      <c r="HFS386" s="132"/>
      <c r="HFT386" s="132"/>
      <c r="HFU386" s="132"/>
      <c r="HFV386" s="132"/>
      <c r="HFW386" s="132"/>
      <c r="HFX386" s="132"/>
      <c r="HFY386" s="132"/>
      <c r="HFZ386" s="132"/>
      <c r="HGA386" s="132"/>
      <c r="HGB386" s="132"/>
      <c r="HGC386" s="132"/>
      <c r="HGD386" s="132"/>
      <c r="HGE386" s="132"/>
      <c r="HGF386" s="132"/>
      <c r="HGG386" s="132"/>
      <c r="HGH386" s="132"/>
      <c r="HGI386" s="132"/>
      <c r="HGJ386" s="132"/>
      <c r="HGK386" s="132"/>
      <c r="HGL386" s="132"/>
      <c r="HGM386" s="132"/>
      <c r="HGN386" s="132"/>
      <c r="HGO386" s="132"/>
      <c r="HGP386" s="132"/>
      <c r="HGQ386" s="132"/>
      <c r="HGR386" s="132"/>
      <c r="HGS386" s="132"/>
      <c r="HGT386" s="132"/>
      <c r="HGU386" s="132"/>
      <c r="HGV386" s="132"/>
      <c r="HGW386" s="132"/>
      <c r="HGX386" s="132"/>
      <c r="HGY386" s="132"/>
      <c r="HGZ386" s="132"/>
      <c r="HHA386" s="132"/>
      <c r="HHB386" s="132"/>
      <c r="HHC386" s="132"/>
      <c r="HHD386" s="132"/>
      <c r="HHE386" s="132"/>
      <c r="HHF386" s="132"/>
      <c r="HHG386" s="132"/>
      <c r="HHH386" s="132"/>
      <c r="HHI386" s="132"/>
      <c r="HHJ386" s="132"/>
      <c r="HHK386" s="132"/>
      <c r="HHL386" s="132"/>
      <c r="HHM386" s="132"/>
      <c r="HHN386" s="132"/>
      <c r="HHO386" s="132"/>
      <c r="HHP386" s="132"/>
      <c r="HHQ386" s="132"/>
      <c r="HHR386" s="132"/>
      <c r="HHS386" s="132"/>
      <c r="HHT386" s="132"/>
      <c r="HHU386" s="132"/>
      <c r="HHV386" s="132"/>
      <c r="HHW386" s="132"/>
      <c r="HHX386" s="132"/>
      <c r="HHY386" s="132"/>
      <c r="HHZ386" s="132"/>
      <c r="HIA386" s="132"/>
      <c r="HIB386" s="132"/>
      <c r="HIC386" s="132"/>
      <c r="HID386" s="132"/>
      <c r="HIE386" s="132"/>
      <c r="HIF386" s="132"/>
      <c r="HIG386" s="132"/>
      <c r="HIH386" s="132"/>
      <c r="HII386" s="132"/>
      <c r="HIJ386" s="132"/>
      <c r="HIK386" s="132"/>
      <c r="HIL386" s="132"/>
      <c r="HIM386" s="132"/>
      <c r="HIN386" s="132"/>
      <c r="HIO386" s="132"/>
      <c r="HIP386" s="132"/>
      <c r="HIQ386" s="132"/>
      <c r="HIR386" s="132"/>
      <c r="HIS386" s="132"/>
      <c r="HIT386" s="132"/>
      <c r="HIU386" s="132"/>
      <c r="HIV386" s="132"/>
      <c r="HIW386" s="132"/>
      <c r="HIX386" s="132"/>
      <c r="HIY386" s="132"/>
      <c r="HIZ386" s="132"/>
      <c r="HJA386" s="132"/>
      <c r="HJB386" s="132"/>
      <c r="HJC386" s="132"/>
      <c r="HJD386" s="132"/>
      <c r="HJE386" s="132"/>
      <c r="HJF386" s="132"/>
      <c r="HJG386" s="132"/>
      <c r="HJH386" s="132"/>
      <c r="HJI386" s="132"/>
      <c r="HJJ386" s="132"/>
      <c r="HJK386" s="132"/>
      <c r="HJL386" s="132"/>
      <c r="HJM386" s="132"/>
      <c r="HJN386" s="132"/>
      <c r="HJO386" s="132"/>
      <c r="HJP386" s="132"/>
      <c r="HJQ386" s="132"/>
      <c r="HJR386" s="132"/>
      <c r="HJS386" s="132"/>
      <c r="HJT386" s="132"/>
      <c r="HJU386" s="132"/>
      <c r="HJV386" s="132"/>
      <c r="HJW386" s="132"/>
      <c r="HJX386" s="132"/>
      <c r="HJY386" s="132"/>
      <c r="HJZ386" s="132"/>
      <c r="HKA386" s="132"/>
      <c r="HKB386" s="132"/>
      <c r="HKC386" s="132"/>
      <c r="HKD386" s="132"/>
      <c r="HKE386" s="132"/>
      <c r="HKF386" s="132"/>
      <c r="HKG386" s="132"/>
      <c r="HKH386" s="132"/>
      <c r="HKI386" s="132"/>
      <c r="HKJ386" s="132"/>
      <c r="HKK386" s="132"/>
      <c r="HKL386" s="132"/>
      <c r="HKM386" s="132"/>
      <c r="HKN386" s="132"/>
      <c r="HKO386" s="132"/>
      <c r="HKP386" s="132"/>
      <c r="HKQ386" s="132"/>
      <c r="HKR386" s="132"/>
      <c r="HKS386" s="132"/>
      <c r="HKT386" s="132"/>
      <c r="HKU386" s="132"/>
      <c r="HKV386" s="132"/>
      <c r="HKW386" s="132"/>
      <c r="HKX386" s="132"/>
      <c r="HKY386" s="132"/>
      <c r="HKZ386" s="132"/>
      <c r="HLA386" s="132"/>
      <c r="HLB386" s="132"/>
      <c r="HLC386" s="132"/>
      <c r="HLD386" s="132"/>
      <c r="HLE386" s="132"/>
      <c r="HLF386" s="132"/>
      <c r="HLG386" s="132"/>
      <c r="HLH386" s="132"/>
      <c r="HLI386" s="132"/>
      <c r="HLJ386" s="132"/>
      <c r="HLK386" s="132"/>
      <c r="HLL386" s="132"/>
      <c r="HLM386" s="132"/>
      <c r="HLN386" s="132"/>
      <c r="HLO386" s="132"/>
      <c r="HLP386" s="132"/>
      <c r="HLQ386" s="132"/>
      <c r="HLR386" s="132"/>
      <c r="HLS386" s="132"/>
      <c r="HLT386" s="132"/>
      <c r="HLU386" s="132"/>
      <c r="HLV386" s="132"/>
      <c r="HLW386" s="132"/>
      <c r="HLX386" s="132"/>
      <c r="HLY386" s="132"/>
      <c r="HLZ386" s="132"/>
      <c r="HMA386" s="132"/>
      <c r="HMB386" s="132"/>
      <c r="HMC386" s="132"/>
      <c r="HMD386" s="132"/>
      <c r="HME386" s="132"/>
      <c r="HMF386" s="132"/>
      <c r="HMG386" s="132"/>
      <c r="HMH386" s="132"/>
      <c r="HMI386" s="132"/>
      <c r="HMJ386" s="132"/>
      <c r="HMK386" s="132"/>
      <c r="HML386" s="132"/>
      <c r="HMM386" s="132"/>
      <c r="HMN386" s="132"/>
      <c r="HMO386" s="132"/>
      <c r="HMP386" s="132"/>
      <c r="HMQ386" s="132"/>
      <c r="HMR386" s="132"/>
      <c r="HMS386" s="132"/>
      <c r="HMT386" s="132"/>
      <c r="HMU386" s="132"/>
      <c r="HMV386" s="132"/>
      <c r="HMW386" s="132"/>
      <c r="HMX386" s="132"/>
      <c r="HMY386" s="132"/>
      <c r="HMZ386" s="132"/>
      <c r="HNA386" s="132"/>
      <c r="HNB386" s="132"/>
      <c r="HNC386" s="132"/>
      <c r="HND386" s="132"/>
      <c r="HNE386" s="132"/>
      <c r="HNF386" s="132"/>
      <c r="HNG386" s="132"/>
      <c r="HNH386" s="132"/>
      <c r="HNI386" s="132"/>
      <c r="HNJ386" s="132"/>
      <c r="HNK386" s="132"/>
      <c r="HNL386" s="132"/>
      <c r="HNM386" s="132"/>
      <c r="HNN386" s="132"/>
      <c r="HNO386" s="132"/>
      <c r="HNP386" s="132"/>
      <c r="HNQ386" s="132"/>
      <c r="HNR386" s="132"/>
      <c r="HNS386" s="132"/>
      <c r="HNT386" s="132"/>
      <c r="HNU386" s="132"/>
      <c r="HNV386" s="132"/>
      <c r="HNW386" s="132"/>
      <c r="HNX386" s="132"/>
      <c r="HNY386" s="132"/>
      <c r="HNZ386" s="132"/>
      <c r="HOA386" s="132"/>
      <c r="HOB386" s="132"/>
      <c r="HOC386" s="132"/>
      <c r="HOD386" s="132"/>
      <c r="HOE386" s="132"/>
      <c r="HOF386" s="132"/>
      <c r="HOG386" s="132"/>
      <c r="HOH386" s="132"/>
      <c r="HOI386" s="132"/>
      <c r="HOJ386" s="132"/>
      <c r="HOK386" s="132"/>
      <c r="HOL386" s="132"/>
      <c r="HOM386" s="132"/>
      <c r="HON386" s="132"/>
      <c r="HOO386" s="132"/>
      <c r="HOP386" s="132"/>
      <c r="HOQ386" s="132"/>
      <c r="HOR386" s="132"/>
      <c r="HOS386" s="132"/>
      <c r="HOT386" s="132"/>
      <c r="HOU386" s="132"/>
      <c r="HOV386" s="132"/>
      <c r="HOW386" s="132"/>
      <c r="HOX386" s="132"/>
      <c r="HOY386" s="132"/>
      <c r="HOZ386" s="132"/>
      <c r="HPA386" s="132"/>
      <c r="HPB386" s="132"/>
      <c r="HPC386" s="132"/>
      <c r="HPD386" s="132"/>
      <c r="HPE386" s="132"/>
      <c r="HPF386" s="132"/>
      <c r="HPG386" s="132"/>
      <c r="HPH386" s="132"/>
      <c r="HPI386" s="132"/>
      <c r="HPJ386" s="132"/>
      <c r="HPK386" s="132"/>
      <c r="HPL386" s="132"/>
      <c r="HPM386" s="132"/>
      <c r="HPN386" s="132"/>
      <c r="HPO386" s="132"/>
      <c r="HPP386" s="132"/>
      <c r="HPQ386" s="132"/>
      <c r="HPR386" s="132"/>
      <c r="HPS386" s="132"/>
      <c r="HPT386" s="132"/>
      <c r="HPU386" s="132"/>
      <c r="HPV386" s="132"/>
      <c r="HPW386" s="132"/>
      <c r="HPX386" s="132"/>
      <c r="HPY386" s="132"/>
      <c r="HPZ386" s="132"/>
      <c r="HQA386" s="132"/>
      <c r="HQB386" s="132"/>
      <c r="HQC386" s="132"/>
      <c r="HQD386" s="132"/>
      <c r="HQE386" s="132"/>
      <c r="HQF386" s="132"/>
      <c r="HQG386" s="132"/>
      <c r="HQH386" s="132"/>
      <c r="HQI386" s="132"/>
      <c r="HQJ386" s="132"/>
      <c r="HQK386" s="132"/>
      <c r="HQL386" s="132"/>
      <c r="HQM386" s="132"/>
      <c r="HQN386" s="132"/>
      <c r="HQO386" s="132"/>
      <c r="HQP386" s="132"/>
      <c r="HQQ386" s="132"/>
      <c r="HQR386" s="132"/>
      <c r="HQS386" s="132"/>
      <c r="HQT386" s="132"/>
      <c r="HQU386" s="132"/>
      <c r="HQV386" s="132"/>
      <c r="HQW386" s="132"/>
      <c r="HQX386" s="132"/>
      <c r="HQY386" s="132"/>
      <c r="HQZ386" s="132"/>
      <c r="HRA386" s="132"/>
      <c r="HRB386" s="132"/>
      <c r="HRC386" s="132"/>
      <c r="HRD386" s="132"/>
      <c r="HRE386" s="132"/>
      <c r="HRF386" s="132"/>
      <c r="HRG386" s="132"/>
      <c r="HRH386" s="132"/>
      <c r="HRI386" s="132"/>
      <c r="HRJ386" s="132"/>
      <c r="HRK386" s="132"/>
      <c r="HRL386" s="132"/>
      <c r="HRM386" s="132"/>
      <c r="HRN386" s="132"/>
      <c r="HRO386" s="132"/>
      <c r="HRP386" s="132"/>
      <c r="HRQ386" s="132"/>
      <c r="HRR386" s="132"/>
      <c r="HRS386" s="132"/>
      <c r="HRT386" s="132"/>
      <c r="HRU386" s="132"/>
      <c r="HRV386" s="132"/>
      <c r="HRW386" s="132"/>
      <c r="HRX386" s="132"/>
      <c r="HRY386" s="132"/>
      <c r="HRZ386" s="132"/>
      <c r="HSA386" s="132"/>
      <c r="HSB386" s="132"/>
      <c r="HSC386" s="132"/>
      <c r="HSD386" s="132"/>
      <c r="HSE386" s="132"/>
      <c r="HSF386" s="132"/>
      <c r="HSG386" s="132"/>
      <c r="HSH386" s="132"/>
      <c r="HSI386" s="132"/>
      <c r="HSJ386" s="132"/>
      <c r="HSK386" s="132"/>
      <c r="HSL386" s="132"/>
      <c r="HSM386" s="132"/>
      <c r="HSN386" s="132"/>
      <c r="HSO386" s="132"/>
      <c r="HSP386" s="132"/>
      <c r="HSQ386" s="132"/>
      <c r="HSR386" s="132"/>
      <c r="HSS386" s="132"/>
      <c r="HST386" s="132"/>
      <c r="HSU386" s="132"/>
      <c r="HSV386" s="132"/>
      <c r="HSW386" s="132"/>
      <c r="HSX386" s="132"/>
      <c r="HSY386" s="132"/>
      <c r="HSZ386" s="132"/>
      <c r="HTA386" s="132"/>
      <c r="HTB386" s="132"/>
      <c r="HTC386" s="132"/>
      <c r="HTD386" s="132"/>
      <c r="HTE386" s="132"/>
      <c r="HTF386" s="132"/>
      <c r="HTG386" s="132"/>
      <c r="HTH386" s="132"/>
      <c r="HTI386" s="132"/>
      <c r="HTJ386" s="132"/>
      <c r="HTK386" s="132"/>
      <c r="HTL386" s="132"/>
      <c r="HTM386" s="132"/>
      <c r="HTN386" s="132"/>
      <c r="HTO386" s="132"/>
      <c r="HTP386" s="132"/>
      <c r="HTQ386" s="132"/>
      <c r="HTR386" s="132"/>
      <c r="HTS386" s="132"/>
      <c r="HTT386" s="132"/>
      <c r="HTU386" s="132"/>
      <c r="HTV386" s="132"/>
      <c r="HTW386" s="132"/>
      <c r="HTX386" s="132"/>
      <c r="HTY386" s="132"/>
      <c r="HTZ386" s="132"/>
      <c r="HUA386" s="132"/>
      <c r="HUB386" s="132"/>
      <c r="HUC386" s="132"/>
      <c r="HUD386" s="132"/>
      <c r="HUE386" s="132"/>
      <c r="HUF386" s="132"/>
      <c r="HUG386" s="132"/>
      <c r="HUH386" s="132"/>
      <c r="HUI386" s="132"/>
      <c r="HUJ386" s="132"/>
      <c r="HUK386" s="132"/>
      <c r="HUL386" s="132"/>
      <c r="HUM386" s="132"/>
      <c r="HUN386" s="132"/>
      <c r="HUO386" s="132"/>
      <c r="HUP386" s="132"/>
      <c r="HUQ386" s="132"/>
      <c r="HUR386" s="132"/>
      <c r="HUS386" s="132"/>
      <c r="HUT386" s="132"/>
      <c r="HUU386" s="132"/>
      <c r="HUV386" s="132"/>
      <c r="HUW386" s="132"/>
      <c r="HUX386" s="132"/>
      <c r="HUY386" s="132"/>
      <c r="HUZ386" s="132"/>
      <c r="HVA386" s="132"/>
      <c r="HVB386" s="132"/>
      <c r="HVC386" s="132"/>
      <c r="HVD386" s="132"/>
      <c r="HVE386" s="132"/>
      <c r="HVF386" s="132"/>
      <c r="HVG386" s="132"/>
      <c r="HVH386" s="132"/>
      <c r="HVI386" s="132"/>
      <c r="HVJ386" s="132"/>
      <c r="HVK386" s="132"/>
      <c r="HVL386" s="132"/>
      <c r="HVM386" s="132"/>
      <c r="HVN386" s="132"/>
      <c r="HVO386" s="132"/>
      <c r="HVP386" s="132"/>
      <c r="HVQ386" s="132"/>
      <c r="HVR386" s="132"/>
      <c r="HVS386" s="132"/>
      <c r="HVT386" s="132"/>
      <c r="HVU386" s="132"/>
      <c r="HVV386" s="132"/>
      <c r="HVW386" s="132"/>
      <c r="HVX386" s="132"/>
      <c r="HVY386" s="132"/>
      <c r="HVZ386" s="132"/>
      <c r="HWA386" s="132"/>
      <c r="HWB386" s="132"/>
      <c r="HWC386" s="132"/>
      <c r="HWD386" s="132"/>
      <c r="HWE386" s="132"/>
      <c r="HWF386" s="132"/>
      <c r="HWG386" s="132"/>
      <c r="HWH386" s="132"/>
      <c r="HWI386" s="132"/>
      <c r="HWJ386" s="132"/>
      <c r="HWK386" s="132"/>
      <c r="HWL386" s="132"/>
      <c r="HWM386" s="132"/>
      <c r="HWN386" s="132"/>
      <c r="HWO386" s="132"/>
      <c r="HWP386" s="132"/>
      <c r="HWQ386" s="132"/>
      <c r="HWR386" s="132"/>
      <c r="HWS386" s="132"/>
      <c r="HWT386" s="132"/>
      <c r="HWU386" s="132"/>
      <c r="HWV386" s="132"/>
      <c r="HWW386" s="132"/>
      <c r="HWX386" s="132"/>
      <c r="HWY386" s="132"/>
      <c r="HWZ386" s="132"/>
      <c r="HXA386" s="132"/>
      <c r="HXB386" s="132"/>
      <c r="HXC386" s="132"/>
      <c r="HXD386" s="132"/>
      <c r="HXE386" s="132"/>
      <c r="HXF386" s="132"/>
      <c r="HXG386" s="132"/>
      <c r="HXH386" s="132"/>
      <c r="HXI386" s="132"/>
      <c r="HXJ386" s="132"/>
      <c r="HXK386" s="132"/>
      <c r="HXL386" s="132"/>
      <c r="HXM386" s="132"/>
      <c r="HXN386" s="132"/>
      <c r="HXO386" s="132"/>
      <c r="HXP386" s="132"/>
      <c r="HXQ386" s="132"/>
      <c r="HXR386" s="132"/>
      <c r="HXS386" s="132"/>
      <c r="HXT386" s="132"/>
      <c r="HXU386" s="132"/>
      <c r="HXV386" s="132"/>
      <c r="HXW386" s="132"/>
      <c r="HXX386" s="132"/>
      <c r="HXY386" s="132"/>
      <c r="HXZ386" s="132"/>
      <c r="HYA386" s="132"/>
      <c r="HYB386" s="132"/>
      <c r="HYC386" s="132"/>
      <c r="HYD386" s="132"/>
      <c r="HYE386" s="132"/>
      <c r="HYF386" s="132"/>
      <c r="HYG386" s="132"/>
      <c r="HYH386" s="132"/>
      <c r="HYI386" s="132"/>
      <c r="HYJ386" s="132"/>
      <c r="HYK386" s="132"/>
      <c r="HYL386" s="132"/>
      <c r="HYM386" s="132"/>
      <c r="HYN386" s="132"/>
      <c r="HYO386" s="132"/>
      <c r="HYP386" s="132"/>
      <c r="HYQ386" s="132"/>
      <c r="HYR386" s="132"/>
      <c r="HYS386" s="132"/>
      <c r="HYT386" s="132"/>
      <c r="HYU386" s="132"/>
      <c r="HYV386" s="132"/>
      <c r="HYW386" s="132"/>
      <c r="HYX386" s="132"/>
      <c r="HYY386" s="132"/>
      <c r="HYZ386" s="132"/>
      <c r="HZA386" s="132"/>
      <c r="HZB386" s="132"/>
      <c r="HZC386" s="132"/>
      <c r="HZD386" s="132"/>
      <c r="HZE386" s="132"/>
      <c r="HZF386" s="132"/>
      <c r="HZG386" s="132"/>
      <c r="HZH386" s="132"/>
      <c r="HZI386" s="132"/>
      <c r="HZJ386" s="132"/>
      <c r="HZK386" s="132"/>
      <c r="HZL386" s="132"/>
      <c r="HZM386" s="132"/>
      <c r="HZN386" s="132"/>
      <c r="HZO386" s="132"/>
      <c r="HZP386" s="132"/>
      <c r="HZQ386" s="132"/>
      <c r="HZR386" s="132"/>
      <c r="HZS386" s="132"/>
      <c r="HZT386" s="132"/>
      <c r="HZU386" s="132"/>
      <c r="HZV386" s="132"/>
      <c r="HZW386" s="132"/>
      <c r="HZX386" s="132"/>
      <c r="HZY386" s="132"/>
      <c r="HZZ386" s="132"/>
      <c r="IAA386" s="132"/>
      <c r="IAB386" s="132"/>
      <c r="IAC386" s="132"/>
      <c r="IAD386" s="132"/>
      <c r="IAE386" s="132"/>
      <c r="IAF386" s="132"/>
      <c r="IAG386" s="132"/>
      <c r="IAH386" s="132"/>
      <c r="IAI386" s="132"/>
      <c r="IAJ386" s="132"/>
      <c r="IAK386" s="132"/>
      <c r="IAL386" s="132"/>
      <c r="IAM386" s="132"/>
      <c r="IAN386" s="132"/>
      <c r="IAO386" s="132"/>
      <c r="IAP386" s="132"/>
      <c r="IAQ386" s="132"/>
      <c r="IAR386" s="132"/>
      <c r="IAS386" s="132"/>
      <c r="IAT386" s="132"/>
      <c r="IAU386" s="132"/>
      <c r="IAV386" s="132"/>
      <c r="IAW386" s="132"/>
      <c r="IAX386" s="132"/>
      <c r="IAY386" s="132"/>
      <c r="IAZ386" s="132"/>
      <c r="IBA386" s="132"/>
      <c r="IBB386" s="132"/>
      <c r="IBC386" s="132"/>
      <c r="IBD386" s="132"/>
      <c r="IBE386" s="132"/>
      <c r="IBF386" s="132"/>
      <c r="IBG386" s="132"/>
      <c r="IBH386" s="132"/>
      <c r="IBI386" s="132"/>
      <c r="IBJ386" s="132"/>
      <c r="IBK386" s="132"/>
      <c r="IBL386" s="132"/>
      <c r="IBM386" s="132"/>
      <c r="IBN386" s="132"/>
      <c r="IBO386" s="132"/>
      <c r="IBP386" s="132"/>
      <c r="IBQ386" s="132"/>
      <c r="IBR386" s="132"/>
      <c r="IBS386" s="132"/>
      <c r="IBT386" s="132"/>
      <c r="IBU386" s="132"/>
      <c r="IBV386" s="132"/>
      <c r="IBW386" s="132"/>
      <c r="IBX386" s="132"/>
      <c r="IBY386" s="132"/>
      <c r="IBZ386" s="132"/>
      <c r="ICA386" s="132"/>
      <c r="ICB386" s="132"/>
      <c r="ICC386" s="132"/>
      <c r="ICD386" s="132"/>
      <c r="ICE386" s="132"/>
      <c r="ICF386" s="132"/>
      <c r="ICG386" s="132"/>
      <c r="ICH386" s="132"/>
      <c r="ICI386" s="132"/>
      <c r="ICJ386" s="132"/>
      <c r="ICK386" s="132"/>
      <c r="ICL386" s="132"/>
      <c r="ICM386" s="132"/>
      <c r="ICN386" s="132"/>
      <c r="ICO386" s="132"/>
      <c r="ICP386" s="132"/>
      <c r="ICQ386" s="132"/>
      <c r="ICR386" s="132"/>
      <c r="ICS386" s="132"/>
      <c r="ICT386" s="132"/>
      <c r="ICU386" s="132"/>
      <c r="ICV386" s="132"/>
      <c r="ICW386" s="132"/>
      <c r="ICX386" s="132"/>
      <c r="ICY386" s="132"/>
      <c r="ICZ386" s="132"/>
      <c r="IDA386" s="132"/>
      <c r="IDB386" s="132"/>
      <c r="IDC386" s="132"/>
      <c r="IDD386" s="132"/>
      <c r="IDE386" s="132"/>
      <c r="IDF386" s="132"/>
      <c r="IDG386" s="132"/>
      <c r="IDH386" s="132"/>
      <c r="IDI386" s="132"/>
      <c r="IDJ386" s="132"/>
      <c r="IDK386" s="132"/>
      <c r="IDL386" s="132"/>
      <c r="IDM386" s="132"/>
      <c r="IDN386" s="132"/>
      <c r="IDO386" s="132"/>
      <c r="IDP386" s="132"/>
      <c r="IDQ386" s="132"/>
      <c r="IDR386" s="132"/>
      <c r="IDS386" s="132"/>
      <c r="IDT386" s="132"/>
      <c r="IDU386" s="132"/>
      <c r="IDV386" s="132"/>
      <c r="IDW386" s="132"/>
      <c r="IDX386" s="132"/>
      <c r="IDY386" s="132"/>
      <c r="IDZ386" s="132"/>
      <c r="IEA386" s="132"/>
      <c r="IEB386" s="132"/>
      <c r="IEC386" s="132"/>
      <c r="IED386" s="132"/>
      <c r="IEE386" s="132"/>
      <c r="IEF386" s="132"/>
      <c r="IEG386" s="132"/>
      <c r="IEH386" s="132"/>
      <c r="IEI386" s="132"/>
      <c r="IEJ386" s="132"/>
      <c r="IEK386" s="132"/>
      <c r="IEL386" s="132"/>
      <c r="IEM386" s="132"/>
      <c r="IEN386" s="132"/>
      <c r="IEO386" s="132"/>
      <c r="IEP386" s="132"/>
      <c r="IEQ386" s="132"/>
      <c r="IER386" s="132"/>
      <c r="IES386" s="132"/>
      <c r="IET386" s="132"/>
      <c r="IEU386" s="132"/>
      <c r="IEV386" s="132"/>
      <c r="IEW386" s="132"/>
      <c r="IEX386" s="132"/>
      <c r="IEY386" s="132"/>
      <c r="IEZ386" s="132"/>
      <c r="IFA386" s="132"/>
      <c r="IFB386" s="132"/>
      <c r="IFC386" s="132"/>
      <c r="IFD386" s="132"/>
      <c r="IFE386" s="132"/>
      <c r="IFF386" s="132"/>
      <c r="IFG386" s="132"/>
      <c r="IFH386" s="132"/>
      <c r="IFI386" s="132"/>
      <c r="IFJ386" s="132"/>
      <c r="IFK386" s="132"/>
      <c r="IFL386" s="132"/>
      <c r="IFM386" s="132"/>
      <c r="IFN386" s="132"/>
      <c r="IFO386" s="132"/>
      <c r="IFP386" s="132"/>
      <c r="IFQ386" s="132"/>
      <c r="IFR386" s="132"/>
      <c r="IFS386" s="132"/>
      <c r="IFT386" s="132"/>
      <c r="IFU386" s="132"/>
      <c r="IFV386" s="132"/>
      <c r="IFW386" s="132"/>
      <c r="IFX386" s="132"/>
      <c r="IFY386" s="132"/>
      <c r="IFZ386" s="132"/>
      <c r="IGA386" s="132"/>
      <c r="IGB386" s="132"/>
      <c r="IGC386" s="132"/>
      <c r="IGD386" s="132"/>
      <c r="IGE386" s="132"/>
      <c r="IGF386" s="132"/>
      <c r="IGG386" s="132"/>
      <c r="IGH386" s="132"/>
      <c r="IGI386" s="132"/>
      <c r="IGJ386" s="132"/>
      <c r="IGK386" s="132"/>
      <c r="IGL386" s="132"/>
      <c r="IGM386" s="132"/>
      <c r="IGN386" s="132"/>
      <c r="IGO386" s="132"/>
      <c r="IGP386" s="132"/>
      <c r="IGQ386" s="132"/>
      <c r="IGR386" s="132"/>
      <c r="IGS386" s="132"/>
      <c r="IGT386" s="132"/>
      <c r="IGU386" s="132"/>
      <c r="IGV386" s="132"/>
      <c r="IGW386" s="132"/>
      <c r="IGX386" s="132"/>
      <c r="IGY386" s="132"/>
      <c r="IGZ386" s="132"/>
      <c r="IHA386" s="132"/>
      <c r="IHB386" s="132"/>
      <c r="IHC386" s="132"/>
      <c r="IHD386" s="132"/>
      <c r="IHE386" s="132"/>
      <c r="IHF386" s="132"/>
      <c r="IHG386" s="132"/>
      <c r="IHH386" s="132"/>
      <c r="IHI386" s="132"/>
      <c r="IHJ386" s="132"/>
      <c r="IHK386" s="132"/>
      <c r="IHL386" s="132"/>
      <c r="IHM386" s="132"/>
      <c r="IHN386" s="132"/>
      <c r="IHO386" s="132"/>
      <c r="IHP386" s="132"/>
      <c r="IHQ386" s="132"/>
      <c r="IHR386" s="132"/>
      <c r="IHS386" s="132"/>
      <c r="IHT386" s="132"/>
      <c r="IHU386" s="132"/>
      <c r="IHV386" s="132"/>
      <c r="IHW386" s="132"/>
      <c r="IHX386" s="132"/>
      <c r="IHY386" s="132"/>
      <c r="IHZ386" s="132"/>
      <c r="IIA386" s="132"/>
      <c r="IIB386" s="132"/>
      <c r="IIC386" s="132"/>
      <c r="IID386" s="132"/>
      <c r="IIE386" s="132"/>
      <c r="IIF386" s="132"/>
      <c r="IIG386" s="132"/>
      <c r="IIH386" s="132"/>
      <c r="III386" s="132"/>
      <c r="IIJ386" s="132"/>
      <c r="IIK386" s="132"/>
      <c r="IIL386" s="132"/>
      <c r="IIM386" s="132"/>
      <c r="IIN386" s="132"/>
      <c r="IIO386" s="132"/>
      <c r="IIP386" s="132"/>
      <c r="IIQ386" s="132"/>
      <c r="IIR386" s="132"/>
      <c r="IIS386" s="132"/>
      <c r="IIT386" s="132"/>
      <c r="IIU386" s="132"/>
      <c r="IIV386" s="132"/>
      <c r="IIW386" s="132"/>
      <c r="IIX386" s="132"/>
      <c r="IIY386" s="132"/>
      <c r="IIZ386" s="132"/>
      <c r="IJA386" s="132"/>
      <c r="IJB386" s="132"/>
      <c r="IJC386" s="132"/>
      <c r="IJD386" s="132"/>
      <c r="IJE386" s="132"/>
      <c r="IJF386" s="132"/>
      <c r="IJG386" s="132"/>
      <c r="IJH386" s="132"/>
      <c r="IJI386" s="132"/>
      <c r="IJJ386" s="132"/>
      <c r="IJK386" s="132"/>
      <c r="IJL386" s="132"/>
      <c r="IJM386" s="132"/>
      <c r="IJN386" s="132"/>
      <c r="IJO386" s="132"/>
      <c r="IJP386" s="132"/>
      <c r="IJQ386" s="132"/>
      <c r="IJR386" s="132"/>
      <c r="IJS386" s="132"/>
      <c r="IJT386" s="132"/>
      <c r="IJU386" s="132"/>
      <c r="IJV386" s="132"/>
      <c r="IJW386" s="132"/>
      <c r="IJX386" s="132"/>
      <c r="IJY386" s="132"/>
      <c r="IJZ386" s="132"/>
      <c r="IKA386" s="132"/>
      <c r="IKB386" s="132"/>
      <c r="IKC386" s="132"/>
      <c r="IKD386" s="132"/>
      <c r="IKE386" s="132"/>
      <c r="IKF386" s="132"/>
      <c r="IKG386" s="132"/>
      <c r="IKH386" s="132"/>
      <c r="IKI386" s="132"/>
      <c r="IKJ386" s="132"/>
      <c r="IKK386" s="132"/>
      <c r="IKL386" s="132"/>
      <c r="IKM386" s="132"/>
      <c r="IKN386" s="132"/>
      <c r="IKO386" s="132"/>
      <c r="IKP386" s="132"/>
      <c r="IKQ386" s="132"/>
      <c r="IKR386" s="132"/>
      <c r="IKS386" s="132"/>
      <c r="IKT386" s="132"/>
      <c r="IKU386" s="132"/>
      <c r="IKV386" s="132"/>
      <c r="IKW386" s="132"/>
      <c r="IKX386" s="132"/>
      <c r="IKY386" s="132"/>
      <c r="IKZ386" s="132"/>
      <c r="ILA386" s="132"/>
      <c r="ILB386" s="132"/>
      <c r="ILC386" s="132"/>
      <c r="ILD386" s="132"/>
      <c r="ILE386" s="132"/>
      <c r="ILF386" s="132"/>
      <c r="ILG386" s="132"/>
      <c r="ILH386" s="132"/>
      <c r="ILI386" s="132"/>
      <c r="ILJ386" s="132"/>
      <c r="ILK386" s="132"/>
      <c r="ILL386" s="132"/>
      <c r="ILM386" s="132"/>
      <c r="ILN386" s="132"/>
      <c r="ILO386" s="132"/>
      <c r="ILP386" s="132"/>
      <c r="ILQ386" s="132"/>
      <c r="ILR386" s="132"/>
      <c r="ILS386" s="132"/>
      <c r="ILT386" s="132"/>
      <c r="ILU386" s="132"/>
      <c r="ILV386" s="132"/>
      <c r="ILW386" s="132"/>
      <c r="ILX386" s="132"/>
      <c r="ILY386" s="132"/>
      <c r="ILZ386" s="132"/>
      <c r="IMA386" s="132"/>
      <c r="IMB386" s="132"/>
      <c r="IMC386" s="132"/>
      <c r="IMD386" s="132"/>
      <c r="IME386" s="132"/>
      <c r="IMF386" s="132"/>
      <c r="IMG386" s="132"/>
      <c r="IMH386" s="132"/>
      <c r="IMI386" s="132"/>
      <c r="IMJ386" s="132"/>
      <c r="IMK386" s="132"/>
      <c r="IML386" s="132"/>
      <c r="IMM386" s="132"/>
      <c r="IMN386" s="132"/>
      <c r="IMO386" s="132"/>
      <c r="IMP386" s="132"/>
      <c r="IMQ386" s="132"/>
      <c r="IMR386" s="132"/>
      <c r="IMS386" s="132"/>
      <c r="IMT386" s="132"/>
      <c r="IMU386" s="132"/>
      <c r="IMV386" s="132"/>
      <c r="IMW386" s="132"/>
      <c r="IMX386" s="132"/>
      <c r="IMY386" s="132"/>
      <c r="IMZ386" s="132"/>
      <c r="INA386" s="132"/>
      <c r="INB386" s="132"/>
      <c r="INC386" s="132"/>
      <c r="IND386" s="132"/>
      <c r="INE386" s="132"/>
      <c r="INF386" s="132"/>
      <c r="ING386" s="132"/>
      <c r="INH386" s="132"/>
      <c r="INI386" s="132"/>
      <c r="INJ386" s="132"/>
      <c r="INK386" s="132"/>
      <c r="INL386" s="132"/>
      <c r="INM386" s="132"/>
      <c r="INN386" s="132"/>
      <c r="INO386" s="132"/>
      <c r="INP386" s="132"/>
      <c r="INQ386" s="132"/>
      <c r="INR386" s="132"/>
      <c r="INS386" s="132"/>
      <c r="INT386" s="132"/>
      <c r="INU386" s="132"/>
      <c r="INV386" s="132"/>
      <c r="INW386" s="132"/>
      <c r="INX386" s="132"/>
      <c r="INY386" s="132"/>
      <c r="INZ386" s="132"/>
      <c r="IOA386" s="132"/>
      <c r="IOB386" s="132"/>
      <c r="IOC386" s="132"/>
      <c r="IOD386" s="132"/>
      <c r="IOE386" s="132"/>
      <c r="IOF386" s="132"/>
      <c r="IOG386" s="132"/>
      <c r="IOH386" s="132"/>
      <c r="IOI386" s="132"/>
      <c r="IOJ386" s="132"/>
      <c r="IOK386" s="132"/>
      <c r="IOL386" s="132"/>
      <c r="IOM386" s="132"/>
      <c r="ION386" s="132"/>
      <c r="IOO386" s="132"/>
      <c r="IOP386" s="132"/>
      <c r="IOQ386" s="132"/>
      <c r="IOR386" s="132"/>
      <c r="IOS386" s="132"/>
      <c r="IOT386" s="132"/>
      <c r="IOU386" s="132"/>
      <c r="IOV386" s="132"/>
      <c r="IOW386" s="132"/>
      <c r="IOX386" s="132"/>
      <c r="IOY386" s="132"/>
      <c r="IOZ386" s="132"/>
      <c r="IPA386" s="132"/>
      <c r="IPB386" s="132"/>
      <c r="IPC386" s="132"/>
      <c r="IPD386" s="132"/>
      <c r="IPE386" s="132"/>
      <c r="IPF386" s="132"/>
      <c r="IPG386" s="132"/>
      <c r="IPH386" s="132"/>
      <c r="IPI386" s="132"/>
      <c r="IPJ386" s="132"/>
      <c r="IPK386" s="132"/>
      <c r="IPL386" s="132"/>
      <c r="IPM386" s="132"/>
      <c r="IPN386" s="132"/>
      <c r="IPO386" s="132"/>
      <c r="IPP386" s="132"/>
      <c r="IPQ386" s="132"/>
      <c r="IPR386" s="132"/>
      <c r="IPS386" s="132"/>
      <c r="IPT386" s="132"/>
      <c r="IPU386" s="132"/>
      <c r="IPV386" s="132"/>
      <c r="IPW386" s="132"/>
      <c r="IPX386" s="132"/>
      <c r="IPY386" s="132"/>
      <c r="IPZ386" s="132"/>
      <c r="IQA386" s="132"/>
      <c r="IQB386" s="132"/>
      <c r="IQC386" s="132"/>
      <c r="IQD386" s="132"/>
      <c r="IQE386" s="132"/>
      <c r="IQF386" s="132"/>
      <c r="IQG386" s="132"/>
      <c r="IQH386" s="132"/>
      <c r="IQI386" s="132"/>
      <c r="IQJ386" s="132"/>
      <c r="IQK386" s="132"/>
      <c r="IQL386" s="132"/>
      <c r="IQM386" s="132"/>
      <c r="IQN386" s="132"/>
      <c r="IQO386" s="132"/>
      <c r="IQP386" s="132"/>
      <c r="IQQ386" s="132"/>
      <c r="IQR386" s="132"/>
      <c r="IQS386" s="132"/>
      <c r="IQT386" s="132"/>
      <c r="IQU386" s="132"/>
      <c r="IQV386" s="132"/>
      <c r="IQW386" s="132"/>
      <c r="IQX386" s="132"/>
      <c r="IQY386" s="132"/>
      <c r="IQZ386" s="132"/>
      <c r="IRA386" s="132"/>
      <c r="IRB386" s="132"/>
      <c r="IRC386" s="132"/>
      <c r="IRD386" s="132"/>
      <c r="IRE386" s="132"/>
      <c r="IRF386" s="132"/>
      <c r="IRG386" s="132"/>
      <c r="IRH386" s="132"/>
      <c r="IRI386" s="132"/>
      <c r="IRJ386" s="132"/>
      <c r="IRK386" s="132"/>
      <c r="IRL386" s="132"/>
      <c r="IRM386" s="132"/>
      <c r="IRN386" s="132"/>
      <c r="IRO386" s="132"/>
      <c r="IRP386" s="132"/>
      <c r="IRQ386" s="132"/>
      <c r="IRR386" s="132"/>
      <c r="IRS386" s="132"/>
      <c r="IRT386" s="132"/>
      <c r="IRU386" s="132"/>
      <c r="IRV386" s="132"/>
      <c r="IRW386" s="132"/>
      <c r="IRX386" s="132"/>
      <c r="IRY386" s="132"/>
      <c r="IRZ386" s="132"/>
      <c r="ISA386" s="132"/>
      <c r="ISB386" s="132"/>
      <c r="ISC386" s="132"/>
      <c r="ISD386" s="132"/>
      <c r="ISE386" s="132"/>
      <c r="ISF386" s="132"/>
      <c r="ISG386" s="132"/>
      <c r="ISH386" s="132"/>
      <c r="ISI386" s="132"/>
      <c r="ISJ386" s="132"/>
      <c r="ISK386" s="132"/>
      <c r="ISL386" s="132"/>
      <c r="ISM386" s="132"/>
      <c r="ISN386" s="132"/>
      <c r="ISO386" s="132"/>
      <c r="ISP386" s="132"/>
      <c r="ISQ386" s="132"/>
      <c r="ISR386" s="132"/>
      <c r="ISS386" s="132"/>
      <c r="IST386" s="132"/>
      <c r="ISU386" s="132"/>
      <c r="ISV386" s="132"/>
      <c r="ISW386" s="132"/>
      <c r="ISX386" s="132"/>
      <c r="ISY386" s="132"/>
      <c r="ISZ386" s="132"/>
      <c r="ITA386" s="132"/>
      <c r="ITB386" s="132"/>
      <c r="ITC386" s="132"/>
      <c r="ITD386" s="132"/>
      <c r="ITE386" s="132"/>
      <c r="ITF386" s="132"/>
      <c r="ITG386" s="132"/>
      <c r="ITH386" s="132"/>
      <c r="ITI386" s="132"/>
      <c r="ITJ386" s="132"/>
      <c r="ITK386" s="132"/>
      <c r="ITL386" s="132"/>
      <c r="ITM386" s="132"/>
      <c r="ITN386" s="132"/>
      <c r="ITO386" s="132"/>
      <c r="ITP386" s="132"/>
      <c r="ITQ386" s="132"/>
      <c r="ITR386" s="132"/>
      <c r="ITS386" s="132"/>
      <c r="ITT386" s="132"/>
      <c r="ITU386" s="132"/>
      <c r="ITV386" s="132"/>
      <c r="ITW386" s="132"/>
      <c r="ITX386" s="132"/>
      <c r="ITY386" s="132"/>
      <c r="ITZ386" s="132"/>
      <c r="IUA386" s="132"/>
      <c r="IUB386" s="132"/>
      <c r="IUC386" s="132"/>
      <c r="IUD386" s="132"/>
      <c r="IUE386" s="132"/>
      <c r="IUF386" s="132"/>
      <c r="IUG386" s="132"/>
      <c r="IUH386" s="132"/>
      <c r="IUI386" s="132"/>
      <c r="IUJ386" s="132"/>
      <c r="IUK386" s="132"/>
      <c r="IUL386" s="132"/>
      <c r="IUM386" s="132"/>
      <c r="IUN386" s="132"/>
      <c r="IUO386" s="132"/>
      <c r="IUP386" s="132"/>
      <c r="IUQ386" s="132"/>
      <c r="IUR386" s="132"/>
      <c r="IUS386" s="132"/>
      <c r="IUT386" s="132"/>
      <c r="IUU386" s="132"/>
      <c r="IUV386" s="132"/>
      <c r="IUW386" s="132"/>
      <c r="IUX386" s="132"/>
      <c r="IUY386" s="132"/>
      <c r="IUZ386" s="132"/>
      <c r="IVA386" s="132"/>
      <c r="IVB386" s="132"/>
      <c r="IVC386" s="132"/>
      <c r="IVD386" s="132"/>
      <c r="IVE386" s="132"/>
      <c r="IVF386" s="132"/>
      <c r="IVG386" s="132"/>
      <c r="IVH386" s="132"/>
      <c r="IVI386" s="132"/>
      <c r="IVJ386" s="132"/>
      <c r="IVK386" s="132"/>
      <c r="IVL386" s="132"/>
      <c r="IVM386" s="132"/>
      <c r="IVN386" s="132"/>
      <c r="IVO386" s="132"/>
      <c r="IVP386" s="132"/>
      <c r="IVQ386" s="132"/>
      <c r="IVR386" s="132"/>
      <c r="IVS386" s="132"/>
      <c r="IVT386" s="132"/>
      <c r="IVU386" s="132"/>
      <c r="IVV386" s="132"/>
      <c r="IVW386" s="132"/>
      <c r="IVX386" s="132"/>
      <c r="IVY386" s="132"/>
      <c r="IVZ386" s="132"/>
      <c r="IWA386" s="132"/>
      <c r="IWB386" s="132"/>
      <c r="IWC386" s="132"/>
      <c r="IWD386" s="132"/>
      <c r="IWE386" s="132"/>
      <c r="IWF386" s="132"/>
      <c r="IWG386" s="132"/>
      <c r="IWH386" s="132"/>
      <c r="IWI386" s="132"/>
      <c r="IWJ386" s="132"/>
      <c r="IWK386" s="132"/>
      <c r="IWL386" s="132"/>
      <c r="IWM386" s="132"/>
      <c r="IWN386" s="132"/>
      <c r="IWO386" s="132"/>
      <c r="IWP386" s="132"/>
      <c r="IWQ386" s="132"/>
      <c r="IWR386" s="132"/>
      <c r="IWS386" s="132"/>
      <c r="IWT386" s="132"/>
      <c r="IWU386" s="132"/>
      <c r="IWV386" s="132"/>
      <c r="IWW386" s="132"/>
      <c r="IWX386" s="132"/>
      <c r="IWY386" s="132"/>
      <c r="IWZ386" s="132"/>
      <c r="IXA386" s="132"/>
      <c r="IXB386" s="132"/>
      <c r="IXC386" s="132"/>
      <c r="IXD386" s="132"/>
      <c r="IXE386" s="132"/>
      <c r="IXF386" s="132"/>
      <c r="IXG386" s="132"/>
      <c r="IXH386" s="132"/>
      <c r="IXI386" s="132"/>
      <c r="IXJ386" s="132"/>
      <c r="IXK386" s="132"/>
      <c r="IXL386" s="132"/>
      <c r="IXM386" s="132"/>
      <c r="IXN386" s="132"/>
      <c r="IXO386" s="132"/>
      <c r="IXP386" s="132"/>
      <c r="IXQ386" s="132"/>
      <c r="IXR386" s="132"/>
      <c r="IXS386" s="132"/>
      <c r="IXT386" s="132"/>
      <c r="IXU386" s="132"/>
      <c r="IXV386" s="132"/>
      <c r="IXW386" s="132"/>
      <c r="IXX386" s="132"/>
      <c r="IXY386" s="132"/>
      <c r="IXZ386" s="132"/>
      <c r="IYA386" s="132"/>
      <c r="IYB386" s="132"/>
      <c r="IYC386" s="132"/>
      <c r="IYD386" s="132"/>
      <c r="IYE386" s="132"/>
      <c r="IYF386" s="132"/>
      <c r="IYG386" s="132"/>
      <c r="IYH386" s="132"/>
      <c r="IYI386" s="132"/>
      <c r="IYJ386" s="132"/>
      <c r="IYK386" s="132"/>
      <c r="IYL386" s="132"/>
      <c r="IYM386" s="132"/>
      <c r="IYN386" s="132"/>
      <c r="IYO386" s="132"/>
      <c r="IYP386" s="132"/>
      <c r="IYQ386" s="132"/>
      <c r="IYR386" s="132"/>
      <c r="IYS386" s="132"/>
      <c r="IYT386" s="132"/>
      <c r="IYU386" s="132"/>
      <c r="IYV386" s="132"/>
      <c r="IYW386" s="132"/>
      <c r="IYX386" s="132"/>
      <c r="IYY386" s="132"/>
      <c r="IYZ386" s="132"/>
      <c r="IZA386" s="132"/>
      <c r="IZB386" s="132"/>
      <c r="IZC386" s="132"/>
      <c r="IZD386" s="132"/>
      <c r="IZE386" s="132"/>
      <c r="IZF386" s="132"/>
      <c r="IZG386" s="132"/>
      <c r="IZH386" s="132"/>
      <c r="IZI386" s="132"/>
      <c r="IZJ386" s="132"/>
      <c r="IZK386" s="132"/>
      <c r="IZL386" s="132"/>
      <c r="IZM386" s="132"/>
      <c r="IZN386" s="132"/>
      <c r="IZO386" s="132"/>
      <c r="IZP386" s="132"/>
      <c r="IZQ386" s="132"/>
      <c r="IZR386" s="132"/>
      <c r="IZS386" s="132"/>
      <c r="IZT386" s="132"/>
      <c r="IZU386" s="132"/>
      <c r="IZV386" s="132"/>
      <c r="IZW386" s="132"/>
      <c r="IZX386" s="132"/>
      <c r="IZY386" s="132"/>
      <c r="IZZ386" s="132"/>
      <c r="JAA386" s="132"/>
      <c r="JAB386" s="132"/>
      <c r="JAC386" s="132"/>
      <c r="JAD386" s="132"/>
      <c r="JAE386" s="132"/>
      <c r="JAF386" s="132"/>
      <c r="JAG386" s="132"/>
      <c r="JAH386" s="132"/>
      <c r="JAI386" s="132"/>
      <c r="JAJ386" s="132"/>
      <c r="JAK386" s="132"/>
      <c r="JAL386" s="132"/>
      <c r="JAM386" s="132"/>
      <c r="JAN386" s="132"/>
      <c r="JAO386" s="132"/>
      <c r="JAP386" s="132"/>
      <c r="JAQ386" s="132"/>
      <c r="JAR386" s="132"/>
      <c r="JAS386" s="132"/>
      <c r="JAT386" s="132"/>
      <c r="JAU386" s="132"/>
      <c r="JAV386" s="132"/>
      <c r="JAW386" s="132"/>
      <c r="JAX386" s="132"/>
      <c r="JAY386" s="132"/>
      <c r="JAZ386" s="132"/>
      <c r="JBA386" s="132"/>
      <c r="JBB386" s="132"/>
      <c r="JBC386" s="132"/>
      <c r="JBD386" s="132"/>
      <c r="JBE386" s="132"/>
      <c r="JBF386" s="132"/>
      <c r="JBG386" s="132"/>
      <c r="JBH386" s="132"/>
      <c r="JBI386" s="132"/>
      <c r="JBJ386" s="132"/>
      <c r="JBK386" s="132"/>
      <c r="JBL386" s="132"/>
      <c r="JBM386" s="132"/>
      <c r="JBN386" s="132"/>
      <c r="JBO386" s="132"/>
      <c r="JBP386" s="132"/>
      <c r="JBQ386" s="132"/>
      <c r="JBR386" s="132"/>
      <c r="JBS386" s="132"/>
      <c r="JBT386" s="132"/>
      <c r="JBU386" s="132"/>
      <c r="JBV386" s="132"/>
      <c r="JBW386" s="132"/>
      <c r="JBX386" s="132"/>
      <c r="JBY386" s="132"/>
      <c r="JBZ386" s="132"/>
      <c r="JCA386" s="132"/>
      <c r="JCB386" s="132"/>
      <c r="JCC386" s="132"/>
      <c r="JCD386" s="132"/>
      <c r="JCE386" s="132"/>
      <c r="JCF386" s="132"/>
      <c r="JCG386" s="132"/>
      <c r="JCH386" s="132"/>
      <c r="JCI386" s="132"/>
      <c r="JCJ386" s="132"/>
      <c r="JCK386" s="132"/>
      <c r="JCL386" s="132"/>
      <c r="JCM386" s="132"/>
      <c r="JCN386" s="132"/>
      <c r="JCO386" s="132"/>
      <c r="JCP386" s="132"/>
      <c r="JCQ386" s="132"/>
      <c r="JCR386" s="132"/>
      <c r="JCS386" s="132"/>
      <c r="JCT386" s="132"/>
      <c r="JCU386" s="132"/>
      <c r="JCV386" s="132"/>
      <c r="JCW386" s="132"/>
      <c r="JCX386" s="132"/>
      <c r="JCY386" s="132"/>
      <c r="JCZ386" s="132"/>
      <c r="JDA386" s="132"/>
      <c r="JDB386" s="132"/>
      <c r="JDC386" s="132"/>
      <c r="JDD386" s="132"/>
      <c r="JDE386" s="132"/>
      <c r="JDF386" s="132"/>
      <c r="JDG386" s="132"/>
      <c r="JDH386" s="132"/>
      <c r="JDI386" s="132"/>
      <c r="JDJ386" s="132"/>
      <c r="JDK386" s="132"/>
      <c r="JDL386" s="132"/>
      <c r="JDM386" s="132"/>
      <c r="JDN386" s="132"/>
      <c r="JDO386" s="132"/>
      <c r="JDP386" s="132"/>
      <c r="JDQ386" s="132"/>
      <c r="JDR386" s="132"/>
      <c r="JDS386" s="132"/>
      <c r="JDT386" s="132"/>
      <c r="JDU386" s="132"/>
      <c r="JDV386" s="132"/>
      <c r="JDW386" s="132"/>
      <c r="JDX386" s="132"/>
      <c r="JDY386" s="132"/>
      <c r="JDZ386" s="132"/>
      <c r="JEA386" s="132"/>
      <c r="JEB386" s="132"/>
      <c r="JEC386" s="132"/>
      <c r="JED386" s="132"/>
      <c r="JEE386" s="132"/>
      <c r="JEF386" s="132"/>
      <c r="JEG386" s="132"/>
      <c r="JEH386" s="132"/>
      <c r="JEI386" s="132"/>
      <c r="JEJ386" s="132"/>
      <c r="JEK386" s="132"/>
      <c r="JEL386" s="132"/>
      <c r="JEM386" s="132"/>
      <c r="JEN386" s="132"/>
      <c r="JEO386" s="132"/>
      <c r="JEP386" s="132"/>
      <c r="JEQ386" s="132"/>
      <c r="JER386" s="132"/>
      <c r="JES386" s="132"/>
      <c r="JET386" s="132"/>
      <c r="JEU386" s="132"/>
      <c r="JEV386" s="132"/>
      <c r="JEW386" s="132"/>
      <c r="JEX386" s="132"/>
      <c r="JEY386" s="132"/>
      <c r="JEZ386" s="132"/>
      <c r="JFA386" s="132"/>
      <c r="JFB386" s="132"/>
      <c r="JFC386" s="132"/>
      <c r="JFD386" s="132"/>
      <c r="JFE386" s="132"/>
      <c r="JFF386" s="132"/>
      <c r="JFG386" s="132"/>
      <c r="JFH386" s="132"/>
      <c r="JFI386" s="132"/>
      <c r="JFJ386" s="132"/>
      <c r="JFK386" s="132"/>
      <c r="JFL386" s="132"/>
      <c r="JFM386" s="132"/>
      <c r="JFN386" s="132"/>
      <c r="JFO386" s="132"/>
      <c r="JFP386" s="132"/>
      <c r="JFQ386" s="132"/>
      <c r="JFR386" s="132"/>
      <c r="JFS386" s="132"/>
      <c r="JFT386" s="132"/>
      <c r="JFU386" s="132"/>
      <c r="JFV386" s="132"/>
      <c r="JFW386" s="132"/>
      <c r="JFX386" s="132"/>
      <c r="JFY386" s="132"/>
      <c r="JFZ386" s="132"/>
      <c r="JGA386" s="132"/>
      <c r="JGB386" s="132"/>
      <c r="JGC386" s="132"/>
      <c r="JGD386" s="132"/>
      <c r="JGE386" s="132"/>
      <c r="JGF386" s="132"/>
      <c r="JGG386" s="132"/>
      <c r="JGH386" s="132"/>
      <c r="JGI386" s="132"/>
      <c r="JGJ386" s="132"/>
      <c r="JGK386" s="132"/>
      <c r="JGL386" s="132"/>
      <c r="JGM386" s="132"/>
      <c r="JGN386" s="132"/>
      <c r="JGO386" s="132"/>
      <c r="JGP386" s="132"/>
      <c r="JGQ386" s="132"/>
      <c r="JGR386" s="132"/>
      <c r="JGS386" s="132"/>
      <c r="JGT386" s="132"/>
      <c r="JGU386" s="132"/>
      <c r="JGV386" s="132"/>
      <c r="JGW386" s="132"/>
      <c r="JGX386" s="132"/>
      <c r="JGY386" s="132"/>
      <c r="JGZ386" s="132"/>
      <c r="JHA386" s="132"/>
      <c r="JHB386" s="132"/>
      <c r="JHC386" s="132"/>
      <c r="JHD386" s="132"/>
      <c r="JHE386" s="132"/>
      <c r="JHF386" s="132"/>
      <c r="JHG386" s="132"/>
      <c r="JHH386" s="132"/>
      <c r="JHI386" s="132"/>
      <c r="JHJ386" s="132"/>
      <c r="JHK386" s="132"/>
      <c r="JHL386" s="132"/>
      <c r="JHM386" s="132"/>
      <c r="JHN386" s="132"/>
      <c r="JHO386" s="132"/>
      <c r="JHP386" s="132"/>
      <c r="JHQ386" s="132"/>
      <c r="JHR386" s="132"/>
      <c r="JHS386" s="132"/>
      <c r="JHT386" s="132"/>
      <c r="JHU386" s="132"/>
      <c r="JHV386" s="132"/>
      <c r="JHW386" s="132"/>
      <c r="JHX386" s="132"/>
      <c r="JHY386" s="132"/>
      <c r="JHZ386" s="132"/>
      <c r="JIA386" s="132"/>
      <c r="JIB386" s="132"/>
      <c r="JIC386" s="132"/>
      <c r="JID386" s="132"/>
      <c r="JIE386" s="132"/>
      <c r="JIF386" s="132"/>
      <c r="JIG386" s="132"/>
      <c r="JIH386" s="132"/>
      <c r="JII386" s="132"/>
      <c r="JIJ386" s="132"/>
      <c r="JIK386" s="132"/>
      <c r="JIL386" s="132"/>
      <c r="JIM386" s="132"/>
      <c r="JIN386" s="132"/>
      <c r="JIO386" s="132"/>
      <c r="JIP386" s="132"/>
      <c r="JIQ386" s="132"/>
      <c r="JIR386" s="132"/>
      <c r="JIS386" s="132"/>
      <c r="JIT386" s="132"/>
      <c r="JIU386" s="132"/>
      <c r="JIV386" s="132"/>
      <c r="JIW386" s="132"/>
      <c r="JIX386" s="132"/>
      <c r="JIY386" s="132"/>
      <c r="JIZ386" s="132"/>
      <c r="JJA386" s="132"/>
      <c r="JJB386" s="132"/>
      <c r="JJC386" s="132"/>
      <c r="JJD386" s="132"/>
      <c r="JJE386" s="132"/>
      <c r="JJF386" s="132"/>
      <c r="JJG386" s="132"/>
      <c r="JJH386" s="132"/>
      <c r="JJI386" s="132"/>
      <c r="JJJ386" s="132"/>
      <c r="JJK386" s="132"/>
      <c r="JJL386" s="132"/>
      <c r="JJM386" s="132"/>
      <c r="JJN386" s="132"/>
      <c r="JJO386" s="132"/>
      <c r="JJP386" s="132"/>
      <c r="JJQ386" s="132"/>
      <c r="JJR386" s="132"/>
      <c r="JJS386" s="132"/>
      <c r="JJT386" s="132"/>
      <c r="JJU386" s="132"/>
      <c r="JJV386" s="132"/>
      <c r="JJW386" s="132"/>
      <c r="JJX386" s="132"/>
      <c r="JJY386" s="132"/>
      <c r="JJZ386" s="132"/>
      <c r="JKA386" s="132"/>
      <c r="JKB386" s="132"/>
      <c r="JKC386" s="132"/>
      <c r="JKD386" s="132"/>
      <c r="JKE386" s="132"/>
      <c r="JKF386" s="132"/>
      <c r="JKG386" s="132"/>
      <c r="JKH386" s="132"/>
      <c r="JKI386" s="132"/>
      <c r="JKJ386" s="132"/>
      <c r="JKK386" s="132"/>
      <c r="JKL386" s="132"/>
      <c r="JKM386" s="132"/>
      <c r="JKN386" s="132"/>
      <c r="JKO386" s="132"/>
      <c r="JKP386" s="132"/>
      <c r="JKQ386" s="132"/>
      <c r="JKR386" s="132"/>
      <c r="JKS386" s="132"/>
      <c r="JKT386" s="132"/>
      <c r="JKU386" s="132"/>
      <c r="JKV386" s="132"/>
      <c r="JKW386" s="132"/>
      <c r="JKX386" s="132"/>
      <c r="JKY386" s="132"/>
      <c r="JKZ386" s="132"/>
      <c r="JLA386" s="132"/>
      <c r="JLB386" s="132"/>
      <c r="JLC386" s="132"/>
      <c r="JLD386" s="132"/>
      <c r="JLE386" s="132"/>
      <c r="JLF386" s="132"/>
      <c r="JLG386" s="132"/>
      <c r="JLH386" s="132"/>
      <c r="JLI386" s="132"/>
      <c r="JLJ386" s="132"/>
      <c r="JLK386" s="132"/>
      <c r="JLL386" s="132"/>
      <c r="JLM386" s="132"/>
      <c r="JLN386" s="132"/>
      <c r="JLO386" s="132"/>
      <c r="JLP386" s="132"/>
      <c r="JLQ386" s="132"/>
      <c r="JLR386" s="132"/>
      <c r="JLS386" s="132"/>
      <c r="JLT386" s="132"/>
      <c r="JLU386" s="132"/>
      <c r="JLV386" s="132"/>
      <c r="JLW386" s="132"/>
      <c r="JLX386" s="132"/>
      <c r="JLY386" s="132"/>
      <c r="JLZ386" s="132"/>
      <c r="JMA386" s="132"/>
      <c r="JMB386" s="132"/>
      <c r="JMC386" s="132"/>
      <c r="JMD386" s="132"/>
      <c r="JME386" s="132"/>
      <c r="JMF386" s="132"/>
      <c r="JMG386" s="132"/>
      <c r="JMH386" s="132"/>
      <c r="JMI386" s="132"/>
      <c r="JMJ386" s="132"/>
      <c r="JMK386" s="132"/>
      <c r="JML386" s="132"/>
      <c r="JMM386" s="132"/>
      <c r="JMN386" s="132"/>
      <c r="JMO386" s="132"/>
      <c r="JMP386" s="132"/>
      <c r="JMQ386" s="132"/>
      <c r="JMR386" s="132"/>
      <c r="JMS386" s="132"/>
      <c r="JMT386" s="132"/>
      <c r="JMU386" s="132"/>
      <c r="JMV386" s="132"/>
      <c r="JMW386" s="132"/>
      <c r="JMX386" s="132"/>
      <c r="JMY386" s="132"/>
      <c r="JMZ386" s="132"/>
      <c r="JNA386" s="132"/>
      <c r="JNB386" s="132"/>
      <c r="JNC386" s="132"/>
      <c r="JND386" s="132"/>
      <c r="JNE386" s="132"/>
      <c r="JNF386" s="132"/>
      <c r="JNG386" s="132"/>
      <c r="JNH386" s="132"/>
      <c r="JNI386" s="132"/>
      <c r="JNJ386" s="132"/>
      <c r="JNK386" s="132"/>
      <c r="JNL386" s="132"/>
      <c r="JNM386" s="132"/>
      <c r="JNN386" s="132"/>
      <c r="JNO386" s="132"/>
      <c r="JNP386" s="132"/>
      <c r="JNQ386" s="132"/>
      <c r="JNR386" s="132"/>
      <c r="JNS386" s="132"/>
      <c r="JNT386" s="132"/>
      <c r="JNU386" s="132"/>
      <c r="JNV386" s="132"/>
      <c r="JNW386" s="132"/>
      <c r="JNX386" s="132"/>
      <c r="JNY386" s="132"/>
      <c r="JNZ386" s="132"/>
      <c r="JOA386" s="132"/>
      <c r="JOB386" s="132"/>
      <c r="JOC386" s="132"/>
      <c r="JOD386" s="132"/>
      <c r="JOE386" s="132"/>
      <c r="JOF386" s="132"/>
      <c r="JOG386" s="132"/>
      <c r="JOH386" s="132"/>
      <c r="JOI386" s="132"/>
      <c r="JOJ386" s="132"/>
      <c r="JOK386" s="132"/>
      <c r="JOL386" s="132"/>
      <c r="JOM386" s="132"/>
      <c r="JON386" s="132"/>
      <c r="JOO386" s="132"/>
      <c r="JOP386" s="132"/>
      <c r="JOQ386" s="132"/>
      <c r="JOR386" s="132"/>
      <c r="JOS386" s="132"/>
      <c r="JOT386" s="132"/>
      <c r="JOU386" s="132"/>
      <c r="JOV386" s="132"/>
      <c r="JOW386" s="132"/>
      <c r="JOX386" s="132"/>
      <c r="JOY386" s="132"/>
      <c r="JOZ386" s="132"/>
      <c r="JPA386" s="132"/>
      <c r="JPB386" s="132"/>
      <c r="JPC386" s="132"/>
      <c r="JPD386" s="132"/>
      <c r="JPE386" s="132"/>
      <c r="JPF386" s="132"/>
      <c r="JPG386" s="132"/>
      <c r="JPH386" s="132"/>
      <c r="JPI386" s="132"/>
      <c r="JPJ386" s="132"/>
      <c r="JPK386" s="132"/>
      <c r="JPL386" s="132"/>
      <c r="JPM386" s="132"/>
      <c r="JPN386" s="132"/>
      <c r="JPO386" s="132"/>
      <c r="JPP386" s="132"/>
      <c r="JPQ386" s="132"/>
      <c r="JPR386" s="132"/>
      <c r="JPS386" s="132"/>
      <c r="JPT386" s="132"/>
      <c r="JPU386" s="132"/>
      <c r="JPV386" s="132"/>
      <c r="JPW386" s="132"/>
      <c r="JPX386" s="132"/>
      <c r="JPY386" s="132"/>
      <c r="JPZ386" s="132"/>
      <c r="JQA386" s="132"/>
      <c r="JQB386" s="132"/>
      <c r="JQC386" s="132"/>
      <c r="JQD386" s="132"/>
      <c r="JQE386" s="132"/>
      <c r="JQF386" s="132"/>
      <c r="JQG386" s="132"/>
      <c r="JQH386" s="132"/>
      <c r="JQI386" s="132"/>
      <c r="JQJ386" s="132"/>
      <c r="JQK386" s="132"/>
      <c r="JQL386" s="132"/>
      <c r="JQM386" s="132"/>
      <c r="JQN386" s="132"/>
      <c r="JQO386" s="132"/>
      <c r="JQP386" s="132"/>
      <c r="JQQ386" s="132"/>
      <c r="JQR386" s="132"/>
      <c r="JQS386" s="132"/>
      <c r="JQT386" s="132"/>
      <c r="JQU386" s="132"/>
      <c r="JQV386" s="132"/>
      <c r="JQW386" s="132"/>
      <c r="JQX386" s="132"/>
      <c r="JQY386" s="132"/>
      <c r="JQZ386" s="132"/>
      <c r="JRA386" s="132"/>
      <c r="JRB386" s="132"/>
      <c r="JRC386" s="132"/>
      <c r="JRD386" s="132"/>
      <c r="JRE386" s="132"/>
      <c r="JRF386" s="132"/>
      <c r="JRG386" s="132"/>
      <c r="JRH386" s="132"/>
      <c r="JRI386" s="132"/>
      <c r="JRJ386" s="132"/>
      <c r="JRK386" s="132"/>
      <c r="JRL386" s="132"/>
      <c r="JRM386" s="132"/>
      <c r="JRN386" s="132"/>
      <c r="JRO386" s="132"/>
      <c r="JRP386" s="132"/>
      <c r="JRQ386" s="132"/>
      <c r="JRR386" s="132"/>
      <c r="JRS386" s="132"/>
      <c r="JRT386" s="132"/>
      <c r="JRU386" s="132"/>
      <c r="JRV386" s="132"/>
      <c r="JRW386" s="132"/>
      <c r="JRX386" s="132"/>
      <c r="JRY386" s="132"/>
      <c r="JRZ386" s="132"/>
      <c r="JSA386" s="132"/>
      <c r="JSB386" s="132"/>
      <c r="JSC386" s="132"/>
      <c r="JSD386" s="132"/>
      <c r="JSE386" s="132"/>
      <c r="JSF386" s="132"/>
      <c r="JSG386" s="132"/>
      <c r="JSH386" s="132"/>
      <c r="JSI386" s="132"/>
      <c r="JSJ386" s="132"/>
      <c r="JSK386" s="132"/>
      <c r="JSL386" s="132"/>
      <c r="JSM386" s="132"/>
      <c r="JSN386" s="132"/>
      <c r="JSO386" s="132"/>
      <c r="JSP386" s="132"/>
      <c r="JSQ386" s="132"/>
      <c r="JSR386" s="132"/>
      <c r="JSS386" s="132"/>
      <c r="JST386" s="132"/>
      <c r="JSU386" s="132"/>
      <c r="JSV386" s="132"/>
      <c r="JSW386" s="132"/>
      <c r="JSX386" s="132"/>
      <c r="JSY386" s="132"/>
      <c r="JSZ386" s="132"/>
      <c r="JTA386" s="132"/>
      <c r="JTB386" s="132"/>
      <c r="JTC386" s="132"/>
      <c r="JTD386" s="132"/>
      <c r="JTE386" s="132"/>
      <c r="JTF386" s="132"/>
      <c r="JTG386" s="132"/>
      <c r="JTH386" s="132"/>
      <c r="JTI386" s="132"/>
      <c r="JTJ386" s="132"/>
      <c r="JTK386" s="132"/>
      <c r="JTL386" s="132"/>
      <c r="JTM386" s="132"/>
      <c r="JTN386" s="132"/>
      <c r="JTO386" s="132"/>
      <c r="JTP386" s="132"/>
      <c r="JTQ386" s="132"/>
      <c r="JTR386" s="132"/>
      <c r="JTS386" s="132"/>
      <c r="JTT386" s="132"/>
      <c r="JTU386" s="132"/>
      <c r="JTV386" s="132"/>
      <c r="JTW386" s="132"/>
      <c r="JTX386" s="132"/>
      <c r="JTY386" s="132"/>
      <c r="JTZ386" s="132"/>
      <c r="JUA386" s="132"/>
      <c r="JUB386" s="132"/>
      <c r="JUC386" s="132"/>
      <c r="JUD386" s="132"/>
      <c r="JUE386" s="132"/>
      <c r="JUF386" s="132"/>
      <c r="JUG386" s="132"/>
      <c r="JUH386" s="132"/>
      <c r="JUI386" s="132"/>
      <c r="JUJ386" s="132"/>
      <c r="JUK386" s="132"/>
      <c r="JUL386" s="132"/>
      <c r="JUM386" s="132"/>
      <c r="JUN386" s="132"/>
      <c r="JUO386" s="132"/>
      <c r="JUP386" s="132"/>
      <c r="JUQ386" s="132"/>
      <c r="JUR386" s="132"/>
      <c r="JUS386" s="132"/>
      <c r="JUT386" s="132"/>
      <c r="JUU386" s="132"/>
      <c r="JUV386" s="132"/>
      <c r="JUW386" s="132"/>
      <c r="JUX386" s="132"/>
      <c r="JUY386" s="132"/>
      <c r="JUZ386" s="132"/>
      <c r="JVA386" s="132"/>
      <c r="JVB386" s="132"/>
      <c r="JVC386" s="132"/>
      <c r="JVD386" s="132"/>
      <c r="JVE386" s="132"/>
      <c r="JVF386" s="132"/>
      <c r="JVG386" s="132"/>
      <c r="JVH386" s="132"/>
      <c r="JVI386" s="132"/>
      <c r="JVJ386" s="132"/>
      <c r="JVK386" s="132"/>
      <c r="JVL386" s="132"/>
      <c r="JVM386" s="132"/>
      <c r="JVN386" s="132"/>
      <c r="JVO386" s="132"/>
      <c r="JVP386" s="132"/>
      <c r="JVQ386" s="132"/>
      <c r="JVR386" s="132"/>
      <c r="JVS386" s="132"/>
      <c r="JVT386" s="132"/>
      <c r="JVU386" s="132"/>
      <c r="JVV386" s="132"/>
      <c r="JVW386" s="132"/>
      <c r="JVX386" s="132"/>
      <c r="JVY386" s="132"/>
      <c r="JVZ386" s="132"/>
      <c r="JWA386" s="132"/>
      <c r="JWB386" s="132"/>
      <c r="JWC386" s="132"/>
      <c r="JWD386" s="132"/>
      <c r="JWE386" s="132"/>
      <c r="JWF386" s="132"/>
      <c r="JWG386" s="132"/>
      <c r="JWH386" s="132"/>
      <c r="JWI386" s="132"/>
      <c r="JWJ386" s="132"/>
      <c r="JWK386" s="132"/>
      <c r="JWL386" s="132"/>
      <c r="JWM386" s="132"/>
      <c r="JWN386" s="132"/>
      <c r="JWO386" s="132"/>
      <c r="JWP386" s="132"/>
      <c r="JWQ386" s="132"/>
      <c r="JWR386" s="132"/>
      <c r="JWS386" s="132"/>
      <c r="JWT386" s="132"/>
      <c r="JWU386" s="132"/>
      <c r="JWV386" s="132"/>
      <c r="JWW386" s="132"/>
      <c r="JWX386" s="132"/>
      <c r="JWY386" s="132"/>
      <c r="JWZ386" s="132"/>
      <c r="JXA386" s="132"/>
      <c r="JXB386" s="132"/>
      <c r="JXC386" s="132"/>
      <c r="JXD386" s="132"/>
      <c r="JXE386" s="132"/>
      <c r="JXF386" s="132"/>
      <c r="JXG386" s="132"/>
      <c r="JXH386" s="132"/>
      <c r="JXI386" s="132"/>
      <c r="JXJ386" s="132"/>
      <c r="JXK386" s="132"/>
      <c r="JXL386" s="132"/>
      <c r="JXM386" s="132"/>
      <c r="JXN386" s="132"/>
      <c r="JXO386" s="132"/>
      <c r="JXP386" s="132"/>
      <c r="JXQ386" s="132"/>
      <c r="JXR386" s="132"/>
      <c r="JXS386" s="132"/>
      <c r="JXT386" s="132"/>
      <c r="JXU386" s="132"/>
      <c r="JXV386" s="132"/>
      <c r="JXW386" s="132"/>
      <c r="JXX386" s="132"/>
      <c r="JXY386" s="132"/>
      <c r="JXZ386" s="132"/>
      <c r="JYA386" s="132"/>
      <c r="JYB386" s="132"/>
      <c r="JYC386" s="132"/>
      <c r="JYD386" s="132"/>
      <c r="JYE386" s="132"/>
      <c r="JYF386" s="132"/>
      <c r="JYG386" s="132"/>
      <c r="JYH386" s="132"/>
      <c r="JYI386" s="132"/>
      <c r="JYJ386" s="132"/>
      <c r="JYK386" s="132"/>
      <c r="JYL386" s="132"/>
      <c r="JYM386" s="132"/>
      <c r="JYN386" s="132"/>
      <c r="JYO386" s="132"/>
      <c r="JYP386" s="132"/>
      <c r="JYQ386" s="132"/>
      <c r="JYR386" s="132"/>
      <c r="JYS386" s="132"/>
      <c r="JYT386" s="132"/>
      <c r="JYU386" s="132"/>
      <c r="JYV386" s="132"/>
      <c r="JYW386" s="132"/>
      <c r="JYX386" s="132"/>
      <c r="JYY386" s="132"/>
      <c r="JYZ386" s="132"/>
      <c r="JZA386" s="132"/>
      <c r="JZB386" s="132"/>
      <c r="JZC386" s="132"/>
      <c r="JZD386" s="132"/>
      <c r="JZE386" s="132"/>
      <c r="JZF386" s="132"/>
      <c r="JZG386" s="132"/>
      <c r="JZH386" s="132"/>
      <c r="JZI386" s="132"/>
      <c r="JZJ386" s="132"/>
      <c r="JZK386" s="132"/>
      <c r="JZL386" s="132"/>
      <c r="JZM386" s="132"/>
      <c r="JZN386" s="132"/>
      <c r="JZO386" s="132"/>
      <c r="JZP386" s="132"/>
      <c r="JZQ386" s="132"/>
      <c r="JZR386" s="132"/>
      <c r="JZS386" s="132"/>
      <c r="JZT386" s="132"/>
      <c r="JZU386" s="132"/>
      <c r="JZV386" s="132"/>
      <c r="JZW386" s="132"/>
      <c r="JZX386" s="132"/>
      <c r="JZY386" s="132"/>
      <c r="JZZ386" s="132"/>
      <c r="KAA386" s="132"/>
      <c r="KAB386" s="132"/>
      <c r="KAC386" s="132"/>
      <c r="KAD386" s="132"/>
      <c r="KAE386" s="132"/>
      <c r="KAF386" s="132"/>
      <c r="KAG386" s="132"/>
      <c r="KAH386" s="132"/>
      <c r="KAI386" s="132"/>
      <c r="KAJ386" s="132"/>
      <c r="KAK386" s="132"/>
      <c r="KAL386" s="132"/>
      <c r="KAM386" s="132"/>
      <c r="KAN386" s="132"/>
      <c r="KAO386" s="132"/>
      <c r="KAP386" s="132"/>
      <c r="KAQ386" s="132"/>
      <c r="KAR386" s="132"/>
      <c r="KAS386" s="132"/>
      <c r="KAT386" s="132"/>
      <c r="KAU386" s="132"/>
      <c r="KAV386" s="132"/>
      <c r="KAW386" s="132"/>
      <c r="KAX386" s="132"/>
      <c r="KAY386" s="132"/>
      <c r="KAZ386" s="132"/>
      <c r="KBA386" s="132"/>
      <c r="KBB386" s="132"/>
      <c r="KBC386" s="132"/>
      <c r="KBD386" s="132"/>
      <c r="KBE386" s="132"/>
      <c r="KBF386" s="132"/>
      <c r="KBG386" s="132"/>
      <c r="KBH386" s="132"/>
      <c r="KBI386" s="132"/>
      <c r="KBJ386" s="132"/>
      <c r="KBK386" s="132"/>
      <c r="KBL386" s="132"/>
      <c r="KBM386" s="132"/>
      <c r="KBN386" s="132"/>
      <c r="KBO386" s="132"/>
      <c r="KBP386" s="132"/>
      <c r="KBQ386" s="132"/>
      <c r="KBR386" s="132"/>
      <c r="KBS386" s="132"/>
      <c r="KBT386" s="132"/>
      <c r="KBU386" s="132"/>
      <c r="KBV386" s="132"/>
      <c r="KBW386" s="132"/>
      <c r="KBX386" s="132"/>
      <c r="KBY386" s="132"/>
      <c r="KBZ386" s="132"/>
      <c r="KCA386" s="132"/>
      <c r="KCB386" s="132"/>
      <c r="KCC386" s="132"/>
      <c r="KCD386" s="132"/>
      <c r="KCE386" s="132"/>
      <c r="KCF386" s="132"/>
      <c r="KCG386" s="132"/>
      <c r="KCH386" s="132"/>
      <c r="KCI386" s="132"/>
      <c r="KCJ386" s="132"/>
      <c r="KCK386" s="132"/>
      <c r="KCL386" s="132"/>
      <c r="KCM386" s="132"/>
      <c r="KCN386" s="132"/>
      <c r="KCO386" s="132"/>
      <c r="KCP386" s="132"/>
      <c r="KCQ386" s="132"/>
      <c r="KCR386" s="132"/>
      <c r="KCS386" s="132"/>
      <c r="KCT386" s="132"/>
      <c r="KCU386" s="132"/>
      <c r="KCV386" s="132"/>
      <c r="KCW386" s="132"/>
      <c r="KCX386" s="132"/>
      <c r="KCY386" s="132"/>
      <c r="KCZ386" s="132"/>
      <c r="KDA386" s="132"/>
      <c r="KDB386" s="132"/>
      <c r="KDC386" s="132"/>
      <c r="KDD386" s="132"/>
      <c r="KDE386" s="132"/>
      <c r="KDF386" s="132"/>
      <c r="KDG386" s="132"/>
      <c r="KDH386" s="132"/>
      <c r="KDI386" s="132"/>
      <c r="KDJ386" s="132"/>
      <c r="KDK386" s="132"/>
      <c r="KDL386" s="132"/>
      <c r="KDM386" s="132"/>
      <c r="KDN386" s="132"/>
      <c r="KDO386" s="132"/>
      <c r="KDP386" s="132"/>
      <c r="KDQ386" s="132"/>
      <c r="KDR386" s="132"/>
      <c r="KDS386" s="132"/>
      <c r="KDT386" s="132"/>
      <c r="KDU386" s="132"/>
      <c r="KDV386" s="132"/>
      <c r="KDW386" s="132"/>
      <c r="KDX386" s="132"/>
      <c r="KDY386" s="132"/>
      <c r="KDZ386" s="132"/>
      <c r="KEA386" s="132"/>
      <c r="KEB386" s="132"/>
      <c r="KEC386" s="132"/>
      <c r="KED386" s="132"/>
      <c r="KEE386" s="132"/>
      <c r="KEF386" s="132"/>
      <c r="KEG386" s="132"/>
      <c r="KEH386" s="132"/>
      <c r="KEI386" s="132"/>
      <c r="KEJ386" s="132"/>
      <c r="KEK386" s="132"/>
      <c r="KEL386" s="132"/>
      <c r="KEM386" s="132"/>
      <c r="KEN386" s="132"/>
      <c r="KEO386" s="132"/>
      <c r="KEP386" s="132"/>
      <c r="KEQ386" s="132"/>
      <c r="KER386" s="132"/>
      <c r="KES386" s="132"/>
      <c r="KET386" s="132"/>
      <c r="KEU386" s="132"/>
      <c r="KEV386" s="132"/>
      <c r="KEW386" s="132"/>
      <c r="KEX386" s="132"/>
      <c r="KEY386" s="132"/>
      <c r="KEZ386" s="132"/>
      <c r="KFA386" s="132"/>
      <c r="KFB386" s="132"/>
      <c r="KFC386" s="132"/>
      <c r="KFD386" s="132"/>
      <c r="KFE386" s="132"/>
      <c r="KFF386" s="132"/>
      <c r="KFG386" s="132"/>
      <c r="KFH386" s="132"/>
      <c r="KFI386" s="132"/>
      <c r="KFJ386" s="132"/>
      <c r="KFK386" s="132"/>
      <c r="KFL386" s="132"/>
      <c r="KFM386" s="132"/>
      <c r="KFN386" s="132"/>
      <c r="KFO386" s="132"/>
      <c r="KFP386" s="132"/>
      <c r="KFQ386" s="132"/>
      <c r="KFR386" s="132"/>
      <c r="KFS386" s="132"/>
      <c r="KFT386" s="132"/>
      <c r="KFU386" s="132"/>
      <c r="KFV386" s="132"/>
      <c r="KFW386" s="132"/>
      <c r="KFX386" s="132"/>
      <c r="KFY386" s="132"/>
      <c r="KFZ386" s="132"/>
      <c r="KGA386" s="132"/>
      <c r="KGB386" s="132"/>
      <c r="KGC386" s="132"/>
      <c r="KGD386" s="132"/>
      <c r="KGE386" s="132"/>
      <c r="KGF386" s="132"/>
      <c r="KGG386" s="132"/>
      <c r="KGH386" s="132"/>
      <c r="KGI386" s="132"/>
      <c r="KGJ386" s="132"/>
      <c r="KGK386" s="132"/>
      <c r="KGL386" s="132"/>
      <c r="KGM386" s="132"/>
      <c r="KGN386" s="132"/>
      <c r="KGO386" s="132"/>
      <c r="KGP386" s="132"/>
      <c r="KGQ386" s="132"/>
      <c r="KGR386" s="132"/>
      <c r="KGS386" s="132"/>
      <c r="KGT386" s="132"/>
      <c r="KGU386" s="132"/>
      <c r="KGV386" s="132"/>
      <c r="KGW386" s="132"/>
      <c r="KGX386" s="132"/>
      <c r="KGY386" s="132"/>
      <c r="KGZ386" s="132"/>
      <c r="KHA386" s="132"/>
      <c r="KHB386" s="132"/>
      <c r="KHC386" s="132"/>
      <c r="KHD386" s="132"/>
      <c r="KHE386" s="132"/>
      <c r="KHF386" s="132"/>
      <c r="KHG386" s="132"/>
      <c r="KHH386" s="132"/>
      <c r="KHI386" s="132"/>
      <c r="KHJ386" s="132"/>
      <c r="KHK386" s="132"/>
      <c r="KHL386" s="132"/>
      <c r="KHM386" s="132"/>
      <c r="KHN386" s="132"/>
      <c r="KHO386" s="132"/>
      <c r="KHP386" s="132"/>
      <c r="KHQ386" s="132"/>
      <c r="KHR386" s="132"/>
      <c r="KHS386" s="132"/>
      <c r="KHT386" s="132"/>
      <c r="KHU386" s="132"/>
      <c r="KHV386" s="132"/>
      <c r="KHW386" s="132"/>
      <c r="KHX386" s="132"/>
      <c r="KHY386" s="132"/>
      <c r="KHZ386" s="132"/>
      <c r="KIA386" s="132"/>
      <c r="KIB386" s="132"/>
      <c r="KIC386" s="132"/>
      <c r="KID386" s="132"/>
      <c r="KIE386" s="132"/>
      <c r="KIF386" s="132"/>
      <c r="KIG386" s="132"/>
      <c r="KIH386" s="132"/>
      <c r="KII386" s="132"/>
      <c r="KIJ386" s="132"/>
      <c r="KIK386" s="132"/>
      <c r="KIL386" s="132"/>
      <c r="KIM386" s="132"/>
      <c r="KIN386" s="132"/>
      <c r="KIO386" s="132"/>
      <c r="KIP386" s="132"/>
      <c r="KIQ386" s="132"/>
      <c r="KIR386" s="132"/>
      <c r="KIS386" s="132"/>
      <c r="KIT386" s="132"/>
      <c r="KIU386" s="132"/>
      <c r="KIV386" s="132"/>
      <c r="KIW386" s="132"/>
      <c r="KIX386" s="132"/>
      <c r="KIY386" s="132"/>
      <c r="KIZ386" s="132"/>
      <c r="KJA386" s="132"/>
      <c r="KJB386" s="132"/>
      <c r="KJC386" s="132"/>
      <c r="KJD386" s="132"/>
      <c r="KJE386" s="132"/>
      <c r="KJF386" s="132"/>
      <c r="KJG386" s="132"/>
      <c r="KJH386" s="132"/>
      <c r="KJI386" s="132"/>
      <c r="KJJ386" s="132"/>
      <c r="KJK386" s="132"/>
      <c r="KJL386" s="132"/>
      <c r="KJM386" s="132"/>
      <c r="KJN386" s="132"/>
      <c r="KJO386" s="132"/>
      <c r="KJP386" s="132"/>
      <c r="KJQ386" s="132"/>
      <c r="KJR386" s="132"/>
      <c r="KJS386" s="132"/>
      <c r="KJT386" s="132"/>
      <c r="KJU386" s="132"/>
      <c r="KJV386" s="132"/>
      <c r="KJW386" s="132"/>
      <c r="KJX386" s="132"/>
      <c r="KJY386" s="132"/>
      <c r="KJZ386" s="132"/>
      <c r="KKA386" s="132"/>
      <c r="KKB386" s="132"/>
      <c r="KKC386" s="132"/>
      <c r="KKD386" s="132"/>
      <c r="KKE386" s="132"/>
      <c r="KKF386" s="132"/>
      <c r="KKG386" s="132"/>
      <c r="KKH386" s="132"/>
      <c r="KKI386" s="132"/>
      <c r="KKJ386" s="132"/>
      <c r="KKK386" s="132"/>
      <c r="KKL386" s="132"/>
      <c r="KKM386" s="132"/>
      <c r="KKN386" s="132"/>
      <c r="KKO386" s="132"/>
      <c r="KKP386" s="132"/>
      <c r="KKQ386" s="132"/>
      <c r="KKR386" s="132"/>
      <c r="KKS386" s="132"/>
      <c r="KKT386" s="132"/>
      <c r="KKU386" s="132"/>
      <c r="KKV386" s="132"/>
      <c r="KKW386" s="132"/>
      <c r="KKX386" s="132"/>
      <c r="KKY386" s="132"/>
      <c r="KKZ386" s="132"/>
      <c r="KLA386" s="132"/>
      <c r="KLB386" s="132"/>
      <c r="KLC386" s="132"/>
      <c r="KLD386" s="132"/>
      <c r="KLE386" s="132"/>
      <c r="KLF386" s="132"/>
      <c r="KLG386" s="132"/>
      <c r="KLH386" s="132"/>
      <c r="KLI386" s="132"/>
      <c r="KLJ386" s="132"/>
      <c r="KLK386" s="132"/>
      <c r="KLL386" s="132"/>
      <c r="KLM386" s="132"/>
      <c r="KLN386" s="132"/>
      <c r="KLO386" s="132"/>
      <c r="KLP386" s="132"/>
      <c r="KLQ386" s="132"/>
      <c r="KLR386" s="132"/>
      <c r="KLS386" s="132"/>
      <c r="KLT386" s="132"/>
      <c r="KLU386" s="132"/>
      <c r="KLV386" s="132"/>
      <c r="KLW386" s="132"/>
      <c r="KLX386" s="132"/>
      <c r="KLY386" s="132"/>
      <c r="KLZ386" s="132"/>
      <c r="KMA386" s="132"/>
      <c r="KMB386" s="132"/>
      <c r="KMC386" s="132"/>
      <c r="KMD386" s="132"/>
      <c r="KME386" s="132"/>
      <c r="KMF386" s="132"/>
      <c r="KMG386" s="132"/>
      <c r="KMH386" s="132"/>
      <c r="KMI386" s="132"/>
      <c r="KMJ386" s="132"/>
      <c r="KMK386" s="132"/>
      <c r="KML386" s="132"/>
      <c r="KMM386" s="132"/>
      <c r="KMN386" s="132"/>
      <c r="KMO386" s="132"/>
      <c r="KMP386" s="132"/>
      <c r="KMQ386" s="132"/>
      <c r="KMR386" s="132"/>
      <c r="KMS386" s="132"/>
      <c r="KMT386" s="132"/>
      <c r="KMU386" s="132"/>
      <c r="KMV386" s="132"/>
      <c r="KMW386" s="132"/>
      <c r="KMX386" s="132"/>
      <c r="KMY386" s="132"/>
      <c r="KMZ386" s="132"/>
      <c r="KNA386" s="132"/>
      <c r="KNB386" s="132"/>
      <c r="KNC386" s="132"/>
      <c r="KND386" s="132"/>
      <c r="KNE386" s="132"/>
      <c r="KNF386" s="132"/>
      <c r="KNG386" s="132"/>
      <c r="KNH386" s="132"/>
      <c r="KNI386" s="132"/>
      <c r="KNJ386" s="132"/>
      <c r="KNK386" s="132"/>
      <c r="KNL386" s="132"/>
      <c r="KNM386" s="132"/>
      <c r="KNN386" s="132"/>
      <c r="KNO386" s="132"/>
      <c r="KNP386" s="132"/>
      <c r="KNQ386" s="132"/>
      <c r="KNR386" s="132"/>
      <c r="KNS386" s="132"/>
      <c r="KNT386" s="132"/>
      <c r="KNU386" s="132"/>
      <c r="KNV386" s="132"/>
      <c r="KNW386" s="132"/>
      <c r="KNX386" s="132"/>
      <c r="KNY386" s="132"/>
      <c r="KNZ386" s="132"/>
      <c r="KOA386" s="132"/>
      <c r="KOB386" s="132"/>
      <c r="KOC386" s="132"/>
      <c r="KOD386" s="132"/>
      <c r="KOE386" s="132"/>
      <c r="KOF386" s="132"/>
      <c r="KOG386" s="132"/>
      <c r="KOH386" s="132"/>
      <c r="KOI386" s="132"/>
      <c r="KOJ386" s="132"/>
      <c r="KOK386" s="132"/>
      <c r="KOL386" s="132"/>
      <c r="KOM386" s="132"/>
      <c r="KON386" s="132"/>
      <c r="KOO386" s="132"/>
      <c r="KOP386" s="132"/>
      <c r="KOQ386" s="132"/>
      <c r="KOR386" s="132"/>
      <c r="KOS386" s="132"/>
      <c r="KOT386" s="132"/>
      <c r="KOU386" s="132"/>
      <c r="KOV386" s="132"/>
      <c r="KOW386" s="132"/>
      <c r="KOX386" s="132"/>
      <c r="KOY386" s="132"/>
      <c r="KOZ386" s="132"/>
      <c r="KPA386" s="132"/>
      <c r="KPB386" s="132"/>
      <c r="KPC386" s="132"/>
      <c r="KPD386" s="132"/>
      <c r="KPE386" s="132"/>
      <c r="KPF386" s="132"/>
      <c r="KPG386" s="132"/>
      <c r="KPH386" s="132"/>
      <c r="KPI386" s="132"/>
      <c r="KPJ386" s="132"/>
      <c r="KPK386" s="132"/>
      <c r="KPL386" s="132"/>
      <c r="KPM386" s="132"/>
      <c r="KPN386" s="132"/>
      <c r="KPO386" s="132"/>
      <c r="KPP386" s="132"/>
      <c r="KPQ386" s="132"/>
      <c r="KPR386" s="132"/>
      <c r="KPS386" s="132"/>
      <c r="KPT386" s="132"/>
      <c r="KPU386" s="132"/>
      <c r="KPV386" s="132"/>
      <c r="KPW386" s="132"/>
      <c r="KPX386" s="132"/>
      <c r="KPY386" s="132"/>
      <c r="KPZ386" s="132"/>
      <c r="KQA386" s="132"/>
      <c r="KQB386" s="132"/>
      <c r="KQC386" s="132"/>
      <c r="KQD386" s="132"/>
      <c r="KQE386" s="132"/>
      <c r="KQF386" s="132"/>
      <c r="KQG386" s="132"/>
      <c r="KQH386" s="132"/>
      <c r="KQI386" s="132"/>
      <c r="KQJ386" s="132"/>
      <c r="KQK386" s="132"/>
      <c r="KQL386" s="132"/>
      <c r="KQM386" s="132"/>
      <c r="KQN386" s="132"/>
      <c r="KQO386" s="132"/>
      <c r="KQP386" s="132"/>
      <c r="KQQ386" s="132"/>
      <c r="KQR386" s="132"/>
      <c r="KQS386" s="132"/>
      <c r="KQT386" s="132"/>
      <c r="KQU386" s="132"/>
      <c r="KQV386" s="132"/>
      <c r="KQW386" s="132"/>
      <c r="KQX386" s="132"/>
      <c r="KQY386" s="132"/>
      <c r="KQZ386" s="132"/>
      <c r="KRA386" s="132"/>
      <c r="KRB386" s="132"/>
      <c r="KRC386" s="132"/>
      <c r="KRD386" s="132"/>
      <c r="KRE386" s="132"/>
      <c r="KRF386" s="132"/>
      <c r="KRG386" s="132"/>
      <c r="KRH386" s="132"/>
      <c r="KRI386" s="132"/>
      <c r="KRJ386" s="132"/>
      <c r="KRK386" s="132"/>
      <c r="KRL386" s="132"/>
      <c r="KRM386" s="132"/>
      <c r="KRN386" s="132"/>
      <c r="KRO386" s="132"/>
      <c r="KRP386" s="132"/>
      <c r="KRQ386" s="132"/>
      <c r="KRR386" s="132"/>
      <c r="KRS386" s="132"/>
      <c r="KRT386" s="132"/>
      <c r="KRU386" s="132"/>
      <c r="KRV386" s="132"/>
      <c r="KRW386" s="132"/>
      <c r="KRX386" s="132"/>
      <c r="KRY386" s="132"/>
      <c r="KRZ386" s="132"/>
      <c r="KSA386" s="132"/>
      <c r="KSB386" s="132"/>
      <c r="KSC386" s="132"/>
      <c r="KSD386" s="132"/>
      <c r="KSE386" s="132"/>
      <c r="KSF386" s="132"/>
      <c r="KSG386" s="132"/>
      <c r="KSH386" s="132"/>
      <c r="KSI386" s="132"/>
      <c r="KSJ386" s="132"/>
      <c r="KSK386" s="132"/>
      <c r="KSL386" s="132"/>
      <c r="KSM386" s="132"/>
      <c r="KSN386" s="132"/>
      <c r="KSO386" s="132"/>
      <c r="KSP386" s="132"/>
      <c r="KSQ386" s="132"/>
      <c r="KSR386" s="132"/>
      <c r="KSS386" s="132"/>
      <c r="KST386" s="132"/>
      <c r="KSU386" s="132"/>
      <c r="KSV386" s="132"/>
      <c r="KSW386" s="132"/>
      <c r="KSX386" s="132"/>
      <c r="KSY386" s="132"/>
      <c r="KSZ386" s="132"/>
      <c r="KTA386" s="132"/>
      <c r="KTB386" s="132"/>
      <c r="KTC386" s="132"/>
      <c r="KTD386" s="132"/>
      <c r="KTE386" s="132"/>
      <c r="KTF386" s="132"/>
      <c r="KTG386" s="132"/>
      <c r="KTH386" s="132"/>
      <c r="KTI386" s="132"/>
      <c r="KTJ386" s="132"/>
      <c r="KTK386" s="132"/>
      <c r="KTL386" s="132"/>
      <c r="KTM386" s="132"/>
      <c r="KTN386" s="132"/>
      <c r="KTO386" s="132"/>
      <c r="KTP386" s="132"/>
      <c r="KTQ386" s="132"/>
      <c r="KTR386" s="132"/>
      <c r="KTS386" s="132"/>
      <c r="KTT386" s="132"/>
      <c r="KTU386" s="132"/>
      <c r="KTV386" s="132"/>
      <c r="KTW386" s="132"/>
      <c r="KTX386" s="132"/>
      <c r="KTY386" s="132"/>
      <c r="KTZ386" s="132"/>
      <c r="KUA386" s="132"/>
      <c r="KUB386" s="132"/>
      <c r="KUC386" s="132"/>
      <c r="KUD386" s="132"/>
      <c r="KUE386" s="132"/>
      <c r="KUF386" s="132"/>
      <c r="KUG386" s="132"/>
      <c r="KUH386" s="132"/>
      <c r="KUI386" s="132"/>
      <c r="KUJ386" s="132"/>
      <c r="KUK386" s="132"/>
      <c r="KUL386" s="132"/>
      <c r="KUM386" s="132"/>
      <c r="KUN386" s="132"/>
      <c r="KUO386" s="132"/>
      <c r="KUP386" s="132"/>
      <c r="KUQ386" s="132"/>
      <c r="KUR386" s="132"/>
      <c r="KUS386" s="132"/>
      <c r="KUT386" s="132"/>
      <c r="KUU386" s="132"/>
      <c r="KUV386" s="132"/>
      <c r="KUW386" s="132"/>
      <c r="KUX386" s="132"/>
      <c r="KUY386" s="132"/>
      <c r="KUZ386" s="132"/>
      <c r="KVA386" s="132"/>
      <c r="KVB386" s="132"/>
      <c r="KVC386" s="132"/>
      <c r="KVD386" s="132"/>
      <c r="KVE386" s="132"/>
      <c r="KVF386" s="132"/>
      <c r="KVG386" s="132"/>
      <c r="KVH386" s="132"/>
      <c r="KVI386" s="132"/>
      <c r="KVJ386" s="132"/>
      <c r="KVK386" s="132"/>
      <c r="KVL386" s="132"/>
      <c r="KVM386" s="132"/>
      <c r="KVN386" s="132"/>
      <c r="KVO386" s="132"/>
      <c r="KVP386" s="132"/>
      <c r="KVQ386" s="132"/>
      <c r="KVR386" s="132"/>
      <c r="KVS386" s="132"/>
      <c r="KVT386" s="132"/>
      <c r="KVU386" s="132"/>
      <c r="KVV386" s="132"/>
      <c r="KVW386" s="132"/>
      <c r="KVX386" s="132"/>
      <c r="KVY386" s="132"/>
      <c r="KVZ386" s="132"/>
      <c r="KWA386" s="132"/>
      <c r="KWB386" s="132"/>
      <c r="KWC386" s="132"/>
      <c r="KWD386" s="132"/>
      <c r="KWE386" s="132"/>
      <c r="KWF386" s="132"/>
      <c r="KWG386" s="132"/>
      <c r="KWH386" s="132"/>
      <c r="KWI386" s="132"/>
      <c r="KWJ386" s="132"/>
      <c r="KWK386" s="132"/>
      <c r="KWL386" s="132"/>
      <c r="KWM386" s="132"/>
      <c r="KWN386" s="132"/>
      <c r="KWO386" s="132"/>
      <c r="KWP386" s="132"/>
      <c r="KWQ386" s="132"/>
      <c r="KWR386" s="132"/>
      <c r="KWS386" s="132"/>
      <c r="KWT386" s="132"/>
      <c r="KWU386" s="132"/>
      <c r="KWV386" s="132"/>
      <c r="KWW386" s="132"/>
      <c r="KWX386" s="132"/>
      <c r="KWY386" s="132"/>
      <c r="KWZ386" s="132"/>
      <c r="KXA386" s="132"/>
      <c r="KXB386" s="132"/>
      <c r="KXC386" s="132"/>
      <c r="KXD386" s="132"/>
      <c r="KXE386" s="132"/>
      <c r="KXF386" s="132"/>
      <c r="KXG386" s="132"/>
      <c r="KXH386" s="132"/>
      <c r="KXI386" s="132"/>
      <c r="KXJ386" s="132"/>
      <c r="KXK386" s="132"/>
      <c r="KXL386" s="132"/>
      <c r="KXM386" s="132"/>
      <c r="KXN386" s="132"/>
      <c r="KXO386" s="132"/>
      <c r="KXP386" s="132"/>
      <c r="KXQ386" s="132"/>
      <c r="KXR386" s="132"/>
      <c r="KXS386" s="132"/>
      <c r="KXT386" s="132"/>
      <c r="KXU386" s="132"/>
      <c r="KXV386" s="132"/>
      <c r="KXW386" s="132"/>
      <c r="KXX386" s="132"/>
      <c r="KXY386" s="132"/>
      <c r="KXZ386" s="132"/>
      <c r="KYA386" s="132"/>
      <c r="KYB386" s="132"/>
      <c r="KYC386" s="132"/>
      <c r="KYD386" s="132"/>
      <c r="KYE386" s="132"/>
      <c r="KYF386" s="132"/>
      <c r="KYG386" s="132"/>
      <c r="KYH386" s="132"/>
      <c r="KYI386" s="132"/>
      <c r="KYJ386" s="132"/>
      <c r="KYK386" s="132"/>
      <c r="KYL386" s="132"/>
      <c r="KYM386" s="132"/>
      <c r="KYN386" s="132"/>
      <c r="KYO386" s="132"/>
      <c r="KYP386" s="132"/>
      <c r="KYQ386" s="132"/>
      <c r="KYR386" s="132"/>
      <c r="KYS386" s="132"/>
      <c r="KYT386" s="132"/>
      <c r="KYU386" s="132"/>
      <c r="KYV386" s="132"/>
      <c r="KYW386" s="132"/>
      <c r="KYX386" s="132"/>
      <c r="KYY386" s="132"/>
      <c r="KYZ386" s="132"/>
      <c r="KZA386" s="132"/>
      <c r="KZB386" s="132"/>
      <c r="KZC386" s="132"/>
      <c r="KZD386" s="132"/>
      <c r="KZE386" s="132"/>
      <c r="KZF386" s="132"/>
      <c r="KZG386" s="132"/>
      <c r="KZH386" s="132"/>
      <c r="KZI386" s="132"/>
      <c r="KZJ386" s="132"/>
      <c r="KZK386" s="132"/>
      <c r="KZL386" s="132"/>
      <c r="KZM386" s="132"/>
      <c r="KZN386" s="132"/>
      <c r="KZO386" s="132"/>
      <c r="KZP386" s="132"/>
      <c r="KZQ386" s="132"/>
      <c r="KZR386" s="132"/>
      <c r="KZS386" s="132"/>
      <c r="KZT386" s="132"/>
      <c r="KZU386" s="132"/>
      <c r="KZV386" s="132"/>
      <c r="KZW386" s="132"/>
      <c r="KZX386" s="132"/>
      <c r="KZY386" s="132"/>
      <c r="KZZ386" s="132"/>
      <c r="LAA386" s="132"/>
      <c r="LAB386" s="132"/>
      <c r="LAC386" s="132"/>
      <c r="LAD386" s="132"/>
      <c r="LAE386" s="132"/>
      <c r="LAF386" s="132"/>
      <c r="LAG386" s="132"/>
      <c r="LAH386" s="132"/>
      <c r="LAI386" s="132"/>
      <c r="LAJ386" s="132"/>
      <c r="LAK386" s="132"/>
      <c r="LAL386" s="132"/>
      <c r="LAM386" s="132"/>
      <c r="LAN386" s="132"/>
      <c r="LAO386" s="132"/>
      <c r="LAP386" s="132"/>
      <c r="LAQ386" s="132"/>
      <c r="LAR386" s="132"/>
      <c r="LAS386" s="132"/>
      <c r="LAT386" s="132"/>
      <c r="LAU386" s="132"/>
      <c r="LAV386" s="132"/>
      <c r="LAW386" s="132"/>
      <c r="LAX386" s="132"/>
      <c r="LAY386" s="132"/>
      <c r="LAZ386" s="132"/>
      <c r="LBA386" s="132"/>
      <c r="LBB386" s="132"/>
      <c r="LBC386" s="132"/>
      <c r="LBD386" s="132"/>
      <c r="LBE386" s="132"/>
      <c r="LBF386" s="132"/>
      <c r="LBG386" s="132"/>
      <c r="LBH386" s="132"/>
      <c r="LBI386" s="132"/>
      <c r="LBJ386" s="132"/>
      <c r="LBK386" s="132"/>
      <c r="LBL386" s="132"/>
      <c r="LBM386" s="132"/>
      <c r="LBN386" s="132"/>
      <c r="LBO386" s="132"/>
      <c r="LBP386" s="132"/>
      <c r="LBQ386" s="132"/>
      <c r="LBR386" s="132"/>
      <c r="LBS386" s="132"/>
      <c r="LBT386" s="132"/>
      <c r="LBU386" s="132"/>
      <c r="LBV386" s="132"/>
      <c r="LBW386" s="132"/>
      <c r="LBX386" s="132"/>
      <c r="LBY386" s="132"/>
      <c r="LBZ386" s="132"/>
      <c r="LCA386" s="132"/>
      <c r="LCB386" s="132"/>
      <c r="LCC386" s="132"/>
      <c r="LCD386" s="132"/>
      <c r="LCE386" s="132"/>
      <c r="LCF386" s="132"/>
      <c r="LCG386" s="132"/>
      <c r="LCH386" s="132"/>
      <c r="LCI386" s="132"/>
      <c r="LCJ386" s="132"/>
      <c r="LCK386" s="132"/>
      <c r="LCL386" s="132"/>
      <c r="LCM386" s="132"/>
      <c r="LCN386" s="132"/>
      <c r="LCO386" s="132"/>
      <c r="LCP386" s="132"/>
      <c r="LCQ386" s="132"/>
      <c r="LCR386" s="132"/>
      <c r="LCS386" s="132"/>
      <c r="LCT386" s="132"/>
      <c r="LCU386" s="132"/>
      <c r="LCV386" s="132"/>
      <c r="LCW386" s="132"/>
      <c r="LCX386" s="132"/>
      <c r="LCY386" s="132"/>
      <c r="LCZ386" s="132"/>
      <c r="LDA386" s="132"/>
      <c r="LDB386" s="132"/>
      <c r="LDC386" s="132"/>
      <c r="LDD386" s="132"/>
      <c r="LDE386" s="132"/>
      <c r="LDF386" s="132"/>
      <c r="LDG386" s="132"/>
      <c r="LDH386" s="132"/>
      <c r="LDI386" s="132"/>
      <c r="LDJ386" s="132"/>
      <c r="LDK386" s="132"/>
      <c r="LDL386" s="132"/>
      <c r="LDM386" s="132"/>
      <c r="LDN386" s="132"/>
      <c r="LDO386" s="132"/>
      <c r="LDP386" s="132"/>
      <c r="LDQ386" s="132"/>
      <c r="LDR386" s="132"/>
      <c r="LDS386" s="132"/>
      <c r="LDT386" s="132"/>
      <c r="LDU386" s="132"/>
      <c r="LDV386" s="132"/>
      <c r="LDW386" s="132"/>
      <c r="LDX386" s="132"/>
      <c r="LDY386" s="132"/>
      <c r="LDZ386" s="132"/>
      <c r="LEA386" s="132"/>
      <c r="LEB386" s="132"/>
      <c r="LEC386" s="132"/>
      <c r="LED386" s="132"/>
      <c r="LEE386" s="132"/>
      <c r="LEF386" s="132"/>
      <c r="LEG386" s="132"/>
      <c r="LEH386" s="132"/>
      <c r="LEI386" s="132"/>
      <c r="LEJ386" s="132"/>
      <c r="LEK386" s="132"/>
      <c r="LEL386" s="132"/>
      <c r="LEM386" s="132"/>
      <c r="LEN386" s="132"/>
      <c r="LEO386" s="132"/>
      <c r="LEP386" s="132"/>
      <c r="LEQ386" s="132"/>
      <c r="LER386" s="132"/>
      <c r="LES386" s="132"/>
      <c r="LET386" s="132"/>
      <c r="LEU386" s="132"/>
      <c r="LEV386" s="132"/>
      <c r="LEW386" s="132"/>
      <c r="LEX386" s="132"/>
      <c r="LEY386" s="132"/>
      <c r="LEZ386" s="132"/>
      <c r="LFA386" s="132"/>
      <c r="LFB386" s="132"/>
      <c r="LFC386" s="132"/>
      <c r="LFD386" s="132"/>
      <c r="LFE386" s="132"/>
      <c r="LFF386" s="132"/>
      <c r="LFG386" s="132"/>
      <c r="LFH386" s="132"/>
      <c r="LFI386" s="132"/>
      <c r="LFJ386" s="132"/>
      <c r="LFK386" s="132"/>
      <c r="LFL386" s="132"/>
      <c r="LFM386" s="132"/>
      <c r="LFN386" s="132"/>
      <c r="LFO386" s="132"/>
      <c r="LFP386" s="132"/>
      <c r="LFQ386" s="132"/>
      <c r="LFR386" s="132"/>
      <c r="LFS386" s="132"/>
      <c r="LFT386" s="132"/>
      <c r="LFU386" s="132"/>
      <c r="LFV386" s="132"/>
      <c r="LFW386" s="132"/>
      <c r="LFX386" s="132"/>
      <c r="LFY386" s="132"/>
      <c r="LFZ386" s="132"/>
      <c r="LGA386" s="132"/>
      <c r="LGB386" s="132"/>
      <c r="LGC386" s="132"/>
      <c r="LGD386" s="132"/>
      <c r="LGE386" s="132"/>
      <c r="LGF386" s="132"/>
      <c r="LGG386" s="132"/>
      <c r="LGH386" s="132"/>
      <c r="LGI386" s="132"/>
      <c r="LGJ386" s="132"/>
      <c r="LGK386" s="132"/>
      <c r="LGL386" s="132"/>
      <c r="LGM386" s="132"/>
      <c r="LGN386" s="132"/>
      <c r="LGO386" s="132"/>
      <c r="LGP386" s="132"/>
      <c r="LGQ386" s="132"/>
      <c r="LGR386" s="132"/>
      <c r="LGS386" s="132"/>
      <c r="LGT386" s="132"/>
      <c r="LGU386" s="132"/>
      <c r="LGV386" s="132"/>
      <c r="LGW386" s="132"/>
      <c r="LGX386" s="132"/>
      <c r="LGY386" s="132"/>
      <c r="LGZ386" s="132"/>
      <c r="LHA386" s="132"/>
      <c r="LHB386" s="132"/>
      <c r="LHC386" s="132"/>
      <c r="LHD386" s="132"/>
      <c r="LHE386" s="132"/>
      <c r="LHF386" s="132"/>
      <c r="LHG386" s="132"/>
      <c r="LHH386" s="132"/>
      <c r="LHI386" s="132"/>
      <c r="LHJ386" s="132"/>
      <c r="LHK386" s="132"/>
      <c r="LHL386" s="132"/>
      <c r="LHM386" s="132"/>
      <c r="LHN386" s="132"/>
      <c r="LHO386" s="132"/>
      <c r="LHP386" s="132"/>
      <c r="LHQ386" s="132"/>
      <c r="LHR386" s="132"/>
      <c r="LHS386" s="132"/>
      <c r="LHT386" s="132"/>
      <c r="LHU386" s="132"/>
      <c r="LHV386" s="132"/>
      <c r="LHW386" s="132"/>
      <c r="LHX386" s="132"/>
      <c r="LHY386" s="132"/>
      <c r="LHZ386" s="132"/>
      <c r="LIA386" s="132"/>
      <c r="LIB386" s="132"/>
      <c r="LIC386" s="132"/>
      <c r="LID386" s="132"/>
      <c r="LIE386" s="132"/>
      <c r="LIF386" s="132"/>
      <c r="LIG386" s="132"/>
      <c r="LIH386" s="132"/>
      <c r="LII386" s="132"/>
      <c r="LIJ386" s="132"/>
      <c r="LIK386" s="132"/>
      <c r="LIL386" s="132"/>
      <c r="LIM386" s="132"/>
      <c r="LIN386" s="132"/>
      <c r="LIO386" s="132"/>
      <c r="LIP386" s="132"/>
      <c r="LIQ386" s="132"/>
      <c r="LIR386" s="132"/>
      <c r="LIS386" s="132"/>
      <c r="LIT386" s="132"/>
      <c r="LIU386" s="132"/>
      <c r="LIV386" s="132"/>
      <c r="LIW386" s="132"/>
      <c r="LIX386" s="132"/>
      <c r="LIY386" s="132"/>
      <c r="LIZ386" s="132"/>
      <c r="LJA386" s="132"/>
      <c r="LJB386" s="132"/>
      <c r="LJC386" s="132"/>
      <c r="LJD386" s="132"/>
      <c r="LJE386" s="132"/>
      <c r="LJF386" s="132"/>
      <c r="LJG386" s="132"/>
      <c r="LJH386" s="132"/>
      <c r="LJI386" s="132"/>
      <c r="LJJ386" s="132"/>
      <c r="LJK386" s="132"/>
      <c r="LJL386" s="132"/>
      <c r="LJM386" s="132"/>
      <c r="LJN386" s="132"/>
      <c r="LJO386" s="132"/>
      <c r="LJP386" s="132"/>
      <c r="LJQ386" s="132"/>
      <c r="LJR386" s="132"/>
      <c r="LJS386" s="132"/>
      <c r="LJT386" s="132"/>
      <c r="LJU386" s="132"/>
      <c r="LJV386" s="132"/>
      <c r="LJW386" s="132"/>
      <c r="LJX386" s="132"/>
      <c r="LJY386" s="132"/>
      <c r="LJZ386" s="132"/>
      <c r="LKA386" s="132"/>
      <c r="LKB386" s="132"/>
      <c r="LKC386" s="132"/>
      <c r="LKD386" s="132"/>
      <c r="LKE386" s="132"/>
      <c r="LKF386" s="132"/>
      <c r="LKG386" s="132"/>
      <c r="LKH386" s="132"/>
      <c r="LKI386" s="132"/>
      <c r="LKJ386" s="132"/>
      <c r="LKK386" s="132"/>
      <c r="LKL386" s="132"/>
      <c r="LKM386" s="132"/>
      <c r="LKN386" s="132"/>
      <c r="LKO386" s="132"/>
      <c r="LKP386" s="132"/>
      <c r="LKQ386" s="132"/>
      <c r="LKR386" s="132"/>
      <c r="LKS386" s="132"/>
      <c r="LKT386" s="132"/>
      <c r="LKU386" s="132"/>
      <c r="LKV386" s="132"/>
      <c r="LKW386" s="132"/>
      <c r="LKX386" s="132"/>
      <c r="LKY386" s="132"/>
      <c r="LKZ386" s="132"/>
      <c r="LLA386" s="132"/>
      <c r="LLB386" s="132"/>
      <c r="LLC386" s="132"/>
      <c r="LLD386" s="132"/>
      <c r="LLE386" s="132"/>
      <c r="LLF386" s="132"/>
      <c r="LLG386" s="132"/>
      <c r="LLH386" s="132"/>
      <c r="LLI386" s="132"/>
      <c r="LLJ386" s="132"/>
      <c r="LLK386" s="132"/>
      <c r="LLL386" s="132"/>
      <c r="LLM386" s="132"/>
      <c r="LLN386" s="132"/>
      <c r="LLO386" s="132"/>
      <c r="LLP386" s="132"/>
      <c r="LLQ386" s="132"/>
      <c r="LLR386" s="132"/>
      <c r="LLS386" s="132"/>
      <c r="LLT386" s="132"/>
      <c r="LLU386" s="132"/>
      <c r="LLV386" s="132"/>
      <c r="LLW386" s="132"/>
      <c r="LLX386" s="132"/>
      <c r="LLY386" s="132"/>
      <c r="LLZ386" s="132"/>
      <c r="LMA386" s="132"/>
      <c r="LMB386" s="132"/>
      <c r="LMC386" s="132"/>
      <c r="LMD386" s="132"/>
      <c r="LME386" s="132"/>
      <c r="LMF386" s="132"/>
      <c r="LMG386" s="132"/>
      <c r="LMH386" s="132"/>
      <c r="LMI386" s="132"/>
      <c r="LMJ386" s="132"/>
      <c r="LMK386" s="132"/>
      <c r="LML386" s="132"/>
      <c r="LMM386" s="132"/>
      <c r="LMN386" s="132"/>
      <c r="LMO386" s="132"/>
      <c r="LMP386" s="132"/>
      <c r="LMQ386" s="132"/>
      <c r="LMR386" s="132"/>
      <c r="LMS386" s="132"/>
      <c r="LMT386" s="132"/>
      <c r="LMU386" s="132"/>
      <c r="LMV386" s="132"/>
      <c r="LMW386" s="132"/>
      <c r="LMX386" s="132"/>
      <c r="LMY386" s="132"/>
      <c r="LMZ386" s="132"/>
      <c r="LNA386" s="132"/>
      <c r="LNB386" s="132"/>
      <c r="LNC386" s="132"/>
      <c r="LND386" s="132"/>
      <c r="LNE386" s="132"/>
      <c r="LNF386" s="132"/>
      <c r="LNG386" s="132"/>
      <c r="LNH386" s="132"/>
      <c r="LNI386" s="132"/>
      <c r="LNJ386" s="132"/>
      <c r="LNK386" s="132"/>
      <c r="LNL386" s="132"/>
      <c r="LNM386" s="132"/>
      <c r="LNN386" s="132"/>
      <c r="LNO386" s="132"/>
      <c r="LNP386" s="132"/>
      <c r="LNQ386" s="132"/>
      <c r="LNR386" s="132"/>
      <c r="LNS386" s="132"/>
      <c r="LNT386" s="132"/>
      <c r="LNU386" s="132"/>
      <c r="LNV386" s="132"/>
      <c r="LNW386" s="132"/>
      <c r="LNX386" s="132"/>
      <c r="LNY386" s="132"/>
      <c r="LNZ386" s="132"/>
      <c r="LOA386" s="132"/>
      <c r="LOB386" s="132"/>
      <c r="LOC386" s="132"/>
      <c r="LOD386" s="132"/>
      <c r="LOE386" s="132"/>
      <c r="LOF386" s="132"/>
      <c r="LOG386" s="132"/>
      <c r="LOH386" s="132"/>
      <c r="LOI386" s="132"/>
      <c r="LOJ386" s="132"/>
      <c r="LOK386" s="132"/>
      <c r="LOL386" s="132"/>
      <c r="LOM386" s="132"/>
      <c r="LON386" s="132"/>
      <c r="LOO386" s="132"/>
      <c r="LOP386" s="132"/>
      <c r="LOQ386" s="132"/>
      <c r="LOR386" s="132"/>
      <c r="LOS386" s="132"/>
      <c r="LOT386" s="132"/>
      <c r="LOU386" s="132"/>
      <c r="LOV386" s="132"/>
      <c r="LOW386" s="132"/>
      <c r="LOX386" s="132"/>
      <c r="LOY386" s="132"/>
      <c r="LOZ386" s="132"/>
      <c r="LPA386" s="132"/>
      <c r="LPB386" s="132"/>
      <c r="LPC386" s="132"/>
      <c r="LPD386" s="132"/>
      <c r="LPE386" s="132"/>
      <c r="LPF386" s="132"/>
      <c r="LPG386" s="132"/>
      <c r="LPH386" s="132"/>
      <c r="LPI386" s="132"/>
      <c r="LPJ386" s="132"/>
      <c r="LPK386" s="132"/>
      <c r="LPL386" s="132"/>
      <c r="LPM386" s="132"/>
      <c r="LPN386" s="132"/>
      <c r="LPO386" s="132"/>
      <c r="LPP386" s="132"/>
      <c r="LPQ386" s="132"/>
      <c r="LPR386" s="132"/>
      <c r="LPS386" s="132"/>
      <c r="LPT386" s="132"/>
      <c r="LPU386" s="132"/>
      <c r="LPV386" s="132"/>
      <c r="LPW386" s="132"/>
      <c r="LPX386" s="132"/>
      <c r="LPY386" s="132"/>
      <c r="LPZ386" s="132"/>
      <c r="LQA386" s="132"/>
      <c r="LQB386" s="132"/>
      <c r="LQC386" s="132"/>
      <c r="LQD386" s="132"/>
      <c r="LQE386" s="132"/>
      <c r="LQF386" s="132"/>
      <c r="LQG386" s="132"/>
      <c r="LQH386" s="132"/>
      <c r="LQI386" s="132"/>
      <c r="LQJ386" s="132"/>
      <c r="LQK386" s="132"/>
      <c r="LQL386" s="132"/>
      <c r="LQM386" s="132"/>
      <c r="LQN386" s="132"/>
      <c r="LQO386" s="132"/>
      <c r="LQP386" s="132"/>
      <c r="LQQ386" s="132"/>
      <c r="LQR386" s="132"/>
      <c r="LQS386" s="132"/>
      <c r="LQT386" s="132"/>
      <c r="LQU386" s="132"/>
      <c r="LQV386" s="132"/>
      <c r="LQW386" s="132"/>
      <c r="LQX386" s="132"/>
      <c r="LQY386" s="132"/>
      <c r="LQZ386" s="132"/>
      <c r="LRA386" s="132"/>
      <c r="LRB386" s="132"/>
      <c r="LRC386" s="132"/>
      <c r="LRD386" s="132"/>
      <c r="LRE386" s="132"/>
      <c r="LRF386" s="132"/>
      <c r="LRG386" s="132"/>
      <c r="LRH386" s="132"/>
      <c r="LRI386" s="132"/>
      <c r="LRJ386" s="132"/>
      <c r="LRK386" s="132"/>
      <c r="LRL386" s="132"/>
      <c r="LRM386" s="132"/>
      <c r="LRN386" s="132"/>
      <c r="LRO386" s="132"/>
      <c r="LRP386" s="132"/>
      <c r="LRQ386" s="132"/>
      <c r="LRR386" s="132"/>
      <c r="LRS386" s="132"/>
      <c r="LRT386" s="132"/>
      <c r="LRU386" s="132"/>
      <c r="LRV386" s="132"/>
      <c r="LRW386" s="132"/>
      <c r="LRX386" s="132"/>
      <c r="LRY386" s="132"/>
      <c r="LRZ386" s="132"/>
      <c r="LSA386" s="132"/>
      <c r="LSB386" s="132"/>
      <c r="LSC386" s="132"/>
      <c r="LSD386" s="132"/>
      <c r="LSE386" s="132"/>
      <c r="LSF386" s="132"/>
      <c r="LSG386" s="132"/>
      <c r="LSH386" s="132"/>
      <c r="LSI386" s="132"/>
      <c r="LSJ386" s="132"/>
      <c r="LSK386" s="132"/>
      <c r="LSL386" s="132"/>
      <c r="LSM386" s="132"/>
      <c r="LSN386" s="132"/>
      <c r="LSO386" s="132"/>
      <c r="LSP386" s="132"/>
      <c r="LSQ386" s="132"/>
      <c r="LSR386" s="132"/>
      <c r="LSS386" s="132"/>
      <c r="LST386" s="132"/>
      <c r="LSU386" s="132"/>
      <c r="LSV386" s="132"/>
      <c r="LSW386" s="132"/>
      <c r="LSX386" s="132"/>
      <c r="LSY386" s="132"/>
      <c r="LSZ386" s="132"/>
      <c r="LTA386" s="132"/>
      <c r="LTB386" s="132"/>
      <c r="LTC386" s="132"/>
      <c r="LTD386" s="132"/>
      <c r="LTE386" s="132"/>
      <c r="LTF386" s="132"/>
      <c r="LTG386" s="132"/>
      <c r="LTH386" s="132"/>
      <c r="LTI386" s="132"/>
      <c r="LTJ386" s="132"/>
      <c r="LTK386" s="132"/>
      <c r="LTL386" s="132"/>
      <c r="LTM386" s="132"/>
      <c r="LTN386" s="132"/>
      <c r="LTO386" s="132"/>
      <c r="LTP386" s="132"/>
      <c r="LTQ386" s="132"/>
      <c r="LTR386" s="132"/>
      <c r="LTS386" s="132"/>
      <c r="LTT386" s="132"/>
      <c r="LTU386" s="132"/>
      <c r="LTV386" s="132"/>
      <c r="LTW386" s="132"/>
      <c r="LTX386" s="132"/>
      <c r="LTY386" s="132"/>
      <c r="LTZ386" s="132"/>
      <c r="LUA386" s="132"/>
      <c r="LUB386" s="132"/>
      <c r="LUC386" s="132"/>
      <c r="LUD386" s="132"/>
      <c r="LUE386" s="132"/>
      <c r="LUF386" s="132"/>
      <c r="LUG386" s="132"/>
      <c r="LUH386" s="132"/>
      <c r="LUI386" s="132"/>
      <c r="LUJ386" s="132"/>
      <c r="LUK386" s="132"/>
      <c r="LUL386" s="132"/>
      <c r="LUM386" s="132"/>
      <c r="LUN386" s="132"/>
      <c r="LUO386" s="132"/>
      <c r="LUP386" s="132"/>
      <c r="LUQ386" s="132"/>
      <c r="LUR386" s="132"/>
      <c r="LUS386" s="132"/>
      <c r="LUT386" s="132"/>
      <c r="LUU386" s="132"/>
      <c r="LUV386" s="132"/>
      <c r="LUW386" s="132"/>
      <c r="LUX386" s="132"/>
      <c r="LUY386" s="132"/>
      <c r="LUZ386" s="132"/>
      <c r="LVA386" s="132"/>
      <c r="LVB386" s="132"/>
      <c r="LVC386" s="132"/>
      <c r="LVD386" s="132"/>
      <c r="LVE386" s="132"/>
      <c r="LVF386" s="132"/>
      <c r="LVG386" s="132"/>
      <c r="LVH386" s="132"/>
      <c r="LVI386" s="132"/>
      <c r="LVJ386" s="132"/>
      <c r="LVK386" s="132"/>
      <c r="LVL386" s="132"/>
      <c r="LVM386" s="132"/>
      <c r="LVN386" s="132"/>
      <c r="LVO386" s="132"/>
      <c r="LVP386" s="132"/>
      <c r="LVQ386" s="132"/>
      <c r="LVR386" s="132"/>
      <c r="LVS386" s="132"/>
      <c r="LVT386" s="132"/>
      <c r="LVU386" s="132"/>
      <c r="LVV386" s="132"/>
      <c r="LVW386" s="132"/>
      <c r="LVX386" s="132"/>
      <c r="LVY386" s="132"/>
      <c r="LVZ386" s="132"/>
      <c r="LWA386" s="132"/>
      <c r="LWB386" s="132"/>
      <c r="LWC386" s="132"/>
      <c r="LWD386" s="132"/>
      <c r="LWE386" s="132"/>
      <c r="LWF386" s="132"/>
      <c r="LWG386" s="132"/>
      <c r="LWH386" s="132"/>
      <c r="LWI386" s="132"/>
      <c r="LWJ386" s="132"/>
      <c r="LWK386" s="132"/>
      <c r="LWL386" s="132"/>
      <c r="LWM386" s="132"/>
      <c r="LWN386" s="132"/>
      <c r="LWO386" s="132"/>
      <c r="LWP386" s="132"/>
      <c r="LWQ386" s="132"/>
      <c r="LWR386" s="132"/>
      <c r="LWS386" s="132"/>
      <c r="LWT386" s="132"/>
      <c r="LWU386" s="132"/>
      <c r="LWV386" s="132"/>
      <c r="LWW386" s="132"/>
      <c r="LWX386" s="132"/>
      <c r="LWY386" s="132"/>
      <c r="LWZ386" s="132"/>
      <c r="LXA386" s="132"/>
      <c r="LXB386" s="132"/>
      <c r="LXC386" s="132"/>
      <c r="LXD386" s="132"/>
      <c r="LXE386" s="132"/>
      <c r="LXF386" s="132"/>
      <c r="LXG386" s="132"/>
      <c r="LXH386" s="132"/>
      <c r="LXI386" s="132"/>
      <c r="LXJ386" s="132"/>
      <c r="LXK386" s="132"/>
      <c r="LXL386" s="132"/>
      <c r="LXM386" s="132"/>
      <c r="LXN386" s="132"/>
      <c r="LXO386" s="132"/>
      <c r="LXP386" s="132"/>
      <c r="LXQ386" s="132"/>
      <c r="LXR386" s="132"/>
      <c r="LXS386" s="132"/>
      <c r="LXT386" s="132"/>
      <c r="LXU386" s="132"/>
      <c r="LXV386" s="132"/>
      <c r="LXW386" s="132"/>
      <c r="LXX386" s="132"/>
      <c r="LXY386" s="132"/>
      <c r="LXZ386" s="132"/>
      <c r="LYA386" s="132"/>
      <c r="LYB386" s="132"/>
      <c r="LYC386" s="132"/>
      <c r="LYD386" s="132"/>
      <c r="LYE386" s="132"/>
      <c r="LYF386" s="132"/>
      <c r="LYG386" s="132"/>
      <c r="LYH386" s="132"/>
      <c r="LYI386" s="132"/>
      <c r="LYJ386" s="132"/>
      <c r="LYK386" s="132"/>
      <c r="LYL386" s="132"/>
      <c r="LYM386" s="132"/>
      <c r="LYN386" s="132"/>
      <c r="LYO386" s="132"/>
      <c r="LYP386" s="132"/>
      <c r="LYQ386" s="132"/>
      <c r="LYR386" s="132"/>
      <c r="LYS386" s="132"/>
      <c r="LYT386" s="132"/>
      <c r="LYU386" s="132"/>
      <c r="LYV386" s="132"/>
      <c r="LYW386" s="132"/>
      <c r="LYX386" s="132"/>
      <c r="LYY386" s="132"/>
      <c r="LYZ386" s="132"/>
      <c r="LZA386" s="132"/>
      <c r="LZB386" s="132"/>
      <c r="LZC386" s="132"/>
      <c r="LZD386" s="132"/>
      <c r="LZE386" s="132"/>
      <c r="LZF386" s="132"/>
      <c r="LZG386" s="132"/>
      <c r="LZH386" s="132"/>
      <c r="LZI386" s="132"/>
      <c r="LZJ386" s="132"/>
      <c r="LZK386" s="132"/>
      <c r="LZL386" s="132"/>
      <c r="LZM386" s="132"/>
      <c r="LZN386" s="132"/>
      <c r="LZO386" s="132"/>
      <c r="LZP386" s="132"/>
      <c r="LZQ386" s="132"/>
      <c r="LZR386" s="132"/>
      <c r="LZS386" s="132"/>
      <c r="LZT386" s="132"/>
      <c r="LZU386" s="132"/>
      <c r="LZV386" s="132"/>
      <c r="LZW386" s="132"/>
      <c r="LZX386" s="132"/>
      <c r="LZY386" s="132"/>
      <c r="LZZ386" s="132"/>
      <c r="MAA386" s="132"/>
      <c r="MAB386" s="132"/>
      <c r="MAC386" s="132"/>
      <c r="MAD386" s="132"/>
      <c r="MAE386" s="132"/>
      <c r="MAF386" s="132"/>
      <c r="MAG386" s="132"/>
      <c r="MAH386" s="132"/>
      <c r="MAI386" s="132"/>
      <c r="MAJ386" s="132"/>
      <c r="MAK386" s="132"/>
      <c r="MAL386" s="132"/>
      <c r="MAM386" s="132"/>
      <c r="MAN386" s="132"/>
      <c r="MAO386" s="132"/>
      <c r="MAP386" s="132"/>
      <c r="MAQ386" s="132"/>
      <c r="MAR386" s="132"/>
      <c r="MAS386" s="132"/>
      <c r="MAT386" s="132"/>
      <c r="MAU386" s="132"/>
      <c r="MAV386" s="132"/>
      <c r="MAW386" s="132"/>
      <c r="MAX386" s="132"/>
      <c r="MAY386" s="132"/>
      <c r="MAZ386" s="132"/>
      <c r="MBA386" s="132"/>
      <c r="MBB386" s="132"/>
      <c r="MBC386" s="132"/>
      <c r="MBD386" s="132"/>
      <c r="MBE386" s="132"/>
      <c r="MBF386" s="132"/>
      <c r="MBG386" s="132"/>
      <c r="MBH386" s="132"/>
      <c r="MBI386" s="132"/>
      <c r="MBJ386" s="132"/>
      <c r="MBK386" s="132"/>
      <c r="MBL386" s="132"/>
      <c r="MBM386" s="132"/>
      <c r="MBN386" s="132"/>
      <c r="MBO386" s="132"/>
      <c r="MBP386" s="132"/>
      <c r="MBQ386" s="132"/>
      <c r="MBR386" s="132"/>
      <c r="MBS386" s="132"/>
      <c r="MBT386" s="132"/>
      <c r="MBU386" s="132"/>
      <c r="MBV386" s="132"/>
      <c r="MBW386" s="132"/>
      <c r="MBX386" s="132"/>
      <c r="MBY386" s="132"/>
      <c r="MBZ386" s="132"/>
      <c r="MCA386" s="132"/>
      <c r="MCB386" s="132"/>
      <c r="MCC386" s="132"/>
      <c r="MCD386" s="132"/>
      <c r="MCE386" s="132"/>
      <c r="MCF386" s="132"/>
      <c r="MCG386" s="132"/>
      <c r="MCH386" s="132"/>
      <c r="MCI386" s="132"/>
      <c r="MCJ386" s="132"/>
      <c r="MCK386" s="132"/>
      <c r="MCL386" s="132"/>
      <c r="MCM386" s="132"/>
      <c r="MCN386" s="132"/>
      <c r="MCO386" s="132"/>
      <c r="MCP386" s="132"/>
      <c r="MCQ386" s="132"/>
      <c r="MCR386" s="132"/>
      <c r="MCS386" s="132"/>
      <c r="MCT386" s="132"/>
      <c r="MCU386" s="132"/>
      <c r="MCV386" s="132"/>
      <c r="MCW386" s="132"/>
      <c r="MCX386" s="132"/>
      <c r="MCY386" s="132"/>
      <c r="MCZ386" s="132"/>
      <c r="MDA386" s="132"/>
      <c r="MDB386" s="132"/>
      <c r="MDC386" s="132"/>
      <c r="MDD386" s="132"/>
      <c r="MDE386" s="132"/>
      <c r="MDF386" s="132"/>
      <c r="MDG386" s="132"/>
      <c r="MDH386" s="132"/>
      <c r="MDI386" s="132"/>
      <c r="MDJ386" s="132"/>
      <c r="MDK386" s="132"/>
      <c r="MDL386" s="132"/>
      <c r="MDM386" s="132"/>
      <c r="MDN386" s="132"/>
      <c r="MDO386" s="132"/>
      <c r="MDP386" s="132"/>
      <c r="MDQ386" s="132"/>
      <c r="MDR386" s="132"/>
      <c r="MDS386" s="132"/>
      <c r="MDT386" s="132"/>
      <c r="MDU386" s="132"/>
      <c r="MDV386" s="132"/>
      <c r="MDW386" s="132"/>
      <c r="MDX386" s="132"/>
      <c r="MDY386" s="132"/>
      <c r="MDZ386" s="132"/>
      <c r="MEA386" s="132"/>
      <c r="MEB386" s="132"/>
      <c r="MEC386" s="132"/>
      <c r="MED386" s="132"/>
      <c r="MEE386" s="132"/>
      <c r="MEF386" s="132"/>
      <c r="MEG386" s="132"/>
      <c r="MEH386" s="132"/>
      <c r="MEI386" s="132"/>
      <c r="MEJ386" s="132"/>
      <c r="MEK386" s="132"/>
      <c r="MEL386" s="132"/>
      <c r="MEM386" s="132"/>
      <c r="MEN386" s="132"/>
      <c r="MEO386" s="132"/>
      <c r="MEP386" s="132"/>
      <c r="MEQ386" s="132"/>
      <c r="MER386" s="132"/>
      <c r="MES386" s="132"/>
      <c r="MET386" s="132"/>
      <c r="MEU386" s="132"/>
      <c r="MEV386" s="132"/>
      <c r="MEW386" s="132"/>
      <c r="MEX386" s="132"/>
      <c r="MEY386" s="132"/>
      <c r="MEZ386" s="132"/>
      <c r="MFA386" s="132"/>
      <c r="MFB386" s="132"/>
      <c r="MFC386" s="132"/>
      <c r="MFD386" s="132"/>
      <c r="MFE386" s="132"/>
      <c r="MFF386" s="132"/>
      <c r="MFG386" s="132"/>
      <c r="MFH386" s="132"/>
      <c r="MFI386" s="132"/>
      <c r="MFJ386" s="132"/>
      <c r="MFK386" s="132"/>
      <c r="MFL386" s="132"/>
      <c r="MFM386" s="132"/>
      <c r="MFN386" s="132"/>
      <c r="MFO386" s="132"/>
      <c r="MFP386" s="132"/>
      <c r="MFQ386" s="132"/>
      <c r="MFR386" s="132"/>
      <c r="MFS386" s="132"/>
      <c r="MFT386" s="132"/>
      <c r="MFU386" s="132"/>
      <c r="MFV386" s="132"/>
      <c r="MFW386" s="132"/>
      <c r="MFX386" s="132"/>
      <c r="MFY386" s="132"/>
      <c r="MFZ386" s="132"/>
      <c r="MGA386" s="132"/>
      <c r="MGB386" s="132"/>
      <c r="MGC386" s="132"/>
      <c r="MGD386" s="132"/>
      <c r="MGE386" s="132"/>
      <c r="MGF386" s="132"/>
      <c r="MGG386" s="132"/>
      <c r="MGH386" s="132"/>
      <c r="MGI386" s="132"/>
      <c r="MGJ386" s="132"/>
      <c r="MGK386" s="132"/>
      <c r="MGL386" s="132"/>
      <c r="MGM386" s="132"/>
      <c r="MGN386" s="132"/>
      <c r="MGO386" s="132"/>
      <c r="MGP386" s="132"/>
      <c r="MGQ386" s="132"/>
      <c r="MGR386" s="132"/>
      <c r="MGS386" s="132"/>
      <c r="MGT386" s="132"/>
      <c r="MGU386" s="132"/>
      <c r="MGV386" s="132"/>
      <c r="MGW386" s="132"/>
      <c r="MGX386" s="132"/>
      <c r="MGY386" s="132"/>
      <c r="MGZ386" s="132"/>
      <c r="MHA386" s="132"/>
      <c r="MHB386" s="132"/>
      <c r="MHC386" s="132"/>
      <c r="MHD386" s="132"/>
      <c r="MHE386" s="132"/>
      <c r="MHF386" s="132"/>
      <c r="MHG386" s="132"/>
      <c r="MHH386" s="132"/>
      <c r="MHI386" s="132"/>
      <c r="MHJ386" s="132"/>
      <c r="MHK386" s="132"/>
      <c r="MHL386" s="132"/>
      <c r="MHM386" s="132"/>
      <c r="MHN386" s="132"/>
      <c r="MHO386" s="132"/>
      <c r="MHP386" s="132"/>
      <c r="MHQ386" s="132"/>
      <c r="MHR386" s="132"/>
      <c r="MHS386" s="132"/>
      <c r="MHT386" s="132"/>
      <c r="MHU386" s="132"/>
      <c r="MHV386" s="132"/>
      <c r="MHW386" s="132"/>
      <c r="MHX386" s="132"/>
      <c r="MHY386" s="132"/>
      <c r="MHZ386" s="132"/>
      <c r="MIA386" s="132"/>
      <c r="MIB386" s="132"/>
      <c r="MIC386" s="132"/>
      <c r="MID386" s="132"/>
      <c r="MIE386" s="132"/>
      <c r="MIF386" s="132"/>
      <c r="MIG386" s="132"/>
      <c r="MIH386" s="132"/>
      <c r="MII386" s="132"/>
      <c r="MIJ386" s="132"/>
      <c r="MIK386" s="132"/>
      <c r="MIL386" s="132"/>
      <c r="MIM386" s="132"/>
      <c r="MIN386" s="132"/>
      <c r="MIO386" s="132"/>
      <c r="MIP386" s="132"/>
      <c r="MIQ386" s="132"/>
      <c r="MIR386" s="132"/>
      <c r="MIS386" s="132"/>
      <c r="MIT386" s="132"/>
      <c r="MIU386" s="132"/>
      <c r="MIV386" s="132"/>
      <c r="MIW386" s="132"/>
      <c r="MIX386" s="132"/>
      <c r="MIY386" s="132"/>
      <c r="MIZ386" s="132"/>
      <c r="MJA386" s="132"/>
      <c r="MJB386" s="132"/>
      <c r="MJC386" s="132"/>
      <c r="MJD386" s="132"/>
      <c r="MJE386" s="132"/>
      <c r="MJF386" s="132"/>
      <c r="MJG386" s="132"/>
      <c r="MJH386" s="132"/>
      <c r="MJI386" s="132"/>
      <c r="MJJ386" s="132"/>
      <c r="MJK386" s="132"/>
      <c r="MJL386" s="132"/>
      <c r="MJM386" s="132"/>
      <c r="MJN386" s="132"/>
      <c r="MJO386" s="132"/>
      <c r="MJP386" s="132"/>
      <c r="MJQ386" s="132"/>
      <c r="MJR386" s="132"/>
      <c r="MJS386" s="132"/>
      <c r="MJT386" s="132"/>
      <c r="MJU386" s="132"/>
      <c r="MJV386" s="132"/>
      <c r="MJW386" s="132"/>
      <c r="MJX386" s="132"/>
      <c r="MJY386" s="132"/>
      <c r="MJZ386" s="132"/>
      <c r="MKA386" s="132"/>
      <c r="MKB386" s="132"/>
      <c r="MKC386" s="132"/>
      <c r="MKD386" s="132"/>
      <c r="MKE386" s="132"/>
      <c r="MKF386" s="132"/>
      <c r="MKG386" s="132"/>
      <c r="MKH386" s="132"/>
      <c r="MKI386" s="132"/>
      <c r="MKJ386" s="132"/>
      <c r="MKK386" s="132"/>
      <c r="MKL386" s="132"/>
      <c r="MKM386" s="132"/>
      <c r="MKN386" s="132"/>
      <c r="MKO386" s="132"/>
      <c r="MKP386" s="132"/>
      <c r="MKQ386" s="132"/>
      <c r="MKR386" s="132"/>
      <c r="MKS386" s="132"/>
      <c r="MKT386" s="132"/>
      <c r="MKU386" s="132"/>
      <c r="MKV386" s="132"/>
      <c r="MKW386" s="132"/>
      <c r="MKX386" s="132"/>
      <c r="MKY386" s="132"/>
      <c r="MKZ386" s="132"/>
      <c r="MLA386" s="132"/>
      <c r="MLB386" s="132"/>
      <c r="MLC386" s="132"/>
      <c r="MLD386" s="132"/>
      <c r="MLE386" s="132"/>
      <c r="MLF386" s="132"/>
      <c r="MLG386" s="132"/>
      <c r="MLH386" s="132"/>
      <c r="MLI386" s="132"/>
      <c r="MLJ386" s="132"/>
      <c r="MLK386" s="132"/>
      <c r="MLL386" s="132"/>
      <c r="MLM386" s="132"/>
      <c r="MLN386" s="132"/>
      <c r="MLO386" s="132"/>
      <c r="MLP386" s="132"/>
      <c r="MLQ386" s="132"/>
      <c r="MLR386" s="132"/>
      <c r="MLS386" s="132"/>
      <c r="MLT386" s="132"/>
      <c r="MLU386" s="132"/>
      <c r="MLV386" s="132"/>
      <c r="MLW386" s="132"/>
      <c r="MLX386" s="132"/>
      <c r="MLY386" s="132"/>
      <c r="MLZ386" s="132"/>
      <c r="MMA386" s="132"/>
      <c r="MMB386" s="132"/>
      <c r="MMC386" s="132"/>
      <c r="MMD386" s="132"/>
      <c r="MME386" s="132"/>
      <c r="MMF386" s="132"/>
      <c r="MMG386" s="132"/>
      <c r="MMH386" s="132"/>
      <c r="MMI386" s="132"/>
      <c r="MMJ386" s="132"/>
      <c r="MMK386" s="132"/>
      <c r="MML386" s="132"/>
      <c r="MMM386" s="132"/>
      <c r="MMN386" s="132"/>
      <c r="MMO386" s="132"/>
      <c r="MMP386" s="132"/>
      <c r="MMQ386" s="132"/>
      <c r="MMR386" s="132"/>
      <c r="MMS386" s="132"/>
      <c r="MMT386" s="132"/>
      <c r="MMU386" s="132"/>
      <c r="MMV386" s="132"/>
      <c r="MMW386" s="132"/>
      <c r="MMX386" s="132"/>
      <c r="MMY386" s="132"/>
      <c r="MMZ386" s="132"/>
      <c r="MNA386" s="132"/>
      <c r="MNB386" s="132"/>
      <c r="MNC386" s="132"/>
      <c r="MND386" s="132"/>
      <c r="MNE386" s="132"/>
      <c r="MNF386" s="132"/>
      <c r="MNG386" s="132"/>
      <c r="MNH386" s="132"/>
      <c r="MNI386" s="132"/>
      <c r="MNJ386" s="132"/>
      <c r="MNK386" s="132"/>
      <c r="MNL386" s="132"/>
      <c r="MNM386" s="132"/>
      <c r="MNN386" s="132"/>
      <c r="MNO386" s="132"/>
      <c r="MNP386" s="132"/>
      <c r="MNQ386" s="132"/>
      <c r="MNR386" s="132"/>
      <c r="MNS386" s="132"/>
      <c r="MNT386" s="132"/>
      <c r="MNU386" s="132"/>
      <c r="MNV386" s="132"/>
      <c r="MNW386" s="132"/>
      <c r="MNX386" s="132"/>
      <c r="MNY386" s="132"/>
      <c r="MNZ386" s="132"/>
      <c r="MOA386" s="132"/>
      <c r="MOB386" s="132"/>
      <c r="MOC386" s="132"/>
      <c r="MOD386" s="132"/>
      <c r="MOE386" s="132"/>
      <c r="MOF386" s="132"/>
      <c r="MOG386" s="132"/>
      <c r="MOH386" s="132"/>
      <c r="MOI386" s="132"/>
      <c r="MOJ386" s="132"/>
      <c r="MOK386" s="132"/>
      <c r="MOL386" s="132"/>
      <c r="MOM386" s="132"/>
      <c r="MON386" s="132"/>
      <c r="MOO386" s="132"/>
      <c r="MOP386" s="132"/>
      <c r="MOQ386" s="132"/>
      <c r="MOR386" s="132"/>
      <c r="MOS386" s="132"/>
      <c r="MOT386" s="132"/>
      <c r="MOU386" s="132"/>
      <c r="MOV386" s="132"/>
      <c r="MOW386" s="132"/>
      <c r="MOX386" s="132"/>
      <c r="MOY386" s="132"/>
      <c r="MOZ386" s="132"/>
      <c r="MPA386" s="132"/>
      <c r="MPB386" s="132"/>
      <c r="MPC386" s="132"/>
      <c r="MPD386" s="132"/>
      <c r="MPE386" s="132"/>
      <c r="MPF386" s="132"/>
      <c r="MPG386" s="132"/>
      <c r="MPH386" s="132"/>
      <c r="MPI386" s="132"/>
      <c r="MPJ386" s="132"/>
      <c r="MPK386" s="132"/>
      <c r="MPL386" s="132"/>
      <c r="MPM386" s="132"/>
      <c r="MPN386" s="132"/>
      <c r="MPO386" s="132"/>
      <c r="MPP386" s="132"/>
      <c r="MPQ386" s="132"/>
      <c r="MPR386" s="132"/>
      <c r="MPS386" s="132"/>
      <c r="MPT386" s="132"/>
      <c r="MPU386" s="132"/>
      <c r="MPV386" s="132"/>
      <c r="MPW386" s="132"/>
      <c r="MPX386" s="132"/>
      <c r="MPY386" s="132"/>
      <c r="MPZ386" s="132"/>
      <c r="MQA386" s="132"/>
      <c r="MQB386" s="132"/>
      <c r="MQC386" s="132"/>
      <c r="MQD386" s="132"/>
      <c r="MQE386" s="132"/>
      <c r="MQF386" s="132"/>
      <c r="MQG386" s="132"/>
      <c r="MQH386" s="132"/>
      <c r="MQI386" s="132"/>
      <c r="MQJ386" s="132"/>
      <c r="MQK386" s="132"/>
      <c r="MQL386" s="132"/>
      <c r="MQM386" s="132"/>
      <c r="MQN386" s="132"/>
      <c r="MQO386" s="132"/>
      <c r="MQP386" s="132"/>
      <c r="MQQ386" s="132"/>
      <c r="MQR386" s="132"/>
      <c r="MQS386" s="132"/>
      <c r="MQT386" s="132"/>
      <c r="MQU386" s="132"/>
      <c r="MQV386" s="132"/>
      <c r="MQW386" s="132"/>
      <c r="MQX386" s="132"/>
      <c r="MQY386" s="132"/>
      <c r="MQZ386" s="132"/>
      <c r="MRA386" s="132"/>
      <c r="MRB386" s="132"/>
      <c r="MRC386" s="132"/>
      <c r="MRD386" s="132"/>
      <c r="MRE386" s="132"/>
      <c r="MRF386" s="132"/>
      <c r="MRG386" s="132"/>
      <c r="MRH386" s="132"/>
      <c r="MRI386" s="132"/>
      <c r="MRJ386" s="132"/>
      <c r="MRK386" s="132"/>
      <c r="MRL386" s="132"/>
      <c r="MRM386" s="132"/>
      <c r="MRN386" s="132"/>
      <c r="MRO386" s="132"/>
      <c r="MRP386" s="132"/>
      <c r="MRQ386" s="132"/>
      <c r="MRR386" s="132"/>
      <c r="MRS386" s="132"/>
      <c r="MRT386" s="132"/>
      <c r="MRU386" s="132"/>
      <c r="MRV386" s="132"/>
      <c r="MRW386" s="132"/>
      <c r="MRX386" s="132"/>
      <c r="MRY386" s="132"/>
      <c r="MRZ386" s="132"/>
      <c r="MSA386" s="132"/>
      <c r="MSB386" s="132"/>
      <c r="MSC386" s="132"/>
      <c r="MSD386" s="132"/>
      <c r="MSE386" s="132"/>
      <c r="MSF386" s="132"/>
      <c r="MSG386" s="132"/>
      <c r="MSH386" s="132"/>
      <c r="MSI386" s="132"/>
      <c r="MSJ386" s="132"/>
      <c r="MSK386" s="132"/>
      <c r="MSL386" s="132"/>
      <c r="MSM386" s="132"/>
      <c r="MSN386" s="132"/>
      <c r="MSO386" s="132"/>
      <c r="MSP386" s="132"/>
      <c r="MSQ386" s="132"/>
      <c r="MSR386" s="132"/>
      <c r="MSS386" s="132"/>
      <c r="MST386" s="132"/>
      <c r="MSU386" s="132"/>
      <c r="MSV386" s="132"/>
      <c r="MSW386" s="132"/>
      <c r="MSX386" s="132"/>
      <c r="MSY386" s="132"/>
      <c r="MSZ386" s="132"/>
      <c r="MTA386" s="132"/>
      <c r="MTB386" s="132"/>
      <c r="MTC386" s="132"/>
      <c r="MTD386" s="132"/>
      <c r="MTE386" s="132"/>
      <c r="MTF386" s="132"/>
      <c r="MTG386" s="132"/>
      <c r="MTH386" s="132"/>
      <c r="MTI386" s="132"/>
      <c r="MTJ386" s="132"/>
      <c r="MTK386" s="132"/>
      <c r="MTL386" s="132"/>
      <c r="MTM386" s="132"/>
      <c r="MTN386" s="132"/>
      <c r="MTO386" s="132"/>
      <c r="MTP386" s="132"/>
      <c r="MTQ386" s="132"/>
      <c r="MTR386" s="132"/>
      <c r="MTS386" s="132"/>
      <c r="MTT386" s="132"/>
      <c r="MTU386" s="132"/>
      <c r="MTV386" s="132"/>
      <c r="MTW386" s="132"/>
      <c r="MTX386" s="132"/>
      <c r="MTY386" s="132"/>
      <c r="MTZ386" s="132"/>
      <c r="MUA386" s="132"/>
      <c r="MUB386" s="132"/>
      <c r="MUC386" s="132"/>
      <c r="MUD386" s="132"/>
      <c r="MUE386" s="132"/>
      <c r="MUF386" s="132"/>
      <c r="MUG386" s="132"/>
      <c r="MUH386" s="132"/>
      <c r="MUI386" s="132"/>
      <c r="MUJ386" s="132"/>
      <c r="MUK386" s="132"/>
      <c r="MUL386" s="132"/>
      <c r="MUM386" s="132"/>
      <c r="MUN386" s="132"/>
      <c r="MUO386" s="132"/>
      <c r="MUP386" s="132"/>
      <c r="MUQ386" s="132"/>
      <c r="MUR386" s="132"/>
      <c r="MUS386" s="132"/>
      <c r="MUT386" s="132"/>
      <c r="MUU386" s="132"/>
      <c r="MUV386" s="132"/>
      <c r="MUW386" s="132"/>
      <c r="MUX386" s="132"/>
      <c r="MUY386" s="132"/>
      <c r="MUZ386" s="132"/>
      <c r="MVA386" s="132"/>
      <c r="MVB386" s="132"/>
      <c r="MVC386" s="132"/>
      <c r="MVD386" s="132"/>
      <c r="MVE386" s="132"/>
      <c r="MVF386" s="132"/>
      <c r="MVG386" s="132"/>
      <c r="MVH386" s="132"/>
      <c r="MVI386" s="132"/>
      <c r="MVJ386" s="132"/>
      <c r="MVK386" s="132"/>
      <c r="MVL386" s="132"/>
      <c r="MVM386" s="132"/>
      <c r="MVN386" s="132"/>
      <c r="MVO386" s="132"/>
      <c r="MVP386" s="132"/>
      <c r="MVQ386" s="132"/>
      <c r="MVR386" s="132"/>
      <c r="MVS386" s="132"/>
      <c r="MVT386" s="132"/>
      <c r="MVU386" s="132"/>
      <c r="MVV386" s="132"/>
      <c r="MVW386" s="132"/>
      <c r="MVX386" s="132"/>
      <c r="MVY386" s="132"/>
      <c r="MVZ386" s="132"/>
      <c r="MWA386" s="132"/>
      <c r="MWB386" s="132"/>
      <c r="MWC386" s="132"/>
      <c r="MWD386" s="132"/>
      <c r="MWE386" s="132"/>
      <c r="MWF386" s="132"/>
      <c r="MWG386" s="132"/>
      <c r="MWH386" s="132"/>
      <c r="MWI386" s="132"/>
      <c r="MWJ386" s="132"/>
      <c r="MWK386" s="132"/>
      <c r="MWL386" s="132"/>
      <c r="MWM386" s="132"/>
      <c r="MWN386" s="132"/>
      <c r="MWO386" s="132"/>
      <c r="MWP386" s="132"/>
      <c r="MWQ386" s="132"/>
      <c r="MWR386" s="132"/>
      <c r="MWS386" s="132"/>
      <c r="MWT386" s="132"/>
      <c r="MWU386" s="132"/>
      <c r="MWV386" s="132"/>
      <c r="MWW386" s="132"/>
      <c r="MWX386" s="132"/>
      <c r="MWY386" s="132"/>
      <c r="MWZ386" s="132"/>
      <c r="MXA386" s="132"/>
      <c r="MXB386" s="132"/>
      <c r="MXC386" s="132"/>
      <c r="MXD386" s="132"/>
      <c r="MXE386" s="132"/>
      <c r="MXF386" s="132"/>
      <c r="MXG386" s="132"/>
      <c r="MXH386" s="132"/>
      <c r="MXI386" s="132"/>
      <c r="MXJ386" s="132"/>
      <c r="MXK386" s="132"/>
      <c r="MXL386" s="132"/>
      <c r="MXM386" s="132"/>
      <c r="MXN386" s="132"/>
      <c r="MXO386" s="132"/>
      <c r="MXP386" s="132"/>
      <c r="MXQ386" s="132"/>
      <c r="MXR386" s="132"/>
      <c r="MXS386" s="132"/>
      <c r="MXT386" s="132"/>
      <c r="MXU386" s="132"/>
      <c r="MXV386" s="132"/>
      <c r="MXW386" s="132"/>
      <c r="MXX386" s="132"/>
      <c r="MXY386" s="132"/>
      <c r="MXZ386" s="132"/>
      <c r="MYA386" s="132"/>
      <c r="MYB386" s="132"/>
      <c r="MYC386" s="132"/>
      <c r="MYD386" s="132"/>
      <c r="MYE386" s="132"/>
      <c r="MYF386" s="132"/>
      <c r="MYG386" s="132"/>
      <c r="MYH386" s="132"/>
      <c r="MYI386" s="132"/>
      <c r="MYJ386" s="132"/>
      <c r="MYK386" s="132"/>
      <c r="MYL386" s="132"/>
      <c r="MYM386" s="132"/>
      <c r="MYN386" s="132"/>
      <c r="MYO386" s="132"/>
      <c r="MYP386" s="132"/>
      <c r="MYQ386" s="132"/>
      <c r="MYR386" s="132"/>
      <c r="MYS386" s="132"/>
      <c r="MYT386" s="132"/>
      <c r="MYU386" s="132"/>
      <c r="MYV386" s="132"/>
      <c r="MYW386" s="132"/>
      <c r="MYX386" s="132"/>
      <c r="MYY386" s="132"/>
      <c r="MYZ386" s="132"/>
      <c r="MZA386" s="132"/>
      <c r="MZB386" s="132"/>
      <c r="MZC386" s="132"/>
      <c r="MZD386" s="132"/>
      <c r="MZE386" s="132"/>
      <c r="MZF386" s="132"/>
      <c r="MZG386" s="132"/>
      <c r="MZH386" s="132"/>
      <c r="MZI386" s="132"/>
      <c r="MZJ386" s="132"/>
      <c r="MZK386" s="132"/>
      <c r="MZL386" s="132"/>
      <c r="MZM386" s="132"/>
      <c r="MZN386" s="132"/>
      <c r="MZO386" s="132"/>
      <c r="MZP386" s="132"/>
      <c r="MZQ386" s="132"/>
      <c r="MZR386" s="132"/>
      <c r="MZS386" s="132"/>
      <c r="MZT386" s="132"/>
      <c r="MZU386" s="132"/>
      <c r="MZV386" s="132"/>
      <c r="MZW386" s="132"/>
      <c r="MZX386" s="132"/>
      <c r="MZY386" s="132"/>
      <c r="MZZ386" s="132"/>
      <c r="NAA386" s="132"/>
      <c r="NAB386" s="132"/>
      <c r="NAC386" s="132"/>
      <c r="NAD386" s="132"/>
      <c r="NAE386" s="132"/>
      <c r="NAF386" s="132"/>
      <c r="NAG386" s="132"/>
      <c r="NAH386" s="132"/>
      <c r="NAI386" s="132"/>
      <c r="NAJ386" s="132"/>
      <c r="NAK386" s="132"/>
      <c r="NAL386" s="132"/>
      <c r="NAM386" s="132"/>
      <c r="NAN386" s="132"/>
      <c r="NAO386" s="132"/>
      <c r="NAP386" s="132"/>
      <c r="NAQ386" s="132"/>
      <c r="NAR386" s="132"/>
      <c r="NAS386" s="132"/>
      <c r="NAT386" s="132"/>
      <c r="NAU386" s="132"/>
      <c r="NAV386" s="132"/>
      <c r="NAW386" s="132"/>
      <c r="NAX386" s="132"/>
      <c r="NAY386" s="132"/>
      <c r="NAZ386" s="132"/>
      <c r="NBA386" s="132"/>
      <c r="NBB386" s="132"/>
      <c r="NBC386" s="132"/>
      <c r="NBD386" s="132"/>
      <c r="NBE386" s="132"/>
      <c r="NBF386" s="132"/>
      <c r="NBG386" s="132"/>
      <c r="NBH386" s="132"/>
      <c r="NBI386" s="132"/>
      <c r="NBJ386" s="132"/>
      <c r="NBK386" s="132"/>
      <c r="NBL386" s="132"/>
      <c r="NBM386" s="132"/>
      <c r="NBN386" s="132"/>
      <c r="NBO386" s="132"/>
      <c r="NBP386" s="132"/>
      <c r="NBQ386" s="132"/>
      <c r="NBR386" s="132"/>
      <c r="NBS386" s="132"/>
      <c r="NBT386" s="132"/>
      <c r="NBU386" s="132"/>
      <c r="NBV386" s="132"/>
      <c r="NBW386" s="132"/>
      <c r="NBX386" s="132"/>
      <c r="NBY386" s="132"/>
      <c r="NBZ386" s="132"/>
      <c r="NCA386" s="132"/>
      <c r="NCB386" s="132"/>
      <c r="NCC386" s="132"/>
      <c r="NCD386" s="132"/>
      <c r="NCE386" s="132"/>
      <c r="NCF386" s="132"/>
      <c r="NCG386" s="132"/>
      <c r="NCH386" s="132"/>
      <c r="NCI386" s="132"/>
      <c r="NCJ386" s="132"/>
      <c r="NCK386" s="132"/>
      <c r="NCL386" s="132"/>
      <c r="NCM386" s="132"/>
      <c r="NCN386" s="132"/>
      <c r="NCO386" s="132"/>
      <c r="NCP386" s="132"/>
      <c r="NCQ386" s="132"/>
      <c r="NCR386" s="132"/>
      <c r="NCS386" s="132"/>
      <c r="NCT386" s="132"/>
      <c r="NCU386" s="132"/>
      <c r="NCV386" s="132"/>
      <c r="NCW386" s="132"/>
      <c r="NCX386" s="132"/>
      <c r="NCY386" s="132"/>
      <c r="NCZ386" s="132"/>
      <c r="NDA386" s="132"/>
      <c r="NDB386" s="132"/>
      <c r="NDC386" s="132"/>
      <c r="NDD386" s="132"/>
      <c r="NDE386" s="132"/>
      <c r="NDF386" s="132"/>
      <c r="NDG386" s="132"/>
      <c r="NDH386" s="132"/>
      <c r="NDI386" s="132"/>
      <c r="NDJ386" s="132"/>
      <c r="NDK386" s="132"/>
      <c r="NDL386" s="132"/>
      <c r="NDM386" s="132"/>
      <c r="NDN386" s="132"/>
      <c r="NDO386" s="132"/>
      <c r="NDP386" s="132"/>
      <c r="NDQ386" s="132"/>
      <c r="NDR386" s="132"/>
      <c r="NDS386" s="132"/>
      <c r="NDT386" s="132"/>
      <c r="NDU386" s="132"/>
      <c r="NDV386" s="132"/>
      <c r="NDW386" s="132"/>
      <c r="NDX386" s="132"/>
      <c r="NDY386" s="132"/>
      <c r="NDZ386" s="132"/>
      <c r="NEA386" s="132"/>
      <c r="NEB386" s="132"/>
      <c r="NEC386" s="132"/>
      <c r="NED386" s="132"/>
      <c r="NEE386" s="132"/>
      <c r="NEF386" s="132"/>
      <c r="NEG386" s="132"/>
      <c r="NEH386" s="132"/>
      <c r="NEI386" s="132"/>
      <c r="NEJ386" s="132"/>
      <c r="NEK386" s="132"/>
      <c r="NEL386" s="132"/>
      <c r="NEM386" s="132"/>
      <c r="NEN386" s="132"/>
      <c r="NEO386" s="132"/>
      <c r="NEP386" s="132"/>
      <c r="NEQ386" s="132"/>
      <c r="NER386" s="132"/>
      <c r="NES386" s="132"/>
      <c r="NET386" s="132"/>
      <c r="NEU386" s="132"/>
      <c r="NEV386" s="132"/>
      <c r="NEW386" s="132"/>
      <c r="NEX386" s="132"/>
      <c r="NEY386" s="132"/>
      <c r="NEZ386" s="132"/>
      <c r="NFA386" s="132"/>
      <c r="NFB386" s="132"/>
      <c r="NFC386" s="132"/>
      <c r="NFD386" s="132"/>
      <c r="NFE386" s="132"/>
      <c r="NFF386" s="132"/>
      <c r="NFG386" s="132"/>
      <c r="NFH386" s="132"/>
      <c r="NFI386" s="132"/>
      <c r="NFJ386" s="132"/>
      <c r="NFK386" s="132"/>
      <c r="NFL386" s="132"/>
      <c r="NFM386" s="132"/>
      <c r="NFN386" s="132"/>
      <c r="NFO386" s="132"/>
      <c r="NFP386" s="132"/>
      <c r="NFQ386" s="132"/>
      <c r="NFR386" s="132"/>
      <c r="NFS386" s="132"/>
      <c r="NFT386" s="132"/>
      <c r="NFU386" s="132"/>
      <c r="NFV386" s="132"/>
      <c r="NFW386" s="132"/>
      <c r="NFX386" s="132"/>
      <c r="NFY386" s="132"/>
      <c r="NFZ386" s="132"/>
      <c r="NGA386" s="132"/>
      <c r="NGB386" s="132"/>
      <c r="NGC386" s="132"/>
      <c r="NGD386" s="132"/>
      <c r="NGE386" s="132"/>
      <c r="NGF386" s="132"/>
      <c r="NGG386" s="132"/>
      <c r="NGH386" s="132"/>
      <c r="NGI386" s="132"/>
      <c r="NGJ386" s="132"/>
      <c r="NGK386" s="132"/>
      <c r="NGL386" s="132"/>
      <c r="NGM386" s="132"/>
      <c r="NGN386" s="132"/>
      <c r="NGO386" s="132"/>
      <c r="NGP386" s="132"/>
      <c r="NGQ386" s="132"/>
      <c r="NGR386" s="132"/>
      <c r="NGS386" s="132"/>
      <c r="NGT386" s="132"/>
      <c r="NGU386" s="132"/>
      <c r="NGV386" s="132"/>
      <c r="NGW386" s="132"/>
      <c r="NGX386" s="132"/>
      <c r="NGY386" s="132"/>
      <c r="NGZ386" s="132"/>
      <c r="NHA386" s="132"/>
      <c r="NHB386" s="132"/>
      <c r="NHC386" s="132"/>
      <c r="NHD386" s="132"/>
      <c r="NHE386" s="132"/>
      <c r="NHF386" s="132"/>
      <c r="NHG386" s="132"/>
      <c r="NHH386" s="132"/>
      <c r="NHI386" s="132"/>
      <c r="NHJ386" s="132"/>
      <c r="NHK386" s="132"/>
      <c r="NHL386" s="132"/>
      <c r="NHM386" s="132"/>
      <c r="NHN386" s="132"/>
      <c r="NHO386" s="132"/>
      <c r="NHP386" s="132"/>
      <c r="NHQ386" s="132"/>
      <c r="NHR386" s="132"/>
      <c r="NHS386" s="132"/>
      <c r="NHT386" s="132"/>
      <c r="NHU386" s="132"/>
      <c r="NHV386" s="132"/>
      <c r="NHW386" s="132"/>
      <c r="NHX386" s="132"/>
      <c r="NHY386" s="132"/>
      <c r="NHZ386" s="132"/>
      <c r="NIA386" s="132"/>
      <c r="NIB386" s="132"/>
      <c r="NIC386" s="132"/>
      <c r="NID386" s="132"/>
      <c r="NIE386" s="132"/>
      <c r="NIF386" s="132"/>
      <c r="NIG386" s="132"/>
      <c r="NIH386" s="132"/>
      <c r="NII386" s="132"/>
      <c r="NIJ386" s="132"/>
      <c r="NIK386" s="132"/>
      <c r="NIL386" s="132"/>
      <c r="NIM386" s="132"/>
      <c r="NIN386" s="132"/>
      <c r="NIO386" s="132"/>
      <c r="NIP386" s="132"/>
      <c r="NIQ386" s="132"/>
      <c r="NIR386" s="132"/>
      <c r="NIS386" s="132"/>
      <c r="NIT386" s="132"/>
      <c r="NIU386" s="132"/>
      <c r="NIV386" s="132"/>
      <c r="NIW386" s="132"/>
      <c r="NIX386" s="132"/>
      <c r="NIY386" s="132"/>
      <c r="NIZ386" s="132"/>
      <c r="NJA386" s="132"/>
      <c r="NJB386" s="132"/>
      <c r="NJC386" s="132"/>
      <c r="NJD386" s="132"/>
      <c r="NJE386" s="132"/>
      <c r="NJF386" s="132"/>
      <c r="NJG386" s="132"/>
      <c r="NJH386" s="132"/>
      <c r="NJI386" s="132"/>
      <c r="NJJ386" s="132"/>
      <c r="NJK386" s="132"/>
      <c r="NJL386" s="132"/>
      <c r="NJM386" s="132"/>
      <c r="NJN386" s="132"/>
      <c r="NJO386" s="132"/>
      <c r="NJP386" s="132"/>
      <c r="NJQ386" s="132"/>
      <c r="NJR386" s="132"/>
      <c r="NJS386" s="132"/>
      <c r="NJT386" s="132"/>
      <c r="NJU386" s="132"/>
      <c r="NJV386" s="132"/>
      <c r="NJW386" s="132"/>
      <c r="NJX386" s="132"/>
      <c r="NJY386" s="132"/>
      <c r="NJZ386" s="132"/>
      <c r="NKA386" s="132"/>
      <c r="NKB386" s="132"/>
      <c r="NKC386" s="132"/>
      <c r="NKD386" s="132"/>
      <c r="NKE386" s="132"/>
      <c r="NKF386" s="132"/>
      <c r="NKG386" s="132"/>
      <c r="NKH386" s="132"/>
      <c r="NKI386" s="132"/>
      <c r="NKJ386" s="132"/>
      <c r="NKK386" s="132"/>
      <c r="NKL386" s="132"/>
      <c r="NKM386" s="132"/>
      <c r="NKN386" s="132"/>
      <c r="NKO386" s="132"/>
      <c r="NKP386" s="132"/>
      <c r="NKQ386" s="132"/>
      <c r="NKR386" s="132"/>
      <c r="NKS386" s="132"/>
      <c r="NKT386" s="132"/>
      <c r="NKU386" s="132"/>
      <c r="NKV386" s="132"/>
      <c r="NKW386" s="132"/>
      <c r="NKX386" s="132"/>
      <c r="NKY386" s="132"/>
      <c r="NKZ386" s="132"/>
      <c r="NLA386" s="132"/>
      <c r="NLB386" s="132"/>
      <c r="NLC386" s="132"/>
      <c r="NLD386" s="132"/>
      <c r="NLE386" s="132"/>
      <c r="NLF386" s="132"/>
      <c r="NLG386" s="132"/>
      <c r="NLH386" s="132"/>
      <c r="NLI386" s="132"/>
      <c r="NLJ386" s="132"/>
      <c r="NLK386" s="132"/>
      <c r="NLL386" s="132"/>
      <c r="NLM386" s="132"/>
      <c r="NLN386" s="132"/>
      <c r="NLO386" s="132"/>
      <c r="NLP386" s="132"/>
      <c r="NLQ386" s="132"/>
      <c r="NLR386" s="132"/>
      <c r="NLS386" s="132"/>
      <c r="NLT386" s="132"/>
      <c r="NLU386" s="132"/>
      <c r="NLV386" s="132"/>
      <c r="NLW386" s="132"/>
      <c r="NLX386" s="132"/>
      <c r="NLY386" s="132"/>
      <c r="NLZ386" s="132"/>
      <c r="NMA386" s="132"/>
      <c r="NMB386" s="132"/>
      <c r="NMC386" s="132"/>
      <c r="NMD386" s="132"/>
      <c r="NME386" s="132"/>
      <c r="NMF386" s="132"/>
      <c r="NMG386" s="132"/>
      <c r="NMH386" s="132"/>
      <c r="NMI386" s="132"/>
      <c r="NMJ386" s="132"/>
      <c r="NMK386" s="132"/>
      <c r="NML386" s="132"/>
      <c r="NMM386" s="132"/>
      <c r="NMN386" s="132"/>
      <c r="NMO386" s="132"/>
      <c r="NMP386" s="132"/>
      <c r="NMQ386" s="132"/>
      <c r="NMR386" s="132"/>
      <c r="NMS386" s="132"/>
      <c r="NMT386" s="132"/>
      <c r="NMU386" s="132"/>
      <c r="NMV386" s="132"/>
      <c r="NMW386" s="132"/>
      <c r="NMX386" s="132"/>
      <c r="NMY386" s="132"/>
      <c r="NMZ386" s="132"/>
      <c r="NNA386" s="132"/>
      <c r="NNB386" s="132"/>
      <c r="NNC386" s="132"/>
      <c r="NND386" s="132"/>
      <c r="NNE386" s="132"/>
      <c r="NNF386" s="132"/>
      <c r="NNG386" s="132"/>
      <c r="NNH386" s="132"/>
      <c r="NNI386" s="132"/>
      <c r="NNJ386" s="132"/>
      <c r="NNK386" s="132"/>
      <c r="NNL386" s="132"/>
      <c r="NNM386" s="132"/>
      <c r="NNN386" s="132"/>
      <c r="NNO386" s="132"/>
      <c r="NNP386" s="132"/>
      <c r="NNQ386" s="132"/>
      <c r="NNR386" s="132"/>
      <c r="NNS386" s="132"/>
      <c r="NNT386" s="132"/>
      <c r="NNU386" s="132"/>
      <c r="NNV386" s="132"/>
      <c r="NNW386" s="132"/>
      <c r="NNX386" s="132"/>
      <c r="NNY386" s="132"/>
      <c r="NNZ386" s="132"/>
      <c r="NOA386" s="132"/>
      <c r="NOB386" s="132"/>
      <c r="NOC386" s="132"/>
      <c r="NOD386" s="132"/>
      <c r="NOE386" s="132"/>
      <c r="NOF386" s="132"/>
      <c r="NOG386" s="132"/>
      <c r="NOH386" s="132"/>
      <c r="NOI386" s="132"/>
      <c r="NOJ386" s="132"/>
      <c r="NOK386" s="132"/>
      <c r="NOL386" s="132"/>
      <c r="NOM386" s="132"/>
      <c r="NON386" s="132"/>
      <c r="NOO386" s="132"/>
      <c r="NOP386" s="132"/>
      <c r="NOQ386" s="132"/>
      <c r="NOR386" s="132"/>
      <c r="NOS386" s="132"/>
      <c r="NOT386" s="132"/>
      <c r="NOU386" s="132"/>
      <c r="NOV386" s="132"/>
      <c r="NOW386" s="132"/>
      <c r="NOX386" s="132"/>
      <c r="NOY386" s="132"/>
      <c r="NOZ386" s="132"/>
      <c r="NPA386" s="132"/>
      <c r="NPB386" s="132"/>
      <c r="NPC386" s="132"/>
      <c r="NPD386" s="132"/>
      <c r="NPE386" s="132"/>
      <c r="NPF386" s="132"/>
      <c r="NPG386" s="132"/>
      <c r="NPH386" s="132"/>
      <c r="NPI386" s="132"/>
      <c r="NPJ386" s="132"/>
      <c r="NPK386" s="132"/>
      <c r="NPL386" s="132"/>
      <c r="NPM386" s="132"/>
      <c r="NPN386" s="132"/>
      <c r="NPO386" s="132"/>
      <c r="NPP386" s="132"/>
      <c r="NPQ386" s="132"/>
      <c r="NPR386" s="132"/>
      <c r="NPS386" s="132"/>
      <c r="NPT386" s="132"/>
      <c r="NPU386" s="132"/>
      <c r="NPV386" s="132"/>
      <c r="NPW386" s="132"/>
      <c r="NPX386" s="132"/>
      <c r="NPY386" s="132"/>
      <c r="NPZ386" s="132"/>
      <c r="NQA386" s="132"/>
      <c r="NQB386" s="132"/>
      <c r="NQC386" s="132"/>
      <c r="NQD386" s="132"/>
      <c r="NQE386" s="132"/>
      <c r="NQF386" s="132"/>
      <c r="NQG386" s="132"/>
      <c r="NQH386" s="132"/>
      <c r="NQI386" s="132"/>
      <c r="NQJ386" s="132"/>
      <c r="NQK386" s="132"/>
      <c r="NQL386" s="132"/>
      <c r="NQM386" s="132"/>
      <c r="NQN386" s="132"/>
      <c r="NQO386" s="132"/>
      <c r="NQP386" s="132"/>
      <c r="NQQ386" s="132"/>
      <c r="NQR386" s="132"/>
      <c r="NQS386" s="132"/>
      <c r="NQT386" s="132"/>
      <c r="NQU386" s="132"/>
      <c r="NQV386" s="132"/>
      <c r="NQW386" s="132"/>
      <c r="NQX386" s="132"/>
      <c r="NQY386" s="132"/>
      <c r="NQZ386" s="132"/>
      <c r="NRA386" s="132"/>
      <c r="NRB386" s="132"/>
      <c r="NRC386" s="132"/>
      <c r="NRD386" s="132"/>
      <c r="NRE386" s="132"/>
      <c r="NRF386" s="132"/>
      <c r="NRG386" s="132"/>
      <c r="NRH386" s="132"/>
      <c r="NRI386" s="132"/>
      <c r="NRJ386" s="132"/>
      <c r="NRK386" s="132"/>
      <c r="NRL386" s="132"/>
      <c r="NRM386" s="132"/>
      <c r="NRN386" s="132"/>
      <c r="NRO386" s="132"/>
      <c r="NRP386" s="132"/>
      <c r="NRQ386" s="132"/>
      <c r="NRR386" s="132"/>
      <c r="NRS386" s="132"/>
      <c r="NRT386" s="132"/>
      <c r="NRU386" s="132"/>
      <c r="NRV386" s="132"/>
      <c r="NRW386" s="132"/>
      <c r="NRX386" s="132"/>
      <c r="NRY386" s="132"/>
      <c r="NRZ386" s="132"/>
      <c r="NSA386" s="132"/>
      <c r="NSB386" s="132"/>
      <c r="NSC386" s="132"/>
      <c r="NSD386" s="132"/>
      <c r="NSE386" s="132"/>
      <c r="NSF386" s="132"/>
      <c r="NSG386" s="132"/>
      <c r="NSH386" s="132"/>
      <c r="NSI386" s="132"/>
      <c r="NSJ386" s="132"/>
      <c r="NSK386" s="132"/>
      <c r="NSL386" s="132"/>
      <c r="NSM386" s="132"/>
      <c r="NSN386" s="132"/>
      <c r="NSO386" s="132"/>
      <c r="NSP386" s="132"/>
      <c r="NSQ386" s="132"/>
      <c r="NSR386" s="132"/>
      <c r="NSS386" s="132"/>
      <c r="NST386" s="132"/>
      <c r="NSU386" s="132"/>
      <c r="NSV386" s="132"/>
      <c r="NSW386" s="132"/>
      <c r="NSX386" s="132"/>
      <c r="NSY386" s="132"/>
      <c r="NSZ386" s="132"/>
      <c r="NTA386" s="132"/>
      <c r="NTB386" s="132"/>
      <c r="NTC386" s="132"/>
      <c r="NTD386" s="132"/>
      <c r="NTE386" s="132"/>
      <c r="NTF386" s="132"/>
      <c r="NTG386" s="132"/>
      <c r="NTH386" s="132"/>
      <c r="NTI386" s="132"/>
      <c r="NTJ386" s="132"/>
      <c r="NTK386" s="132"/>
      <c r="NTL386" s="132"/>
      <c r="NTM386" s="132"/>
      <c r="NTN386" s="132"/>
      <c r="NTO386" s="132"/>
      <c r="NTP386" s="132"/>
      <c r="NTQ386" s="132"/>
      <c r="NTR386" s="132"/>
      <c r="NTS386" s="132"/>
      <c r="NTT386" s="132"/>
      <c r="NTU386" s="132"/>
      <c r="NTV386" s="132"/>
      <c r="NTW386" s="132"/>
      <c r="NTX386" s="132"/>
      <c r="NTY386" s="132"/>
      <c r="NTZ386" s="132"/>
      <c r="NUA386" s="132"/>
      <c r="NUB386" s="132"/>
      <c r="NUC386" s="132"/>
      <c r="NUD386" s="132"/>
      <c r="NUE386" s="132"/>
      <c r="NUF386" s="132"/>
      <c r="NUG386" s="132"/>
      <c r="NUH386" s="132"/>
      <c r="NUI386" s="132"/>
      <c r="NUJ386" s="132"/>
      <c r="NUK386" s="132"/>
      <c r="NUL386" s="132"/>
      <c r="NUM386" s="132"/>
      <c r="NUN386" s="132"/>
      <c r="NUO386" s="132"/>
      <c r="NUP386" s="132"/>
      <c r="NUQ386" s="132"/>
      <c r="NUR386" s="132"/>
      <c r="NUS386" s="132"/>
      <c r="NUT386" s="132"/>
      <c r="NUU386" s="132"/>
      <c r="NUV386" s="132"/>
      <c r="NUW386" s="132"/>
      <c r="NUX386" s="132"/>
      <c r="NUY386" s="132"/>
      <c r="NUZ386" s="132"/>
      <c r="NVA386" s="132"/>
      <c r="NVB386" s="132"/>
      <c r="NVC386" s="132"/>
      <c r="NVD386" s="132"/>
      <c r="NVE386" s="132"/>
      <c r="NVF386" s="132"/>
      <c r="NVG386" s="132"/>
      <c r="NVH386" s="132"/>
      <c r="NVI386" s="132"/>
      <c r="NVJ386" s="132"/>
      <c r="NVK386" s="132"/>
      <c r="NVL386" s="132"/>
      <c r="NVM386" s="132"/>
      <c r="NVN386" s="132"/>
      <c r="NVO386" s="132"/>
      <c r="NVP386" s="132"/>
      <c r="NVQ386" s="132"/>
      <c r="NVR386" s="132"/>
      <c r="NVS386" s="132"/>
      <c r="NVT386" s="132"/>
      <c r="NVU386" s="132"/>
      <c r="NVV386" s="132"/>
      <c r="NVW386" s="132"/>
      <c r="NVX386" s="132"/>
      <c r="NVY386" s="132"/>
      <c r="NVZ386" s="132"/>
      <c r="NWA386" s="132"/>
      <c r="NWB386" s="132"/>
      <c r="NWC386" s="132"/>
      <c r="NWD386" s="132"/>
      <c r="NWE386" s="132"/>
      <c r="NWF386" s="132"/>
      <c r="NWG386" s="132"/>
      <c r="NWH386" s="132"/>
      <c r="NWI386" s="132"/>
      <c r="NWJ386" s="132"/>
      <c r="NWK386" s="132"/>
      <c r="NWL386" s="132"/>
      <c r="NWM386" s="132"/>
      <c r="NWN386" s="132"/>
      <c r="NWO386" s="132"/>
      <c r="NWP386" s="132"/>
      <c r="NWQ386" s="132"/>
      <c r="NWR386" s="132"/>
      <c r="NWS386" s="132"/>
      <c r="NWT386" s="132"/>
      <c r="NWU386" s="132"/>
      <c r="NWV386" s="132"/>
      <c r="NWW386" s="132"/>
      <c r="NWX386" s="132"/>
      <c r="NWY386" s="132"/>
      <c r="NWZ386" s="132"/>
      <c r="NXA386" s="132"/>
      <c r="NXB386" s="132"/>
      <c r="NXC386" s="132"/>
      <c r="NXD386" s="132"/>
      <c r="NXE386" s="132"/>
      <c r="NXF386" s="132"/>
      <c r="NXG386" s="132"/>
      <c r="NXH386" s="132"/>
      <c r="NXI386" s="132"/>
      <c r="NXJ386" s="132"/>
      <c r="NXK386" s="132"/>
      <c r="NXL386" s="132"/>
      <c r="NXM386" s="132"/>
      <c r="NXN386" s="132"/>
      <c r="NXO386" s="132"/>
      <c r="NXP386" s="132"/>
      <c r="NXQ386" s="132"/>
      <c r="NXR386" s="132"/>
      <c r="NXS386" s="132"/>
      <c r="NXT386" s="132"/>
      <c r="NXU386" s="132"/>
      <c r="NXV386" s="132"/>
      <c r="NXW386" s="132"/>
      <c r="NXX386" s="132"/>
      <c r="NXY386" s="132"/>
      <c r="NXZ386" s="132"/>
      <c r="NYA386" s="132"/>
      <c r="NYB386" s="132"/>
      <c r="NYC386" s="132"/>
      <c r="NYD386" s="132"/>
      <c r="NYE386" s="132"/>
      <c r="NYF386" s="132"/>
      <c r="NYG386" s="132"/>
      <c r="NYH386" s="132"/>
      <c r="NYI386" s="132"/>
      <c r="NYJ386" s="132"/>
      <c r="NYK386" s="132"/>
      <c r="NYL386" s="132"/>
      <c r="NYM386" s="132"/>
      <c r="NYN386" s="132"/>
      <c r="NYO386" s="132"/>
      <c r="NYP386" s="132"/>
      <c r="NYQ386" s="132"/>
      <c r="NYR386" s="132"/>
      <c r="NYS386" s="132"/>
      <c r="NYT386" s="132"/>
      <c r="NYU386" s="132"/>
      <c r="NYV386" s="132"/>
      <c r="NYW386" s="132"/>
      <c r="NYX386" s="132"/>
      <c r="NYY386" s="132"/>
      <c r="NYZ386" s="132"/>
      <c r="NZA386" s="132"/>
      <c r="NZB386" s="132"/>
      <c r="NZC386" s="132"/>
      <c r="NZD386" s="132"/>
      <c r="NZE386" s="132"/>
      <c r="NZF386" s="132"/>
      <c r="NZG386" s="132"/>
      <c r="NZH386" s="132"/>
      <c r="NZI386" s="132"/>
      <c r="NZJ386" s="132"/>
      <c r="NZK386" s="132"/>
      <c r="NZL386" s="132"/>
      <c r="NZM386" s="132"/>
      <c r="NZN386" s="132"/>
      <c r="NZO386" s="132"/>
      <c r="NZP386" s="132"/>
      <c r="NZQ386" s="132"/>
      <c r="NZR386" s="132"/>
      <c r="NZS386" s="132"/>
      <c r="NZT386" s="132"/>
      <c r="NZU386" s="132"/>
      <c r="NZV386" s="132"/>
      <c r="NZW386" s="132"/>
      <c r="NZX386" s="132"/>
      <c r="NZY386" s="132"/>
      <c r="NZZ386" s="132"/>
      <c r="OAA386" s="132"/>
      <c r="OAB386" s="132"/>
      <c r="OAC386" s="132"/>
      <c r="OAD386" s="132"/>
      <c r="OAE386" s="132"/>
      <c r="OAF386" s="132"/>
      <c r="OAG386" s="132"/>
      <c r="OAH386" s="132"/>
      <c r="OAI386" s="132"/>
      <c r="OAJ386" s="132"/>
      <c r="OAK386" s="132"/>
      <c r="OAL386" s="132"/>
      <c r="OAM386" s="132"/>
      <c r="OAN386" s="132"/>
      <c r="OAO386" s="132"/>
      <c r="OAP386" s="132"/>
      <c r="OAQ386" s="132"/>
      <c r="OAR386" s="132"/>
      <c r="OAS386" s="132"/>
      <c r="OAT386" s="132"/>
      <c r="OAU386" s="132"/>
      <c r="OAV386" s="132"/>
      <c r="OAW386" s="132"/>
      <c r="OAX386" s="132"/>
      <c r="OAY386" s="132"/>
      <c r="OAZ386" s="132"/>
      <c r="OBA386" s="132"/>
      <c r="OBB386" s="132"/>
      <c r="OBC386" s="132"/>
      <c r="OBD386" s="132"/>
      <c r="OBE386" s="132"/>
      <c r="OBF386" s="132"/>
      <c r="OBG386" s="132"/>
      <c r="OBH386" s="132"/>
      <c r="OBI386" s="132"/>
      <c r="OBJ386" s="132"/>
      <c r="OBK386" s="132"/>
      <c r="OBL386" s="132"/>
      <c r="OBM386" s="132"/>
      <c r="OBN386" s="132"/>
      <c r="OBO386" s="132"/>
      <c r="OBP386" s="132"/>
      <c r="OBQ386" s="132"/>
      <c r="OBR386" s="132"/>
      <c r="OBS386" s="132"/>
      <c r="OBT386" s="132"/>
      <c r="OBU386" s="132"/>
      <c r="OBV386" s="132"/>
      <c r="OBW386" s="132"/>
      <c r="OBX386" s="132"/>
      <c r="OBY386" s="132"/>
      <c r="OBZ386" s="132"/>
      <c r="OCA386" s="132"/>
      <c r="OCB386" s="132"/>
      <c r="OCC386" s="132"/>
      <c r="OCD386" s="132"/>
      <c r="OCE386" s="132"/>
      <c r="OCF386" s="132"/>
      <c r="OCG386" s="132"/>
      <c r="OCH386" s="132"/>
      <c r="OCI386" s="132"/>
      <c r="OCJ386" s="132"/>
      <c r="OCK386" s="132"/>
      <c r="OCL386" s="132"/>
      <c r="OCM386" s="132"/>
      <c r="OCN386" s="132"/>
      <c r="OCO386" s="132"/>
      <c r="OCP386" s="132"/>
      <c r="OCQ386" s="132"/>
      <c r="OCR386" s="132"/>
      <c r="OCS386" s="132"/>
      <c r="OCT386" s="132"/>
      <c r="OCU386" s="132"/>
      <c r="OCV386" s="132"/>
      <c r="OCW386" s="132"/>
      <c r="OCX386" s="132"/>
      <c r="OCY386" s="132"/>
      <c r="OCZ386" s="132"/>
      <c r="ODA386" s="132"/>
      <c r="ODB386" s="132"/>
      <c r="ODC386" s="132"/>
      <c r="ODD386" s="132"/>
      <c r="ODE386" s="132"/>
      <c r="ODF386" s="132"/>
      <c r="ODG386" s="132"/>
      <c r="ODH386" s="132"/>
      <c r="ODI386" s="132"/>
      <c r="ODJ386" s="132"/>
      <c r="ODK386" s="132"/>
      <c r="ODL386" s="132"/>
      <c r="ODM386" s="132"/>
      <c r="ODN386" s="132"/>
      <c r="ODO386" s="132"/>
      <c r="ODP386" s="132"/>
      <c r="ODQ386" s="132"/>
      <c r="ODR386" s="132"/>
      <c r="ODS386" s="132"/>
      <c r="ODT386" s="132"/>
      <c r="ODU386" s="132"/>
      <c r="ODV386" s="132"/>
      <c r="ODW386" s="132"/>
      <c r="ODX386" s="132"/>
      <c r="ODY386" s="132"/>
      <c r="ODZ386" s="132"/>
      <c r="OEA386" s="132"/>
      <c r="OEB386" s="132"/>
      <c r="OEC386" s="132"/>
      <c r="OED386" s="132"/>
      <c r="OEE386" s="132"/>
      <c r="OEF386" s="132"/>
      <c r="OEG386" s="132"/>
      <c r="OEH386" s="132"/>
      <c r="OEI386" s="132"/>
      <c r="OEJ386" s="132"/>
      <c r="OEK386" s="132"/>
      <c r="OEL386" s="132"/>
      <c r="OEM386" s="132"/>
      <c r="OEN386" s="132"/>
      <c r="OEO386" s="132"/>
      <c r="OEP386" s="132"/>
      <c r="OEQ386" s="132"/>
      <c r="OER386" s="132"/>
      <c r="OES386" s="132"/>
      <c r="OET386" s="132"/>
      <c r="OEU386" s="132"/>
      <c r="OEV386" s="132"/>
      <c r="OEW386" s="132"/>
      <c r="OEX386" s="132"/>
      <c r="OEY386" s="132"/>
      <c r="OEZ386" s="132"/>
      <c r="OFA386" s="132"/>
      <c r="OFB386" s="132"/>
      <c r="OFC386" s="132"/>
      <c r="OFD386" s="132"/>
      <c r="OFE386" s="132"/>
      <c r="OFF386" s="132"/>
      <c r="OFG386" s="132"/>
      <c r="OFH386" s="132"/>
      <c r="OFI386" s="132"/>
      <c r="OFJ386" s="132"/>
      <c r="OFK386" s="132"/>
      <c r="OFL386" s="132"/>
      <c r="OFM386" s="132"/>
      <c r="OFN386" s="132"/>
      <c r="OFO386" s="132"/>
      <c r="OFP386" s="132"/>
      <c r="OFQ386" s="132"/>
      <c r="OFR386" s="132"/>
      <c r="OFS386" s="132"/>
      <c r="OFT386" s="132"/>
      <c r="OFU386" s="132"/>
      <c r="OFV386" s="132"/>
      <c r="OFW386" s="132"/>
      <c r="OFX386" s="132"/>
      <c r="OFY386" s="132"/>
      <c r="OFZ386" s="132"/>
      <c r="OGA386" s="132"/>
      <c r="OGB386" s="132"/>
      <c r="OGC386" s="132"/>
      <c r="OGD386" s="132"/>
      <c r="OGE386" s="132"/>
      <c r="OGF386" s="132"/>
      <c r="OGG386" s="132"/>
      <c r="OGH386" s="132"/>
      <c r="OGI386" s="132"/>
      <c r="OGJ386" s="132"/>
      <c r="OGK386" s="132"/>
      <c r="OGL386" s="132"/>
      <c r="OGM386" s="132"/>
      <c r="OGN386" s="132"/>
      <c r="OGO386" s="132"/>
      <c r="OGP386" s="132"/>
      <c r="OGQ386" s="132"/>
      <c r="OGR386" s="132"/>
      <c r="OGS386" s="132"/>
      <c r="OGT386" s="132"/>
      <c r="OGU386" s="132"/>
      <c r="OGV386" s="132"/>
      <c r="OGW386" s="132"/>
      <c r="OGX386" s="132"/>
      <c r="OGY386" s="132"/>
      <c r="OGZ386" s="132"/>
      <c r="OHA386" s="132"/>
      <c r="OHB386" s="132"/>
      <c r="OHC386" s="132"/>
      <c r="OHD386" s="132"/>
      <c r="OHE386" s="132"/>
      <c r="OHF386" s="132"/>
      <c r="OHG386" s="132"/>
      <c r="OHH386" s="132"/>
      <c r="OHI386" s="132"/>
      <c r="OHJ386" s="132"/>
      <c r="OHK386" s="132"/>
      <c r="OHL386" s="132"/>
      <c r="OHM386" s="132"/>
      <c r="OHN386" s="132"/>
      <c r="OHO386" s="132"/>
      <c r="OHP386" s="132"/>
      <c r="OHQ386" s="132"/>
      <c r="OHR386" s="132"/>
      <c r="OHS386" s="132"/>
      <c r="OHT386" s="132"/>
      <c r="OHU386" s="132"/>
      <c r="OHV386" s="132"/>
      <c r="OHW386" s="132"/>
      <c r="OHX386" s="132"/>
      <c r="OHY386" s="132"/>
      <c r="OHZ386" s="132"/>
      <c r="OIA386" s="132"/>
      <c r="OIB386" s="132"/>
      <c r="OIC386" s="132"/>
      <c r="OID386" s="132"/>
      <c r="OIE386" s="132"/>
      <c r="OIF386" s="132"/>
      <c r="OIG386" s="132"/>
      <c r="OIH386" s="132"/>
      <c r="OII386" s="132"/>
      <c r="OIJ386" s="132"/>
      <c r="OIK386" s="132"/>
      <c r="OIL386" s="132"/>
      <c r="OIM386" s="132"/>
      <c r="OIN386" s="132"/>
      <c r="OIO386" s="132"/>
      <c r="OIP386" s="132"/>
      <c r="OIQ386" s="132"/>
      <c r="OIR386" s="132"/>
      <c r="OIS386" s="132"/>
      <c r="OIT386" s="132"/>
      <c r="OIU386" s="132"/>
      <c r="OIV386" s="132"/>
      <c r="OIW386" s="132"/>
      <c r="OIX386" s="132"/>
      <c r="OIY386" s="132"/>
      <c r="OIZ386" s="132"/>
      <c r="OJA386" s="132"/>
      <c r="OJB386" s="132"/>
      <c r="OJC386" s="132"/>
      <c r="OJD386" s="132"/>
      <c r="OJE386" s="132"/>
      <c r="OJF386" s="132"/>
      <c r="OJG386" s="132"/>
      <c r="OJH386" s="132"/>
      <c r="OJI386" s="132"/>
      <c r="OJJ386" s="132"/>
      <c r="OJK386" s="132"/>
      <c r="OJL386" s="132"/>
      <c r="OJM386" s="132"/>
      <c r="OJN386" s="132"/>
      <c r="OJO386" s="132"/>
      <c r="OJP386" s="132"/>
      <c r="OJQ386" s="132"/>
      <c r="OJR386" s="132"/>
      <c r="OJS386" s="132"/>
      <c r="OJT386" s="132"/>
      <c r="OJU386" s="132"/>
      <c r="OJV386" s="132"/>
      <c r="OJW386" s="132"/>
      <c r="OJX386" s="132"/>
      <c r="OJY386" s="132"/>
      <c r="OJZ386" s="132"/>
      <c r="OKA386" s="132"/>
      <c r="OKB386" s="132"/>
      <c r="OKC386" s="132"/>
      <c r="OKD386" s="132"/>
      <c r="OKE386" s="132"/>
      <c r="OKF386" s="132"/>
      <c r="OKG386" s="132"/>
      <c r="OKH386" s="132"/>
      <c r="OKI386" s="132"/>
      <c r="OKJ386" s="132"/>
      <c r="OKK386" s="132"/>
      <c r="OKL386" s="132"/>
      <c r="OKM386" s="132"/>
      <c r="OKN386" s="132"/>
      <c r="OKO386" s="132"/>
      <c r="OKP386" s="132"/>
      <c r="OKQ386" s="132"/>
      <c r="OKR386" s="132"/>
      <c r="OKS386" s="132"/>
      <c r="OKT386" s="132"/>
      <c r="OKU386" s="132"/>
      <c r="OKV386" s="132"/>
      <c r="OKW386" s="132"/>
      <c r="OKX386" s="132"/>
      <c r="OKY386" s="132"/>
      <c r="OKZ386" s="132"/>
      <c r="OLA386" s="132"/>
      <c r="OLB386" s="132"/>
      <c r="OLC386" s="132"/>
      <c r="OLD386" s="132"/>
      <c r="OLE386" s="132"/>
      <c r="OLF386" s="132"/>
      <c r="OLG386" s="132"/>
      <c r="OLH386" s="132"/>
      <c r="OLI386" s="132"/>
      <c r="OLJ386" s="132"/>
      <c r="OLK386" s="132"/>
      <c r="OLL386" s="132"/>
      <c r="OLM386" s="132"/>
      <c r="OLN386" s="132"/>
      <c r="OLO386" s="132"/>
      <c r="OLP386" s="132"/>
      <c r="OLQ386" s="132"/>
      <c r="OLR386" s="132"/>
      <c r="OLS386" s="132"/>
      <c r="OLT386" s="132"/>
      <c r="OLU386" s="132"/>
      <c r="OLV386" s="132"/>
      <c r="OLW386" s="132"/>
      <c r="OLX386" s="132"/>
      <c r="OLY386" s="132"/>
      <c r="OLZ386" s="132"/>
      <c r="OMA386" s="132"/>
      <c r="OMB386" s="132"/>
      <c r="OMC386" s="132"/>
      <c r="OMD386" s="132"/>
      <c r="OME386" s="132"/>
      <c r="OMF386" s="132"/>
      <c r="OMG386" s="132"/>
      <c r="OMH386" s="132"/>
      <c r="OMI386" s="132"/>
      <c r="OMJ386" s="132"/>
      <c r="OMK386" s="132"/>
      <c r="OML386" s="132"/>
      <c r="OMM386" s="132"/>
      <c r="OMN386" s="132"/>
      <c r="OMO386" s="132"/>
      <c r="OMP386" s="132"/>
      <c r="OMQ386" s="132"/>
      <c r="OMR386" s="132"/>
      <c r="OMS386" s="132"/>
      <c r="OMT386" s="132"/>
      <c r="OMU386" s="132"/>
      <c r="OMV386" s="132"/>
      <c r="OMW386" s="132"/>
      <c r="OMX386" s="132"/>
      <c r="OMY386" s="132"/>
      <c r="OMZ386" s="132"/>
      <c r="ONA386" s="132"/>
      <c r="ONB386" s="132"/>
      <c r="ONC386" s="132"/>
      <c r="OND386" s="132"/>
      <c r="ONE386" s="132"/>
      <c r="ONF386" s="132"/>
      <c r="ONG386" s="132"/>
      <c r="ONH386" s="132"/>
      <c r="ONI386" s="132"/>
      <c r="ONJ386" s="132"/>
      <c r="ONK386" s="132"/>
      <c r="ONL386" s="132"/>
      <c r="ONM386" s="132"/>
      <c r="ONN386" s="132"/>
      <c r="ONO386" s="132"/>
      <c r="ONP386" s="132"/>
      <c r="ONQ386" s="132"/>
      <c r="ONR386" s="132"/>
      <c r="ONS386" s="132"/>
      <c r="ONT386" s="132"/>
      <c r="ONU386" s="132"/>
      <c r="ONV386" s="132"/>
      <c r="ONW386" s="132"/>
      <c r="ONX386" s="132"/>
      <c r="ONY386" s="132"/>
      <c r="ONZ386" s="132"/>
      <c r="OOA386" s="132"/>
      <c r="OOB386" s="132"/>
      <c r="OOC386" s="132"/>
      <c r="OOD386" s="132"/>
      <c r="OOE386" s="132"/>
      <c r="OOF386" s="132"/>
      <c r="OOG386" s="132"/>
      <c r="OOH386" s="132"/>
      <c r="OOI386" s="132"/>
      <c r="OOJ386" s="132"/>
      <c r="OOK386" s="132"/>
      <c r="OOL386" s="132"/>
      <c r="OOM386" s="132"/>
      <c r="OON386" s="132"/>
      <c r="OOO386" s="132"/>
      <c r="OOP386" s="132"/>
      <c r="OOQ386" s="132"/>
      <c r="OOR386" s="132"/>
      <c r="OOS386" s="132"/>
      <c r="OOT386" s="132"/>
      <c r="OOU386" s="132"/>
      <c r="OOV386" s="132"/>
      <c r="OOW386" s="132"/>
      <c r="OOX386" s="132"/>
      <c r="OOY386" s="132"/>
      <c r="OOZ386" s="132"/>
      <c r="OPA386" s="132"/>
      <c r="OPB386" s="132"/>
      <c r="OPC386" s="132"/>
      <c r="OPD386" s="132"/>
      <c r="OPE386" s="132"/>
      <c r="OPF386" s="132"/>
      <c r="OPG386" s="132"/>
      <c r="OPH386" s="132"/>
      <c r="OPI386" s="132"/>
      <c r="OPJ386" s="132"/>
      <c r="OPK386" s="132"/>
      <c r="OPL386" s="132"/>
      <c r="OPM386" s="132"/>
      <c r="OPN386" s="132"/>
      <c r="OPO386" s="132"/>
      <c r="OPP386" s="132"/>
      <c r="OPQ386" s="132"/>
      <c r="OPR386" s="132"/>
      <c r="OPS386" s="132"/>
      <c r="OPT386" s="132"/>
      <c r="OPU386" s="132"/>
      <c r="OPV386" s="132"/>
      <c r="OPW386" s="132"/>
      <c r="OPX386" s="132"/>
      <c r="OPY386" s="132"/>
      <c r="OPZ386" s="132"/>
      <c r="OQA386" s="132"/>
      <c r="OQB386" s="132"/>
      <c r="OQC386" s="132"/>
      <c r="OQD386" s="132"/>
      <c r="OQE386" s="132"/>
      <c r="OQF386" s="132"/>
      <c r="OQG386" s="132"/>
      <c r="OQH386" s="132"/>
      <c r="OQI386" s="132"/>
      <c r="OQJ386" s="132"/>
      <c r="OQK386" s="132"/>
      <c r="OQL386" s="132"/>
      <c r="OQM386" s="132"/>
      <c r="OQN386" s="132"/>
      <c r="OQO386" s="132"/>
      <c r="OQP386" s="132"/>
      <c r="OQQ386" s="132"/>
      <c r="OQR386" s="132"/>
      <c r="OQS386" s="132"/>
      <c r="OQT386" s="132"/>
      <c r="OQU386" s="132"/>
      <c r="OQV386" s="132"/>
      <c r="OQW386" s="132"/>
      <c r="OQX386" s="132"/>
      <c r="OQY386" s="132"/>
      <c r="OQZ386" s="132"/>
      <c r="ORA386" s="132"/>
      <c r="ORB386" s="132"/>
      <c r="ORC386" s="132"/>
      <c r="ORD386" s="132"/>
      <c r="ORE386" s="132"/>
      <c r="ORF386" s="132"/>
      <c r="ORG386" s="132"/>
      <c r="ORH386" s="132"/>
      <c r="ORI386" s="132"/>
      <c r="ORJ386" s="132"/>
      <c r="ORK386" s="132"/>
      <c r="ORL386" s="132"/>
      <c r="ORM386" s="132"/>
      <c r="ORN386" s="132"/>
      <c r="ORO386" s="132"/>
      <c r="ORP386" s="132"/>
      <c r="ORQ386" s="132"/>
      <c r="ORR386" s="132"/>
      <c r="ORS386" s="132"/>
      <c r="ORT386" s="132"/>
      <c r="ORU386" s="132"/>
      <c r="ORV386" s="132"/>
      <c r="ORW386" s="132"/>
      <c r="ORX386" s="132"/>
      <c r="ORY386" s="132"/>
      <c r="ORZ386" s="132"/>
      <c r="OSA386" s="132"/>
      <c r="OSB386" s="132"/>
      <c r="OSC386" s="132"/>
      <c r="OSD386" s="132"/>
      <c r="OSE386" s="132"/>
      <c r="OSF386" s="132"/>
      <c r="OSG386" s="132"/>
      <c r="OSH386" s="132"/>
      <c r="OSI386" s="132"/>
      <c r="OSJ386" s="132"/>
      <c r="OSK386" s="132"/>
      <c r="OSL386" s="132"/>
      <c r="OSM386" s="132"/>
      <c r="OSN386" s="132"/>
      <c r="OSO386" s="132"/>
      <c r="OSP386" s="132"/>
      <c r="OSQ386" s="132"/>
      <c r="OSR386" s="132"/>
      <c r="OSS386" s="132"/>
      <c r="OST386" s="132"/>
      <c r="OSU386" s="132"/>
      <c r="OSV386" s="132"/>
      <c r="OSW386" s="132"/>
      <c r="OSX386" s="132"/>
      <c r="OSY386" s="132"/>
      <c r="OSZ386" s="132"/>
      <c r="OTA386" s="132"/>
      <c r="OTB386" s="132"/>
      <c r="OTC386" s="132"/>
      <c r="OTD386" s="132"/>
      <c r="OTE386" s="132"/>
      <c r="OTF386" s="132"/>
      <c r="OTG386" s="132"/>
      <c r="OTH386" s="132"/>
      <c r="OTI386" s="132"/>
      <c r="OTJ386" s="132"/>
      <c r="OTK386" s="132"/>
      <c r="OTL386" s="132"/>
      <c r="OTM386" s="132"/>
      <c r="OTN386" s="132"/>
      <c r="OTO386" s="132"/>
      <c r="OTP386" s="132"/>
      <c r="OTQ386" s="132"/>
      <c r="OTR386" s="132"/>
      <c r="OTS386" s="132"/>
      <c r="OTT386" s="132"/>
      <c r="OTU386" s="132"/>
      <c r="OTV386" s="132"/>
      <c r="OTW386" s="132"/>
      <c r="OTX386" s="132"/>
      <c r="OTY386" s="132"/>
      <c r="OTZ386" s="132"/>
      <c r="OUA386" s="132"/>
      <c r="OUB386" s="132"/>
      <c r="OUC386" s="132"/>
      <c r="OUD386" s="132"/>
      <c r="OUE386" s="132"/>
      <c r="OUF386" s="132"/>
      <c r="OUG386" s="132"/>
      <c r="OUH386" s="132"/>
      <c r="OUI386" s="132"/>
      <c r="OUJ386" s="132"/>
      <c r="OUK386" s="132"/>
      <c r="OUL386" s="132"/>
      <c r="OUM386" s="132"/>
      <c r="OUN386" s="132"/>
      <c r="OUO386" s="132"/>
      <c r="OUP386" s="132"/>
      <c r="OUQ386" s="132"/>
      <c r="OUR386" s="132"/>
      <c r="OUS386" s="132"/>
      <c r="OUT386" s="132"/>
      <c r="OUU386" s="132"/>
      <c r="OUV386" s="132"/>
      <c r="OUW386" s="132"/>
      <c r="OUX386" s="132"/>
      <c r="OUY386" s="132"/>
      <c r="OUZ386" s="132"/>
      <c r="OVA386" s="132"/>
      <c r="OVB386" s="132"/>
      <c r="OVC386" s="132"/>
      <c r="OVD386" s="132"/>
      <c r="OVE386" s="132"/>
      <c r="OVF386" s="132"/>
      <c r="OVG386" s="132"/>
      <c r="OVH386" s="132"/>
      <c r="OVI386" s="132"/>
      <c r="OVJ386" s="132"/>
      <c r="OVK386" s="132"/>
      <c r="OVL386" s="132"/>
      <c r="OVM386" s="132"/>
      <c r="OVN386" s="132"/>
      <c r="OVO386" s="132"/>
      <c r="OVP386" s="132"/>
      <c r="OVQ386" s="132"/>
      <c r="OVR386" s="132"/>
      <c r="OVS386" s="132"/>
      <c r="OVT386" s="132"/>
      <c r="OVU386" s="132"/>
      <c r="OVV386" s="132"/>
      <c r="OVW386" s="132"/>
      <c r="OVX386" s="132"/>
      <c r="OVY386" s="132"/>
      <c r="OVZ386" s="132"/>
      <c r="OWA386" s="132"/>
      <c r="OWB386" s="132"/>
      <c r="OWC386" s="132"/>
      <c r="OWD386" s="132"/>
      <c r="OWE386" s="132"/>
      <c r="OWF386" s="132"/>
      <c r="OWG386" s="132"/>
      <c r="OWH386" s="132"/>
      <c r="OWI386" s="132"/>
      <c r="OWJ386" s="132"/>
      <c r="OWK386" s="132"/>
      <c r="OWL386" s="132"/>
      <c r="OWM386" s="132"/>
      <c r="OWN386" s="132"/>
      <c r="OWO386" s="132"/>
      <c r="OWP386" s="132"/>
      <c r="OWQ386" s="132"/>
      <c r="OWR386" s="132"/>
      <c r="OWS386" s="132"/>
      <c r="OWT386" s="132"/>
      <c r="OWU386" s="132"/>
      <c r="OWV386" s="132"/>
      <c r="OWW386" s="132"/>
      <c r="OWX386" s="132"/>
      <c r="OWY386" s="132"/>
      <c r="OWZ386" s="132"/>
      <c r="OXA386" s="132"/>
      <c r="OXB386" s="132"/>
      <c r="OXC386" s="132"/>
      <c r="OXD386" s="132"/>
      <c r="OXE386" s="132"/>
      <c r="OXF386" s="132"/>
      <c r="OXG386" s="132"/>
      <c r="OXH386" s="132"/>
      <c r="OXI386" s="132"/>
      <c r="OXJ386" s="132"/>
      <c r="OXK386" s="132"/>
      <c r="OXL386" s="132"/>
      <c r="OXM386" s="132"/>
      <c r="OXN386" s="132"/>
      <c r="OXO386" s="132"/>
      <c r="OXP386" s="132"/>
      <c r="OXQ386" s="132"/>
      <c r="OXR386" s="132"/>
      <c r="OXS386" s="132"/>
      <c r="OXT386" s="132"/>
      <c r="OXU386" s="132"/>
      <c r="OXV386" s="132"/>
      <c r="OXW386" s="132"/>
      <c r="OXX386" s="132"/>
      <c r="OXY386" s="132"/>
      <c r="OXZ386" s="132"/>
      <c r="OYA386" s="132"/>
      <c r="OYB386" s="132"/>
      <c r="OYC386" s="132"/>
      <c r="OYD386" s="132"/>
      <c r="OYE386" s="132"/>
      <c r="OYF386" s="132"/>
      <c r="OYG386" s="132"/>
      <c r="OYH386" s="132"/>
      <c r="OYI386" s="132"/>
      <c r="OYJ386" s="132"/>
      <c r="OYK386" s="132"/>
      <c r="OYL386" s="132"/>
      <c r="OYM386" s="132"/>
      <c r="OYN386" s="132"/>
      <c r="OYO386" s="132"/>
      <c r="OYP386" s="132"/>
      <c r="OYQ386" s="132"/>
      <c r="OYR386" s="132"/>
      <c r="OYS386" s="132"/>
      <c r="OYT386" s="132"/>
      <c r="OYU386" s="132"/>
      <c r="OYV386" s="132"/>
      <c r="OYW386" s="132"/>
      <c r="OYX386" s="132"/>
      <c r="OYY386" s="132"/>
      <c r="OYZ386" s="132"/>
      <c r="OZA386" s="132"/>
      <c r="OZB386" s="132"/>
      <c r="OZC386" s="132"/>
      <c r="OZD386" s="132"/>
      <c r="OZE386" s="132"/>
      <c r="OZF386" s="132"/>
      <c r="OZG386" s="132"/>
      <c r="OZH386" s="132"/>
      <c r="OZI386" s="132"/>
      <c r="OZJ386" s="132"/>
      <c r="OZK386" s="132"/>
      <c r="OZL386" s="132"/>
      <c r="OZM386" s="132"/>
      <c r="OZN386" s="132"/>
      <c r="OZO386" s="132"/>
      <c r="OZP386" s="132"/>
      <c r="OZQ386" s="132"/>
      <c r="OZR386" s="132"/>
      <c r="OZS386" s="132"/>
      <c r="OZT386" s="132"/>
      <c r="OZU386" s="132"/>
      <c r="OZV386" s="132"/>
      <c r="OZW386" s="132"/>
      <c r="OZX386" s="132"/>
      <c r="OZY386" s="132"/>
      <c r="OZZ386" s="132"/>
      <c r="PAA386" s="132"/>
      <c r="PAB386" s="132"/>
      <c r="PAC386" s="132"/>
      <c r="PAD386" s="132"/>
      <c r="PAE386" s="132"/>
      <c r="PAF386" s="132"/>
      <c r="PAG386" s="132"/>
      <c r="PAH386" s="132"/>
      <c r="PAI386" s="132"/>
      <c r="PAJ386" s="132"/>
      <c r="PAK386" s="132"/>
      <c r="PAL386" s="132"/>
      <c r="PAM386" s="132"/>
      <c r="PAN386" s="132"/>
      <c r="PAO386" s="132"/>
      <c r="PAP386" s="132"/>
      <c r="PAQ386" s="132"/>
      <c r="PAR386" s="132"/>
      <c r="PAS386" s="132"/>
      <c r="PAT386" s="132"/>
      <c r="PAU386" s="132"/>
      <c r="PAV386" s="132"/>
      <c r="PAW386" s="132"/>
      <c r="PAX386" s="132"/>
      <c r="PAY386" s="132"/>
      <c r="PAZ386" s="132"/>
      <c r="PBA386" s="132"/>
      <c r="PBB386" s="132"/>
      <c r="PBC386" s="132"/>
      <c r="PBD386" s="132"/>
      <c r="PBE386" s="132"/>
      <c r="PBF386" s="132"/>
      <c r="PBG386" s="132"/>
      <c r="PBH386" s="132"/>
      <c r="PBI386" s="132"/>
      <c r="PBJ386" s="132"/>
      <c r="PBK386" s="132"/>
      <c r="PBL386" s="132"/>
      <c r="PBM386" s="132"/>
      <c r="PBN386" s="132"/>
      <c r="PBO386" s="132"/>
      <c r="PBP386" s="132"/>
      <c r="PBQ386" s="132"/>
      <c r="PBR386" s="132"/>
      <c r="PBS386" s="132"/>
      <c r="PBT386" s="132"/>
      <c r="PBU386" s="132"/>
      <c r="PBV386" s="132"/>
      <c r="PBW386" s="132"/>
      <c r="PBX386" s="132"/>
      <c r="PBY386" s="132"/>
      <c r="PBZ386" s="132"/>
      <c r="PCA386" s="132"/>
      <c r="PCB386" s="132"/>
      <c r="PCC386" s="132"/>
      <c r="PCD386" s="132"/>
      <c r="PCE386" s="132"/>
      <c r="PCF386" s="132"/>
      <c r="PCG386" s="132"/>
      <c r="PCH386" s="132"/>
      <c r="PCI386" s="132"/>
      <c r="PCJ386" s="132"/>
      <c r="PCK386" s="132"/>
      <c r="PCL386" s="132"/>
      <c r="PCM386" s="132"/>
      <c r="PCN386" s="132"/>
      <c r="PCO386" s="132"/>
      <c r="PCP386" s="132"/>
      <c r="PCQ386" s="132"/>
      <c r="PCR386" s="132"/>
      <c r="PCS386" s="132"/>
      <c r="PCT386" s="132"/>
      <c r="PCU386" s="132"/>
      <c r="PCV386" s="132"/>
      <c r="PCW386" s="132"/>
      <c r="PCX386" s="132"/>
      <c r="PCY386" s="132"/>
      <c r="PCZ386" s="132"/>
      <c r="PDA386" s="132"/>
      <c r="PDB386" s="132"/>
      <c r="PDC386" s="132"/>
      <c r="PDD386" s="132"/>
      <c r="PDE386" s="132"/>
      <c r="PDF386" s="132"/>
      <c r="PDG386" s="132"/>
      <c r="PDH386" s="132"/>
      <c r="PDI386" s="132"/>
      <c r="PDJ386" s="132"/>
      <c r="PDK386" s="132"/>
      <c r="PDL386" s="132"/>
      <c r="PDM386" s="132"/>
      <c r="PDN386" s="132"/>
      <c r="PDO386" s="132"/>
      <c r="PDP386" s="132"/>
      <c r="PDQ386" s="132"/>
      <c r="PDR386" s="132"/>
      <c r="PDS386" s="132"/>
      <c r="PDT386" s="132"/>
      <c r="PDU386" s="132"/>
      <c r="PDV386" s="132"/>
      <c r="PDW386" s="132"/>
      <c r="PDX386" s="132"/>
      <c r="PDY386" s="132"/>
      <c r="PDZ386" s="132"/>
      <c r="PEA386" s="132"/>
      <c r="PEB386" s="132"/>
      <c r="PEC386" s="132"/>
      <c r="PED386" s="132"/>
      <c r="PEE386" s="132"/>
      <c r="PEF386" s="132"/>
      <c r="PEG386" s="132"/>
      <c r="PEH386" s="132"/>
      <c r="PEI386" s="132"/>
      <c r="PEJ386" s="132"/>
      <c r="PEK386" s="132"/>
      <c r="PEL386" s="132"/>
      <c r="PEM386" s="132"/>
      <c r="PEN386" s="132"/>
      <c r="PEO386" s="132"/>
      <c r="PEP386" s="132"/>
      <c r="PEQ386" s="132"/>
      <c r="PER386" s="132"/>
      <c r="PES386" s="132"/>
      <c r="PET386" s="132"/>
      <c r="PEU386" s="132"/>
      <c r="PEV386" s="132"/>
      <c r="PEW386" s="132"/>
      <c r="PEX386" s="132"/>
      <c r="PEY386" s="132"/>
      <c r="PEZ386" s="132"/>
      <c r="PFA386" s="132"/>
      <c r="PFB386" s="132"/>
      <c r="PFC386" s="132"/>
      <c r="PFD386" s="132"/>
      <c r="PFE386" s="132"/>
      <c r="PFF386" s="132"/>
      <c r="PFG386" s="132"/>
      <c r="PFH386" s="132"/>
      <c r="PFI386" s="132"/>
      <c r="PFJ386" s="132"/>
      <c r="PFK386" s="132"/>
      <c r="PFL386" s="132"/>
      <c r="PFM386" s="132"/>
      <c r="PFN386" s="132"/>
      <c r="PFO386" s="132"/>
      <c r="PFP386" s="132"/>
      <c r="PFQ386" s="132"/>
      <c r="PFR386" s="132"/>
      <c r="PFS386" s="132"/>
      <c r="PFT386" s="132"/>
      <c r="PFU386" s="132"/>
      <c r="PFV386" s="132"/>
      <c r="PFW386" s="132"/>
      <c r="PFX386" s="132"/>
      <c r="PFY386" s="132"/>
      <c r="PFZ386" s="132"/>
      <c r="PGA386" s="132"/>
      <c r="PGB386" s="132"/>
      <c r="PGC386" s="132"/>
      <c r="PGD386" s="132"/>
      <c r="PGE386" s="132"/>
      <c r="PGF386" s="132"/>
      <c r="PGG386" s="132"/>
      <c r="PGH386" s="132"/>
      <c r="PGI386" s="132"/>
      <c r="PGJ386" s="132"/>
      <c r="PGK386" s="132"/>
      <c r="PGL386" s="132"/>
      <c r="PGM386" s="132"/>
      <c r="PGN386" s="132"/>
      <c r="PGO386" s="132"/>
      <c r="PGP386" s="132"/>
      <c r="PGQ386" s="132"/>
      <c r="PGR386" s="132"/>
      <c r="PGS386" s="132"/>
      <c r="PGT386" s="132"/>
      <c r="PGU386" s="132"/>
      <c r="PGV386" s="132"/>
      <c r="PGW386" s="132"/>
      <c r="PGX386" s="132"/>
      <c r="PGY386" s="132"/>
      <c r="PGZ386" s="132"/>
      <c r="PHA386" s="132"/>
      <c r="PHB386" s="132"/>
      <c r="PHC386" s="132"/>
      <c r="PHD386" s="132"/>
      <c r="PHE386" s="132"/>
      <c r="PHF386" s="132"/>
      <c r="PHG386" s="132"/>
      <c r="PHH386" s="132"/>
      <c r="PHI386" s="132"/>
      <c r="PHJ386" s="132"/>
      <c r="PHK386" s="132"/>
      <c r="PHL386" s="132"/>
      <c r="PHM386" s="132"/>
      <c r="PHN386" s="132"/>
      <c r="PHO386" s="132"/>
      <c r="PHP386" s="132"/>
      <c r="PHQ386" s="132"/>
      <c r="PHR386" s="132"/>
      <c r="PHS386" s="132"/>
      <c r="PHT386" s="132"/>
      <c r="PHU386" s="132"/>
      <c r="PHV386" s="132"/>
      <c r="PHW386" s="132"/>
      <c r="PHX386" s="132"/>
      <c r="PHY386" s="132"/>
      <c r="PHZ386" s="132"/>
      <c r="PIA386" s="132"/>
      <c r="PIB386" s="132"/>
      <c r="PIC386" s="132"/>
      <c r="PID386" s="132"/>
      <c r="PIE386" s="132"/>
      <c r="PIF386" s="132"/>
      <c r="PIG386" s="132"/>
      <c r="PIH386" s="132"/>
      <c r="PII386" s="132"/>
      <c r="PIJ386" s="132"/>
      <c r="PIK386" s="132"/>
      <c r="PIL386" s="132"/>
      <c r="PIM386" s="132"/>
      <c r="PIN386" s="132"/>
      <c r="PIO386" s="132"/>
      <c r="PIP386" s="132"/>
      <c r="PIQ386" s="132"/>
      <c r="PIR386" s="132"/>
      <c r="PIS386" s="132"/>
      <c r="PIT386" s="132"/>
      <c r="PIU386" s="132"/>
      <c r="PIV386" s="132"/>
      <c r="PIW386" s="132"/>
      <c r="PIX386" s="132"/>
      <c r="PIY386" s="132"/>
      <c r="PIZ386" s="132"/>
      <c r="PJA386" s="132"/>
      <c r="PJB386" s="132"/>
      <c r="PJC386" s="132"/>
      <c r="PJD386" s="132"/>
      <c r="PJE386" s="132"/>
      <c r="PJF386" s="132"/>
      <c r="PJG386" s="132"/>
      <c r="PJH386" s="132"/>
      <c r="PJI386" s="132"/>
      <c r="PJJ386" s="132"/>
      <c r="PJK386" s="132"/>
      <c r="PJL386" s="132"/>
      <c r="PJM386" s="132"/>
      <c r="PJN386" s="132"/>
      <c r="PJO386" s="132"/>
      <c r="PJP386" s="132"/>
      <c r="PJQ386" s="132"/>
      <c r="PJR386" s="132"/>
      <c r="PJS386" s="132"/>
      <c r="PJT386" s="132"/>
      <c r="PJU386" s="132"/>
      <c r="PJV386" s="132"/>
      <c r="PJW386" s="132"/>
      <c r="PJX386" s="132"/>
      <c r="PJY386" s="132"/>
      <c r="PJZ386" s="132"/>
      <c r="PKA386" s="132"/>
      <c r="PKB386" s="132"/>
      <c r="PKC386" s="132"/>
      <c r="PKD386" s="132"/>
      <c r="PKE386" s="132"/>
      <c r="PKF386" s="132"/>
      <c r="PKG386" s="132"/>
      <c r="PKH386" s="132"/>
      <c r="PKI386" s="132"/>
      <c r="PKJ386" s="132"/>
      <c r="PKK386" s="132"/>
      <c r="PKL386" s="132"/>
      <c r="PKM386" s="132"/>
      <c r="PKN386" s="132"/>
      <c r="PKO386" s="132"/>
      <c r="PKP386" s="132"/>
      <c r="PKQ386" s="132"/>
      <c r="PKR386" s="132"/>
      <c r="PKS386" s="132"/>
      <c r="PKT386" s="132"/>
      <c r="PKU386" s="132"/>
      <c r="PKV386" s="132"/>
      <c r="PKW386" s="132"/>
      <c r="PKX386" s="132"/>
      <c r="PKY386" s="132"/>
      <c r="PKZ386" s="132"/>
      <c r="PLA386" s="132"/>
      <c r="PLB386" s="132"/>
      <c r="PLC386" s="132"/>
      <c r="PLD386" s="132"/>
      <c r="PLE386" s="132"/>
      <c r="PLF386" s="132"/>
      <c r="PLG386" s="132"/>
      <c r="PLH386" s="132"/>
      <c r="PLI386" s="132"/>
      <c r="PLJ386" s="132"/>
      <c r="PLK386" s="132"/>
      <c r="PLL386" s="132"/>
      <c r="PLM386" s="132"/>
      <c r="PLN386" s="132"/>
      <c r="PLO386" s="132"/>
      <c r="PLP386" s="132"/>
      <c r="PLQ386" s="132"/>
      <c r="PLR386" s="132"/>
      <c r="PLS386" s="132"/>
      <c r="PLT386" s="132"/>
      <c r="PLU386" s="132"/>
      <c r="PLV386" s="132"/>
      <c r="PLW386" s="132"/>
      <c r="PLX386" s="132"/>
      <c r="PLY386" s="132"/>
      <c r="PLZ386" s="132"/>
      <c r="PMA386" s="132"/>
      <c r="PMB386" s="132"/>
      <c r="PMC386" s="132"/>
      <c r="PMD386" s="132"/>
      <c r="PME386" s="132"/>
      <c r="PMF386" s="132"/>
      <c r="PMG386" s="132"/>
      <c r="PMH386" s="132"/>
      <c r="PMI386" s="132"/>
      <c r="PMJ386" s="132"/>
      <c r="PMK386" s="132"/>
      <c r="PML386" s="132"/>
      <c r="PMM386" s="132"/>
      <c r="PMN386" s="132"/>
      <c r="PMO386" s="132"/>
      <c r="PMP386" s="132"/>
      <c r="PMQ386" s="132"/>
      <c r="PMR386" s="132"/>
      <c r="PMS386" s="132"/>
      <c r="PMT386" s="132"/>
      <c r="PMU386" s="132"/>
      <c r="PMV386" s="132"/>
      <c r="PMW386" s="132"/>
      <c r="PMX386" s="132"/>
      <c r="PMY386" s="132"/>
      <c r="PMZ386" s="132"/>
      <c r="PNA386" s="132"/>
      <c r="PNB386" s="132"/>
      <c r="PNC386" s="132"/>
      <c r="PND386" s="132"/>
      <c r="PNE386" s="132"/>
      <c r="PNF386" s="132"/>
      <c r="PNG386" s="132"/>
      <c r="PNH386" s="132"/>
      <c r="PNI386" s="132"/>
      <c r="PNJ386" s="132"/>
      <c r="PNK386" s="132"/>
      <c r="PNL386" s="132"/>
      <c r="PNM386" s="132"/>
      <c r="PNN386" s="132"/>
      <c r="PNO386" s="132"/>
      <c r="PNP386" s="132"/>
      <c r="PNQ386" s="132"/>
      <c r="PNR386" s="132"/>
      <c r="PNS386" s="132"/>
      <c r="PNT386" s="132"/>
      <c r="PNU386" s="132"/>
      <c r="PNV386" s="132"/>
      <c r="PNW386" s="132"/>
      <c r="PNX386" s="132"/>
      <c r="PNY386" s="132"/>
      <c r="PNZ386" s="132"/>
      <c r="POA386" s="132"/>
      <c r="POB386" s="132"/>
      <c r="POC386" s="132"/>
      <c r="POD386" s="132"/>
      <c r="POE386" s="132"/>
      <c r="POF386" s="132"/>
      <c r="POG386" s="132"/>
      <c r="POH386" s="132"/>
      <c r="POI386" s="132"/>
      <c r="POJ386" s="132"/>
      <c r="POK386" s="132"/>
      <c r="POL386" s="132"/>
      <c r="POM386" s="132"/>
      <c r="PON386" s="132"/>
      <c r="POO386" s="132"/>
      <c r="POP386" s="132"/>
      <c r="POQ386" s="132"/>
      <c r="POR386" s="132"/>
      <c r="POS386" s="132"/>
      <c r="POT386" s="132"/>
      <c r="POU386" s="132"/>
      <c r="POV386" s="132"/>
      <c r="POW386" s="132"/>
      <c r="POX386" s="132"/>
      <c r="POY386" s="132"/>
      <c r="POZ386" s="132"/>
      <c r="PPA386" s="132"/>
      <c r="PPB386" s="132"/>
      <c r="PPC386" s="132"/>
      <c r="PPD386" s="132"/>
      <c r="PPE386" s="132"/>
      <c r="PPF386" s="132"/>
      <c r="PPG386" s="132"/>
      <c r="PPH386" s="132"/>
      <c r="PPI386" s="132"/>
      <c r="PPJ386" s="132"/>
      <c r="PPK386" s="132"/>
      <c r="PPL386" s="132"/>
      <c r="PPM386" s="132"/>
      <c r="PPN386" s="132"/>
      <c r="PPO386" s="132"/>
      <c r="PPP386" s="132"/>
      <c r="PPQ386" s="132"/>
      <c r="PPR386" s="132"/>
      <c r="PPS386" s="132"/>
      <c r="PPT386" s="132"/>
      <c r="PPU386" s="132"/>
      <c r="PPV386" s="132"/>
      <c r="PPW386" s="132"/>
      <c r="PPX386" s="132"/>
      <c r="PPY386" s="132"/>
      <c r="PPZ386" s="132"/>
      <c r="PQA386" s="132"/>
      <c r="PQB386" s="132"/>
      <c r="PQC386" s="132"/>
      <c r="PQD386" s="132"/>
      <c r="PQE386" s="132"/>
      <c r="PQF386" s="132"/>
      <c r="PQG386" s="132"/>
      <c r="PQH386" s="132"/>
      <c r="PQI386" s="132"/>
      <c r="PQJ386" s="132"/>
      <c r="PQK386" s="132"/>
      <c r="PQL386" s="132"/>
      <c r="PQM386" s="132"/>
      <c r="PQN386" s="132"/>
      <c r="PQO386" s="132"/>
      <c r="PQP386" s="132"/>
      <c r="PQQ386" s="132"/>
      <c r="PQR386" s="132"/>
      <c r="PQS386" s="132"/>
      <c r="PQT386" s="132"/>
      <c r="PQU386" s="132"/>
      <c r="PQV386" s="132"/>
      <c r="PQW386" s="132"/>
      <c r="PQX386" s="132"/>
      <c r="PQY386" s="132"/>
      <c r="PQZ386" s="132"/>
      <c r="PRA386" s="132"/>
      <c r="PRB386" s="132"/>
      <c r="PRC386" s="132"/>
      <c r="PRD386" s="132"/>
      <c r="PRE386" s="132"/>
      <c r="PRF386" s="132"/>
      <c r="PRG386" s="132"/>
      <c r="PRH386" s="132"/>
      <c r="PRI386" s="132"/>
      <c r="PRJ386" s="132"/>
      <c r="PRK386" s="132"/>
      <c r="PRL386" s="132"/>
      <c r="PRM386" s="132"/>
      <c r="PRN386" s="132"/>
      <c r="PRO386" s="132"/>
      <c r="PRP386" s="132"/>
      <c r="PRQ386" s="132"/>
      <c r="PRR386" s="132"/>
      <c r="PRS386" s="132"/>
      <c r="PRT386" s="132"/>
      <c r="PRU386" s="132"/>
      <c r="PRV386" s="132"/>
      <c r="PRW386" s="132"/>
      <c r="PRX386" s="132"/>
      <c r="PRY386" s="132"/>
      <c r="PRZ386" s="132"/>
      <c r="PSA386" s="132"/>
      <c r="PSB386" s="132"/>
      <c r="PSC386" s="132"/>
      <c r="PSD386" s="132"/>
      <c r="PSE386" s="132"/>
      <c r="PSF386" s="132"/>
      <c r="PSG386" s="132"/>
      <c r="PSH386" s="132"/>
      <c r="PSI386" s="132"/>
      <c r="PSJ386" s="132"/>
      <c r="PSK386" s="132"/>
      <c r="PSL386" s="132"/>
      <c r="PSM386" s="132"/>
      <c r="PSN386" s="132"/>
      <c r="PSO386" s="132"/>
      <c r="PSP386" s="132"/>
      <c r="PSQ386" s="132"/>
      <c r="PSR386" s="132"/>
      <c r="PSS386" s="132"/>
      <c r="PST386" s="132"/>
      <c r="PSU386" s="132"/>
      <c r="PSV386" s="132"/>
      <c r="PSW386" s="132"/>
      <c r="PSX386" s="132"/>
      <c r="PSY386" s="132"/>
      <c r="PSZ386" s="132"/>
      <c r="PTA386" s="132"/>
      <c r="PTB386" s="132"/>
      <c r="PTC386" s="132"/>
      <c r="PTD386" s="132"/>
      <c r="PTE386" s="132"/>
      <c r="PTF386" s="132"/>
      <c r="PTG386" s="132"/>
      <c r="PTH386" s="132"/>
      <c r="PTI386" s="132"/>
      <c r="PTJ386" s="132"/>
      <c r="PTK386" s="132"/>
      <c r="PTL386" s="132"/>
      <c r="PTM386" s="132"/>
      <c r="PTN386" s="132"/>
      <c r="PTO386" s="132"/>
      <c r="PTP386" s="132"/>
      <c r="PTQ386" s="132"/>
      <c r="PTR386" s="132"/>
      <c r="PTS386" s="132"/>
      <c r="PTT386" s="132"/>
      <c r="PTU386" s="132"/>
      <c r="PTV386" s="132"/>
      <c r="PTW386" s="132"/>
      <c r="PTX386" s="132"/>
      <c r="PTY386" s="132"/>
      <c r="PTZ386" s="132"/>
      <c r="PUA386" s="132"/>
      <c r="PUB386" s="132"/>
      <c r="PUC386" s="132"/>
      <c r="PUD386" s="132"/>
      <c r="PUE386" s="132"/>
      <c r="PUF386" s="132"/>
      <c r="PUG386" s="132"/>
      <c r="PUH386" s="132"/>
      <c r="PUI386" s="132"/>
      <c r="PUJ386" s="132"/>
      <c r="PUK386" s="132"/>
      <c r="PUL386" s="132"/>
      <c r="PUM386" s="132"/>
      <c r="PUN386" s="132"/>
      <c r="PUO386" s="132"/>
      <c r="PUP386" s="132"/>
      <c r="PUQ386" s="132"/>
      <c r="PUR386" s="132"/>
      <c r="PUS386" s="132"/>
      <c r="PUT386" s="132"/>
      <c r="PUU386" s="132"/>
      <c r="PUV386" s="132"/>
      <c r="PUW386" s="132"/>
      <c r="PUX386" s="132"/>
      <c r="PUY386" s="132"/>
      <c r="PUZ386" s="132"/>
      <c r="PVA386" s="132"/>
      <c r="PVB386" s="132"/>
      <c r="PVC386" s="132"/>
      <c r="PVD386" s="132"/>
      <c r="PVE386" s="132"/>
      <c r="PVF386" s="132"/>
      <c r="PVG386" s="132"/>
      <c r="PVH386" s="132"/>
      <c r="PVI386" s="132"/>
      <c r="PVJ386" s="132"/>
      <c r="PVK386" s="132"/>
      <c r="PVL386" s="132"/>
      <c r="PVM386" s="132"/>
      <c r="PVN386" s="132"/>
      <c r="PVO386" s="132"/>
      <c r="PVP386" s="132"/>
      <c r="PVQ386" s="132"/>
      <c r="PVR386" s="132"/>
      <c r="PVS386" s="132"/>
      <c r="PVT386" s="132"/>
      <c r="PVU386" s="132"/>
      <c r="PVV386" s="132"/>
      <c r="PVW386" s="132"/>
      <c r="PVX386" s="132"/>
      <c r="PVY386" s="132"/>
      <c r="PVZ386" s="132"/>
      <c r="PWA386" s="132"/>
      <c r="PWB386" s="132"/>
      <c r="PWC386" s="132"/>
      <c r="PWD386" s="132"/>
      <c r="PWE386" s="132"/>
      <c r="PWF386" s="132"/>
      <c r="PWG386" s="132"/>
      <c r="PWH386" s="132"/>
      <c r="PWI386" s="132"/>
      <c r="PWJ386" s="132"/>
      <c r="PWK386" s="132"/>
      <c r="PWL386" s="132"/>
      <c r="PWM386" s="132"/>
      <c r="PWN386" s="132"/>
      <c r="PWO386" s="132"/>
      <c r="PWP386" s="132"/>
      <c r="PWQ386" s="132"/>
      <c r="PWR386" s="132"/>
      <c r="PWS386" s="132"/>
      <c r="PWT386" s="132"/>
      <c r="PWU386" s="132"/>
      <c r="PWV386" s="132"/>
      <c r="PWW386" s="132"/>
      <c r="PWX386" s="132"/>
      <c r="PWY386" s="132"/>
      <c r="PWZ386" s="132"/>
      <c r="PXA386" s="132"/>
      <c r="PXB386" s="132"/>
      <c r="PXC386" s="132"/>
      <c r="PXD386" s="132"/>
      <c r="PXE386" s="132"/>
      <c r="PXF386" s="132"/>
      <c r="PXG386" s="132"/>
      <c r="PXH386" s="132"/>
      <c r="PXI386" s="132"/>
      <c r="PXJ386" s="132"/>
      <c r="PXK386" s="132"/>
      <c r="PXL386" s="132"/>
      <c r="PXM386" s="132"/>
      <c r="PXN386" s="132"/>
      <c r="PXO386" s="132"/>
      <c r="PXP386" s="132"/>
      <c r="PXQ386" s="132"/>
      <c r="PXR386" s="132"/>
      <c r="PXS386" s="132"/>
      <c r="PXT386" s="132"/>
      <c r="PXU386" s="132"/>
      <c r="PXV386" s="132"/>
      <c r="PXW386" s="132"/>
      <c r="PXX386" s="132"/>
      <c r="PXY386" s="132"/>
      <c r="PXZ386" s="132"/>
      <c r="PYA386" s="132"/>
      <c r="PYB386" s="132"/>
      <c r="PYC386" s="132"/>
      <c r="PYD386" s="132"/>
      <c r="PYE386" s="132"/>
      <c r="PYF386" s="132"/>
      <c r="PYG386" s="132"/>
      <c r="PYH386" s="132"/>
      <c r="PYI386" s="132"/>
      <c r="PYJ386" s="132"/>
      <c r="PYK386" s="132"/>
      <c r="PYL386" s="132"/>
      <c r="PYM386" s="132"/>
      <c r="PYN386" s="132"/>
      <c r="PYO386" s="132"/>
      <c r="PYP386" s="132"/>
      <c r="PYQ386" s="132"/>
      <c r="PYR386" s="132"/>
      <c r="PYS386" s="132"/>
      <c r="PYT386" s="132"/>
      <c r="PYU386" s="132"/>
      <c r="PYV386" s="132"/>
      <c r="PYW386" s="132"/>
      <c r="PYX386" s="132"/>
      <c r="PYY386" s="132"/>
      <c r="PYZ386" s="132"/>
      <c r="PZA386" s="132"/>
      <c r="PZB386" s="132"/>
      <c r="PZC386" s="132"/>
      <c r="PZD386" s="132"/>
      <c r="PZE386" s="132"/>
      <c r="PZF386" s="132"/>
      <c r="PZG386" s="132"/>
      <c r="PZH386" s="132"/>
      <c r="PZI386" s="132"/>
      <c r="PZJ386" s="132"/>
      <c r="PZK386" s="132"/>
      <c r="PZL386" s="132"/>
      <c r="PZM386" s="132"/>
      <c r="PZN386" s="132"/>
      <c r="PZO386" s="132"/>
      <c r="PZP386" s="132"/>
      <c r="PZQ386" s="132"/>
      <c r="PZR386" s="132"/>
      <c r="PZS386" s="132"/>
      <c r="PZT386" s="132"/>
      <c r="PZU386" s="132"/>
      <c r="PZV386" s="132"/>
      <c r="PZW386" s="132"/>
      <c r="PZX386" s="132"/>
      <c r="PZY386" s="132"/>
      <c r="PZZ386" s="132"/>
      <c r="QAA386" s="132"/>
      <c r="QAB386" s="132"/>
      <c r="QAC386" s="132"/>
      <c r="QAD386" s="132"/>
      <c r="QAE386" s="132"/>
      <c r="QAF386" s="132"/>
      <c r="QAG386" s="132"/>
      <c r="QAH386" s="132"/>
      <c r="QAI386" s="132"/>
      <c r="QAJ386" s="132"/>
      <c r="QAK386" s="132"/>
      <c r="QAL386" s="132"/>
      <c r="QAM386" s="132"/>
      <c r="QAN386" s="132"/>
      <c r="QAO386" s="132"/>
      <c r="QAP386" s="132"/>
      <c r="QAQ386" s="132"/>
      <c r="QAR386" s="132"/>
      <c r="QAS386" s="132"/>
      <c r="QAT386" s="132"/>
      <c r="QAU386" s="132"/>
      <c r="QAV386" s="132"/>
      <c r="QAW386" s="132"/>
      <c r="QAX386" s="132"/>
      <c r="QAY386" s="132"/>
      <c r="QAZ386" s="132"/>
      <c r="QBA386" s="132"/>
      <c r="QBB386" s="132"/>
      <c r="QBC386" s="132"/>
      <c r="QBD386" s="132"/>
      <c r="QBE386" s="132"/>
      <c r="QBF386" s="132"/>
      <c r="QBG386" s="132"/>
      <c r="QBH386" s="132"/>
      <c r="QBI386" s="132"/>
      <c r="QBJ386" s="132"/>
      <c r="QBK386" s="132"/>
      <c r="QBL386" s="132"/>
      <c r="QBM386" s="132"/>
      <c r="QBN386" s="132"/>
      <c r="QBO386" s="132"/>
      <c r="QBP386" s="132"/>
      <c r="QBQ386" s="132"/>
      <c r="QBR386" s="132"/>
      <c r="QBS386" s="132"/>
      <c r="QBT386" s="132"/>
      <c r="QBU386" s="132"/>
      <c r="QBV386" s="132"/>
      <c r="QBW386" s="132"/>
      <c r="QBX386" s="132"/>
      <c r="QBY386" s="132"/>
      <c r="QBZ386" s="132"/>
      <c r="QCA386" s="132"/>
      <c r="QCB386" s="132"/>
      <c r="QCC386" s="132"/>
      <c r="QCD386" s="132"/>
      <c r="QCE386" s="132"/>
      <c r="QCF386" s="132"/>
      <c r="QCG386" s="132"/>
      <c r="QCH386" s="132"/>
      <c r="QCI386" s="132"/>
      <c r="QCJ386" s="132"/>
      <c r="QCK386" s="132"/>
      <c r="QCL386" s="132"/>
      <c r="QCM386" s="132"/>
      <c r="QCN386" s="132"/>
      <c r="QCO386" s="132"/>
      <c r="QCP386" s="132"/>
      <c r="QCQ386" s="132"/>
      <c r="QCR386" s="132"/>
      <c r="QCS386" s="132"/>
      <c r="QCT386" s="132"/>
      <c r="QCU386" s="132"/>
      <c r="QCV386" s="132"/>
      <c r="QCW386" s="132"/>
      <c r="QCX386" s="132"/>
      <c r="QCY386" s="132"/>
      <c r="QCZ386" s="132"/>
      <c r="QDA386" s="132"/>
      <c r="QDB386" s="132"/>
      <c r="QDC386" s="132"/>
      <c r="QDD386" s="132"/>
      <c r="QDE386" s="132"/>
      <c r="QDF386" s="132"/>
      <c r="QDG386" s="132"/>
      <c r="QDH386" s="132"/>
      <c r="QDI386" s="132"/>
      <c r="QDJ386" s="132"/>
      <c r="QDK386" s="132"/>
      <c r="QDL386" s="132"/>
      <c r="QDM386" s="132"/>
      <c r="QDN386" s="132"/>
      <c r="QDO386" s="132"/>
      <c r="QDP386" s="132"/>
      <c r="QDQ386" s="132"/>
      <c r="QDR386" s="132"/>
      <c r="QDS386" s="132"/>
      <c r="QDT386" s="132"/>
      <c r="QDU386" s="132"/>
      <c r="QDV386" s="132"/>
      <c r="QDW386" s="132"/>
      <c r="QDX386" s="132"/>
      <c r="QDY386" s="132"/>
      <c r="QDZ386" s="132"/>
      <c r="QEA386" s="132"/>
      <c r="QEB386" s="132"/>
      <c r="QEC386" s="132"/>
      <c r="QED386" s="132"/>
      <c r="QEE386" s="132"/>
      <c r="QEF386" s="132"/>
      <c r="QEG386" s="132"/>
      <c r="QEH386" s="132"/>
      <c r="QEI386" s="132"/>
      <c r="QEJ386" s="132"/>
      <c r="QEK386" s="132"/>
      <c r="QEL386" s="132"/>
      <c r="QEM386" s="132"/>
      <c r="QEN386" s="132"/>
      <c r="QEO386" s="132"/>
      <c r="QEP386" s="132"/>
      <c r="QEQ386" s="132"/>
      <c r="QER386" s="132"/>
      <c r="QES386" s="132"/>
      <c r="QET386" s="132"/>
      <c r="QEU386" s="132"/>
      <c r="QEV386" s="132"/>
      <c r="QEW386" s="132"/>
      <c r="QEX386" s="132"/>
      <c r="QEY386" s="132"/>
      <c r="QEZ386" s="132"/>
      <c r="QFA386" s="132"/>
      <c r="QFB386" s="132"/>
      <c r="QFC386" s="132"/>
      <c r="QFD386" s="132"/>
      <c r="QFE386" s="132"/>
      <c r="QFF386" s="132"/>
      <c r="QFG386" s="132"/>
      <c r="QFH386" s="132"/>
      <c r="QFI386" s="132"/>
      <c r="QFJ386" s="132"/>
      <c r="QFK386" s="132"/>
      <c r="QFL386" s="132"/>
      <c r="QFM386" s="132"/>
      <c r="QFN386" s="132"/>
      <c r="QFO386" s="132"/>
      <c r="QFP386" s="132"/>
      <c r="QFQ386" s="132"/>
      <c r="QFR386" s="132"/>
      <c r="QFS386" s="132"/>
      <c r="QFT386" s="132"/>
      <c r="QFU386" s="132"/>
      <c r="QFV386" s="132"/>
      <c r="QFW386" s="132"/>
      <c r="QFX386" s="132"/>
      <c r="QFY386" s="132"/>
      <c r="QFZ386" s="132"/>
      <c r="QGA386" s="132"/>
      <c r="QGB386" s="132"/>
      <c r="QGC386" s="132"/>
      <c r="QGD386" s="132"/>
      <c r="QGE386" s="132"/>
      <c r="QGF386" s="132"/>
      <c r="QGG386" s="132"/>
      <c r="QGH386" s="132"/>
      <c r="QGI386" s="132"/>
      <c r="QGJ386" s="132"/>
      <c r="QGK386" s="132"/>
      <c r="QGL386" s="132"/>
      <c r="QGM386" s="132"/>
      <c r="QGN386" s="132"/>
      <c r="QGO386" s="132"/>
      <c r="QGP386" s="132"/>
      <c r="QGQ386" s="132"/>
      <c r="QGR386" s="132"/>
      <c r="QGS386" s="132"/>
      <c r="QGT386" s="132"/>
      <c r="QGU386" s="132"/>
      <c r="QGV386" s="132"/>
      <c r="QGW386" s="132"/>
      <c r="QGX386" s="132"/>
      <c r="QGY386" s="132"/>
      <c r="QGZ386" s="132"/>
      <c r="QHA386" s="132"/>
      <c r="QHB386" s="132"/>
      <c r="QHC386" s="132"/>
      <c r="QHD386" s="132"/>
      <c r="QHE386" s="132"/>
      <c r="QHF386" s="132"/>
      <c r="QHG386" s="132"/>
      <c r="QHH386" s="132"/>
      <c r="QHI386" s="132"/>
      <c r="QHJ386" s="132"/>
      <c r="QHK386" s="132"/>
      <c r="QHL386" s="132"/>
      <c r="QHM386" s="132"/>
      <c r="QHN386" s="132"/>
      <c r="QHO386" s="132"/>
      <c r="QHP386" s="132"/>
      <c r="QHQ386" s="132"/>
      <c r="QHR386" s="132"/>
      <c r="QHS386" s="132"/>
      <c r="QHT386" s="132"/>
      <c r="QHU386" s="132"/>
      <c r="QHV386" s="132"/>
      <c r="QHW386" s="132"/>
      <c r="QHX386" s="132"/>
      <c r="QHY386" s="132"/>
      <c r="QHZ386" s="132"/>
      <c r="QIA386" s="132"/>
      <c r="QIB386" s="132"/>
      <c r="QIC386" s="132"/>
      <c r="QID386" s="132"/>
      <c r="QIE386" s="132"/>
      <c r="QIF386" s="132"/>
      <c r="QIG386" s="132"/>
      <c r="QIH386" s="132"/>
      <c r="QII386" s="132"/>
      <c r="QIJ386" s="132"/>
      <c r="QIK386" s="132"/>
      <c r="QIL386" s="132"/>
      <c r="QIM386" s="132"/>
      <c r="QIN386" s="132"/>
      <c r="QIO386" s="132"/>
      <c r="QIP386" s="132"/>
      <c r="QIQ386" s="132"/>
      <c r="QIR386" s="132"/>
      <c r="QIS386" s="132"/>
      <c r="QIT386" s="132"/>
      <c r="QIU386" s="132"/>
      <c r="QIV386" s="132"/>
      <c r="QIW386" s="132"/>
      <c r="QIX386" s="132"/>
      <c r="QIY386" s="132"/>
      <c r="QIZ386" s="132"/>
      <c r="QJA386" s="132"/>
      <c r="QJB386" s="132"/>
      <c r="QJC386" s="132"/>
      <c r="QJD386" s="132"/>
      <c r="QJE386" s="132"/>
      <c r="QJF386" s="132"/>
      <c r="QJG386" s="132"/>
      <c r="QJH386" s="132"/>
      <c r="QJI386" s="132"/>
      <c r="QJJ386" s="132"/>
      <c r="QJK386" s="132"/>
      <c r="QJL386" s="132"/>
      <c r="QJM386" s="132"/>
      <c r="QJN386" s="132"/>
      <c r="QJO386" s="132"/>
      <c r="QJP386" s="132"/>
      <c r="QJQ386" s="132"/>
      <c r="QJR386" s="132"/>
      <c r="QJS386" s="132"/>
      <c r="QJT386" s="132"/>
      <c r="QJU386" s="132"/>
      <c r="QJV386" s="132"/>
      <c r="QJW386" s="132"/>
      <c r="QJX386" s="132"/>
      <c r="QJY386" s="132"/>
      <c r="QJZ386" s="132"/>
      <c r="QKA386" s="132"/>
      <c r="QKB386" s="132"/>
      <c r="QKC386" s="132"/>
      <c r="QKD386" s="132"/>
      <c r="QKE386" s="132"/>
      <c r="QKF386" s="132"/>
      <c r="QKG386" s="132"/>
      <c r="QKH386" s="132"/>
      <c r="QKI386" s="132"/>
      <c r="QKJ386" s="132"/>
      <c r="QKK386" s="132"/>
      <c r="QKL386" s="132"/>
      <c r="QKM386" s="132"/>
      <c r="QKN386" s="132"/>
      <c r="QKO386" s="132"/>
      <c r="QKP386" s="132"/>
      <c r="QKQ386" s="132"/>
      <c r="QKR386" s="132"/>
      <c r="QKS386" s="132"/>
      <c r="QKT386" s="132"/>
      <c r="QKU386" s="132"/>
      <c r="QKV386" s="132"/>
      <c r="QKW386" s="132"/>
      <c r="QKX386" s="132"/>
      <c r="QKY386" s="132"/>
      <c r="QKZ386" s="132"/>
      <c r="QLA386" s="132"/>
      <c r="QLB386" s="132"/>
      <c r="QLC386" s="132"/>
      <c r="QLD386" s="132"/>
      <c r="QLE386" s="132"/>
      <c r="QLF386" s="132"/>
      <c r="QLG386" s="132"/>
      <c r="QLH386" s="132"/>
      <c r="QLI386" s="132"/>
      <c r="QLJ386" s="132"/>
      <c r="QLK386" s="132"/>
      <c r="QLL386" s="132"/>
      <c r="QLM386" s="132"/>
      <c r="QLN386" s="132"/>
      <c r="QLO386" s="132"/>
      <c r="QLP386" s="132"/>
      <c r="QLQ386" s="132"/>
      <c r="QLR386" s="132"/>
      <c r="QLS386" s="132"/>
      <c r="QLT386" s="132"/>
      <c r="QLU386" s="132"/>
      <c r="QLV386" s="132"/>
      <c r="QLW386" s="132"/>
      <c r="QLX386" s="132"/>
      <c r="QLY386" s="132"/>
      <c r="QLZ386" s="132"/>
      <c r="QMA386" s="132"/>
      <c r="QMB386" s="132"/>
      <c r="QMC386" s="132"/>
      <c r="QMD386" s="132"/>
      <c r="QME386" s="132"/>
      <c r="QMF386" s="132"/>
      <c r="QMG386" s="132"/>
      <c r="QMH386" s="132"/>
      <c r="QMI386" s="132"/>
      <c r="QMJ386" s="132"/>
      <c r="QMK386" s="132"/>
      <c r="QML386" s="132"/>
      <c r="QMM386" s="132"/>
      <c r="QMN386" s="132"/>
      <c r="QMO386" s="132"/>
      <c r="QMP386" s="132"/>
      <c r="QMQ386" s="132"/>
      <c r="QMR386" s="132"/>
      <c r="QMS386" s="132"/>
      <c r="QMT386" s="132"/>
      <c r="QMU386" s="132"/>
      <c r="QMV386" s="132"/>
      <c r="QMW386" s="132"/>
      <c r="QMX386" s="132"/>
      <c r="QMY386" s="132"/>
      <c r="QMZ386" s="132"/>
      <c r="QNA386" s="132"/>
      <c r="QNB386" s="132"/>
      <c r="QNC386" s="132"/>
      <c r="QND386" s="132"/>
      <c r="QNE386" s="132"/>
      <c r="QNF386" s="132"/>
      <c r="QNG386" s="132"/>
      <c r="QNH386" s="132"/>
      <c r="QNI386" s="132"/>
      <c r="QNJ386" s="132"/>
      <c r="QNK386" s="132"/>
      <c r="QNL386" s="132"/>
      <c r="QNM386" s="132"/>
      <c r="QNN386" s="132"/>
      <c r="QNO386" s="132"/>
      <c r="QNP386" s="132"/>
      <c r="QNQ386" s="132"/>
      <c r="QNR386" s="132"/>
      <c r="QNS386" s="132"/>
      <c r="QNT386" s="132"/>
      <c r="QNU386" s="132"/>
      <c r="QNV386" s="132"/>
      <c r="QNW386" s="132"/>
      <c r="QNX386" s="132"/>
      <c r="QNY386" s="132"/>
      <c r="QNZ386" s="132"/>
      <c r="QOA386" s="132"/>
      <c r="QOB386" s="132"/>
      <c r="QOC386" s="132"/>
      <c r="QOD386" s="132"/>
      <c r="QOE386" s="132"/>
      <c r="QOF386" s="132"/>
      <c r="QOG386" s="132"/>
      <c r="QOH386" s="132"/>
      <c r="QOI386" s="132"/>
      <c r="QOJ386" s="132"/>
      <c r="QOK386" s="132"/>
      <c r="QOL386" s="132"/>
      <c r="QOM386" s="132"/>
      <c r="QON386" s="132"/>
      <c r="QOO386" s="132"/>
      <c r="QOP386" s="132"/>
      <c r="QOQ386" s="132"/>
      <c r="QOR386" s="132"/>
      <c r="QOS386" s="132"/>
      <c r="QOT386" s="132"/>
      <c r="QOU386" s="132"/>
      <c r="QOV386" s="132"/>
      <c r="QOW386" s="132"/>
      <c r="QOX386" s="132"/>
      <c r="QOY386" s="132"/>
      <c r="QOZ386" s="132"/>
      <c r="QPA386" s="132"/>
      <c r="QPB386" s="132"/>
      <c r="QPC386" s="132"/>
      <c r="QPD386" s="132"/>
      <c r="QPE386" s="132"/>
      <c r="QPF386" s="132"/>
      <c r="QPG386" s="132"/>
      <c r="QPH386" s="132"/>
      <c r="QPI386" s="132"/>
      <c r="QPJ386" s="132"/>
      <c r="QPK386" s="132"/>
      <c r="QPL386" s="132"/>
      <c r="QPM386" s="132"/>
      <c r="QPN386" s="132"/>
      <c r="QPO386" s="132"/>
      <c r="QPP386" s="132"/>
      <c r="QPQ386" s="132"/>
      <c r="QPR386" s="132"/>
      <c r="QPS386" s="132"/>
      <c r="QPT386" s="132"/>
      <c r="QPU386" s="132"/>
      <c r="QPV386" s="132"/>
      <c r="QPW386" s="132"/>
      <c r="QPX386" s="132"/>
      <c r="QPY386" s="132"/>
      <c r="QPZ386" s="132"/>
      <c r="QQA386" s="132"/>
      <c r="QQB386" s="132"/>
      <c r="QQC386" s="132"/>
      <c r="QQD386" s="132"/>
      <c r="QQE386" s="132"/>
      <c r="QQF386" s="132"/>
      <c r="QQG386" s="132"/>
      <c r="QQH386" s="132"/>
      <c r="QQI386" s="132"/>
      <c r="QQJ386" s="132"/>
      <c r="QQK386" s="132"/>
      <c r="QQL386" s="132"/>
      <c r="QQM386" s="132"/>
      <c r="QQN386" s="132"/>
      <c r="QQO386" s="132"/>
      <c r="QQP386" s="132"/>
      <c r="QQQ386" s="132"/>
      <c r="QQR386" s="132"/>
      <c r="QQS386" s="132"/>
      <c r="QQT386" s="132"/>
      <c r="QQU386" s="132"/>
      <c r="QQV386" s="132"/>
      <c r="QQW386" s="132"/>
      <c r="QQX386" s="132"/>
      <c r="QQY386" s="132"/>
      <c r="QQZ386" s="132"/>
      <c r="QRA386" s="132"/>
      <c r="QRB386" s="132"/>
      <c r="QRC386" s="132"/>
      <c r="QRD386" s="132"/>
      <c r="QRE386" s="132"/>
      <c r="QRF386" s="132"/>
      <c r="QRG386" s="132"/>
      <c r="QRH386" s="132"/>
      <c r="QRI386" s="132"/>
      <c r="QRJ386" s="132"/>
      <c r="QRK386" s="132"/>
      <c r="QRL386" s="132"/>
      <c r="QRM386" s="132"/>
      <c r="QRN386" s="132"/>
      <c r="QRO386" s="132"/>
      <c r="QRP386" s="132"/>
      <c r="QRQ386" s="132"/>
      <c r="QRR386" s="132"/>
      <c r="QRS386" s="132"/>
      <c r="QRT386" s="132"/>
      <c r="QRU386" s="132"/>
      <c r="QRV386" s="132"/>
      <c r="QRW386" s="132"/>
      <c r="QRX386" s="132"/>
      <c r="QRY386" s="132"/>
      <c r="QRZ386" s="132"/>
      <c r="QSA386" s="132"/>
      <c r="QSB386" s="132"/>
      <c r="QSC386" s="132"/>
      <c r="QSD386" s="132"/>
      <c r="QSE386" s="132"/>
      <c r="QSF386" s="132"/>
      <c r="QSG386" s="132"/>
      <c r="QSH386" s="132"/>
      <c r="QSI386" s="132"/>
      <c r="QSJ386" s="132"/>
      <c r="QSK386" s="132"/>
      <c r="QSL386" s="132"/>
      <c r="QSM386" s="132"/>
      <c r="QSN386" s="132"/>
      <c r="QSO386" s="132"/>
      <c r="QSP386" s="132"/>
      <c r="QSQ386" s="132"/>
      <c r="QSR386" s="132"/>
      <c r="QSS386" s="132"/>
      <c r="QST386" s="132"/>
      <c r="QSU386" s="132"/>
      <c r="QSV386" s="132"/>
      <c r="QSW386" s="132"/>
      <c r="QSX386" s="132"/>
      <c r="QSY386" s="132"/>
      <c r="QSZ386" s="132"/>
      <c r="QTA386" s="132"/>
      <c r="QTB386" s="132"/>
      <c r="QTC386" s="132"/>
      <c r="QTD386" s="132"/>
      <c r="QTE386" s="132"/>
      <c r="QTF386" s="132"/>
      <c r="QTG386" s="132"/>
      <c r="QTH386" s="132"/>
      <c r="QTI386" s="132"/>
      <c r="QTJ386" s="132"/>
      <c r="QTK386" s="132"/>
      <c r="QTL386" s="132"/>
      <c r="QTM386" s="132"/>
      <c r="QTN386" s="132"/>
      <c r="QTO386" s="132"/>
      <c r="QTP386" s="132"/>
      <c r="QTQ386" s="132"/>
      <c r="QTR386" s="132"/>
      <c r="QTS386" s="132"/>
      <c r="QTT386" s="132"/>
      <c r="QTU386" s="132"/>
      <c r="QTV386" s="132"/>
      <c r="QTW386" s="132"/>
      <c r="QTX386" s="132"/>
      <c r="QTY386" s="132"/>
      <c r="QTZ386" s="132"/>
      <c r="QUA386" s="132"/>
      <c r="QUB386" s="132"/>
      <c r="QUC386" s="132"/>
      <c r="QUD386" s="132"/>
      <c r="QUE386" s="132"/>
      <c r="QUF386" s="132"/>
      <c r="QUG386" s="132"/>
      <c r="QUH386" s="132"/>
      <c r="QUI386" s="132"/>
      <c r="QUJ386" s="132"/>
      <c r="QUK386" s="132"/>
      <c r="QUL386" s="132"/>
      <c r="QUM386" s="132"/>
      <c r="QUN386" s="132"/>
      <c r="QUO386" s="132"/>
      <c r="QUP386" s="132"/>
      <c r="QUQ386" s="132"/>
      <c r="QUR386" s="132"/>
      <c r="QUS386" s="132"/>
      <c r="QUT386" s="132"/>
      <c r="QUU386" s="132"/>
      <c r="QUV386" s="132"/>
      <c r="QUW386" s="132"/>
      <c r="QUX386" s="132"/>
      <c r="QUY386" s="132"/>
      <c r="QUZ386" s="132"/>
      <c r="QVA386" s="132"/>
      <c r="QVB386" s="132"/>
      <c r="QVC386" s="132"/>
      <c r="QVD386" s="132"/>
      <c r="QVE386" s="132"/>
      <c r="QVF386" s="132"/>
      <c r="QVG386" s="132"/>
      <c r="QVH386" s="132"/>
      <c r="QVI386" s="132"/>
      <c r="QVJ386" s="132"/>
      <c r="QVK386" s="132"/>
      <c r="QVL386" s="132"/>
      <c r="QVM386" s="132"/>
      <c r="QVN386" s="132"/>
      <c r="QVO386" s="132"/>
      <c r="QVP386" s="132"/>
      <c r="QVQ386" s="132"/>
      <c r="QVR386" s="132"/>
      <c r="QVS386" s="132"/>
      <c r="QVT386" s="132"/>
      <c r="QVU386" s="132"/>
      <c r="QVV386" s="132"/>
      <c r="QVW386" s="132"/>
      <c r="QVX386" s="132"/>
      <c r="QVY386" s="132"/>
      <c r="QVZ386" s="132"/>
      <c r="QWA386" s="132"/>
      <c r="QWB386" s="132"/>
      <c r="QWC386" s="132"/>
      <c r="QWD386" s="132"/>
      <c r="QWE386" s="132"/>
      <c r="QWF386" s="132"/>
      <c r="QWG386" s="132"/>
      <c r="QWH386" s="132"/>
      <c r="QWI386" s="132"/>
      <c r="QWJ386" s="132"/>
      <c r="QWK386" s="132"/>
      <c r="QWL386" s="132"/>
      <c r="QWM386" s="132"/>
      <c r="QWN386" s="132"/>
      <c r="QWO386" s="132"/>
      <c r="QWP386" s="132"/>
      <c r="QWQ386" s="132"/>
      <c r="QWR386" s="132"/>
      <c r="QWS386" s="132"/>
      <c r="QWT386" s="132"/>
      <c r="QWU386" s="132"/>
      <c r="QWV386" s="132"/>
      <c r="QWW386" s="132"/>
      <c r="QWX386" s="132"/>
      <c r="QWY386" s="132"/>
      <c r="QWZ386" s="132"/>
      <c r="QXA386" s="132"/>
      <c r="QXB386" s="132"/>
      <c r="QXC386" s="132"/>
      <c r="QXD386" s="132"/>
      <c r="QXE386" s="132"/>
      <c r="QXF386" s="132"/>
      <c r="QXG386" s="132"/>
      <c r="QXH386" s="132"/>
      <c r="QXI386" s="132"/>
      <c r="QXJ386" s="132"/>
      <c r="QXK386" s="132"/>
      <c r="QXL386" s="132"/>
      <c r="QXM386" s="132"/>
      <c r="QXN386" s="132"/>
      <c r="QXO386" s="132"/>
      <c r="QXP386" s="132"/>
      <c r="QXQ386" s="132"/>
      <c r="QXR386" s="132"/>
      <c r="QXS386" s="132"/>
      <c r="QXT386" s="132"/>
      <c r="QXU386" s="132"/>
      <c r="QXV386" s="132"/>
      <c r="QXW386" s="132"/>
      <c r="QXX386" s="132"/>
      <c r="QXY386" s="132"/>
      <c r="QXZ386" s="132"/>
      <c r="QYA386" s="132"/>
      <c r="QYB386" s="132"/>
      <c r="QYC386" s="132"/>
      <c r="QYD386" s="132"/>
      <c r="QYE386" s="132"/>
      <c r="QYF386" s="132"/>
      <c r="QYG386" s="132"/>
      <c r="QYH386" s="132"/>
      <c r="QYI386" s="132"/>
      <c r="QYJ386" s="132"/>
      <c r="QYK386" s="132"/>
      <c r="QYL386" s="132"/>
      <c r="QYM386" s="132"/>
      <c r="QYN386" s="132"/>
      <c r="QYO386" s="132"/>
      <c r="QYP386" s="132"/>
      <c r="QYQ386" s="132"/>
      <c r="QYR386" s="132"/>
      <c r="QYS386" s="132"/>
      <c r="QYT386" s="132"/>
      <c r="QYU386" s="132"/>
      <c r="QYV386" s="132"/>
      <c r="QYW386" s="132"/>
      <c r="QYX386" s="132"/>
      <c r="QYY386" s="132"/>
      <c r="QYZ386" s="132"/>
      <c r="QZA386" s="132"/>
      <c r="QZB386" s="132"/>
      <c r="QZC386" s="132"/>
      <c r="QZD386" s="132"/>
      <c r="QZE386" s="132"/>
      <c r="QZF386" s="132"/>
      <c r="QZG386" s="132"/>
      <c r="QZH386" s="132"/>
      <c r="QZI386" s="132"/>
      <c r="QZJ386" s="132"/>
      <c r="QZK386" s="132"/>
      <c r="QZL386" s="132"/>
      <c r="QZM386" s="132"/>
      <c r="QZN386" s="132"/>
      <c r="QZO386" s="132"/>
      <c r="QZP386" s="132"/>
      <c r="QZQ386" s="132"/>
      <c r="QZR386" s="132"/>
      <c r="QZS386" s="132"/>
      <c r="QZT386" s="132"/>
      <c r="QZU386" s="132"/>
      <c r="QZV386" s="132"/>
      <c r="QZW386" s="132"/>
      <c r="QZX386" s="132"/>
      <c r="QZY386" s="132"/>
      <c r="QZZ386" s="132"/>
      <c r="RAA386" s="132"/>
      <c r="RAB386" s="132"/>
      <c r="RAC386" s="132"/>
      <c r="RAD386" s="132"/>
      <c r="RAE386" s="132"/>
      <c r="RAF386" s="132"/>
      <c r="RAG386" s="132"/>
      <c r="RAH386" s="132"/>
      <c r="RAI386" s="132"/>
      <c r="RAJ386" s="132"/>
      <c r="RAK386" s="132"/>
      <c r="RAL386" s="132"/>
      <c r="RAM386" s="132"/>
      <c r="RAN386" s="132"/>
      <c r="RAO386" s="132"/>
      <c r="RAP386" s="132"/>
      <c r="RAQ386" s="132"/>
      <c r="RAR386" s="132"/>
      <c r="RAS386" s="132"/>
      <c r="RAT386" s="132"/>
      <c r="RAU386" s="132"/>
      <c r="RAV386" s="132"/>
      <c r="RAW386" s="132"/>
      <c r="RAX386" s="132"/>
      <c r="RAY386" s="132"/>
      <c r="RAZ386" s="132"/>
      <c r="RBA386" s="132"/>
      <c r="RBB386" s="132"/>
      <c r="RBC386" s="132"/>
      <c r="RBD386" s="132"/>
      <c r="RBE386" s="132"/>
      <c r="RBF386" s="132"/>
      <c r="RBG386" s="132"/>
      <c r="RBH386" s="132"/>
      <c r="RBI386" s="132"/>
      <c r="RBJ386" s="132"/>
      <c r="RBK386" s="132"/>
      <c r="RBL386" s="132"/>
      <c r="RBM386" s="132"/>
      <c r="RBN386" s="132"/>
      <c r="RBO386" s="132"/>
      <c r="RBP386" s="132"/>
      <c r="RBQ386" s="132"/>
      <c r="RBR386" s="132"/>
      <c r="RBS386" s="132"/>
      <c r="RBT386" s="132"/>
      <c r="RBU386" s="132"/>
      <c r="RBV386" s="132"/>
      <c r="RBW386" s="132"/>
      <c r="RBX386" s="132"/>
      <c r="RBY386" s="132"/>
      <c r="RBZ386" s="132"/>
      <c r="RCA386" s="132"/>
      <c r="RCB386" s="132"/>
      <c r="RCC386" s="132"/>
      <c r="RCD386" s="132"/>
      <c r="RCE386" s="132"/>
      <c r="RCF386" s="132"/>
      <c r="RCG386" s="132"/>
      <c r="RCH386" s="132"/>
      <c r="RCI386" s="132"/>
      <c r="RCJ386" s="132"/>
      <c r="RCK386" s="132"/>
      <c r="RCL386" s="132"/>
      <c r="RCM386" s="132"/>
      <c r="RCN386" s="132"/>
      <c r="RCO386" s="132"/>
      <c r="RCP386" s="132"/>
      <c r="RCQ386" s="132"/>
      <c r="RCR386" s="132"/>
      <c r="RCS386" s="132"/>
      <c r="RCT386" s="132"/>
      <c r="RCU386" s="132"/>
      <c r="RCV386" s="132"/>
      <c r="RCW386" s="132"/>
      <c r="RCX386" s="132"/>
      <c r="RCY386" s="132"/>
      <c r="RCZ386" s="132"/>
      <c r="RDA386" s="132"/>
      <c r="RDB386" s="132"/>
      <c r="RDC386" s="132"/>
      <c r="RDD386" s="132"/>
      <c r="RDE386" s="132"/>
      <c r="RDF386" s="132"/>
      <c r="RDG386" s="132"/>
      <c r="RDH386" s="132"/>
      <c r="RDI386" s="132"/>
      <c r="RDJ386" s="132"/>
      <c r="RDK386" s="132"/>
      <c r="RDL386" s="132"/>
      <c r="RDM386" s="132"/>
      <c r="RDN386" s="132"/>
      <c r="RDO386" s="132"/>
      <c r="RDP386" s="132"/>
      <c r="RDQ386" s="132"/>
      <c r="RDR386" s="132"/>
      <c r="RDS386" s="132"/>
      <c r="RDT386" s="132"/>
      <c r="RDU386" s="132"/>
      <c r="RDV386" s="132"/>
      <c r="RDW386" s="132"/>
      <c r="RDX386" s="132"/>
      <c r="RDY386" s="132"/>
      <c r="RDZ386" s="132"/>
      <c r="REA386" s="132"/>
      <c r="REB386" s="132"/>
      <c r="REC386" s="132"/>
      <c r="RED386" s="132"/>
      <c r="REE386" s="132"/>
      <c r="REF386" s="132"/>
      <c r="REG386" s="132"/>
      <c r="REH386" s="132"/>
      <c r="REI386" s="132"/>
      <c r="REJ386" s="132"/>
      <c r="REK386" s="132"/>
      <c r="REL386" s="132"/>
      <c r="REM386" s="132"/>
      <c r="REN386" s="132"/>
      <c r="REO386" s="132"/>
      <c r="REP386" s="132"/>
      <c r="REQ386" s="132"/>
      <c r="RER386" s="132"/>
      <c r="RES386" s="132"/>
      <c r="RET386" s="132"/>
      <c r="REU386" s="132"/>
      <c r="REV386" s="132"/>
      <c r="REW386" s="132"/>
      <c r="REX386" s="132"/>
      <c r="REY386" s="132"/>
      <c r="REZ386" s="132"/>
      <c r="RFA386" s="132"/>
      <c r="RFB386" s="132"/>
      <c r="RFC386" s="132"/>
      <c r="RFD386" s="132"/>
      <c r="RFE386" s="132"/>
      <c r="RFF386" s="132"/>
      <c r="RFG386" s="132"/>
      <c r="RFH386" s="132"/>
      <c r="RFI386" s="132"/>
      <c r="RFJ386" s="132"/>
      <c r="RFK386" s="132"/>
      <c r="RFL386" s="132"/>
      <c r="RFM386" s="132"/>
      <c r="RFN386" s="132"/>
      <c r="RFO386" s="132"/>
      <c r="RFP386" s="132"/>
      <c r="RFQ386" s="132"/>
      <c r="RFR386" s="132"/>
      <c r="RFS386" s="132"/>
      <c r="RFT386" s="132"/>
      <c r="RFU386" s="132"/>
      <c r="RFV386" s="132"/>
      <c r="RFW386" s="132"/>
      <c r="RFX386" s="132"/>
      <c r="RFY386" s="132"/>
      <c r="RFZ386" s="132"/>
      <c r="RGA386" s="132"/>
      <c r="RGB386" s="132"/>
      <c r="RGC386" s="132"/>
      <c r="RGD386" s="132"/>
      <c r="RGE386" s="132"/>
      <c r="RGF386" s="132"/>
      <c r="RGG386" s="132"/>
      <c r="RGH386" s="132"/>
      <c r="RGI386" s="132"/>
      <c r="RGJ386" s="132"/>
      <c r="RGK386" s="132"/>
      <c r="RGL386" s="132"/>
      <c r="RGM386" s="132"/>
      <c r="RGN386" s="132"/>
      <c r="RGO386" s="132"/>
      <c r="RGP386" s="132"/>
      <c r="RGQ386" s="132"/>
      <c r="RGR386" s="132"/>
      <c r="RGS386" s="132"/>
      <c r="RGT386" s="132"/>
      <c r="RGU386" s="132"/>
      <c r="RGV386" s="132"/>
      <c r="RGW386" s="132"/>
      <c r="RGX386" s="132"/>
      <c r="RGY386" s="132"/>
      <c r="RGZ386" s="132"/>
      <c r="RHA386" s="132"/>
      <c r="RHB386" s="132"/>
      <c r="RHC386" s="132"/>
      <c r="RHD386" s="132"/>
      <c r="RHE386" s="132"/>
      <c r="RHF386" s="132"/>
      <c r="RHG386" s="132"/>
      <c r="RHH386" s="132"/>
      <c r="RHI386" s="132"/>
      <c r="RHJ386" s="132"/>
      <c r="RHK386" s="132"/>
      <c r="RHL386" s="132"/>
      <c r="RHM386" s="132"/>
      <c r="RHN386" s="132"/>
      <c r="RHO386" s="132"/>
      <c r="RHP386" s="132"/>
      <c r="RHQ386" s="132"/>
      <c r="RHR386" s="132"/>
      <c r="RHS386" s="132"/>
      <c r="RHT386" s="132"/>
      <c r="RHU386" s="132"/>
      <c r="RHV386" s="132"/>
      <c r="RHW386" s="132"/>
      <c r="RHX386" s="132"/>
      <c r="RHY386" s="132"/>
      <c r="RHZ386" s="132"/>
      <c r="RIA386" s="132"/>
      <c r="RIB386" s="132"/>
      <c r="RIC386" s="132"/>
      <c r="RID386" s="132"/>
      <c r="RIE386" s="132"/>
      <c r="RIF386" s="132"/>
      <c r="RIG386" s="132"/>
      <c r="RIH386" s="132"/>
      <c r="RII386" s="132"/>
      <c r="RIJ386" s="132"/>
      <c r="RIK386" s="132"/>
      <c r="RIL386" s="132"/>
      <c r="RIM386" s="132"/>
      <c r="RIN386" s="132"/>
      <c r="RIO386" s="132"/>
      <c r="RIP386" s="132"/>
      <c r="RIQ386" s="132"/>
      <c r="RIR386" s="132"/>
      <c r="RIS386" s="132"/>
      <c r="RIT386" s="132"/>
      <c r="RIU386" s="132"/>
      <c r="RIV386" s="132"/>
      <c r="RIW386" s="132"/>
      <c r="RIX386" s="132"/>
      <c r="RIY386" s="132"/>
      <c r="RIZ386" s="132"/>
      <c r="RJA386" s="132"/>
      <c r="RJB386" s="132"/>
      <c r="RJC386" s="132"/>
      <c r="RJD386" s="132"/>
      <c r="RJE386" s="132"/>
      <c r="RJF386" s="132"/>
      <c r="RJG386" s="132"/>
      <c r="RJH386" s="132"/>
      <c r="RJI386" s="132"/>
      <c r="RJJ386" s="132"/>
      <c r="RJK386" s="132"/>
      <c r="RJL386" s="132"/>
      <c r="RJM386" s="132"/>
      <c r="RJN386" s="132"/>
      <c r="RJO386" s="132"/>
      <c r="RJP386" s="132"/>
      <c r="RJQ386" s="132"/>
      <c r="RJR386" s="132"/>
      <c r="RJS386" s="132"/>
      <c r="RJT386" s="132"/>
      <c r="RJU386" s="132"/>
      <c r="RJV386" s="132"/>
      <c r="RJW386" s="132"/>
      <c r="RJX386" s="132"/>
      <c r="RJY386" s="132"/>
      <c r="RJZ386" s="132"/>
      <c r="RKA386" s="132"/>
      <c r="RKB386" s="132"/>
      <c r="RKC386" s="132"/>
      <c r="RKD386" s="132"/>
      <c r="RKE386" s="132"/>
      <c r="RKF386" s="132"/>
      <c r="RKG386" s="132"/>
      <c r="RKH386" s="132"/>
      <c r="RKI386" s="132"/>
      <c r="RKJ386" s="132"/>
      <c r="RKK386" s="132"/>
      <c r="RKL386" s="132"/>
      <c r="RKM386" s="132"/>
      <c r="RKN386" s="132"/>
      <c r="RKO386" s="132"/>
      <c r="RKP386" s="132"/>
      <c r="RKQ386" s="132"/>
      <c r="RKR386" s="132"/>
      <c r="RKS386" s="132"/>
      <c r="RKT386" s="132"/>
      <c r="RKU386" s="132"/>
      <c r="RKV386" s="132"/>
      <c r="RKW386" s="132"/>
      <c r="RKX386" s="132"/>
      <c r="RKY386" s="132"/>
      <c r="RKZ386" s="132"/>
      <c r="RLA386" s="132"/>
      <c r="RLB386" s="132"/>
      <c r="RLC386" s="132"/>
      <c r="RLD386" s="132"/>
      <c r="RLE386" s="132"/>
      <c r="RLF386" s="132"/>
      <c r="RLG386" s="132"/>
      <c r="RLH386" s="132"/>
      <c r="RLI386" s="132"/>
      <c r="RLJ386" s="132"/>
      <c r="RLK386" s="132"/>
      <c r="RLL386" s="132"/>
      <c r="RLM386" s="132"/>
      <c r="RLN386" s="132"/>
      <c r="RLO386" s="132"/>
      <c r="RLP386" s="132"/>
      <c r="RLQ386" s="132"/>
      <c r="RLR386" s="132"/>
      <c r="RLS386" s="132"/>
      <c r="RLT386" s="132"/>
      <c r="RLU386" s="132"/>
      <c r="RLV386" s="132"/>
      <c r="RLW386" s="132"/>
      <c r="RLX386" s="132"/>
      <c r="RLY386" s="132"/>
      <c r="RLZ386" s="132"/>
      <c r="RMA386" s="132"/>
      <c r="RMB386" s="132"/>
      <c r="RMC386" s="132"/>
      <c r="RMD386" s="132"/>
      <c r="RME386" s="132"/>
      <c r="RMF386" s="132"/>
      <c r="RMG386" s="132"/>
      <c r="RMH386" s="132"/>
      <c r="RMI386" s="132"/>
      <c r="RMJ386" s="132"/>
      <c r="RMK386" s="132"/>
      <c r="RML386" s="132"/>
      <c r="RMM386" s="132"/>
      <c r="RMN386" s="132"/>
      <c r="RMO386" s="132"/>
      <c r="RMP386" s="132"/>
      <c r="RMQ386" s="132"/>
      <c r="RMR386" s="132"/>
      <c r="RMS386" s="132"/>
      <c r="RMT386" s="132"/>
      <c r="RMU386" s="132"/>
      <c r="RMV386" s="132"/>
      <c r="RMW386" s="132"/>
      <c r="RMX386" s="132"/>
      <c r="RMY386" s="132"/>
      <c r="RMZ386" s="132"/>
      <c r="RNA386" s="132"/>
      <c r="RNB386" s="132"/>
      <c r="RNC386" s="132"/>
      <c r="RND386" s="132"/>
      <c r="RNE386" s="132"/>
      <c r="RNF386" s="132"/>
      <c r="RNG386" s="132"/>
      <c r="RNH386" s="132"/>
      <c r="RNI386" s="132"/>
      <c r="RNJ386" s="132"/>
      <c r="RNK386" s="132"/>
      <c r="RNL386" s="132"/>
      <c r="RNM386" s="132"/>
      <c r="RNN386" s="132"/>
      <c r="RNO386" s="132"/>
      <c r="RNP386" s="132"/>
      <c r="RNQ386" s="132"/>
      <c r="RNR386" s="132"/>
      <c r="RNS386" s="132"/>
      <c r="RNT386" s="132"/>
      <c r="RNU386" s="132"/>
      <c r="RNV386" s="132"/>
      <c r="RNW386" s="132"/>
      <c r="RNX386" s="132"/>
      <c r="RNY386" s="132"/>
      <c r="RNZ386" s="132"/>
      <c r="ROA386" s="132"/>
      <c r="ROB386" s="132"/>
      <c r="ROC386" s="132"/>
      <c r="ROD386" s="132"/>
      <c r="ROE386" s="132"/>
      <c r="ROF386" s="132"/>
      <c r="ROG386" s="132"/>
      <c r="ROH386" s="132"/>
      <c r="ROI386" s="132"/>
      <c r="ROJ386" s="132"/>
      <c r="ROK386" s="132"/>
      <c r="ROL386" s="132"/>
      <c r="ROM386" s="132"/>
      <c r="RON386" s="132"/>
      <c r="ROO386" s="132"/>
      <c r="ROP386" s="132"/>
      <c r="ROQ386" s="132"/>
      <c r="ROR386" s="132"/>
      <c r="ROS386" s="132"/>
      <c r="ROT386" s="132"/>
      <c r="ROU386" s="132"/>
      <c r="ROV386" s="132"/>
      <c r="ROW386" s="132"/>
      <c r="ROX386" s="132"/>
      <c r="ROY386" s="132"/>
      <c r="ROZ386" s="132"/>
      <c r="RPA386" s="132"/>
      <c r="RPB386" s="132"/>
      <c r="RPC386" s="132"/>
      <c r="RPD386" s="132"/>
      <c r="RPE386" s="132"/>
      <c r="RPF386" s="132"/>
      <c r="RPG386" s="132"/>
      <c r="RPH386" s="132"/>
      <c r="RPI386" s="132"/>
      <c r="RPJ386" s="132"/>
      <c r="RPK386" s="132"/>
      <c r="RPL386" s="132"/>
      <c r="RPM386" s="132"/>
      <c r="RPN386" s="132"/>
      <c r="RPO386" s="132"/>
      <c r="RPP386" s="132"/>
      <c r="RPQ386" s="132"/>
      <c r="RPR386" s="132"/>
      <c r="RPS386" s="132"/>
      <c r="RPT386" s="132"/>
      <c r="RPU386" s="132"/>
      <c r="RPV386" s="132"/>
      <c r="RPW386" s="132"/>
      <c r="RPX386" s="132"/>
      <c r="RPY386" s="132"/>
      <c r="RPZ386" s="132"/>
      <c r="RQA386" s="132"/>
      <c r="RQB386" s="132"/>
      <c r="RQC386" s="132"/>
      <c r="RQD386" s="132"/>
      <c r="RQE386" s="132"/>
      <c r="RQF386" s="132"/>
      <c r="RQG386" s="132"/>
      <c r="RQH386" s="132"/>
      <c r="RQI386" s="132"/>
      <c r="RQJ386" s="132"/>
      <c r="RQK386" s="132"/>
      <c r="RQL386" s="132"/>
      <c r="RQM386" s="132"/>
      <c r="RQN386" s="132"/>
      <c r="RQO386" s="132"/>
      <c r="RQP386" s="132"/>
      <c r="RQQ386" s="132"/>
      <c r="RQR386" s="132"/>
      <c r="RQS386" s="132"/>
      <c r="RQT386" s="132"/>
      <c r="RQU386" s="132"/>
      <c r="RQV386" s="132"/>
      <c r="RQW386" s="132"/>
      <c r="RQX386" s="132"/>
      <c r="RQY386" s="132"/>
      <c r="RQZ386" s="132"/>
      <c r="RRA386" s="132"/>
      <c r="RRB386" s="132"/>
      <c r="RRC386" s="132"/>
      <c r="RRD386" s="132"/>
      <c r="RRE386" s="132"/>
      <c r="RRF386" s="132"/>
      <c r="RRG386" s="132"/>
      <c r="RRH386" s="132"/>
      <c r="RRI386" s="132"/>
      <c r="RRJ386" s="132"/>
      <c r="RRK386" s="132"/>
      <c r="RRL386" s="132"/>
      <c r="RRM386" s="132"/>
      <c r="RRN386" s="132"/>
      <c r="RRO386" s="132"/>
      <c r="RRP386" s="132"/>
      <c r="RRQ386" s="132"/>
      <c r="RRR386" s="132"/>
      <c r="RRS386" s="132"/>
      <c r="RRT386" s="132"/>
      <c r="RRU386" s="132"/>
      <c r="RRV386" s="132"/>
      <c r="RRW386" s="132"/>
      <c r="RRX386" s="132"/>
      <c r="RRY386" s="132"/>
      <c r="RRZ386" s="132"/>
      <c r="RSA386" s="132"/>
      <c r="RSB386" s="132"/>
      <c r="RSC386" s="132"/>
      <c r="RSD386" s="132"/>
      <c r="RSE386" s="132"/>
      <c r="RSF386" s="132"/>
      <c r="RSG386" s="132"/>
      <c r="RSH386" s="132"/>
      <c r="RSI386" s="132"/>
      <c r="RSJ386" s="132"/>
      <c r="RSK386" s="132"/>
      <c r="RSL386" s="132"/>
      <c r="RSM386" s="132"/>
      <c r="RSN386" s="132"/>
      <c r="RSO386" s="132"/>
      <c r="RSP386" s="132"/>
      <c r="RSQ386" s="132"/>
      <c r="RSR386" s="132"/>
      <c r="RSS386" s="132"/>
      <c r="RST386" s="132"/>
      <c r="RSU386" s="132"/>
      <c r="RSV386" s="132"/>
      <c r="RSW386" s="132"/>
      <c r="RSX386" s="132"/>
      <c r="RSY386" s="132"/>
      <c r="RSZ386" s="132"/>
      <c r="RTA386" s="132"/>
      <c r="RTB386" s="132"/>
      <c r="RTC386" s="132"/>
      <c r="RTD386" s="132"/>
      <c r="RTE386" s="132"/>
      <c r="RTF386" s="132"/>
      <c r="RTG386" s="132"/>
      <c r="RTH386" s="132"/>
      <c r="RTI386" s="132"/>
      <c r="RTJ386" s="132"/>
      <c r="RTK386" s="132"/>
      <c r="RTL386" s="132"/>
      <c r="RTM386" s="132"/>
      <c r="RTN386" s="132"/>
      <c r="RTO386" s="132"/>
      <c r="RTP386" s="132"/>
      <c r="RTQ386" s="132"/>
      <c r="RTR386" s="132"/>
      <c r="RTS386" s="132"/>
      <c r="RTT386" s="132"/>
      <c r="RTU386" s="132"/>
      <c r="RTV386" s="132"/>
      <c r="RTW386" s="132"/>
      <c r="RTX386" s="132"/>
      <c r="RTY386" s="132"/>
      <c r="RTZ386" s="132"/>
      <c r="RUA386" s="132"/>
      <c r="RUB386" s="132"/>
      <c r="RUC386" s="132"/>
      <c r="RUD386" s="132"/>
      <c r="RUE386" s="132"/>
      <c r="RUF386" s="132"/>
      <c r="RUG386" s="132"/>
      <c r="RUH386" s="132"/>
      <c r="RUI386" s="132"/>
      <c r="RUJ386" s="132"/>
      <c r="RUK386" s="132"/>
      <c r="RUL386" s="132"/>
      <c r="RUM386" s="132"/>
      <c r="RUN386" s="132"/>
      <c r="RUO386" s="132"/>
      <c r="RUP386" s="132"/>
      <c r="RUQ386" s="132"/>
      <c r="RUR386" s="132"/>
      <c r="RUS386" s="132"/>
      <c r="RUT386" s="132"/>
      <c r="RUU386" s="132"/>
      <c r="RUV386" s="132"/>
      <c r="RUW386" s="132"/>
      <c r="RUX386" s="132"/>
      <c r="RUY386" s="132"/>
      <c r="RUZ386" s="132"/>
      <c r="RVA386" s="132"/>
      <c r="RVB386" s="132"/>
      <c r="RVC386" s="132"/>
      <c r="RVD386" s="132"/>
      <c r="RVE386" s="132"/>
      <c r="RVF386" s="132"/>
      <c r="RVG386" s="132"/>
      <c r="RVH386" s="132"/>
      <c r="RVI386" s="132"/>
      <c r="RVJ386" s="132"/>
      <c r="RVK386" s="132"/>
      <c r="RVL386" s="132"/>
      <c r="RVM386" s="132"/>
      <c r="RVN386" s="132"/>
      <c r="RVO386" s="132"/>
      <c r="RVP386" s="132"/>
      <c r="RVQ386" s="132"/>
      <c r="RVR386" s="132"/>
      <c r="RVS386" s="132"/>
      <c r="RVT386" s="132"/>
      <c r="RVU386" s="132"/>
      <c r="RVV386" s="132"/>
      <c r="RVW386" s="132"/>
      <c r="RVX386" s="132"/>
      <c r="RVY386" s="132"/>
      <c r="RVZ386" s="132"/>
      <c r="RWA386" s="132"/>
      <c r="RWB386" s="132"/>
      <c r="RWC386" s="132"/>
      <c r="RWD386" s="132"/>
      <c r="RWE386" s="132"/>
      <c r="RWF386" s="132"/>
      <c r="RWG386" s="132"/>
      <c r="RWH386" s="132"/>
      <c r="RWI386" s="132"/>
      <c r="RWJ386" s="132"/>
      <c r="RWK386" s="132"/>
      <c r="RWL386" s="132"/>
      <c r="RWM386" s="132"/>
      <c r="RWN386" s="132"/>
      <c r="RWO386" s="132"/>
      <c r="RWP386" s="132"/>
      <c r="RWQ386" s="132"/>
      <c r="RWR386" s="132"/>
      <c r="RWS386" s="132"/>
      <c r="RWT386" s="132"/>
      <c r="RWU386" s="132"/>
      <c r="RWV386" s="132"/>
      <c r="RWW386" s="132"/>
      <c r="RWX386" s="132"/>
      <c r="RWY386" s="132"/>
      <c r="RWZ386" s="132"/>
      <c r="RXA386" s="132"/>
      <c r="RXB386" s="132"/>
      <c r="RXC386" s="132"/>
      <c r="RXD386" s="132"/>
      <c r="RXE386" s="132"/>
      <c r="RXF386" s="132"/>
      <c r="RXG386" s="132"/>
      <c r="RXH386" s="132"/>
      <c r="RXI386" s="132"/>
      <c r="RXJ386" s="132"/>
      <c r="RXK386" s="132"/>
      <c r="RXL386" s="132"/>
      <c r="RXM386" s="132"/>
      <c r="RXN386" s="132"/>
      <c r="RXO386" s="132"/>
      <c r="RXP386" s="132"/>
      <c r="RXQ386" s="132"/>
      <c r="RXR386" s="132"/>
      <c r="RXS386" s="132"/>
      <c r="RXT386" s="132"/>
      <c r="RXU386" s="132"/>
      <c r="RXV386" s="132"/>
      <c r="RXW386" s="132"/>
      <c r="RXX386" s="132"/>
      <c r="RXY386" s="132"/>
      <c r="RXZ386" s="132"/>
      <c r="RYA386" s="132"/>
      <c r="RYB386" s="132"/>
      <c r="RYC386" s="132"/>
      <c r="RYD386" s="132"/>
      <c r="RYE386" s="132"/>
      <c r="RYF386" s="132"/>
      <c r="RYG386" s="132"/>
      <c r="RYH386" s="132"/>
      <c r="RYI386" s="132"/>
      <c r="RYJ386" s="132"/>
      <c r="RYK386" s="132"/>
      <c r="RYL386" s="132"/>
      <c r="RYM386" s="132"/>
      <c r="RYN386" s="132"/>
      <c r="RYO386" s="132"/>
      <c r="RYP386" s="132"/>
      <c r="RYQ386" s="132"/>
      <c r="RYR386" s="132"/>
      <c r="RYS386" s="132"/>
      <c r="RYT386" s="132"/>
      <c r="RYU386" s="132"/>
      <c r="RYV386" s="132"/>
      <c r="RYW386" s="132"/>
      <c r="RYX386" s="132"/>
      <c r="RYY386" s="132"/>
      <c r="RYZ386" s="132"/>
      <c r="RZA386" s="132"/>
      <c r="RZB386" s="132"/>
      <c r="RZC386" s="132"/>
      <c r="RZD386" s="132"/>
      <c r="RZE386" s="132"/>
      <c r="RZF386" s="132"/>
      <c r="RZG386" s="132"/>
      <c r="RZH386" s="132"/>
      <c r="RZI386" s="132"/>
      <c r="RZJ386" s="132"/>
      <c r="RZK386" s="132"/>
      <c r="RZL386" s="132"/>
      <c r="RZM386" s="132"/>
      <c r="RZN386" s="132"/>
      <c r="RZO386" s="132"/>
      <c r="RZP386" s="132"/>
      <c r="RZQ386" s="132"/>
      <c r="RZR386" s="132"/>
      <c r="RZS386" s="132"/>
      <c r="RZT386" s="132"/>
      <c r="RZU386" s="132"/>
      <c r="RZV386" s="132"/>
      <c r="RZW386" s="132"/>
      <c r="RZX386" s="132"/>
      <c r="RZY386" s="132"/>
      <c r="RZZ386" s="132"/>
      <c r="SAA386" s="132"/>
      <c r="SAB386" s="132"/>
      <c r="SAC386" s="132"/>
      <c r="SAD386" s="132"/>
      <c r="SAE386" s="132"/>
      <c r="SAF386" s="132"/>
      <c r="SAG386" s="132"/>
      <c r="SAH386" s="132"/>
      <c r="SAI386" s="132"/>
      <c r="SAJ386" s="132"/>
      <c r="SAK386" s="132"/>
      <c r="SAL386" s="132"/>
      <c r="SAM386" s="132"/>
      <c r="SAN386" s="132"/>
      <c r="SAO386" s="132"/>
      <c r="SAP386" s="132"/>
      <c r="SAQ386" s="132"/>
      <c r="SAR386" s="132"/>
      <c r="SAS386" s="132"/>
      <c r="SAT386" s="132"/>
      <c r="SAU386" s="132"/>
      <c r="SAV386" s="132"/>
      <c r="SAW386" s="132"/>
      <c r="SAX386" s="132"/>
      <c r="SAY386" s="132"/>
      <c r="SAZ386" s="132"/>
      <c r="SBA386" s="132"/>
      <c r="SBB386" s="132"/>
      <c r="SBC386" s="132"/>
      <c r="SBD386" s="132"/>
      <c r="SBE386" s="132"/>
      <c r="SBF386" s="132"/>
      <c r="SBG386" s="132"/>
      <c r="SBH386" s="132"/>
      <c r="SBI386" s="132"/>
      <c r="SBJ386" s="132"/>
      <c r="SBK386" s="132"/>
      <c r="SBL386" s="132"/>
      <c r="SBM386" s="132"/>
      <c r="SBN386" s="132"/>
      <c r="SBO386" s="132"/>
      <c r="SBP386" s="132"/>
      <c r="SBQ386" s="132"/>
      <c r="SBR386" s="132"/>
      <c r="SBS386" s="132"/>
      <c r="SBT386" s="132"/>
      <c r="SBU386" s="132"/>
      <c r="SBV386" s="132"/>
      <c r="SBW386" s="132"/>
      <c r="SBX386" s="132"/>
      <c r="SBY386" s="132"/>
      <c r="SBZ386" s="132"/>
      <c r="SCA386" s="132"/>
      <c r="SCB386" s="132"/>
      <c r="SCC386" s="132"/>
      <c r="SCD386" s="132"/>
      <c r="SCE386" s="132"/>
      <c r="SCF386" s="132"/>
      <c r="SCG386" s="132"/>
      <c r="SCH386" s="132"/>
      <c r="SCI386" s="132"/>
      <c r="SCJ386" s="132"/>
      <c r="SCK386" s="132"/>
      <c r="SCL386" s="132"/>
      <c r="SCM386" s="132"/>
      <c r="SCN386" s="132"/>
      <c r="SCO386" s="132"/>
      <c r="SCP386" s="132"/>
      <c r="SCQ386" s="132"/>
      <c r="SCR386" s="132"/>
      <c r="SCS386" s="132"/>
      <c r="SCT386" s="132"/>
      <c r="SCU386" s="132"/>
      <c r="SCV386" s="132"/>
      <c r="SCW386" s="132"/>
      <c r="SCX386" s="132"/>
      <c r="SCY386" s="132"/>
      <c r="SCZ386" s="132"/>
      <c r="SDA386" s="132"/>
      <c r="SDB386" s="132"/>
      <c r="SDC386" s="132"/>
      <c r="SDD386" s="132"/>
      <c r="SDE386" s="132"/>
      <c r="SDF386" s="132"/>
      <c r="SDG386" s="132"/>
      <c r="SDH386" s="132"/>
      <c r="SDI386" s="132"/>
      <c r="SDJ386" s="132"/>
      <c r="SDK386" s="132"/>
      <c r="SDL386" s="132"/>
      <c r="SDM386" s="132"/>
      <c r="SDN386" s="132"/>
      <c r="SDO386" s="132"/>
      <c r="SDP386" s="132"/>
      <c r="SDQ386" s="132"/>
      <c r="SDR386" s="132"/>
      <c r="SDS386" s="132"/>
      <c r="SDT386" s="132"/>
      <c r="SDU386" s="132"/>
      <c r="SDV386" s="132"/>
      <c r="SDW386" s="132"/>
      <c r="SDX386" s="132"/>
      <c r="SDY386" s="132"/>
      <c r="SDZ386" s="132"/>
      <c r="SEA386" s="132"/>
      <c r="SEB386" s="132"/>
      <c r="SEC386" s="132"/>
      <c r="SED386" s="132"/>
      <c r="SEE386" s="132"/>
      <c r="SEF386" s="132"/>
      <c r="SEG386" s="132"/>
      <c r="SEH386" s="132"/>
      <c r="SEI386" s="132"/>
      <c r="SEJ386" s="132"/>
      <c r="SEK386" s="132"/>
      <c r="SEL386" s="132"/>
      <c r="SEM386" s="132"/>
      <c r="SEN386" s="132"/>
      <c r="SEO386" s="132"/>
      <c r="SEP386" s="132"/>
      <c r="SEQ386" s="132"/>
      <c r="SER386" s="132"/>
      <c r="SES386" s="132"/>
      <c r="SET386" s="132"/>
      <c r="SEU386" s="132"/>
      <c r="SEV386" s="132"/>
      <c r="SEW386" s="132"/>
      <c r="SEX386" s="132"/>
      <c r="SEY386" s="132"/>
      <c r="SEZ386" s="132"/>
      <c r="SFA386" s="132"/>
      <c r="SFB386" s="132"/>
      <c r="SFC386" s="132"/>
      <c r="SFD386" s="132"/>
      <c r="SFE386" s="132"/>
      <c r="SFF386" s="132"/>
      <c r="SFG386" s="132"/>
      <c r="SFH386" s="132"/>
      <c r="SFI386" s="132"/>
      <c r="SFJ386" s="132"/>
      <c r="SFK386" s="132"/>
      <c r="SFL386" s="132"/>
      <c r="SFM386" s="132"/>
      <c r="SFN386" s="132"/>
      <c r="SFO386" s="132"/>
      <c r="SFP386" s="132"/>
      <c r="SFQ386" s="132"/>
      <c r="SFR386" s="132"/>
      <c r="SFS386" s="132"/>
      <c r="SFT386" s="132"/>
      <c r="SFU386" s="132"/>
      <c r="SFV386" s="132"/>
      <c r="SFW386" s="132"/>
      <c r="SFX386" s="132"/>
      <c r="SFY386" s="132"/>
      <c r="SFZ386" s="132"/>
      <c r="SGA386" s="132"/>
      <c r="SGB386" s="132"/>
      <c r="SGC386" s="132"/>
      <c r="SGD386" s="132"/>
      <c r="SGE386" s="132"/>
      <c r="SGF386" s="132"/>
      <c r="SGG386" s="132"/>
      <c r="SGH386" s="132"/>
      <c r="SGI386" s="132"/>
      <c r="SGJ386" s="132"/>
      <c r="SGK386" s="132"/>
      <c r="SGL386" s="132"/>
      <c r="SGM386" s="132"/>
      <c r="SGN386" s="132"/>
      <c r="SGO386" s="132"/>
      <c r="SGP386" s="132"/>
      <c r="SGQ386" s="132"/>
      <c r="SGR386" s="132"/>
      <c r="SGS386" s="132"/>
      <c r="SGT386" s="132"/>
      <c r="SGU386" s="132"/>
      <c r="SGV386" s="132"/>
      <c r="SGW386" s="132"/>
      <c r="SGX386" s="132"/>
      <c r="SGY386" s="132"/>
      <c r="SGZ386" s="132"/>
      <c r="SHA386" s="132"/>
      <c r="SHB386" s="132"/>
      <c r="SHC386" s="132"/>
      <c r="SHD386" s="132"/>
      <c r="SHE386" s="132"/>
      <c r="SHF386" s="132"/>
      <c r="SHG386" s="132"/>
      <c r="SHH386" s="132"/>
      <c r="SHI386" s="132"/>
      <c r="SHJ386" s="132"/>
      <c r="SHK386" s="132"/>
      <c r="SHL386" s="132"/>
      <c r="SHM386" s="132"/>
      <c r="SHN386" s="132"/>
      <c r="SHO386" s="132"/>
      <c r="SHP386" s="132"/>
      <c r="SHQ386" s="132"/>
      <c r="SHR386" s="132"/>
      <c r="SHS386" s="132"/>
      <c r="SHT386" s="132"/>
      <c r="SHU386" s="132"/>
      <c r="SHV386" s="132"/>
      <c r="SHW386" s="132"/>
      <c r="SHX386" s="132"/>
      <c r="SHY386" s="132"/>
      <c r="SHZ386" s="132"/>
      <c r="SIA386" s="132"/>
      <c r="SIB386" s="132"/>
      <c r="SIC386" s="132"/>
      <c r="SID386" s="132"/>
      <c r="SIE386" s="132"/>
      <c r="SIF386" s="132"/>
      <c r="SIG386" s="132"/>
      <c r="SIH386" s="132"/>
      <c r="SII386" s="132"/>
      <c r="SIJ386" s="132"/>
      <c r="SIK386" s="132"/>
      <c r="SIL386" s="132"/>
      <c r="SIM386" s="132"/>
      <c r="SIN386" s="132"/>
      <c r="SIO386" s="132"/>
      <c r="SIP386" s="132"/>
      <c r="SIQ386" s="132"/>
      <c r="SIR386" s="132"/>
      <c r="SIS386" s="132"/>
      <c r="SIT386" s="132"/>
      <c r="SIU386" s="132"/>
      <c r="SIV386" s="132"/>
      <c r="SIW386" s="132"/>
      <c r="SIX386" s="132"/>
      <c r="SIY386" s="132"/>
      <c r="SIZ386" s="132"/>
      <c r="SJA386" s="132"/>
      <c r="SJB386" s="132"/>
      <c r="SJC386" s="132"/>
      <c r="SJD386" s="132"/>
      <c r="SJE386" s="132"/>
      <c r="SJF386" s="132"/>
      <c r="SJG386" s="132"/>
      <c r="SJH386" s="132"/>
      <c r="SJI386" s="132"/>
      <c r="SJJ386" s="132"/>
      <c r="SJK386" s="132"/>
      <c r="SJL386" s="132"/>
      <c r="SJM386" s="132"/>
      <c r="SJN386" s="132"/>
      <c r="SJO386" s="132"/>
      <c r="SJP386" s="132"/>
      <c r="SJQ386" s="132"/>
      <c r="SJR386" s="132"/>
      <c r="SJS386" s="132"/>
      <c r="SJT386" s="132"/>
      <c r="SJU386" s="132"/>
      <c r="SJV386" s="132"/>
      <c r="SJW386" s="132"/>
      <c r="SJX386" s="132"/>
      <c r="SJY386" s="132"/>
      <c r="SJZ386" s="132"/>
      <c r="SKA386" s="132"/>
      <c r="SKB386" s="132"/>
      <c r="SKC386" s="132"/>
      <c r="SKD386" s="132"/>
      <c r="SKE386" s="132"/>
      <c r="SKF386" s="132"/>
      <c r="SKG386" s="132"/>
      <c r="SKH386" s="132"/>
      <c r="SKI386" s="132"/>
      <c r="SKJ386" s="132"/>
      <c r="SKK386" s="132"/>
      <c r="SKL386" s="132"/>
      <c r="SKM386" s="132"/>
      <c r="SKN386" s="132"/>
      <c r="SKO386" s="132"/>
      <c r="SKP386" s="132"/>
      <c r="SKQ386" s="132"/>
      <c r="SKR386" s="132"/>
      <c r="SKS386" s="132"/>
      <c r="SKT386" s="132"/>
      <c r="SKU386" s="132"/>
      <c r="SKV386" s="132"/>
      <c r="SKW386" s="132"/>
      <c r="SKX386" s="132"/>
      <c r="SKY386" s="132"/>
      <c r="SKZ386" s="132"/>
      <c r="SLA386" s="132"/>
      <c r="SLB386" s="132"/>
      <c r="SLC386" s="132"/>
      <c r="SLD386" s="132"/>
      <c r="SLE386" s="132"/>
      <c r="SLF386" s="132"/>
      <c r="SLG386" s="132"/>
      <c r="SLH386" s="132"/>
      <c r="SLI386" s="132"/>
      <c r="SLJ386" s="132"/>
      <c r="SLK386" s="132"/>
      <c r="SLL386" s="132"/>
      <c r="SLM386" s="132"/>
      <c r="SLN386" s="132"/>
      <c r="SLO386" s="132"/>
      <c r="SLP386" s="132"/>
      <c r="SLQ386" s="132"/>
      <c r="SLR386" s="132"/>
      <c r="SLS386" s="132"/>
      <c r="SLT386" s="132"/>
      <c r="SLU386" s="132"/>
      <c r="SLV386" s="132"/>
      <c r="SLW386" s="132"/>
      <c r="SLX386" s="132"/>
      <c r="SLY386" s="132"/>
      <c r="SLZ386" s="132"/>
      <c r="SMA386" s="132"/>
      <c r="SMB386" s="132"/>
      <c r="SMC386" s="132"/>
      <c r="SMD386" s="132"/>
      <c r="SME386" s="132"/>
      <c r="SMF386" s="132"/>
      <c r="SMG386" s="132"/>
      <c r="SMH386" s="132"/>
      <c r="SMI386" s="132"/>
      <c r="SMJ386" s="132"/>
      <c r="SMK386" s="132"/>
      <c r="SML386" s="132"/>
      <c r="SMM386" s="132"/>
      <c r="SMN386" s="132"/>
      <c r="SMO386" s="132"/>
      <c r="SMP386" s="132"/>
      <c r="SMQ386" s="132"/>
      <c r="SMR386" s="132"/>
      <c r="SMS386" s="132"/>
      <c r="SMT386" s="132"/>
      <c r="SMU386" s="132"/>
      <c r="SMV386" s="132"/>
      <c r="SMW386" s="132"/>
      <c r="SMX386" s="132"/>
      <c r="SMY386" s="132"/>
      <c r="SMZ386" s="132"/>
      <c r="SNA386" s="132"/>
      <c r="SNB386" s="132"/>
      <c r="SNC386" s="132"/>
      <c r="SND386" s="132"/>
      <c r="SNE386" s="132"/>
      <c r="SNF386" s="132"/>
      <c r="SNG386" s="132"/>
      <c r="SNH386" s="132"/>
      <c r="SNI386" s="132"/>
      <c r="SNJ386" s="132"/>
      <c r="SNK386" s="132"/>
      <c r="SNL386" s="132"/>
      <c r="SNM386" s="132"/>
      <c r="SNN386" s="132"/>
      <c r="SNO386" s="132"/>
      <c r="SNP386" s="132"/>
      <c r="SNQ386" s="132"/>
      <c r="SNR386" s="132"/>
      <c r="SNS386" s="132"/>
      <c r="SNT386" s="132"/>
      <c r="SNU386" s="132"/>
      <c r="SNV386" s="132"/>
      <c r="SNW386" s="132"/>
      <c r="SNX386" s="132"/>
      <c r="SNY386" s="132"/>
      <c r="SNZ386" s="132"/>
      <c r="SOA386" s="132"/>
      <c r="SOB386" s="132"/>
      <c r="SOC386" s="132"/>
      <c r="SOD386" s="132"/>
      <c r="SOE386" s="132"/>
      <c r="SOF386" s="132"/>
      <c r="SOG386" s="132"/>
      <c r="SOH386" s="132"/>
      <c r="SOI386" s="132"/>
      <c r="SOJ386" s="132"/>
      <c r="SOK386" s="132"/>
      <c r="SOL386" s="132"/>
      <c r="SOM386" s="132"/>
      <c r="SON386" s="132"/>
      <c r="SOO386" s="132"/>
      <c r="SOP386" s="132"/>
      <c r="SOQ386" s="132"/>
      <c r="SOR386" s="132"/>
      <c r="SOS386" s="132"/>
      <c r="SOT386" s="132"/>
      <c r="SOU386" s="132"/>
      <c r="SOV386" s="132"/>
      <c r="SOW386" s="132"/>
      <c r="SOX386" s="132"/>
      <c r="SOY386" s="132"/>
      <c r="SOZ386" s="132"/>
      <c r="SPA386" s="132"/>
      <c r="SPB386" s="132"/>
      <c r="SPC386" s="132"/>
      <c r="SPD386" s="132"/>
      <c r="SPE386" s="132"/>
      <c r="SPF386" s="132"/>
      <c r="SPG386" s="132"/>
      <c r="SPH386" s="132"/>
      <c r="SPI386" s="132"/>
      <c r="SPJ386" s="132"/>
      <c r="SPK386" s="132"/>
      <c r="SPL386" s="132"/>
      <c r="SPM386" s="132"/>
      <c r="SPN386" s="132"/>
      <c r="SPO386" s="132"/>
      <c r="SPP386" s="132"/>
      <c r="SPQ386" s="132"/>
      <c r="SPR386" s="132"/>
      <c r="SPS386" s="132"/>
      <c r="SPT386" s="132"/>
      <c r="SPU386" s="132"/>
      <c r="SPV386" s="132"/>
      <c r="SPW386" s="132"/>
      <c r="SPX386" s="132"/>
      <c r="SPY386" s="132"/>
      <c r="SPZ386" s="132"/>
      <c r="SQA386" s="132"/>
      <c r="SQB386" s="132"/>
      <c r="SQC386" s="132"/>
      <c r="SQD386" s="132"/>
      <c r="SQE386" s="132"/>
      <c r="SQF386" s="132"/>
      <c r="SQG386" s="132"/>
      <c r="SQH386" s="132"/>
      <c r="SQI386" s="132"/>
      <c r="SQJ386" s="132"/>
      <c r="SQK386" s="132"/>
      <c r="SQL386" s="132"/>
      <c r="SQM386" s="132"/>
      <c r="SQN386" s="132"/>
      <c r="SQO386" s="132"/>
      <c r="SQP386" s="132"/>
      <c r="SQQ386" s="132"/>
      <c r="SQR386" s="132"/>
      <c r="SQS386" s="132"/>
      <c r="SQT386" s="132"/>
      <c r="SQU386" s="132"/>
      <c r="SQV386" s="132"/>
      <c r="SQW386" s="132"/>
      <c r="SQX386" s="132"/>
      <c r="SQY386" s="132"/>
      <c r="SQZ386" s="132"/>
      <c r="SRA386" s="132"/>
      <c r="SRB386" s="132"/>
      <c r="SRC386" s="132"/>
      <c r="SRD386" s="132"/>
      <c r="SRE386" s="132"/>
      <c r="SRF386" s="132"/>
      <c r="SRG386" s="132"/>
      <c r="SRH386" s="132"/>
      <c r="SRI386" s="132"/>
      <c r="SRJ386" s="132"/>
      <c r="SRK386" s="132"/>
      <c r="SRL386" s="132"/>
      <c r="SRM386" s="132"/>
      <c r="SRN386" s="132"/>
      <c r="SRO386" s="132"/>
      <c r="SRP386" s="132"/>
      <c r="SRQ386" s="132"/>
      <c r="SRR386" s="132"/>
      <c r="SRS386" s="132"/>
      <c r="SRT386" s="132"/>
      <c r="SRU386" s="132"/>
      <c r="SRV386" s="132"/>
      <c r="SRW386" s="132"/>
      <c r="SRX386" s="132"/>
      <c r="SRY386" s="132"/>
      <c r="SRZ386" s="132"/>
      <c r="SSA386" s="132"/>
      <c r="SSB386" s="132"/>
      <c r="SSC386" s="132"/>
      <c r="SSD386" s="132"/>
      <c r="SSE386" s="132"/>
      <c r="SSF386" s="132"/>
      <c r="SSG386" s="132"/>
      <c r="SSH386" s="132"/>
      <c r="SSI386" s="132"/>
      <c r="SSJ386" s="132"/>
      <c r="SSK386" s="132"/>
      <c r="SSL386" s="132"/>
      <c r="SSM386" s="132"/>
      <c r="SSN386" s="132"/>
      <c r="SSO386" s="132"/>
      <c r="SSP386" s="132"/>
      <c r="SSQ386" s="132"/>
      <c r="SSR386" s="132"/>
      <c r="SSS386" s="132"/>
      <c r="SST386" s="132"/>
      <c r="SSU386" s="132"/>
      <c r="SSV386" s="132"/>
      <c r="SSW386" s="132"/>
      <c r="SSX386" s="132"/>
      <c r="SSY386" s="132"/>
      <c r="SSZ386" s="132"/>
      <c r="STA386" s="132"/>
      <c r="STB386" s="132"/>
      <c r="STC386" s="132"/>
      <c r="STD386" s="132"/>
      <c r="STE386" s="132"/>
      <c r="STF386" s="132"/>
      <c r="STG386" s="132"/>
      <c r="STH386" s="132"/>
      <c r="STI386" s="132"/>
      <c r="STJ386" s="132"/>
      <c r="STK386" s="132"/>
      <c r="STL386" s="132"/>
      <c r="STM386" s="132"/>
      <c r="STN386" s="132"/>
      <c r="STO386" s="132"/>
      <c r="STP386" s="132"/>
      <c r="STQ386" s="132"/>
      <c r="STR386" s="132"/>
      <c r="STS386" s="132"/>
      <c r="STT386" s="132"/>
      <c r="STU386" s="132"/>
      <c r="STV386" s="132"/>
      <c r="STW386" s="132"/>
      <c r="STX386" s="132"/>
      <c r="STY386" s="132"/>
      <c r="STZ386" s="132"/>
      <c r="SUA386" s="132"/>
      <c r="SUB386" s="132"/>
      <c r="SUC386" s="132"/>
      <c r="SUD386" s="132"/>
      <c r="SUE386" s="132"/>
      <c r="SUF386" s="132"/>
      <c r="SUG386" s="132"/>
      <c r="SUH386" s="132"/>
      <c r="SUI386" s="132"/>
      <c r="SUJ386" s="132"/>
      <c r="SUK386" s="132"/>
      <c r="SUL386" s="132"/>
      <c r="SUM386" s="132"/>
      <c r="SUN386" s="132"/>
      <c r="SUO386" s="132"/>
      <c r="SUP386" s="132"/>
      <c r="SUQ386" s="132"/>
      <c r="SUR386" s="132"/>
      <c r="SUS386" s="132"/>
      <c r="SUT386" s="132"/>
      <c r="SUU386" s="132"/>
      <c r="SUV386" s="132"/>
      <c r="SUW386" s="132"/>
      <c r="SUX386" s="132"/>
      <c r="SUY386" s="132"/>
      <c r="SUZ386" s="132"/>
      <c r="SVA386" s="132"/>
      <c r="SVB386" s="132"/>
      <c r="SVC386" s="132"/>
      <c r="SVD386" s="132"/>
      <c r="SVE386" s="132"/>
      <c r="SVF386" s="132"/>
      <c r="SVG386" s="132"/>
      <c r="SVH386" s="132"/>
      <c r="SVI386" s="132"/>
      <c r="SVJ386" s="132"/>
      <c r="SVK386" s="132"/>
      <c r="SVL386" s="132"/>
      <c r="SVM386" s="132"/>
      <c r="SVN386" s="132"/>
      <c r="SVO386" s="132"/>
      <c r="SVP386" s="132"/>
      <c r="SVQ386" s="132"/>
      <c r="SVR386" s="132"/>
      <c r="SVS386" s="132"/>
      <c r="SVT386" s="132"/>
      <c r="SVU386" s="132"/>
      <c r="SVV386" s="132"/>
      <c r="SVW386" s="132"/>
      <c r="SVX386" s="132"/>
      <c r="SVY386" s="132"/>
      <c r="SVZ386" s="132"/>
      <c r="SWA386" s="132"/>
      <c r="SWB386" s="132"/>
      <c r="SWC386" s="132"/>
      <c r="SWD386" s="132"/>
      <c r="SWE386" s="132"/>
      <c r="SWF386" s="132"/>
      <c r="SWG386" s="132"/>
      <c r="SWH386" s="132"/>
      <c r="SWI386" s="132"/>
      <c r="SWJ386" s="132"/>
      <c r="SWK386" s="132"/>
      <c r="SWL386" s="132"/>
      <c r="SWM386" s="132"/>
      <c r="SWN386" s="132"/>
      <c r="SWO386" s="132"/>
      <c r="SWP386" s="132"/>
      <c r="SWQ386" s="132"/>
      <c r="SWR386" s="132"/>
      <c r="SWS386" s="132"/>
      <c r="SWT386" s="132"/>
      <c r="SWU386" s="132"/>
      <c r="SWV386" s="132"/>
      <c r="SWW386" s="132"/>
      <c r="SWX386" s="132"/>
      <c r="SWY386" s="132"/>
      <c r="SWZ386" s="132"/>
      <c r="SXA386" s="132"/>
      <c r="SXB386" s="132"/>
      <c r="SXC386" s="132"/>
      <c r="SXD386" s="132"/>
      <c r="SXE386" s="132"/>
      <c r="SXF386" s="132"/>
      <c r="SXG386" s="132"/>
      <c r="SXH386" s="132"/>
      <c r="SXI386" s="132"/>
      <c r="SXJ386" s="132"/>
      <c r="SXK386" s="132"/>
      <c r="SXL386" s="132"/>
      <c r="SXM386" s="132"/>
      <c r="SXN386" s="132"/>
      <c r="SXO386" s="132"/>
      <c r="SXP386" s="132"/>
      <c r="SXQ386" s="132"/>
      <c r="SXR386" s="132"/>
      <c r="SXS386" s="132"/>
      <c r="SXT386" s="132"/>
      <c r="SXU386" s="132"/>
      <c r="SXV386" s="132"/>
      <c r="SXW386" s="132"/>
      <c r="SXX386" s="132"/>
      <c r="SXY386" s="132"/>
      <c r="SXZ386" s="132"/>
      <c r="SYA386" s="132"/>
      <c r="SYB386" s="132"/>
      <c r="SYC386" s="132"/>
      <c r="SYD386" s="132"/>
      <c r="SYE386" s="132"/>
      <c r="SYF386" s="132"/>
      <c r="SYG386" s="132"/>
      <c r="SYH386" s="132"/>
      <c r="SYI386" s="132"/>
      <c r="SYJ386" s="132"/>
      <c r="SYK386" s="132"/>
      <c r="SYL386" s="132"/>
      <c r="SYM386" s="132"/>
      <c r="SYN386" s="132"/>
      <c r="SYO386" s="132"/>
      <c r="SYP386" s="132"/>
      <c r="SYQ386" s="132"/>
      <c r="SYR386" s="132"/>
      <c r="SYS386" s="132"/>
      <c r="SYT386" s="132"/>
      <c r="SYU386" s="132"/>
      <c r="SYV386" s="132"/>
      <c r="SYW386" s="132"/>
      <c r="SYX386" s="132"/>
      <c r="SYY386" s="132"/>
      <c r="SYZ386" s="132"/>
      <c r="SZA386" s="132"/>
      <c r="SZB386" s="132"/>
      <c r="SZC386" s="132"/>
      <c r="SZD386" s="132"/>
      <c r="SZE386" s="132"/>
      <c r="SZF386" s="132"/>
      <c r="SZG386" s="132"/>
      <c r="SZH386" s="132"/>
      <c r="SZI386" s="132"/>
      <c r="SZJ386" s="132"/>
      <c r="SZK386" s="132"/>
      <c r="SZL386" s="132"/>
      <c r="SZM386" s="132"/>
      <c r="SZN386" s="132"/>
      <c r="SZO386" s="132"/>
      <c r="SZP386" s="132"/>
      <c r="SZQ386" s="132"/>
      <c r="SZR386" s="132"/>
      <c r="SZS386" s="132"/>
      <c r="SZT386" s="132"/>
      <c r="SZU386" s="132"/>
      <c r="SZV386" s="132"/>
      <c r="SZW386" s="132"/>
      <c r="SZX386" s="132"/>
      <c r="SZY386" s="132"/>
      <c r="SZZ386" s="132"/>
      <c r="TAA386" s="132"/>
      <c r="TAB386" s="132"/>
      <c r="TAC386" s="132"/>
      <c r="TAD386" s="132"/>
      <c r="TAE386" s="132"/>
      <c r="TAF386" s="132"/>
      <c r="TAG386" s="132"/>
      <c r="TAH386" s="132"/>
      <c r="TAI386" s="132"/>
      <c r="TAJ386" s="132"/>
      <c r="TAK386" s="132"/>
      <c r="TAL386" s="132"/>
      <c r="TAM386" s="132"/>
      <c r="TAN386" s="132"/>
      <c r="TAO386" s="132"/>
      <c r="TAP386" s="132"/>
      <c r="TAQ386" s="132"/>
      <c r="TAR386" s="132"/>
      <c r="TAS386" s="132"/>
      <c r="TAT386" s="132"/>
      <c r="TAU386" s="132"/>
      <c r="TAV386" s="132"/>
      <c r="TAW386" s="132"/>
      <c r="TAX386" s="132"/>
      <c r="TAY386" s="132"/>
      <c r="TAZ386" s="132"/>
      <c r="TBA386" s="132"/>
      <c r="TBB386" s="132"/>
      <c r="TBC386" s="132"/>
      <c r="TBD386" s="132"/>
      <c r="TBE386" s="132"/>
      <c r="TBF386" s="132"/>
      <c r="TBG386" s="132"/>
      <c r="TBH386" s="132"/>
      <c r="TBI386" s="132"/>
      <c r="TBJ386" s="132"/>
      <c r="TBK386" s="132"/>
      <c r="TBL386" s="132"/>
      <c r="TBM386" s="132"/>
      <c r="TBN386" s="132"/>
      <c r="TBO386" s="132"/>
      <c r="TBP386" s="132"/>
      <c r="TBQ386" s="132"/>
      <c r="TBR386" s="132"/>
      <c r="TBS386" s="132"/>
      <c r="TBT386" s="132"/>
      <c r="TBU386" s="132"/>
      <c r="TBV386" s="132"/>
      <c r="TBW386" s="132"/>
      <c r="TBX386" s="132"/>
      <c r="TBY386" s="132"/>
      <c r="TBZ386" s="132"/>
      <c r="TCA386" s="132"/>
      <c r="TCB386" s="132"/>
      <c r="TCC386" s="132"/>
      <c r="TCD386" s="132"/>
      <c r="TCE386" s="132"/>
      <c r="TCF386" s="132"/>
      <c r="TCG386" s="132"/>
      <c r="TCH386" s="132"/>
      <c r="TCI386" s="132"/>
      <c r="TCJ386" s="132"/>
      <c r="TCK386" s="132"/>
      <c r="TCL386" s="132"/>
      <c r="TCM386" s="132"/>
      <c r="TCN386" s="132"/>
      <c r="TCO386" s="132"/>
      <c r="TCP386" s="132"/>
      <c r="TCQ386" s="132"/>
      <c r="TCR386" s="132"/>
      <c r="TCS386" s="132"/>
      <c r="TCT386" s="132"/>
      <c r="TCU386" s="132"/>
      <c r="TCV386" s="132"/>
      <c r="TCW386" s="132"/>
      <c r="TCX386" s="132"/>
      <c r="TCY386" s="132"/>
      <c r="TCZ386" s="132"/>
      <c r="TDA386" s="132"/>
      <c r="TDB386" s="132"/>
      <c r="TDC386" s="132"/>
      <c r="TDD386" s="132"/>
      <c r="TDE386" s="132"/>
      <c r="TDF386" s="132"/>
      <c r="TDG386" s="132"/>
      <c r="TDH386" s="132"/>
      <c r="TDI386" s="132"/>
      <c r="TDJ386" s="132"/>
      <c r="TDK386" s="132"/>
      <c r="TDL386" s="132"/>
      <c r="TDM386" s="132"/>
      <c r="TDN386" s="132"/>
      <c r="TDO386" s="132"/>
      <c r="TDP386" s="132"/>
      <c r="TDQ386" s="132"/>
      <c r="TDR386" s="132"/>
      <c r="TDS386" s="132"/>
      <c r="TDT386" s="132"/>
      <c r="TDU386" s="132"/>
      <c r="TDV386" s="132"/>
      <c r="TDW386" s="132"/>
      <c r="TDX386" s="132"/>
      <c r="TDY386" s="132"/>
      <c r="TDZ386" s="132"/>
      <c r="TEA386" s="132"/>
      <c r="TEB386" s="132"/>
      <c r="TEC386" s="132"/>
      <c r="TED386" s="132"/>
      <c r="TEE386" s="132"/>
      <c r="TEF386" s="132"/>
      <c r="TEG386" s="132"/>
      <c r="TEH386" s="132"/>
      <c r="TEI386" s="132"/>
      <c r="TEJ386" s="132"/>
      <c r="TEK386" s="132"/>
      <c r="TEL386" s="132"/>
      <c r="TEM386" s="132"/>
      <c r="TEN386" s="132"/>
      <c r="TEO386" s="132"/>
      <c r="TEP386" s="132"/>
      <c r="TEQ386" s="132"/>
      <c r="TER386" s="132"/>
      <c r="TES386" s="132"/>
      <c r="TET386" s="132"/>
      <c r="TEU386" s="132"/>
      <c r="TEV386" s="132"/>
      <c r="TEW386" s="132"/>
      <c r="TEX386" s="132"/>
      <c r="TEY386" s="132"/>
      <c r="TEZ386" s="132"/>
      <c r="TFA386" s="132"/>
      <c r="TFB386" s="132"/>
      <c r="TFC386" s="132"/>
      <c r="TFD386" s="132"/>
      <c r="TFE386" s="132"/>
      <c r="TFF386" s="132"/>
      <c r="TFG386" s="132"/>
      <c r="TFH386" s="132"/>
      <c r="TFI386" s="132"/>
      <c r="TFJ386" s="132"/>
      <c r="TFK386" s="132"/>
      <c r="TFL386" s="132"/>
      <c r="TFM386" s="132"/>
      <c r="TFN386" s="132"/>
      <c r="TFO386" s="132"/>
      <c r="TFP386" s="132"/>
      <c r="TFQ386" s="132"/>
      <c r="TFR386" s="132"/>
      <c r="TFS386" s="132"/>
      <c r="TFT386" s="132"/>
      <c r="TFU386" s="132"/>
      <c r="TFV386" s="132"/>
      <c r="TFW386" s="132"/>
      <c r="TFX386" s="132"/>
      <c r="TFY386" s="132"/>
      <c r="TFZ386" s="132"/>
      <c r="TGA386" s="132"/>
      <c r="TGB386" s="132"/>
      <c r="TGC386" s="132"/>
      <c r="TGD386" s="132"/>
      <c r="TGE386" s="132"/>
      <c r="TGF386" s="132"/>
      <c r="TGG386" s="132"/>
      <c r="TGH386" s="132"/>
      <c r="TGI386" s="132"/>
      <c r="TGJ386" s="132"/>
      <c r="TGK386" s="132"/>
      <c r="TGL386" s="132"/>
      <c r="TGM386" s="132"/>
      <c r="TGN386" s="132"/>
      <c r="TGO386" s="132"/>
      <c r="TGP386" s="132"/>
      <c r="TGQ386" s="132"/>
      <c r="TGR386" s="132"/>
      <c r="TGS386" s="132"/>
      <c r="TGT386" s="132"/>
      <c r="TGU386" s="132"/>
      <c r="TGV386" s="132"/>
      <c r="TGW386" s="132"/>
      <c r="TGX386" s="132"/>
      <c r="TGY386" s="132"/>
      <c r="TGZ386" s="132"/>
      <c r="THA386" s="132"/>
      <c r="THB386" s="132"/>
      <c r="THC386" s="132"/>
      <c r="THD386" s="132"/>
      <c r="THE386" s="132"/>
      <c r="THF386" s="132"/>
      <c r="THG386" s="132"/>
      <c r="THH386" s="132"/>
      <c r="THI386" s="132"/>
      <c r="THJ386" s="132"/>
      <c r="THK386" s="132"/>
      <c r="THL386" s="132"/>
      <c r="THM386" s="132"/>
      <c r="THN386" s="132"/>
      <c r="THO386" s="132"/>
      <c r="THP386" s="132"/>
      <c r="THQ386" s="132"/>
      <c r="THR386" s="132"/>
      <c r="THS386" s="132"/>
      <c r="THT386" s="132"/>
      <c r="THU386" s="132"/>
      <c r="THV386" s="132"/>
      <c r="THW386" s="132"/>
      <c r="THX386" s="132"/>
      <c r="THY386" s="132"/>
      <c r="THZ386" s="132"/>
      <c r="TIA386" s="132"/>
      <c r="TIB386" s="132"/>
      <c r="TIC386" s="132"/>
      <c r="TID386" s="132"/>
      <c r="TIE386" s="132"/>
      <c r="TIF386" s="132"/>
      <c r="TIG386" s="132"/>
      <c r="TIH386" s="132"/>
      <c r="TII386" s="132"/>
      <c r="TIJ386" s="132"/>
      <c r="TIK386" s="132"/>
      <c r="TIL386" s="132"/>
      <c r="TIM386" s="132"/>
      <c r="TIN386" s="132"/>
      <c r="TIO386" s="132"/>
      <c r="TIP386" s="132"/>
      <c r="TIQ386" s="132"/>
      <c r="TIR386" s="132"/>
      <c r="TIS386" s="132"/>
      <c r="TIT386" s="132"/>
      <c r="TIU386" s="132"/>
      <c r="TIV386" s="132"/>
      <c r="TIW386" s="132"/>
      <c r="TIX386" s="132"/>
      <c r="TIY386" s="132"/>
      <c r="TIZ386" s="132"/>
      <c r="TJA386" s="132"/>
      <c r="TJB386" s="132"/>
      <c r="TJC386" s="132"/>
      <c r="TJD386" s="132"/>
      <c r="TJE386" s="132"/>
      <c r="TJF386" s="132"/>
      <c r="TJG386" s="132"/>
      <c r="TJH386" s="132"/>
      <c r="TJI386" s="132"/>
      <c r="TJJ386" s="132"/>
      <c r="TJK386" s="132"/>
      <c r="TJL386" s="132"/>
      <c r="TJM386" s="132"/>
      <c r="TJN386" s="132"/>
      <c r="TJO386" s="132"/>
      <c r="TJP386" s="132"/>
      <c r="TJQ386" s="132"/>
      <c r="TJR386" s="132"/>
      <c r="TJS386" s="132"/>
      <c r="TJT386" s="132"/>
      <c r="TJU386" s="132"/>
      <c r="TJV386" s="132"/>
      <c r="TJW386" s="132"/>
      <c r="TJX386" s="132"/>
      <c r="TJY386" s="132"/>
      <c r="TJZ386" s="132"/>
      <c r="TKA386" s="132"/>
      <c r="TKB386" s="132"/>
      <c r="TKC386" s="132"/>
      <c r="TKD386" s="132"/>
      <c r="TKE386" s="132"/>
      <c r="TKF386" s="132"/>
      <c r="TKG386" s="132"/>
      <c r="TKH386" s="132"/>
      <c r="TKI386" s="132"/>
      <c r="TKJ386" s="132"/>
      <c r="TKK386" s="132"/>
      <c r="TKL386" s="132"/>
      <c r="TKM386" s="132"/>
      <c r="TKN386" s="132"/>
      <c r="TKO386" s="132"/>
      <c r="TKP386" s="132"/>
      <c r="TKQ386" s="132"/>
      <c r="TKR386" s="132"/>
      <c r="TKS386" s="132"/>
      <c r="TKT386" s="132"/>
      <c r="TKU386" s="132"/>
      <c r="TKV386" s="132"/>
      <c r="TKW386" s="132"/>
      <c r="TKX386" s="132"/>
      <c r="TKY386" s="132"/>
      <c r="TKZ386" s="132"/>
      <c r="TLA386" s="132"/>
      <c r="TLB386" s="132"/>
      <c r="TLC386" s="132"/>
      <c r="TLD386" s="132"/>
      <c r="TLE386" s="132"/>
      <c r="TLF386" s="132"/>
      <c r="TLG386" s="132"/>
      <c r="TLH386" s="132"/>
      <c r="TLI386" s="132"/>
      <c r="TLJ386" s="132"/>
      <c r="TLK386" s="132"/>
      <c r="TLL386" s="132"/>
      <c r="TLM386" s="132"/>
      <c r="TLN386" s="132"/>
      <c r="TLO386" s="132"/>
      <c r="TLP386" s="132"/>
      <c r="TLQ386" s="132"/>
      <c r="TLR386" s="132"/>
      <c r="TLS386" s="132"/>
      <c r="TLT386" s="132"/>
      <c r="TLU386" s="132"/>
      <c r="TLV386" s="132"/>
      <c r="TLW386" s="132"/>
      <c r="TLX386" s="132"/>
      <c r="TLY386" s="132"/>
      <c r="TLZ386" s="132"/>
      <c r="TMA386" s="132"/>
      <c r="TMB386" s="132"/>
      <c r="TMC386" s="132"/>
      <c r="TMD386" s="132"/>
      <c r="TME386" s="132"/>
      <c r="TMF386" s="132"/>
      <c r="TMG386" s="132"/>
      <c r="TMH386" s="132"/>
      <c r="TMI386" s="132"/>
      <c r="TMJ386" s="132"/>
      <c r="TMK386" s="132"/>
      <c r="TML386" s="132"/>
      <c r="TMM386" s="132"/>
      <c r="TMN386" s="132"/>
      <c r="TMO386" s="132"/>
      <c r="TMP386" s="132"/>
      <c r="TMQ386" s="132"/>
      <c r="TMR386" s="132"/>
      <c r="TMS386" s="132"/>
      <c r="TMT386" s="132"/>
      <c r="TMU386" s="132"/>
      <c r="TMV386" s="132"/>
      <c r="TMW386" s="132"/>
      <c r="TMX386" s="132"/>
      <c r="TMY386" s="132"/>
      <c r="TMZ386" s="132"/>
      <c r="TNA386" s="132"/>
      <c r="TNB386" s="132"/>
      <c r="TNC386" s="132"/>
      <c r="TND386" s="132"/>
      <c r="TNE386" s="132"/>
      <c r="TNF386" s="132"/>
      <c r="TNG386" s="132"/>
      <c r="TNH386" s="132"/>
      <c r="TNI386" s="132"/>
      <c r="TNJ386" s="132"/>
      <c r="TNK386" s="132"/>
      <c r="TNL386" s="132"/>
      <c r="TNM386" s="132"/>
      <c r="TNN386" s="132"/>
      <c r="TNO386" s="132"/>
      <c r="TNP386" s="132"/>
      <c r="TNQ386" s="132"/>
      <c r="TNR386" s="132"/>
      <c r="TNS386" s="132"/>
      <c r="TNT386" s="132"/>
      <c r="TNU386" s="132"/>
      <c r="TNV386" s="132"/>
      <c r="TNW386" s="132"/>
      <c r="TNX386" s="132"/>
      <c r="TNY386" s="132"/>
      <c r="TNZ386" s="132"/>
      <c r="TOA386" s="132"/>
      <c r="TOB386" s="132"/>
      <c r="TOC386" s="132"/>
      <c r="TOD386" s="132"/>
      <c r="TOE386" s="132"/>
      <c r="TOF386" s="132"/>
      <c r="TOG386" s="132"/>
      <c r="TOH386" s="132"/>
      <c r="TOI386" s="132"/>
      <c r="TOJ386" s="132"/>
      <c r="TOK386" s="132"/>
      <c r="TOL386" s="132"/>
      <c r="TOM386" s="132"/>
      <c r="TON386" s="132"/>
      <c r="TOO386" s="132"/>
      <c r="TOP386" s="132"/>
      <c r="TOQ386" s="132"/>
      <c r="TOR386" s="132"/>
      <c r="TOS386" s="132"/>
      <c r="TOT386" s="132"/>
      <c r="TOU386" s="132"/>
      <c r="TOV386" s="132"/>
      <c r="TOW386" s="132"/>
      <c r="TOX386" s="132"/>
      <c r="TOY386" s="132"/>
      <c r="TOZ386" s="132"/>
      <c r="TPA386" s="132"/>
      <c r="TPB386" s="132"/>
      <c r="TPC386" s="132"/>
      <c r="TPD386" s="132"/>
      <c r="TPE386" s="132"/>
      <c r="TPF386" s="132"/>
      <c r="TPG386" s="132"/>
      <c r="TPH386" s="132"/>
      <c r="TPI386" s="132"/>
      <c r="TPJ386" s="132"/>
      <c r="TPK386" s="132"/>
      <c r="TPL386" s="132"/>
      <c r="TPM386" s="132"/>
      <c r="TPN386" s="132"/>
      <c r="TPO386" s="132"/>
      <c r="TPP386" s="132"/>
      <c r="TPQ386" s="132"/>
      <c r="TPR386" s="132"/>
      <c r="TPS386" s="132"/>
      <c r="TPT386" s="132"/>
      <c r="TPU386" s="132"/>
      <c r="TPV386" s="132"/>
      <c r="TPW386" s="132"/>
      <c r="TPX386" s="132"/>
      <c r="TPY386" s="132"/>
      <c r="TPZ386" s="132"/>
      <c r="TQA386" s="132"/>
      <c r="TQB386" s="132"/>
      <c r="TQC386" s="132"/>
      <c r="TQD386" s="132"/>
      <c r="TQE386" s="132"/>
      <c r="TQF386" s="132"/>
      <c r="TQG386" s="132"/>
      <c r="TQH386" s="132"/>
      <c r="TQI386" s="132"/>
      <c r="TQJ386" s="132"/>
      <c r="TQK386" s="132"/>
      <c r="TQL386" s="132"/>
      <c r="TQM386" s="132"/>
      <c r="TQN386" s="132"/>
      <c r="TQO386" s="132"/>
      <c r="TQP386" s="132"/>
      <c r="TQQ386" s="132"/>
      <c r="TQR386" s="132"/>
      <c r="TQS386" s="132"/>
      <c r="TQT386" s="132"/>
      <c r="TQU386" s="132"/>
      <c r="TQV386" s="132"/>
      <c r="TQW386" s="132"/>
      <c r="TQX386" s="132"/>
      <c r="TQY386" s="132"/>
      <c r="TQZ386" s="132"/>
      <c r="TRA386" s="132"/>
      <c r="TRB386" s="132"/>
      <c r="TRC386" s="132"/>
      <c r="TRD386" s="132"/>
      <c r="TRE386" s="132"/>
      <c r="TRF386" s="132"/>
      <c r="TRG386" s="132"/>
      <c r="TRH386" s="132"/>
      <c r="TRI386" s="132"/>
      <c r="TRJ386" s="132"/>
      <c r="TRK386" s="132"/>
      <c r="TRL386" s="132"/>
      <c r="TRM386" s="132"/>
      <c r="TRN386" s="132"/>
      <c r="TRO386" s="132"/>
      <c r="TRP386" s="132"/>
      <c r="TRQ386" s="132"/>
      <c r="TRR386" s="132"/>
      <c r="TRS386" s="132"/>
      <c r="TRT386" s="132"/>
      <c r="TRU386" s="132"/>
      <c r="TRV386" s="132"/>
      <c r="TRW386" s="132"/>
      <c r="TRX386" s="132"/>
      <c r="TRY386" s="132"/>
      <c r="TRZ386" s="132"/>
      <c r="TSA386" s="132"/>
      <c r="TSB386" s="132"/>
      <c r="TSC386" s="132"/>
      <c r="TSD386" s="132"/>
      <c r="TSE386" s="132"/>
      <c r="TSF386" s="132"/>
      <c r="TSG386" s="132"/>
      <c r="TSH386" s="132"/>
      <c r="TSI386" s="132"/>
      <c r="TSJ386" s="132"/>
      <c r="TSK386" s="132"/>
      <c r="TSL386" s="132"/>
      <c r="TSM386" s="132"/>
      <c r="TSN386" s="132"/>
      <c r="TSO386" s="132"/>
      <c r="TSP386" s="132"/>
      <c r="TSQ386" s="132"/>
      <c r="TSR386" s="132"/>
      <c r="TSS386" s="132"/>
      <c r="TST386" s="132"/>
      <c r="TSU386" s="132"/>
      <c r="TSV386" s="132"/>
      <c r="TSW386" s="132"/>
      <c r="TSX386" s="132"/>
      <c r="TSY386" s="132"/>
      <c r="TSZ386" s="132"/>
      <c r="TTA386" s="132"/>
      <c r="TTB386" s="132"/>
      <c r="TTC386" s="132"/>
      <c r="TTD386" s="132"/>
      <c r="TTE386" s="132"/>
      <c r="TTF386" s="132"/>
      <c r="TTG386" s="132"/>
      <c r="TTH386" s="132"/>
      <c r="TTI386" s="132"/>
      <c r="TTJ386" s="132"/>
      <c r="TTK386" s="132"/>
      <c r="TTL386" s="132"/>
      <c r="TTM386" s="132"/>
      <c r="TTN386" s="132"/>
      <c r="TTO386" s="132"/>
      <c r="TTP386" s="132"/>
      <c r="TTQ386" s="132"/>
      <c r="TTR386" s="132"/>
      <c r="TTS386" s="132"/>
      <c r="TTT386" s="132"/>
      <c r="TTU386" s="132"/>
      <c r="TTV386" s="132"/>
      <c r="TTW386" s="132"/>
      <c r="TTX386" s="132"/>
      <c r="TTY386" s="132"/>
      <c r="TTZ386" s="132"/>
      <c r="TUA386" s="132"/>
      <c r="TUB386" s="132"/>
      <c r="TUC386" s="132"/>
      <c r="TUD386" s="132"/>
      <c r="TUE386" s="132"/>
      <c r="TUF386" s="132"/>
      <c r="TUG386" s="132"/>
      <c r="TUH386" s="132"/>
      <c r="TUI386" s="132"/>
      <c r="TUJ386" s="132"/>
      <c r="TUK386" s="132"/>
      <c r="TUL386" s="132"/>
      <c r="TUM386" s="132"/>
      <c r="TUN386" s="132"/>
      <c r="TUO386" s="132"/>
      <c r="TUP386" s="132"/>
      <c r="TUQ386" s="132"/>
      <c r="TUR386" s="132"/>
      <c r="TUS386" s="132"/>
      <c r="TUT386" s="132"/>
      <c r="TUU386" s="132"/>
      <c r="TUV386" s="132"/>
      <c r="TUW386" s="132"/>
      <c r="TUX386" s="132"/>
      <c r="TUY386" s="132"/>
      <c r="TUZ386" s="132"/>
      <c r="TVA386" s="132"/>
      <c r="TVB386" s="132"/>
      <c r="TVC386" s="132"/>
      <c r="TVD386" s="132"/>
      <c r="TVE386" s="132"/>
      <c r="TVF386" s="132"/>
      <c r="TVG386" s="132"/>
      <c r="TVH386" s="132"/>
      <c r="TVI386" s="132"/>
      <c r="TVJ386" s="132"/>
      <c r="TVK386" s="132"/>
      <c r="TVL386" s="132"/>
      <c r="TVM386" s="132"/>
      <c r="TVN386" s="132"/>
      <c r="TVO386" s="132"/>
      <c r="TVP386" s="132"/>
      <c r="TVQ386" s="132"/>
      <c r="TVR386" s="132"/>
      <c r="TVS386" s="132"/>
      <c r="TVT386" s="132"/>
      <c r="TVU386" s="132"/>
      <c r="TVV386" s="132"/>
      <c r="TVW386" s="132"/>
      <c r="TVX386" s="132"/>
      <c r="TVY386" s="132"/>
      <c r="TVZ386" s="132"/>
      <c r="TWA386" s="132"/>
      <c r="TWB386" s="132"/>
      <c r="TWC386" s="132"/>
      <c r="TWD386" s="132"/>
      <c r="TWE386" s="132"/>
      <c r="TWF386" s="132"/>
      <c r="TWG386" s="132"/>
      <c r="TWH386" s="132"/>
      <c r="TWI386" s="132"/>
      <c r="TWJ386" s="132"/>
      <c r="TWK386" s="132"/>
      <c r="TWL386" s="132"/>
      <c r="TWM386" s="132"/>
      <c r="TWN386" s="132"/>
      <c r="TWO386" s="132"/>
      <c r="TWP386" s="132"/>
      <c r="TWQ386" s="132"/>
      <c r="TWR386" s="132"/>
      <c r="TWS386" s="132"/>
      <c r="TWT386" s="132"/>
      <c r="TWU386" s="132"/>
      <c r="TWV386" s="132"/>
      <c r="TWW386" s="132"/>
      <c r="TWX386" s="132"/>
      <c r="TWY386" s="132"/>
      <c r="TWZ386" s="132"/>
      <c r="TXA386" s="132"/>
      <c r="TXB386" s="132"/>
      <c r="TXC386" s="132"/>
      <c r="TXD386" s="132"/>
      <c r="TXE386" s="132"/>
      <c r="TXF386" s="132"/>
      <c r="TXG386" s="132"/>
      <c r="TXH386" s="132"/>
      <c r="TXI386" s="132"/>
      <c r="TXJ386" s="132"/>
      <c r="TXK386" s="132"/>
      <c r="TXL386" s="132"/>
      <c r="TXM386" s="132"/>
      <c r="TXN386" s="132"/>
      <c r="TXO386" s="132"/>
      <c r="TXP386" s="132"/>
      <c r="TXQ386" s="132"/>
      <c r="TXR386" s="132"/>
      <c r="TXS386" s="132"/>
      <c r="TXT386" s="132"/>
      <c r="TXU386" s="132"/>
      <c r="TXV386" s="132"/>
      <c r="TXW386" s="132"/>
      <c r="TXX386" s="132"/>
      <c r="TXY386" s="132"/>
      <c r="TXZ386" s="132"/>
      <c r="TYA386" s="132"/>
      <c r="TYB386" s="132"/>
      <c r="TYC386" s="132"/>
      <c r="TYD386" s="132"/>
      <c r="TYE386" s="132"/>
      <c r="TYF386" s="132"/>
      <c r="TYG386" s="132"/>
      <c r="TYH386" s="132"/>
      <c r="TYI386" s="132"/>
      <c r="TYJ386" s="132"/>
      <c r="TYK386" s="132"/>
      <c r="TYL386" s="132"/>
      <c r="TYM386" s="132"/>
      <c r="TYN386" s="132"/>
      <c r="TYO386" s="132"/>
      <c r="TYP386" s="132"/>
      <c r="TYQ386" s="132"/>
      <c r="TYR386" s="132"/>
      <c r="TYS386" s="132"/>
      <c r="TYT386" s="132"/>
      <c r="TYU386" s="132"/>
      <c r="TYV386" s="132"/>
      <c r="TYW386" s="132"/>
      <c r="TYX386" s="132"/>
      <c r="TYY386" s="132"/>
      <c r="TYZ386" s="132"/>
      <c r="TZA386" s="132"/>
      <c r="TZB386" s="132"/>
      <c r="TZC386" s="132"/>
      <c r="TZD386" s="132"/>
      <c r="TZE386" s="132"/>
      <c r="TZF386" s="132"/>
      <c r="TZG386" s="132"/>
      <c r="TZH386" s="132"/>
      <c r="TZI386" s="132"/>
      <c r="TZJ386" s="132"/>
      <c r="TZK386" s="132"/>
      <c r="TZL386" s="132"/>
      <c r="TZM386" s="132"/>
      <c r="TZN386" s="132"/>
      <c r="TZO386" s="132"/>
      <c r="TZP386" s="132"/>
      <c r="TZQ386" s="132"/>
      <c r="TZR386" s="132"/>
      <c r="TZS386" s="132"/>
      <c r="TZT386" s="132"/>
      <c r="TZU386" s="132"/>
      <c r="TZV386" s="132"/>
      <c r="TZW386" s="132"/>
      <c r="TZX386" s="132"/>
      <c r="TZY386" s="132"/>
      <c r="TZZ386" s="132"/>
      <c r="UAA386" s="132"/>
      <c r="UAB386" s="132"/>
      <c r="UAC386" s="132"/>
      <c r="UAD386" s="132"/>
      <c r="UAE386" s="132"/>
      <c r="UAF386" s="132"/>
      <c r="UAG386" s="132"/>
      <c r="UAH386" s="132"/>
      <c r="UAI386" s="132"/>
      <c r="UAJ386" s="132"/>
      <c r="UAK386" s="132"/>
      <c r="UAL386" s="132"/>
      <c r="UAM386" s="132"/>
      <c r="UAN386" s="132"/>
      <c r="UAO386" s="132"/>
      <c r="UAP386" s="132"/>
      <c r="UAQ386" s="132"/>
      <c r="UAR386" s="132"/>
      <c r="UAS386" s="132"/>
      <c r="UAT386" s="132"/>
      <c r="UAU386" s="132"/>
      <c r="UAV386" s="132"/>
      <c r="UAW386" s="132"/>
      <c r="UAX386" s="132"/>
      <c r="UAY386" s="132"/>
      <c r="UAZ386" s="132"/>
      <c r="UBA386" s="132"/>
      <c r="UBB386" s="132"/>
      <c r="UBC386" s="132"/>
      <c r="UBD386" s="132"/>
      <c r="UBE386" s="132"/>
      <c r="UBF386" s="132"/>
      <c r="UBG386" s="132"/>
      <c r="UBH386" s="132"/>
      <c r="UBI386" s="132"/>
      <c r="UBJ386" s="132"/>
      <c r="UBK386" s="132"/>
      <c r="UBL386" s="132"/>
      <c r="UBM386" s="132"/>
      <c r="UBN386" s="132"/>
      <c r="UBO386" s="132"/>
      <c r="UBP386" s="132"/>
      <c r="UBQ386" s="132"/>
      <c r="UBR386" s="132"/>
      <c r="UBS386" s="132"/>
      <c r="UBT386" s="132"/>
      <c r="UBU386" s="132"/>
      <c r="UBV386" s="132"/>
      <c r="UBW386" s="132"/>
      <c r="UBX386" s="132"/>
      <c r="UBY386" s="132"/>
      <c r="UBZ386" s="132"/>
      <c r="UCA386" s="132"/>
      <c r="UCB386" s="132"/>
      <c r="UCC386" s="132"/>
      <c r="UCD386" s="132"/>
      <c r="UCE386" s="132"/>
      <c r="UCF386" s="132"/>
      <c r="UCG386" s="132"/>
      <c r="UCH386" s="132"/>
      <c r="UCI386" s="132"/>
      <c r="UCJ386" s="132"/>
      <c r="UCK386" s="132"/>
      <c r="UCL386" s="132"/>
      <c r="UCM386" s="132"/>
      <c r="UCN386" s="132"/>
      <c r="UCO386" s="132"/>
      <c r="UCP386" s="132"/>
      <c r="UCQ386" s="132"/>
      <c r="UCR386" s="132"/>
      <c r="UCS386" s="132"/>
      <c r="UCT386" s="132"/>
      <c r="UCU386" s="132"/>
      <c r="UCV386" s="132"/>
      <c r="UCW386" s="132"/>
      <c r="UCX386" s="132"/>
      <c r="UCY386" s="132"/>
      <c r="UCZ386" s="132"/>
      <c r="UDA386" s="132"/>
      <c r="UDB386" s="132"/>
      <c r="UDC386" s="132"/>
      <c r="UDD386" s="132"/>
      <c r="UDE386" s="132"/>
      <c r="UDF386" s="132"/>
      <c r="UDG386" s="132"/>
      <c r="UDH386" s="132"/>
      <c r="UDI386" s="132"/>
      <c r="UDJ386" s="132"/>
      <c r="UDK386" s="132"/>
      <c r="UDL386" s="132"/>
      <c r="UDM386" s="132"/>
      <c r="UDN386" s="132"/>
      <c r="UDO386" s="132"/>
      <c r="UDP386" s="132"/>
      <c r="UDQ386" s="132"/>
      <c r="UDR386" s="132"/>
      <c r="UDS386" s="132"/>
      <c r="UDT386" s="132"/>
      <c r="UDU386" s="132"/>
      <c r="UDV386" s="132"/>
      <c r="UDW386" s="132"/>
      <c r="UDX386" s="132"/>
      <c r="UDY386" s="132"/>
      <c r="UDZ386" s="132"/>
      <c r="UEA386" s="132"/>
      <c r="UEB386" s="132"/>
      <c r="UEC386" s="132"/>
      <c r="UED386" s="132"/>
      <c r="UEE386" s="132"/>
      <c r="UEF386" s="132"/>
      <c r="UEG386" s="132"/>
      <c r="UEH386" s="132"/>
      <c r="UEI386" s="132"/>
      <c r="UEJ386" s="132"/>
      <c r="UEK386" s="132"/>
      <c r="UEL386" s="132"/>
      <c r="UEM386" s="132"/>
      <c r="UEN386" s="132"/>
      <c r="UEO386" s="132"/>
      <c r="UEP386" s="132"/>
      <c r="UEQ386" s="132"/>
      <c r="UER386" s="132"/>
      <c r="UES386" s="132"/>
      <c r="UET386" s="132"/>
      <c r="UEU386" s="132"/>
      <c r="UEV386" s="132"/>
      <c r="UEW386" s="132"/>
      <c r="UEX386" s="132"/>
      <c r="UEY386" s="132"/>
      <c r="UEZ386" s="132"/>
      <c r="UFA386" s="132"/>
      <c r="UFB386" s="132"/>
      <c r="UFC386" s="132"/>
      <c r="UFD386" s="132"/>
      <c r="UFE386" s="132"/>
      <c r="UFF386" s="132"/>
      <c r="UFG386" s="132"/>
      <c r="UFH386" s="132"/>
      <c r="UFI386" s="132"/>
      <c r="UFJ386" s="132"/>
      <c r="UFK386" s="132"/>
      <c r="UFL386" s="132"/>
      <c r="UFM386" s="132"/>
      <c r="UFN386" s="132"/>
      <c r="UFO386" s="132"/>
      <c r="UFP386" s="132"/>
      <c r="UFQ386" s="132"/>
      <c r="UFR386" s="132"/>
      <c r="UFS386" s="132"/>
      <c r="UFT386" s="132"/>
      <c r="UFU386" s="132"/>
      <c r="UFV386" s="132"/>
      <c r="UFW386" s="132"/>
      <c r="UFX386" s="132"/>
      <c r="UFY386" s="132"/>
      <c r="UFZ386" s="132"/>
      <c r="UGA386" s="132"/>
      <c r="UGB386" s="132"/>
      <c r="UGC386" s="132"/>
      <c r="UGD386" s="132"/>
      <c r="UGE386" s="132"/>
      <c r="UGF386" s="132"/>
      <c r="UGG386" s="132"/>
      <c r="UGH386" s="132"/>
      <c r="UGI386" s="132"/>
      <c r="UGJ386" s="132"/>
      <c r="UGK386" s="132"/>
      <c r="UGL386" s="132"/>
      <c r="UGM386" s="132"/>
      <c r="UGN386" s="132"/>
      <c r="UGO386" s="132"/>
      <c r="UGP386" s="132"/>
      <c r="UGQ386" s="132"/>
      <c r="UGR386" s="132"/>
      <c r="UGS386" s="132"/>
      <c r="UGT386" s="132"/>
      <c r="UGU386" s="132"/>
      <c r="UGV386" s="132"/>
      <c r="UGW386" s="132"/>
      <c r="UGX386" s="132"/>
      <c r="UGY386" s="132"/>
      <c r="UGZ386" s="132"/>
      <c r="UHA386" s="132"/>
      <c r="UHB386" s="132"/>
      <c r="UHC386" s="132"/>
      <c r="UHD386" s="132"/>
      <c r="UHE386" s="132"/>
      <c r="UHF386" s="132"/>
      <c r="UHG386" s="132"/>
      <c r="UHH386" s="132"/>
      <c r="UHI386" s="132"/>
      <c r="UHJ386" s="132"/>
      <c r="UHK386" s="132"/>
      <c r="UHL386" s="132"/>
      <c r="UHM386" s="132"/>
      <c r="UHN386" s="132"/>
      <c r="UHO386" s="132"/>
      <c r="UHP386" s="132"/>
      <c r="UHQ386" s="132"/>
      <c r="UHR386" s="132"/>
      <c r="UHS386" s="132"/>
      <c r="UHT386" s="132"/>
      <c r="UHU386" s="132"/>
      <c r="UHV386" s="132"/>
      <c r="UHW386" s="132"/>
      <c r="UHX386" s="132"/>
      <c r="UHY386" s="132"/>
      <c r="UHZ386" s="132"/>
      <c r="UIA386" s="132"/>
      <c r="UIB386" s="132"/>
      <c r="UIC386" s="132"/>
      <c r="UID386" s="132"/>
      <c r="UIE386" s="132"/>
      <c r="UIF386" s="132"/>
      <c r="UIG386" s="132"/>
      <c r="UIH386" s="132"/>
      <c r="UII386" s="132"/>
      <c r="UIJ386" s="132"/>
      <c r="UIK386" s="132"/>
      <c r="UIL386" s="132"/>
      <c r="UIM386" s="132"/>
      <c r="UIN386" s="132"/>
      <c r="UIO386" s="132"/>
      <c r="UIP386" s="132"/>
      <c r="UIQ386" s="132"/>
      <c r="UIR386" s="132"/>
      <c r="UIS386" s="132"/>
      <c r="UIT386" s="132"/>
      <c r="UIU386" s="132"/>
      <c r="UIV386" s="132"/>
      <c r="UIW386" s="132"/>
      <c r="UIX386" s="132"/>
      <c r="UIY386" s="132"/>
      <c r="UIZ386" s="132"/>
      <c r="UJA386" s="132"/>
      <c r="UJB386" s="132"/>
      <c r="UJC386" s="132"/>
      <c r="UJD386" s="132"/>
      <c r="UJE386" s="132"/>
      <c r="UJF386" s="132"/>
      <c r="UJG386" s="132"/>
      <c r="UJH386" s="132"/>
      <c r="UJI386" s="132"/>
      <c r="UJJ386" s="132"/>
      <c r="UJK386" s="132"/>
      <c r="UJL386" s="132"/>
      <c r="UJM386" s="132"/>
      <c r="UJN386" s="132"/>
      <c r="UJO386" s="132"/>
      <c r="UJP386" s="132"/>
      <c r="UJQ386" s="132"/>
      <c r="UJR386" s="132"/>
      <c r="UJS386" s="132"/>
      <c r="UJT386" s="132"/>
      <c r="UJU386" s="132"/>
      <c r="UJV386" s="132"/>
      <c r="UJW386" s="132"/>
      <c r="UJX386" s="132"/>
      <c r="UJY386" s="132"/>
      <c r="UJZ386" s="132"/>
      <c r="UKA386" s="132"/>
      <c r="UKB386" s="132"/>
      <c r="UKC386" s="132"/>
      <c r="UKD386" s="132"/>
      <c r="UKE386" s="132"/>
      <c r="UKF386" s="132"/>
      <c r="UKG386" s="132"/>
      <c r="UKH386" s="132"/>
      <c r="UKI386" s="132"/>
      <c r="UKJ386" s="132"/>
      <c r="UKK386" s="132"/>
      <c r="UKL386" s="132"/>
      <c r="UKM386" s="132"/>
      <c r="UKN386" s="132"/>
      <c r="UKO386" s="132"/>
      <c r="UKP386" s="132"/>
      <c r="UKQ386" s="132"/>
      <c r="UKR386" s="132"/>
      <c r="UKS386" s="132"/>
      <c r="UKT386" s="132"/>
      <c r="UKU386" s="132"/>
      <c r="UKV386" s="132"/>
      <c r="UKW386" s="132"/>
      <c r="UKX386" s="132"/>
      <c r="UKY386" s="132"/>
      <c r="UKZ386" s="132"/>
      <c r="ULA386" s="132"/>
      <c r="ULB386" s="132"/>
      <c r="ULC386" s="132"/>
      <c r="ULD386" s="132"/>
      <c r="ULE386" s="132"/>
      <c r="ULF386" s="132"/>
      <c r="ULG386" s="132"/>
      <c r="ULH386" s="132"/>
      <c r="ULI386" s="132"/>
      <c r="ULJ386" s="132"/>
      <c r="ULK386" s="132"/>
      <c r="ULL386" s="132"/>
      <c r="ULM386" s="132"/>
      <c r="ULN386" s="132"/>
      <c r="ULO386" s="132"/>
      <c r="ULP386" s="132"/>
      <c r="ULQ386" s="132"/>
      <c r="ULR386" s="132"/>
      <c r="ULS386" s="132"/>
      <c r="ULT386" s="132"/>
      <c r="ULU386" s="132"/>
      <c r="ULV386" s="132"/>
      <c r="ULW386" s="132"/>
      <c r="ULX386" s="132"/>
      <c r="ULY386" s="132"/>
      <c r="ULZ386" s="132"/>
      <c r="UMA386" s="132"/>
      <c r="UMB386" s="132"/>
      <c r="UMC386" s="132"/>
      <c r="UMD386" s="132"/>
      <c r="UME386" s="132"/>
      <c r="UMF386" s="132"/>
      <c r="UMG386" s="132"/>
      <c r="UMH386" s="132"/>
      <c r="UMI386" s="132"/>
      <c r="UMJ386" s="132"/>
      <c r="UMK386" s="132"/>
      <c r="UML386" s="132"/>
      <c r="UMM386" s="132"/>
      <c r="UMN386" s="132"/>
      <c r="UMO386" s="132"/>
      <c r="UMP386" s="132"/>
      <c r="UMQ386" s="132"/>
      <c r="UMR386" s="132"/>
      <c r="UMS386" s="132"/>
      <c r="UMT386" s="132"/>
      <c r="UMU386" s="132"/>
      <c r="UMV386" s="132"/>
      <c r="UMW386" s="132"/>
      <c r="UMX386" s="132"/>
      <c r="UMY386" s="132"/>
      <c r="UMZ386" s="132"/>
      <c r="UNA386" s="132"/>
      <c r="UNB386" s="132"/>
      <c r="UNC386" s="132"/>
      <c r="UND386" s="132"/>
      <c r="UNE386" s="132"/>
      <c r="UNF386" s="132"/>
      <c r="UNG386" s="132"/>
      <c r="UNH386" s="132"/>
      <c r="UNI386" s="132"/>
      <c r="UNJ386" s="132"/>
      <c r="UNK386" s="132"/>
      <c r="UNL386" s="132"/>
      <c r="UNM386" s="132"/>
      <c r="UNN386" s="132"/>
      <c r="UNO386" s="132"/>
      <c r="UNP386" s="132"/>
      <c r="UNQ386" s="132"/>
      <c r="UNR386" s="132"/>
      <c r="UNS386" s="132"/>
      <c r="UNT386" s="132"/>
      <c r="UNU386" s="132"/>
      <c r="UNV386" s="132"/>
      <c r="UNW386" s="132"/>
      <c r="UNX386" s="132"/>
      <c r="UNY386" s="132"/>
      <c r="UNZ386" s="132"/>
      <c r="UOA386" s="132"/>
      <c r="UOB386" s="132"/>
      <c r="UOC386" s="132"/>
      <c r="UOD386" s="132"/>
      <c r="UOE386" s="132"/>
      <c r="UOF386" s="132"/>
      <c r="UOG386" s="132"/>
      <c r="UOH386" s="132"/>
      <c r="UOI386" s="132"/>
      <c r="UOJ386" s="132"/>
      <c r="UOK386" s="132"/>
      <c r="UOL386" s="132"/>
      <c r="UOM386" s="132"/>
      <c r="UON386" s="132"/>
      <c r="UOO386" s="132"/>
      <c r="UOP386" s="132"/>
      <c r="UOQ386" s="132"/>
      <c r="UOR386" s="132"/>
      <c r="UOS386" s="132"/>
      <c r="UOT386" s="132"/>
      <c r="UOU386" s="132"/>
      <c r="UOV386" s="132"/>
      <c r="UOW386" s="132"/>
      <c r="UOX386" s="132"/>
      <c r="UOY386" s="132"/>
      <c r="UOZ386" s="132"/>
      <c r="UPA386" s="132"/>
      <c r="UPB386" s="132"/>
      <c r="UPC386" s="132"/>
      <c r="UPD386" s="132"/>
      <c r="UPE386" s="132"/>
      <c r="UPF386" s="132"/>
      <c r="UPG386" s="132"/>
      <c r="UPH386" s="132"/>
      <c r="UPI386" s="132"/>
      <c r="UPJ386" s="132"/>
      <c r="UPK386" s="132"/>
      <c r="UPL386" s="132"/>
      <c r="UPM386" s="132"/>
      <c r="UPN386" s="132"/>
      <c r="UPO386" s="132"/>
      <c r="UPP386" s="132"/>
      <c r="UPQ386" s="132"/>
      <c r="UPR386" s="132"/>
      <c r="UPS386" s="132"/>
      <c r="UPT386" s="132"/>
      <c r="UPU386" s="132"/>
      <c r="UPV386" s="132"/>
      <c r="UPW386" s="132"/>
      <c r="UPX386" s="132"/>
      <c r="UPY386" s="132"/>
      <c r="UPZ386" s="132"/>
      <c r="UQA386" s="132"/>
      <c r="UQB386" s="132"/>
      <c r="UQC386" s="132"/>
      <c r="UQD386" s="132"/>
      <c r="UQE386" s="132"/>
      <c r="UQF386" s="132"/>
      <c r="UQG386" s="132"/>
      <c r="UQH386" s="132"/>
      <c r="UQI386" s="132"/>
      <c r="UQJ386" s="132"/>
      <c r="UQK386" s="132"/>
      <c r="UQL386" s="132"/>
      <c r="UQM386" s="132"/>
      <c r="UQN386" s="132"/>
      <c r="UQO386" s="132"/>
      <c r="UQP386" s="132"/>
      <c r="UQQ386" s="132"/>
      <c r="UQR386" s="132"/>
      <c r="UQS386" s="132"/>
      <c r="UQT386" s="132"/>
      <c r="UQU386" s="132"/>
      <c r="UQV386" s="132"/>
      <c r="UQW386" s="132"/>
      <c r="UQX386" s="132"/>
      <c r="UQY386" s="132"/>
      <c r="UQZ386" s="132"/>
      <c r="URA386" s="132"/>
      <c r="URB386" s="132"/>
      <c r="URC386" s="132"/>
      <c r="URD386" s="132"/>
      <c r="URE386" s="132"/>
      <c r="URF386" s="132"/>
      <c r="URG386" s="132"/>
      <c r="URH386" s="132"/>
      <c r="URI386" s="132"/>
      <c r="URJ386" s="132"/>
      <c r="URK386" s="132"/>
      <c r="URL386" s="132"/>
      <c r="URM386" s="132"/>
      <c r="URN386" s="132"/>
      <c r="URO386" s="132"/>
      <c r="URP386" s="132"/>
      <c r="URQ386" s="132"/>
      <c r="URR386" s="132"/>
      <c r="URS386" s="132"/>
      <c r="URT386" s="132"/>
      <c r="URU386" s="132"/>
      <c r="URV386" s="132"/>
      <c r="URW386" s="132"/>
      <c r="URX386" s="132"/>
      <c r="URY386" s="132"/>
      <c r="URZ386" s="132"/>
      <c r="USA386" s="132"/>
      <c r="USB386" s="132"/>
      <c r="USC386" s="132"/>
      <c r="USD386" s="132"/>
      <c r="USE386" s="132"/>
      <c r="USF386" s="132"/>
      <c r="USG386" s="132"/>
      <c r="USH386" s="132"/>
      <c r="USI386" s="132"/>
      <c r="USJ386" s="132"/>
      <c r="USK386" s="132"/>
      <c r="USL386" s="132"/>
      <c r="USM386" s="132"/>
      <c r="USN386" s="132"/>
      <c r="USO386" s="132"/>
      <c r="USP386" s="132"/>
      <c r="USQ386" s="132"/>
      <c r="USR386" s="132"/>
      <c r="USS386" s="132"/>
      <c r="UST386" s="132"/>
      <c r="USU386" s="132"/>
      <c r="USV386" s="132"/>
      <c r="USW386" s="132"/>
      <c r="USX386" s="132"/>
      <c r="USY386" s="132"/>
      <c r="USZ386" s="132"/>
      <c r="UTA386" s="132"/>
      <c r="UTB386" s="132"/>
      <c r="UTC386" s="132"/>
      <c r="UTD386" s="132"/>
      <c r="UTE386" s="132"/>
      <c r="UTF386" s="132"/>
      <c r="UTG386" s="132"/>
      <c r="UTH386" s="132"/>
      <c r="UTI386" s="132"/>
      <c r="UTJ386" s="132"/>
      <c r="UTK386" s="132"/>
      <c r="UTL386" s="132"/>
      <c r="UTM386" s="132"/>
      <c r="UTN386" s="132"/>
      <c r="UTO386" s="132"/>
      <c r="UTP386" s="132"/>
      <c r="UTQ386" s="132"/>
      <c r="UTR386" s="132"/>
      <c r="UTS386" s="132"/>
      <c r="UTT386" s="132"/>
      <c r="UTU386" s="132"/>
      <c r="UTV386" s="132"/>
      <c r="UTW386" s="132"/>
      <c r="UTX386" s="132"/>
      <c r="UTY386" s="132"/>
      <c r="UTZ386" s="132"/>
      <c r="UUA386" s="132"/>
      <c r="UUB386" s="132"/>
      <c r="UUC386" s="132"/>
      <c r="UUD386" s="132"/>
      <c r="UUE386" s="132"/>
      <c r="UUF386" s="132"/>
      <c r="UUG386" s="132"/>
      <c r="UUH386" s="132"/>
      <c r="UUI386" s="132"/>
      <c r="UUJ386" s="132"/>
      <c r="UUK386" s="132"/>
      <c r="UUL386" s="132"/>
      <c r="UUM386" s="132"/>
      <c r="UUN386" s="132"/>
      <c r="UUO386" s="132"/>
      <c r="UUP386" s="132"/>
      <c r="UUQ386" s="132"/>
      <c r="UUR386" s="132"/>
      <c r="UUS386" s="132"/>
      <c r="UUT386" s="132"/>
      <c r="UUU386" s="132"/>
      <c r="UUV386" s="132"/>
      <c r="UUW386" s="132"/>
      <c r="UUX386" s="132"/>
      <c r="UUY386" s="132"/>
      <c r="UUZ386" s="132"/>
      <c r="UVA386" s="132"/>
      <c r="UVB386" s="132"/>
      <c r="UVC386" s="132"/>
      <c r="UVD386" s="132"/>
      <c r="UVE386" s="132"/>
      <c r="UVF386" s="132"/>
      <c r="UVG386" s="132"/>
      <c r="UVH386" s="132"/>
      <c r="UVI386" s="132"/>
      <c r="UVJ386" s="132"/>
      <c r="UVK386" s="132"/>
      <c r="UVL386" s="132"/>
      <c r="UVM386" s="132"/>
      <c r="UVN386" s="132"/>
      <c r="UVO386" s="132"/>
      <c r="UVP386" s="132"/>
      <c r="UVQ386" s="132"/>
      <c r="UVR386" s="132"/>
      <c r="UVS386" s="132"/>
      <c r="UVT386" s="132"/>
      <c r="UVU386" s="132"/>
      <c r="UVV386" s="132"/>
      <c r="UVW386" s="132"/>
      <c r="UVX386" s="132"/>
      <c r="UVY386" s="132"/>
      <c r="UVZ386" s="132"/>
      <c r="UWA386" s="132"/>
      <c r="UWB386" s="132"/>
      <c r="UWC386" s="132"/>
      <c r="UWD386" s="132"/>
      <c r="UWE386" s="132"/>
      <c r="UWF386" s="132"/>
      <c r="UWG386" s="132"/>
      <c r="UWH386" s="132"/>
      <c r="UWI386" s="132"/>
      <c r="UWJ386" s="132"/>
      <c r="UWK386" s="132"/>
      <c r="UWL386" s="132"/>
      <c r="UWM386" s="132"/>
      <c r="UWN386" s="132"/>
      <c r="UWO386" s="132"/>
      <c r="UWP386" s="132"/>
      <c r="UWQ386" s="132"/>
      <c r="UWR386" s="132"/>
      <c r="UWS386" s="132"/>
      <c r="UWT386" s="132"/>
      <c r="UWU386" s="132"/>
      <c r="UWV386" s="132"/>
      <c r="UWW386" s="132"/>
      <c r="UWX386" s="132"/>
      <c r="UWY386" s="132"/>
      <c r="UWZ386" s="132"/>
      <c r="UXA386" s="132"/>
      <c r="UXB386" s="132"/>
      <c r="UXC386" s="132"/>
      <c r="UXD386" s="132"/>
      <c r="UXE386" s="132"/>
      <c r="UXF386" s="132"/>
      <c r="UXG386" s="132"/>
      <c r="UXH386" s="132"/>
      <c r="UXI386" s="132"/>
      <c r="UXJ386" s="132"/>
      <c r="UXK386" s="132"/>
      <c r="UXL386" s="132"/>
      <c r="UXM386" s="132"/>
      <c r="UXN386" s="132"/>
      <c r="UXO386" s="132"/>
      <c r="UXP386" s="132"/>
      <c r="UXQ386" s="132"/>
      <c r="UXR386" s="132"/>
      <c r="UXS386" s="132"/>
      <c r="UXT386" s="132"/>
      <c r="UXU386" s="132"/>
      <c r="UXV386" s="132"/>
      <c r="UXW386" s="132"/>
      <c r="UXX386" s="132"/>
      <c r="UXY386" s="132"/>
      <c r="UXZ386" s="132"/>
      <c r="UYA386" s="132"/>
      <c r="UYB386" s="132"/>
      <c r="UYC386" s="132"/>
      <c r="UYD386" s="132"/>
      <c r="UYE386" s="132"/>
      <c r="UYF386" s="132"/>
      <c r="UYG386" s="132"/>
      <c r="UYH386" s="132"/>
      <c r="UYI386" s="132"/>
      <c r="UYJ386" s="132"/>
      <c r="UYK386" s="132"/>
      <c r="UYL386" s="132"/>
      <c r="UYM386" s="132"/>
      <c r="UYN386" s="132"/>
      <c r="UYO386" s="132"/>
      <c r="UYP386" s="132"/>
      <c r="UYQ386" s="132"/>
      <c r="UYR386" s="132"/>
      <c r="UYS386" s="132"/>
      <c r="UYT386" s="132"/>
      <c r="UYU386" s="132"/>
      <c r="UYV386" s="132"/>
      <c r="UYW386" s="132"/>
      <c r="UYX386" s="132"/>
      <c r="UYY386" s="132"/>
      <c r="UYZ386" s="132"/>
      <c r="UZA386" s="132"/>
      <c r="UZB386" s="132"/>
      <c r="UZC386" s="132"/>
      <c r="UZD386" s="132"/>
      <c r="UZE386" s="132"/>
      <c r="UZF386" s="132"/>
      <c r="UZG386" s="132"/>
      <c r="UZH386" s="132"/>
      <c r="UZI386" s="132"/>
      <c r="UZJ386" s="132"/>
      <c r="UZK386" s="132"/>
      <c r="UZL386" s="132"/>
      <c r="UZM386" s="132"/>
      <c r="UZN386" s="132"/>
      <c r="UZO386" s="132"/>
      <c r="UZP386" s="132"/>
      <c r="UZQ386" s="132"/>
      <c r="UZR386" s="132"/>
      <c r="UZS386" s="132"/>
      <c r="UZT386" s="132"/>
      <c r="UZU386" s="132"/>
      <c r="UZV386" s="132"/>
      <c r="UZW386" s="132"/>
      <c r="UZX386" s="132"/>
      <c r="UZY386" s="132"/>
      <c r="UZZ386" s="132"/>
      <c r="VAA386" s="132"/>
      <c r="VAB386" s="132"/>
      <c r="VAC386" s="132"/>
      <c r="VAD386" s="132"/>
      <c r="VAE386" s="132"/>
      <c r="VAF386" s="132"/>
      <c r="VAG386" s="132"/>
      <c r="VAH386" s="132"/>
      <c r="VAI386" s="132"/>
      <c r="VAJ386" s="132"/>
      <c r="VAK386" s="132"/>
      <c r="VAL386" s="132"/>
      <c r="VAM386" s="132"/>
      <c r="VAN386" s="132"/>
      <c r="VAO386" s="132"/>
      <c r="VAP386" s="132"/>
      <c r="VAQ386" s="132"/>
      <c r="VAR386" s="132"/>
      <c r="VAS386" s="132"/>
      <c r="VAT386" s="132"/>
      <c r="VAU386" s="132"/>
      <c r="VAV386" s="132"/>
      <c r="VAW386" s="132"/>
      <c r="VAX386" s="132"/>
      <c r="VAY386" s="132"/>
      <c r="VAZ386" s="132"/>
      <c r="VBA386" s="132"/>
      <c r="VBB386" s="132"/>
      <c r="VBC386" s="132"/>
      <c r="VBD386" s="132"/>
      <c r="VBE386" s="132"/>
      <c r="VBF386" s="132"/>
      <c r="VBG386" s="132"/>
      <c r="VBH386" s="132"/>
      <c r="VBI386" s="132"/>
      <c r="VBJ386" s="132"/>
      <c r="VBK386" s="132"/>
      <c r="VBL386" s="132"/>
      <c r="VBM386" s="132"/>
      <c r="VBN386" s="132"/>
      <c r="VBO386" s="132"/>
      <c r="VBP386" s="132"/>
      <c r="VBQ386" s="132"/>
      <c r="VBR386" s="132"/>
      <c r="VBS386" s="132"/>
      <c r="VBT386" s="132"/>
      <c r="VBU386" s="132"/>
      <c r="VBV386" s="132"/>
      <c r="VBW386" s="132"/>
      <c r="VBX386" s="132"/>
      <c r="VBY386" s="132"/>
      <c r="VBZ386" s="132"/>
      <c r="VCA386" s="132"/>
      <c r="VCB386" s="132"/>
      <c r="VCC386" s="132"/>
      <c r="VCD386" s="132"/>
      <c r="VCE386" s="132"/>
      <c r="VCF386" s="132"/>
      <c r="VCG386" s="132"/>
      <c r="VCH386" s="132"/>
      <c r="VCI386" s="132"/>
      <c r="VCJ386" s="132"/>
      <c r="VCK386" s="132"/>
      <c r="VCL386" s="132"/>
      <c r="VCM386" s="132"/>
      <c r="VCN386" s="132"/>
      <c r="VCO386" s="132"/>
      <c r="VCP386" s="132"/>
      <c r="VCQ386" s="132"/>
      <c r="VCR386" s="132"/>
      <c r="VCS386" s="132"/>
      <c r="VCT386" s="132"/>
      <c r="VCU386" s="132"/>
      <c r="VCV386" s="132"/>
      <c r="VCW386" s="132"/>
      <c r="VCX386" s="132"/>
      <c r="VCY386" s="132"/>
      <c r="VCZ386" s="132"/>
      <c r="VDA386" s="132"/>
      <c r="VDB386" s="132"/>
      <c r="VDC386" s="132"/>
      <c r="VDD386" s="132"/>
      <c r="VDE386" s="132"/>
      <c r="VDF386" s="132"/>
      <c r="VDG386" s="132"/>
      <c r="VDH386" s="132"/>
      <c r="VDI386" s="132"/>
      <c r="VDJ386" s="132"/>
      <c r="VDK386" s="132"/>
      <c r="VDL386" s="132"/>
      <c r="VDM386" s="132"/>
      <c r="VDN386" s="132"/>
      <c r="VDO386" s="132"/>
      <c r="VDP386" s="132"/>
      <c r="VDQ386" s="132"/>
      <c r="VDR386" s="132"/>
      <c r="VDS386" s="132"/>
      <c r="VDT386" s="132"/>
      <c r="VDU386" s="132"/>
      <c r="VDV386" s="132"/>
      <c r="VDW386" s="132"/>
      <c r="VDX386" s="132"/>
      <c r="VDY386" s="132"/>
      <c r="VDZ386" s="132"/>
      <c r="VEA386" s="132"/>
      <c r="VEB386" s="132"/>
      <c r="VEC386" s="132"/>
      <c r="VED386" s="132"/>
      <c r="VEE386" s="132"/>
      <c r="VEF386" s="132"/>
      <c r="VEG386" s="132"/>
      <c r="VEH386" s="132"/>
      <c r="VEI386" s="132"/>
      <c r="VEJ386" s="132"/>
      <c r="VEK386" s="132"/>
      <c r="VEL386" s="132"/>
      <c r="VEM386" s="132"/>
      <c r="VEN386" s="132"/>
      <c r="VEO386" s="132"/>
      <c r="VEP386" s="132"/>
      <c r="VEQ386" s="132"/>
      <c r="VER386" s="132"/>
      <c r="VES386" s="132"/>
      <c r="VET386" s="132"/>
      <c r="VEU386" s="132"/>
      <c r="VEV386" s="132"/>
      <c r="VEW386" s="132"/>
      <c r="VEX386" s="132"/>
      <c r="VEY386" s="132"/>
      <c r="VEZ386" s="132"/>
      <c r="VFA386" s="132"/>
      <c r="VFB386" s="132"/>
      <c r="VFC386" s="132"/>
      <c r="VFD386" s="132"/>
      <c r="VFE386" s="132"/>
      <c r="VFF386" s="132"/>
      <c r="VFG386" s="132"/>
      <c r="VFH386" s="132"/>
      <c r="VFI386" s="132"/>
      <c r="VFJ386" s="132"/>
      <c r="VFK386" s="132"/>
      <c r="VFL386" s="132"/>
      <c r="VFM386" s="132"/>
      <c r="VFN386" s="132"/>
      <c r="VFO386" s="132"/>
      <c r="VFP386" s="132"/>
      <c r="VFQ386" s="132"/>
      <c r="VFR386" s="132"/>
      <c r="VFS386" s="132"/>
      <c r="VFT386" s="132"/>
      <c r="VFU386" s="132"/>
      <c r="VFV386" s="132"/>
      <c r="VFW386" s="132"/>
      <c r="VFX386" s="132"/>
      <c r="VFY386" s="132"/>
      <c r="VFZ386" s="132"/>
      <c r="VGA386" s="132"/>
      <c r="VGB386" s="132"/>
      <c r="VGC386" s="132"/>
      <c r="VGD386" s="132"/>
      <c r="VGE386" s="132"/>
      <c r="VGF386" s="132"/>
      <c r="VGG386" s="132"/>
      <c r="VGH386" s="132"/>
      <c r="VGI386" s="132"/>
      <c r="VGJ386" s="132"/>
      <c r="VGK386" s="132"/>
      <c r="VGL386" s="132"/>
      <c r="VGM386" s="132"/>
      <c r="VGN386" s="132"/>
      <c r="VGO386" s="132"/>
      <c r="VGP386" s="132"/>
      <c r="VGQ386" s="132"/>
      <c r="VGR386" s="132"/>
      <c r="VGS386" s="132"/>
      <c r="VGT386" s="132"/>
      <c r="VGU386" s="132"/>
      <c r="VGV386" s="132"/>
      <c r="VGW386" s="132"/>
      <c r="VGX386" s="132"/>
      <c r="VGY386" s="132"/>
      <c r="VGZ386" s="132"/>
      <c r="VHA386" s="132"/>
      <c r="VHB386" s="132"/>
      <c r="VHC386" s="132"/>
      <c r="VHD386" s="132"/>
      <c r="VHE386" s="132"/>
      <c r="VHF386" s="132"/>
      <c r="VHG386" s="132"/>
      <c r="VHH386" s="132"/>
      <c r="VHI386" s="132"/>
      <c r="VHJ386" s="132"/>
      <c r="VHK386" s="132"/>
      <c r="VHL386" s="132"/>
      <c r="VHM386" s="132"/>
      <c r="VHN386" s="132"/>
      <c r="VHO386" s="132"/>
      <c r="VHP386" s="132"/>
      <c r="VHQ386" s="132"/>
      <c r="VHR386" s="132"/>
      <c r="VHS386" s="132"/>
      <c r="VHT386" s="132"/>
      <c r="VHU386" s="132"/>
      <c r="VHV386" s="132"/>
      <c r="VHW386" s="132"/>
      <c r="VHX386" s="132"/>
      <c r="VHY386" s="132"/>
      <c r="VHZ386" s="132"/>
      <c r="VIA386" s="132"/>
      <c r="VIB386" s="132"/>
      <c r="VIC386" s="132"/>
      <c r="VID386" s="132"/>
      <c r="VIE386" s="132"/>
      <c r="VIF386" s="132"/>
      <c r="VIG386" s="132"/>
      <c r="VIH386" s="132"/>
      <c r="VII386" s="132"/>
      <c r="VIJ386" s="132"/>
      <c r="VIK386" s="132"/>
      <c r="VIL386" s="132"/>
      <c r="VIM386" s="132"/>
      <c r="VIN386" s="132"/>
      <c r="VIO386" s="132"/>
      <c r="VIP386" s="132"/>
      <c r="VIQ386" s="132"/>
      <c r="VIR386" s="132"/>
      <c r="VIS386" s="132"/>
      <c r="VIT386" s="132"/>
      <c r="VIU386" s="132"/>
      <c r="VIV386" s="132"/>
      <c r="VIW386" s="132"/>
      <c r="VIX386" s="132"/>
      <c r="VIY386" s="132"/>
      <c r="VIZ386" s="132"/>
      <c r="VJA386" s="132"/>
      <c r="VJB386" s="132"/>
      <c r="VJC386" s="132"/>
      <c r="VJD386" s="132"/>
      <c r="VJE386" s="132"/>
      <c r="VJF386" s="132"/>
      <c r="VJG386" s="132"/>
      <c r="VJH386" s="132"/>
      <c r="VJI386" s="132"/>
      <c r="VJJ386" s="132"/>
      <c r="VJK386" s="132"/>
      <c r="VJL386" s="132"/>
      <c r="VJM386" s="132"/>
      <c r="VJN386" s="132"/>
      <c r="VJO386" s="132"/>
      <c r="VJP386" s="132"/>
      <c r="VJQ386" s="132"/>
      <c r="VJR386" s="132"/>
      <c r="VJS386" s="132"/>
      <c r="VJT386" s="132"/>
      <c r="VJU386" s="132"/>
      <c r="VJV386" s="132"/>
      <c r="VJW386" s="132"/>
      <c r="VJX386" s="132"/>
      <c r="VJY386" s="132"/>
      <c r="VJZ386" s="132"/>
      <c r="VKA386" s="132"/>
      <c r="VKB386" s="132"/>
      <c r="VKC386" s="132"/>
      <c r="VKD386" s="132"/>
      <c r="VKE386" s="132"/>
      <c r="VKF386" s="132"/>
      <c r="VKG386" s="132"/>
      <c r="VKH386" s="132"/>
      <c r="VKI386" s="132"/>
      <c r="VKJ386" s="132"/>
      <c r="VKK386" s="132"/>
      <c r="VKL386" s="132"/>
      <c r="VKM386" s="132"/>
      <c r="VKN386" s="132"/>
      <c r="VKO386" s="132"/>
      <c r="VKP386" s="132"/>
      <c r="VKQ386" s="132"/>
      <c r="VKR386" s="132"/>
      <c r="VKS386" s="132"/>
      <c r="VKT386" s="132"/>
      <c r="VKU386" s="132"/>
      <c r="VKV386" s="132"/>
      <c r="VKW386" s="132"/>
      <c r="VKX386" s="132"/>
      <c r="VKY386" s="132"/>
      <c r="VKZ386" s="132"/>
      <c r="VLA386" s="132"/>
      <c r="VLB386" s="132"/>
      <c r="VLC386" s="132"/>
      <c r="VLD386" s="132"/>
      <c r="VLE386" s="132"/>
      <c r="VLF386" s="132"/>
      <c r="VLG386" s="132"/>
      <c r="VLH386" s="132"/>
      <c r="VLI386" s="132"/>
      <c r="VLJ386" s="132"/>
      <c r="VLK386" s="132"/>
      <c r="VLL386" s="132"/>
      <c r="VLM386" s="132"/>
      <c r="VLN386" s="132"/>
      <c r="VLO386" s="132"/>
      <c r="VLP386" s="132"/>
      <c r="VLQ386" s="132"/>
      <c r="VLR386" s="132"/>
      <c r="VLS386" s="132"/>
      <c r="VLT386" s="132"/>
      <c r="VLU386" s="132"/>
      <c r="VLV386" s="132"/>
      <c r="VLW386" s="132"/>
      <c r="VLX386" s="132"/>
      <c r="VLY386" s="132"/>
      <c r="VLZ386" s="132"/>
      <c r="VMA386" s="132"/>
      <c r="VMB386" s="132"/>
      <c r="VMC386" s="132"/>
      <c r="VMD386" s="132"/>
      <c r="VME386" s="132"/>
      <c r="VMF386" s="132"/>
      <c r="VMG386" s="132"/>
      <c r="VMH386" s="132"/>
      <c r="VMI386" s="132"/>
      <c r="VMJ386" s="132"/>
      <c r="VMK386" s="132"/>
      <c r="VML386" s="132"/>
      <c r="VMM386" s="132"/>
      <c r="VMN386" s="132"/>
      <c r="VMO386" s="132"/>
      <c r="VMP386" s="132"/>
      <c r="VMQ386" s="132"/>
      <c r="VMR386" s="132"/>
      <c r="VMS386" s="132"/>
      <c r="VMT386" s="132"/>
      <c r="VMU386" s="132"/>
      <c r="VMV386" s="132"/>
      <c r="VMW386" s="132"/>
      <c r="VMX386" s="132"/>
      <c r="VMY386" s="132"/>
      <c r="VMZ386" s="132"/>
      <c r="VNA386" s="132"/>
      <c r="VNB386" s="132"/>
      <c r="VNC386" s="132"/>
      <c r="VND386" s="132"/>
      <c r="VNE386" s="132"/>
      <c r="VNF386" s="132"/>
      <c r="VNG386" s="132"/>
      <c r="VNH386" s="132"/>
      <c r="VNI386" s="132"/>
      <c r="VNJ386" s="132"/>
      <c r="VNK386" s="132"/>
      <c r="VNL386" s="132"/>
      <c r="VNM386" s="132"/>
      <c r="VNN386" s="132"/>
      <c r="VNO386" s="132"/>
      <c r="VNP386" s="132"/>
      <c r="VNQ386" s="132"/>
      <c r="VNR386" s="132"/>
      <c r="VNS386" s="132"/>
      <c r="VNT386" s="132"/>
      <c r="VNU386" s="132"/>
      <c r="VNV386" s="132"/>
      <c r="VNW386" s="132"/>
      <c r="VNX386" s="132"/>
      <c r="VNY386" s="132"/>
      <c r="VNZ386" s="132"/>
      <c r="VOA386" s="132"/>
      <c r="VOB386" s="132"/>
      <c r="VOC386" s="132"/>
      <c r="VOD386" s="132"/>
      <c r="VOE386" s="132"/>
      <c r="VOF386" s="132"/>
      <c r="VOG386" s="132"/>
      <c r="VOH386" s="132"/>
      <c r="VOI386" s="132"/>
      <c r="VOJ386" s="132"/>
      <c r="VOK386" s="132"/>
      <c r="VOL386" s="132"/>
      <c r="VOM386" s="132"/>
      <c r="VON386" s="132"/>
      <c r="VOO386" s="132"/>
      <c r="VOP386" s="132"/>
      <c r="VOQ386" s="132"/>
      <c r="VOR386" s="132"/>
      <c r="VOS386" s="132"/>
      <c r="VOT386" s="132"/>
      <c r="VOU386" s="132"/>
      <c r="VOV386" s="132"/>
      <c r="VOW386" s="132"/>
      <c r="VOX386" s="132"/>
      <c r="VOY386" s="132"/>
      <c r="VOZ386" s="132"/>
      <c r="VPA386" s="132"/>
      <c r="VPB386" s="132"/>
      <c r="VPC386" s="132"/>
      <c r="VPD386" s="132"/>
      <c r="VPE386" s="132"/>
      <c r="VPF386" s="132"/>
      <c r="VPG386" s="132"/>
      <c r="VPH386" s="132"/>
      <c r="VPI386" s="132"/>
      <c r="VPJ386" s="132"/>
      <c r="VPK386" s="132"/>
      <c r="VPL386" s="132"/>
      <c r="VPM386" s="132"/>
      <c r="VPN386" s="132"/>
      <c r="VPO386" s="132"/>
      <c r="VPP386" s="132"/>
      <c r="VPQ386" s="132"/>
      <c r="VPR386" s="132"/>
      <c r="VPS386" s="132"/>
      <c r="VPT386" s="132"/>
      <c r="VPU386" s="132"/>
      <c r="VPV386" s="132"/>
      <c r="VPW386" s="132"/>
      <c r="VPX386" s="132"/>
      <c r="VPY386" s="132"/>
      <c r="VPZ386" s="132"/>
      <c r="VQA386" s="132"/>
      <c r="VQB386" s="132"/>
      <c r="VQC386" s="132"/>
      <c r="VQD386" s="132"/>
      <c r="VQE386" s="132"/>
      <c r="VQF386" s="132"/>
      <c r="VQG386" s="132"/>
      <c r="VQH386" s="132"/>
      <c r="VQI386" s="132"/>
      <c r="VQJ386" s="132"/>
      <c r="VQK386" s="132"/>
      <c r="VQL386" s="132"/>
      <c r="VQM386" s="132"/>
      <c r="VQN386" s="132"/>
      <c r="VQO386" s="132"/>
      <c r="VQP386" s="132"/>
      <c r="VQQ386" s="132"/>
      <c r="VQR386" s="132"/>
      <c r="VQS386" s="132"/>
      <c r="VQT386" s="132"/>
      <c r="VQU386" s="132"/>
      <c r="VQV386" s="132"/>
      <c r="VQW386" s="132"/>
      <c r="VQX386" s="132"/>
      <c r="VQY386" s="132"/>
      <c r="VQZ386" s="132"/>
      <c r="VRA386" s="132"/>
      <c r="VRB386" s="132"/>
      <c r="VRC386" s="132"/>
      <c r="VRD386" s="132"/>
      <c r="VRE386" s="132"/>
      <c r="VRF386" s="132"/>
      <c r="VRG386" s="132"/>
      <c r="VRH386" s="132"/>
      <c r="VRI386" s="132"/>
      <c r="VRJ386" s="132"/>
      <c r="VRK386" s="132"/>
      <c r="VRL386" s="132"/>
      <c r="VRM386" s="132"/>
      <c r="VRN386" s="132"/>
      <c r="VRO386" s="132"/>
      <c r="VRP386" s="132"/>
      <c r="VRQ386" s="132"/>
      <c r="VRR386" s="132"/>
      <c r="VRS386" s="132"/>
      <c r="VRT386" s="132"/>
      <c r="VRU386" s="132"/>
      <c r="VRV386" s="132"/>
      <c r="VRW386" s="132"/>
      <c r="VRX386" s="132"/>
      <c r="VRY386" s="132"/>
      <c r="VRZ386" s="132"/>
      <c r="VSA386" s="132"/>
      <c r="VSB386" s="132"/>
      <c r="VSC386" s="132"/>
      <c r="VSD386" s="132"/>
      <c r="VSE386" s="132"/>
      <c r="VSF386" s="132"/>
      <c r="VSG386" s="132"/>
      <c r="VSH386" s="132"/>
      <c r="VSI386" s="132"/>
      <c r="VSJ386" s="132"/>
      <c r="VSK386" s="132"/>
      <c r="VSL386" s="132"/>
      <c r="VSM386" s="132"/>
      <c r="VSN386" s="132"/>
      <c r="VSO386" s="132"/>
      <c r="VSP386" s="132"/>
      <c r="VSQ386" s="132"/>
      <c r="VSR386" s="132"/>
      <c r="VSS386" s="132"/>
      <c r="VST386" s="132"/>
      <c r="VSU386" s="132"/>
      <c r="VSV386" s="132"/>
      <c r="VSW386" s="132"/>
      <c r="VSX386" s="132"/>
      <c r="VSY386" s="132"/>
      <c r="VSZ386" s="132"/>
      <c r="VTA386" s="132"/>
      <c r="VTB386" s="132"/>
      <c r="VTC386" s="132"/>
      <c r="VTD386" s="132"/>
      <c r="VTE386" s="132"/>
      <c r="VTF386" s="132"/>
      <c r="VTG386" s="132"/>
      <c r="VTH386" s="132"/>
      <c r="VTI386" s="132"/>
      <c r="VTJ386" s="132"/>
      <c r="VTK386" s="132"/>
      <c r="VTL386" s="132"/>
      <c r="VTM386" s="132"/>
      <c r="VTN386" s="132"/>
      <c r="VTO386" s="132"/>
      <c r="VTP386" s="132"/>
      <c r="VTQ386" s="132"/>
      <c r="VTR386" s="132"/>
      <c r="VTS386" s="132"/>
      <c r="VTT386" s="132"/>
      <c r="VTU386" s="132"/>
      <c r="VTV386" s="132"/>
      <c r="VTW386" s="132"/>
      <c r="VTX386" s="132"/>
      <c r="VTY386" s="132"/>
      <c r="VTZ386" s="132"/>
      <c r="VUA386" s="132"/>
      <c r="VUB386" s="132"/>
      <c r="VUC386" s="132"/>
      <c r="VUD386" s="132"/>
      <c r="VUE386" s="132"/>
      <c r="VUF386" s="132"/>
      <c r="VUG386" s="132"/>
      <c r="VUH386" s="132"/>
      <c r="VUI386" s="132"/>
      <c r="VUJ386" s="132"/>
      <c r="VUK386" s="132"/>
      <c r="VUL386" s="132"/>
      <c r="VUM386" s="132"/>
      <c r="VUN386" s="132"/>
      <c r="VUO386" s="132"/>
      <c r="VUP386" s="132"/>
      <c r="VUQ386" s="132"/>
      <c r="VUR386" s="132"/>
      <c r="VUS386" s="132"/>
      <c r="VUT386" s="132"/>
      <c r="VUU386" s="132"/>
      <c r="VUV386" s="132"/>
      <c r="VUW386" s="132"/>
      <c r="VUX386" s="132"/>
      <c r="VUY386" s="132"/>
      <c r="VUZ386" s="132"/>
      <c r="VVA386" s="132"/>
      <c r="VVB386" s="132"/>
      <c r="VVC386" s="132"/>
      <c r="VVD386" s="132"/>
      <c r="VVE386" s="132"/>
      <c r="VVF386" s="132"/>
      <c r="VVG386" s="132"/>
      <c r="VVH386" s="132"/>
      <c r="VVI386" s="132"/>
      <c r="VVJ386" s="132"/>
      <c r="VVK386" s="132"/>
      <c r="VVL386" s="132"/>
      <c r="VVM386" s="132"/>
      <c r="VVN386" s="132"/>
      <c r="VVO386" s="132"/>
      <c r="VVP386" s="132"/>
      <c r="VVQ386" s="132"/>
      <c r="VVR386" s="132"/>
      <c r="VVS386" s="132"/>
      <c r="VVT386" s="132"/>
      <c r="VVU386" s="132"/>
      <c r="VVV386" s="132"/>
      <c r="VVW386" s="132"/>
      <c r="VVX386" s="132"/>
      <c r="VVY386" s="132"/>
      <c r="VVZ386" s="132"/>
      <c r="VWA386" s="132"/>
      <c r="VWB386" s="132"/>
      <c r="VWC386" s="132"/>
      <c r="VWD386" s="132"/>
      <c r="VWE386" s="132"/>
      <c r="VWF386" s="132"/>
      <c r="VWG386" s="132"/>
      <c r="VWH386" s="132"/>
      <c r="VWI386" s="132"/>
      <c r="VWJ386" s="132"/>
      <c r="VWK386" s="132"/>
      <c r="VWL386" s="132"/>
      <c r="VWM386" s="132"/>
      <c r="VWN386" s="132"/>
      <c r="VWO386" s="132"/>
      <c r="VWP386" s="132"/>
      <c r="VWQ386" s="132"/>
      <c r="VWR386" s="132"/>
      <c r="VWS386" s="132"/>
      <c r="VWT386" s="132"/>
      <c r="VWU386" s="132"/>
      <c r="VWV386" s="132"/>
      <c r="VWW386" s="132"/>
      <c r="VWX386" s="132"/>
      <c r="VWY386" s="132"/>
      <c r="VWZ386" s="132"/>
      <c r="VXA386" s="132"/>
      <c r="VXB386" s="132"/>
      <c r="VXC386" s="132"/>
      <c r="VXD386" s="132"/>
      <c r="VXE386" s="132"/>
      <c r="VXF386" s="132"/>
      <c r="VXG386" s="132"/>
      <c r="VXH386" s="132"/>
      <c r="VXI386" s="132"/>
      <c r="VXJ386" s="132"/>
      <c r="VXK386" s="132"/>
      <c r="VXL386" s="132"/>
      <c r="VXM386" s="132"/>
      <c r="VXN386" s="132"/>
      <c r="VXO386" s="132"/>
      <c r="VXP386" s="132"/>
      <c r="VXQ386" s="132"/>
      <c r="VXR386" s="132"/>
      <c r="VXS386" s="132"/>
      <c r="VXT386" s="132"/>
      <c r="VXU386" s="132"/>
      <c r="VXV386" s="132"/>
      <c r="VXW386" s="132"/>
      <c r="VXX386" s="132"/>
      <c r="VXY386" s="132"/>
      <c r="VXZ386" s="132"/>
      <c r="VYA386" s="132"/>
      <c r="VYB386" s="132"/>
      <c r="VYC386" s="132"/>
      <c r="VYD386" s="132"/>
      <c r="VYE386" s="132"/>
      <c r="VYF386" s="132"/>
      <c r="VYG386" s="132"/>
      <c r="VYH386" s="132"/>
      <c r="VYI386" s="132"/>
      <c r="VYJ386" s="132"/>
      <c r="VYK386" s="132"/>
      <c r="VYL386" s="132"/>
      <c r="VYM386" s="132"/>
      <c r="VYN386" s="132"/>
      <c r="VYO386" s="132"/>
      <c r="VYP386" s="132"/>
      <c r="VYQ386" s="132"/>
      <c r="VYR386" s="132"/>
      <c r="VYS386" s="132"/>
      <c r="VYT386" s="132"/>
      <c r="VYU386" s="132"/>
      <c r="VYV386" s="132"/>
      <c r="VYW386" s="132"/>
      <c r="VYX386" s="132"/>
      <c r="VYY386" s="132"/>
      <c r="VYZ386" s="132"/>
      <c r="VZA386" s="132"/>
      <c r="VZB386" s="132"/>
      <c r="VZC386" s="132"/>
      <c r="VZD386" s="132"/>
      <c r="VZE386" s="132"/>
      <c r="VZF386" s="132"/>
      <c r="VZG386" s="132"/>
      <c r="VZH386" s="132"/>
      <c r="VZI386" s="132"/>
      <c r="VZJ386" s="132"/>
      <c r="VZK386" s="132"/>
      <c r="VZL386" s="132"/>
      <c r="VZM386" s="132"/>
      <c r="VZN386" s="132"/>
      <c r="VZO386" s="132"/>
      <c r="VZP386" s="132"/>
      <c r="VZQ386" s="132"/>
      <c r="VZR386" s="132"/>
      <c r="VZS386" s="132"/>
      <c r="VZT386" s="132"/>
      <c r="VZU386" s="132"/>
      <c r="VZV386" s="132"/>
      <c r="VZW386" s="132"/>
      <c r="VZX386" s="132"/>
      <c r="VZY386" s="132"/>
      <c r="VZZ386" s="132"/>
      <c r="WAA386" s="132"/>
      <c r="WAB386" s="132"/>
      <c r="WAC386" s="132"/>
      <c r="WAD386" s="132"/>
      <c r="WAE386" s="132"/>
      <c r="WAF386" s="132"/>
      <c r="WAG386" s="132"/>
      <c r="WAH386" s="132"/>
      <c r="WAI386" s="132"/>
      <c r="WAJ386" s="132"/>
      <c r="WAK386" s="132"/>
      <c r="WAL386" s="132"/>
      <c r="WAM386" s="132"/>
      <c r="WAN386" s="132"/>
      <c r="WAO386" s="132"/>
      <c r="WAP386" s="132"/>
      <c r="WAQ386" s="132"/>
      <c r="WAR386" s="132"/>
      <c r="WAS386" s="132"/>
      <c r="WAT386" s="132"/>
      <c r="WAU386" s="132"/>
      <c r="WAV386" s="132"/>
      <c r="WAW386" s="132"/>
      <c r="WAX386" s="132"/>
      <c r="WAY386" s="132"/>
      <c r="WAZ386" s="132"/>
      <c r="WBA386" s="132"/>
      <c r="WBB386" s="132"/>
      <c r="WBC386" s="132"/>
      <c r="WBD386" s="132"/>
      <c r="WBE386" s="132"/>
      <c r="WBF386" s="132"/>
      <c r="WBG386" s="132"/>
      <c r="WBH386" s="132"/>
      <c r="WBI386" s="132"/>
      <c r="WBJ386" s="132"/>
      <c r="WBK386" s="132"/>
      <c r="WBL386" s="132"/>
      <c r="WBM386" s="132"/>
      <c r="WBN386" s="132"/>
      <c r="WBO386" s="132"/>
      <c r="WBP386" s="132"/>
      <c r="WBQ386" s="132"/>
      <c r="WBR386" s="132"/>
      <c r="WBS386" s="132"/>
      <c r="WBT386" s="132"/>
      <c r="WBU386" s="132"/>
      <c r="WBV386" s="132"/>
      <c r="WBW386" s="132"/>
      <c r="WBX386" s="132"/>
      <c r="WBY386" s="132"/>
      <c r="WBZ386" s="132"/>
      <c r="WCA386" s="132"/>
      <c r="WCB386" s="132"/>
      <c r="WCC386" s="132"/>
      <c r="WCD386" s="132"/>
      <c r="WCE386" s="132"/>
      <c r="WCF386" s="132"/>
      <c r="WCG386" s="132"/>
      <c r="WCH386" s="132"/>
      <c r="WCI386" s="132"/>
      <c r="WCJ386" s="132"/>
      <c r="WCK386" s="132"/>
      <c r="WCL386" s="132"/>
      <c r="WCM386" s="132"/>
      <c r="WCN386" s="132"/>
      <c r="WCO386" s="132"/>
      <c r="WCP386" s="132"/>
      <c r="WCQ386" s="132"/>
      <c r="WCR386" s="132"/>
      <c r="WCS386" s="132"/>
      <c r="WCT386" s="132"/>
      <c r="WCU386" s="132"/>
      <c r="WCV386" s="132"/>
      <c r="WCW386" s="132"/>
      <c r="WCX386" s="132"/>
      <c r="WCY386" s="132"/>
      <c r="WCZ386" s="132"/>
      <c r="WDA386" s="132"/>
      <c r="WDB386" s="132"/>
      <c r="WDC386" s="132"/>
      <c r="WDD386" s="132"/>
      <c r="WDE386" s="132"/>
      <c r="WDF386" s="132"/>
      <c r="WDG386" s="132"/>
      <c r="WDH386" s="132"/>
      <c r="WDI386" s="132"/>
      <c r="WDJ386" s="132"/>
      <c r="WDK386" s="132"/>
      <c r="WDL386" s="132"/>
      <c r="WDM386" s="132"/>
      <c r="WDN386" s="132"/>
      <c r="WDO386" s="132"/>
      <c r="WDP386" s="132"/>
      <c r="WDQ386" s="132"/>
      <c r="WDR386" s="132"/>
      <c r="WDS386" s="132"/>
      <c r="WDT386" s="132"/>
      <c r="WDU386" s="132"/>
      <c r="WDV386" s="132"/>
      <c r="WDW386" s="132"/>
      <c r="WDX386" s="132"/>
      <c r="WDY386" s="132"/>
      <c r="WDZ386" s="132"/>
      <c r="WEA386" s="132"/>
      <c r="WEB386" s="132"/>
      <c r="WEC386" s="132"/>
      <c r="WED386" s="132"/>
      <c r="WEE386" s="132"/>
      <c r="WEF386" s="132"/>
      <c r="WEG386" s="132"/>
      <c r="WEH386" s="132"/>
      <c r="WEI386" s="132"/>
      <c r="WEJ386" s="132"/>
      <c r="WEK386" s="132"/>
      <c r="WEL386" s="132"/>
      <c r="WEM386" s="132"/>
      <c r="WEN386" s="132"/>
      <c r="WEO386" s="132"/>
      <c r="WEP386" s="132"/>
      <c r="WEQ386" s="132"/>
      <c r="WER386" s="132"/>
      <c r="WES386" s="132"/>
      <c r="WET386" s="132"/>
      <c r="WEU386" s="132"/>
      <c r="WEV386" s="132"/>
      <c r="WEW386" s="132"/>
      <c r="WEX386" s="132"/>
      <c r="WEY386" s="132"/>
      <c r="WEZ386" s="132"/>
      <c r="WFA386" s="132"/>
      <c r="WFB386" s="132"/>
      <c r="WFC386" s="132"/>
      <c r="WFD386" s="132"/>
      <c r="WFE386" s="132"/>
      <c r="WFF386" s="132"/>
      <c r="WFG386" s="132"/>
      <c r="WFH386" s="132"/>
      <c r="WFI386" s="132"/>
      <c r="WFJ386" s="132"/>
      <c r="WFK386" s="132"/>
      <c r="WFL386" s="132"/>
      <c r="WFM386" s="132"/>
      <c r="WFN386" s="132"/>
      <c r="WFO386" s="132"/>
      <c r="WFP386" s="132"/>
      <c r="WFQ386" s="132"/>
      <c r="WFR386" s="132"/>
      <c r="WFS386" s="132"/>
      <c r="WFT386" s="132"/>
      <c r="WFU386" s="132"/>
      <c r="WFV386" s="132"/>
      <c r="WFW386" s="132"/>
      <c r="WFX386" s="132"/>
      <c r="WFY386" s="132"/>
      <c r="WFZ386" s="132"/>
      <c r="WGA386" s="132"/>
      <c r="WGB386" s="132"/>
      <c r="WGC386" s="132"/>
      <c r="WGD386" s="132"/>
      <c r="WGE386" s="132"/>
      <c r="WGF386" s="132"/>
      <c r="WGG386" s="132"/>
      <c r="WGH386" s="132"/>
      <c r="WGI386" s="132"/>
      <c r="WGJ386" s="132"/>
      <c r="WGK386" s="132"/>
      <c r="WGL386" s="132"/>
      <c r="WGM386" s="132"/>
      <c r="WGN386" s="132"/>
      <c r="WGO386" s="132"/>
      <c r="WGP386" s="132"/>
      <c r="WGQ386" s="132"/>
      <c r="WGR386" s="132"/>
      <c r="WGS386" s="132"/>
      <c r="WGT386" s="132"/>
      <c r="WGU386" s="132"/>
      <c r="WGV386" s="132"/>
      <c r="WGW386" s="132"/>
      <c r="WGX386" s="132"/>
      <c r="WGY386" s="132"/>
      <c r="WGZ386" s="132"/>
      <c r="WHA386" s="132"/>
      <c r="WHB386" s="132"/>
      <c r="WHC386" s="132"/>
      <c r="WHD386" s="132"/>
      <c r="WHE386" s="132"/>
      <c r="WHF386" s="132"/>
      <c r="WHG386" s="132"/>
      <c r="WHH386" s="132"/>
      <c r="WHI386" s="132"/>
      <c r="WHJ386" s="132"/>
      <c r="WHK386" s="132"/>
      <c r="WHL386" s="132"/>
      <c r="WHM386" s="132"/>
      <c r="WHN386" s="132"/>
      <c r="WHO386" s="132"/>
      <c r="WHP386" s="132"/>
      <c r="WHQ386" s="132"/>
      <c r="WHR386" s="132"/>
      <c r="WHS386" s="132"/>
      <c r="WHT386" s="132"/>
      <c r="WHU386" s="132"/>
      <c r="WHV386" s="132"/>
      <c r="WHW386" s="132"/>
      <c r="WHX386" s="132"/>
      <c r="WHY386" s="132"/>
      <c r="WHZ386" s="132"/>
      <c r="WIA386" s="132"/>
      <c r="WIB386" s="132"/>
      <c r="WIC386" s="132"/>
      <c r="WID386" s="132"/>
      <c r="WIE386" s="132"/>
      <c r="WIF386" s="132"/>
      <c r="WIG386" s="132"/>
      <c r="WIH386" s="132"/>
      <c r="WII386" s="132"/>
      <c r="WIJ386" s="132"/>
      <c r="WIK386" s="132"/>
      <c r="WIL386" s="132"/>
      <c r="WIM386" s="132"/>
      <c r="WIN386" s="132"/>
      <c r="WIO386" s="132"/>
      <c r="WIP386" s="132"/>
      <c r="WIQ386" s="132"/>
      <c r="WIR386" s="132"/>
      <c r="WIS386" s="132"/>
      <c r="WIT386" s="132"/>
      <c r="WIU386" s="132"/>
      <c r="WIV386" s="132"/>
      <c r="WIW386" s="132"/>
      <c r="WIX386" s="132"/>
      <c r="WIY386" s="132"/>
      <c r="WIZ386" s="132"/>
      <c r="WJA386" s="132"/>
      <c r="WJB386" s="132"/>
      <c r="WJC386" s="132"/>
      <c r="WJD386" s="132"/>
      <c r="WJE386" s="132"/>
      <c r="WJF386" s="132"/>
      <c r="WJG386" s="132"/>
      <c r="WJH386" s="132"/>
      <c r="WJI386" s="132"/>
      <c r="WJJ386" s="132"/>
      <c r="WJK386" s="132"/>
      <c r="WJL386" s="132"/>
      <c r="WJM386" s="132"/>
      <c r="WJN386" s="132"/>
      <c r="WJO386" s="132"/>
      <c r="WJP386" s="132"/>
      <c r="WJQ386" s="132"/>
      <c r="WJR386" s="132"/>
      <c r="WJS386" s="132"/>
      <c r="WJT386" s="132"/>
      <c r="WJU386" s="132"/>
      <c r="WJV386" s="132"/>
      <c r="WJW386" s="132"/>
      <c r="WJX386" s="132"/>
      <c r="WJY386" s="132"/>
      <c r="WJZ386" s="132"/>
      <c r="WKA386" s="132"/>
      <c r="WKB386" s="132"/>
      <c r="WKC386" s="132"/>
      <c r="WKD386" s="132"/>
      <c r="WKE386" s="132"/>
      <c r="WKF386" s="132"/>
      <c r="WKG386" s="132"/>
      <c r="WKH386" s="132"/>
      <c r="WKI386" s="132"/>
      <c r="WKJ386" s="132"/>
      <c r="WKK386" s="132"/>
      <c r="WKL386" s="132"/>
      <c r="WKM386" s="132"/>
      <c r="WKN386" s="132"/>
      <c r="WKO386" s="132"/>
      <c r="WKP386" s="132"/>
      <c r="WKQ386" s="132"/>
      <c r="WKR386" s="132"/>
      <c r="WKS386" s="132"/>
      <c r="WKT386" s="132"/>
      <c r="WKU386" s="132"/>
      <c r="WKV386" s="132"/>
      <c r="WKW386" s="132"/>
      <c r="WKX386" s="132"/>
      <c r="WKY386" s="132"/>
      <c r="WKZ386" s="132"/>
      <c r="WLA386" s="132"/>
      <c r="WLB386" s="132"/>
      <c r="WLC386" s="132"/>
      <c r="WLD386" s="132"/>
      <c r="WLE386" s="132"/>
      <c r="WLF386" s="132"/>
      <c r="WLG386" s="132"/>
      <c r="WLH386" s="132"/>
      <c r="WLI386" s="132"/>
      <c r="WLJ386" s="132"/>
      <c r="WLK386" s="132"/>
      <c r="WLL386" s="132"/>
      <c r="WLM386" s="132"/>
      <c r="WLN386" s="132"/>
      <c r="WLO386" s="132"/>
      <c r="WLP386" s="132"/>
      <c r="WLQ386" s="132"/>
      <c r="WLR386" s="132"/>
      <c r="WLS386" s="132"/>
      <c r="WLT386" s="132"/>
      <c r="WLU386" s="132"/>
      <c r="WLV386" s="132"/>
      <c r="WLW386" s="132"/>
      <c r="WLX386" s="132"/>
      <c r="WLY386" s="132"/>
      <c r="WLZ386" s="132"/>
      <c r="WMA386" s="132"/>
      <c r="WMB386" s="132"/>
      <c r="WMC386" s="132"/>
      <c r="WMD386" s="132"/>
      <c r="WME386" s="132"/>
      <c r="WMF386" s="132"/>
      <c r="WMG386" s="132"/>
      <c r="WMH386" s="132"/>
      <c r="WMI386" s="132"/>
      <c r="WMJ386" s="132"/>
      <c r="WMK386" s="132"/>
      <c r="WML386" s="132"/>
      <c r="WMM386" s="132"/>
      <c r="WMN386" s="132"/>
      <c r="WMO386" s="132"/>
      <c r="WMP386" s="132"/>
      <c r="WMQ386" s="132"/>
      <c r="WMR386" s="132"/>
      <c r="WMS386" s="132"/>
      <c r="WMT386" s="132"/>
      <c r="WMU386" s="132"/>
      <c r="WMV386" s="132"/>
      <c r="WMW386" s="132"/>
      <c r="WMX386" s="132"/>
      <c r="WMY386" s="132"/>
      <c r="WMZ386" s="132"/>
      <c r="WNA386" s="132"/>
      <c r="WNB386" s="132"/>
      <c r="WNC386" s="132"/>
      <c r="WND386" s="132"/>
      <c r="WNE386" s="132"/>
      <c r="WNF386" s="132"/>
      <c r="WNG386" s="132"/>
      <c r="WNH386" s="132"/>
      <c r="WNI386" s="132"/>
      <c r="WNJ386" s="132"/>
      <c r="WNK386" s="132"/>
      <c r="WNL386" s="132"/>
      <c r="WNM386" s="132"/>
      <c r="WNN386" s="132"/>
      <c r="WNO386" s="132"/>
      <c r="WNP386" s="132"/>
      <c r="WNQ386" s="132"/>
      <c r="WNR386" s="132"/>
      <c r="WNS386" s="132"/>
      <c r="WNT386" s="132"/>
      <c r="WNU386" s="132"/>
      <c r="WNV386" s="132"/>
      <c r="WNW386" s="132"/>
      <c r="WNX386" s="132"/>
      <c r="WNY386" s="132"/>
      <c r="WNZ386" s="132"/>
      <c r="WOA386" s="132"/>
      <c r="WOB386" s="132"/>
      <c r="WOC386" s="132"/>
      <c r="WOD386" s="132"/>
      <c r="WOE386" s="132"/>
      <c r="WOF386" s="132"/>
      <c r="WOG386" s="132"/>
      <c r="WOH386" s="132"/>
      <c r="WOI386" s="132"/>
      <c r="WOJ386" s="132"/>
      <c r="WOK386" s="132"/>
      <c r="WOL386" s="132"/>
      <c r="WOM386" s="132"/>
      <c r="WON386" s="132"/>
      <c r="WOO386" s="132"/>
      <c r="WOP386" s="132"/>
      <c r="WOQ386" s="132"/>
      <c r="WOR386" s="132"/>
      <c r="WOS386" s="132"/>
      <c r="WOT386" s="132"/>
      <c r="WOU386" s="132"/>
      <c r="WOV386" s="132"/>
      <c r="WOW386" s="132"/>
      <c r="WOX386" s="132"/>
      <c r="WOY386" s="132"/>
      <c r="WOZ386" s="132"/>
      <c r="WPA386" s="132"/>
      <c r="WPB386" s="132"/>
      <c r="WPC386" s="132"/>
      <c r="WPD386" s="132"/>
      <c r="WPE386" s="132"/>
      <c r="WPF386" s="132"/>
      <c r="WPG386" s="132"/>
      <c r="WPH386" s="132"/>
      <c r="WPI386" s="132"/>
      <c r="WPJ386" s="132"/>
      <c r="WPK386" s="132"/>
      <c r="WPL386" s="132"/>
      <c r="WPM386" s="132"/>
      <c r="WPN386" s="132"/>
      <c r="WPO386" s="132"/>
      <c r="WPP386" s="132"/>
      <c r="WPQ386" s="132"/>
      <c r="WPR386" s="132"/>
      <c r="WPS386" s="132"/>
      <c r="WPT386" s="132"/>
      <c r="WPU386" s="132"/>
      <c r="WPV386" s="132"/>
      <c r="WPW386" s="132"/>
      <c r="WPX386" s="132"/>
      <c r="WPY386" s="132"/>
      <c r="WPZ386" s="132"/>
      <c r="WQA386" s="132"/>
      <c r="WQB386" s="132"/>
      <c r="WQC386" s="132"/>
      <c r="WQD386" s="132"/>
      <c r="WQE386" s="132"/>
      <c r="WQF386" s="132"/>
      <c r="WQG386" s="132"/>
      <c r="WQH386" s="132"/>
      <c r="WQI386" s="132"/>
      <c r="WQJ386" s="132"/>
      <c r="WQK386" s="132"/>
      <c r="WQL386" s="132"/>
      <c r="WQM386" s="132"/>
      <c r="WQN386" s="132"/>
      <c r="WQO386" s="132"/>
      <c r="WQP386" s="132"/>
      <c r="WQQ386" s="132"/>
      <c r="WQR386" s="132"/>
      <c r="WQS386" s="132"/>
      <c r="WQT386" s="132"/>
      <c r="WQU386" s="132"/>
      <c r="WQV386" s="132"/>
      <c r="WQW386" s="132"/>
      <c r="WQX386" s="132"/>
      <c r="WQY386" s="132"/>
      <c r="WQZ386" s="132"/>
      <c r="WRA386" s="132"/>
      <c r="WRB386" s="132"/>
      <c r="WRC386" s="132"/>
      <c r="WRD386" s="132"/>
      <c r="WRE386" s="132"/>
      <c r="WRF386" s="132"/>
      <c r="WRG386" s="132"/>
      <c r="WRH386" s="132"/>
      <c r="WRI386" s="132"/>
      <c r="WRJ386" s="132"/>
      <c r="WRK386" s="132"/>
      <c r="WRL386" s="132"/>
      <c r="WRM386" s="132"/>
      <c r="WRN386" s="132"/>
      <c r="WRO386" s="132"/>
      <c r="WRP386" s="132"/>
      <c r="WRQ386" s="132"/>
      <c r="WRR386" s="132"/>
      <c r="WRS386" s="132"/>
      <c r="WRT386" s="132"/>
      <c r="WRU386" s="132"/>
      <c r="WRV386" s="132"/>
      <c r="WRW386" s="132"/>
      <c r="WRX386" s="132"/>
      <c r="WRY386" s="132"/>
      <c r="WRZ386" s="132"/>
      <c r="WSA386" s="132"/>
      <c r="WSB386" s="132"/>
      <c r="WSC386" s="132"/>
      <c r="WSD386" s="132"/>
      <c r="WSE386" s="132"/>
      <c r="WSF386" s="132"/>
      <c r="WSG386" s="132"/>
      <c r="WSH386" s="132"/>
      <c r="WSI386" s="132"/>
      <c r="WSJ386" s="132"/>
      <c r="WSK386" s="132"/>
      <c r="WSL386" s="132"/>
      <c r="WSM386" s="132"/>
      <c r="WSN386" s="132"/>
      <c r="WSO386" s="132"/>
      <c r="WSP386" s="132"/>
      <c r="WSQ386" s="132"/>
      <c r="WSR386" s="132"/>
      <c r="WSS386" s="132"/>
      <c r="WST386" s="132"/>
      <c r="WSU386" s="132"/>
      <c r="WSV386" s="132"/>
      <c r="WSW386" s="132"/>
      <c r="WSX386" s="132"/>
      <c r="WSY386" s="132"/>
      <c r="WSZ386" s="132"/>
      <c r="WTA386" s="132"/>
      <c r="WTB386" s="132"/>
      <c r="WTC386" s="132"/>
      <c r="WTD386" s="132"/>
      <c r="WTE386" s="132"/>
      <c r="WTF386" s="132"/>
      <c r="WTG386" s="132"/>
      <c r="WTH386" s="132"/>
      <c r="WTI386" s="132"/>
      <c r="WTJ386" s="132"/>
      <c r="WTK386" s="132"/>
      <c r="WTL386" s="132"/>
      <c r="WTM386" s="132"/>
      <c r="WTN386" s="132"/>
      <c r="WTO386" s="132"/>
      <c r="WTP386" s="132"/>
      <c r="WTQ386" s="132"/>
      <c r="WTR386" s="132"/>
      <c r="WTS386" s="132"/>
      <c r="WTT386" s="132"/>
      <c r="WTU386" s="132"/>
      <c r="WTV386" s="132"/>
      <c r="WTW386" s="132"/>
      <c r="WTX386" s="132"/>
      <c r="WTY386" s="132"/>
      <c r="WTZ386" s="132"/>
      <c r="WUA386" s="132"/>
      <c r="WUB386" s="132"/>
      <c r="WUC386" s="132"/>
      <c r="WUD386" s="132"/>
      <c r="WUE386" s="132"/>
      <c r="WUF386" s="132"/>
      <c r="WUG386" s="132"/>
      <c r="WUH386" s="132"/>
      <c r="WUI386" s="132"/>
      <c r="WUJ386" s="132"/>
      <c r="WUK386" s="132"/>
      <c r="WUL386" s="132"/>
      <c r="WUM386" s="132"/>
      <c r="WUN386" s="132"/>
      <c r="WUO386" s="132"/>
      <c r="WUP386" s="132"/>
      <c r="WUQ386" s="132"/>
      <c r="WUR386" s="132"/>
      <c r="WUS386" s="132"/>
      <c r="WUT386" s="132"/>
      <c r="WUU386" s="132"/>
      <c r="WUV386" s="132"/>
      <c r="WUW386" s="132"/>
      <c r="WUX386" s="132"/>
      <c r="WUY386" s="132"/>
      <c r="WUZ386" s="132"/>
      <c r="WVA386" s="132"/>
      <c r="WVB386" s="132"/>
      <c r="WVC386" s="132"/>
      <c r="WVD386" s="132"/>
      <c r="WVE386" s="132"/>
      <c r="WVF386" s="132"/>
      <c r="WVG386" s="132"/>
      <c r="WVH386" s="132"/>
      <c r="WVI386" s="132"/>
      <c r="WVJ386" s="132"/>
      <c r="WVK386" s="132"/>
      <c r="WVL386" s="132"/>
      <c r="WVM386" s="132"/>
      <c r="WVN386" s="132"/>
      <c r="WVO386" s="132"/>
      <c r="WVP386" s="132"/>
      <c r="WVQ386" s="132"/>
      <c r="WVR386" s="132"/>
      <c r="WVS386" s="132"/>
      <c r="WVT386" s="132"/>
      <c r="WVU386" s="132"/>
      <c r="WVV386" s="132"/>
      <c r="WVW386" s="132"/>
      <c r="WVX386" s="132"/>
      <c r="WVY386" s="132"/>
      <c r="WVZ386" s="132"/>
      <c r="WWA386" s="132"/>
      <c r="WWB386" s="132"/>
      <c r="WWC386" s="132"/>
      <c r="WWD386" s="132"/>
      <c r="WWE386" s="132"/>
      <c r="WWF386" s="132"/>
      <c r="WWG386" s="132"/>
      <c r="WWH386" s="132"/>
      <c r="WWI386" s="132"/>
      <c r="WWJ386" s="132"/>
      <c r="WWK386" s="132"/>
      <c r="WWL386" s="132"/>
      <c r="WWM386" s="132"/>
      <c r="WWN386" s="132"/>
      <c r="WWO386" s="132"/>
      <c r="WWP386" s="132"/>
      <c r="WWQ386" s="132"/>
      <c r="WWR386" s="132"/>
      <c r="WWS386" s="132"/>
      <c r="WWT386" s="132"/>
      <c r="WWU386" s="132"/>
      <c r="WWV386" s="132"/>
      <c r="WWW386" s="132"/>
      <c r="WWX386" s="132"/>
      <c r="WWY386" s="132"/>
      <c r="WWZ386" s="132"/>
      <c r="WXA386" s="132"/>
      <c r="WXB386" s="132"/>
      <c r="WXC386" s="132"/>
      <c r="WXD386" s="132"/>
      <c r="WXE386" s="132"/>
      <c r="WXF386" s="132"/>
      <c r="WXG386" s="132"/>
      <c r="WXH386" s="132"/>
      <c r="WXI386" s="132"/>
      <c r="WXJ386" s="132"/>
      <c r="WXK386" s="132"/>
      <c r="WXL386" s="132"/>
      <c r="WXM386" s="132"/>
      <c r="WXN386" s="132"/>
      <c r="WXO386" s="132"/>
      <c r="WXP386" s="132"/>
      <c r="WXQ386" s="132"/>
      <c r="WXR386" s="132"/>
      <c r="WXS386" s="132"/>
      <c r="WXT386" s="132"/>
      <c r="WXU386" s="132"/>
      <c r="WXV386" s="132"/>
      <c r="WXW386" s="132"/>
      <c r="WXX386" s="132"/>
      <c r="WXY386" s="132"/>
      <c r="WXZ386" s="132"/>
      <c r="WYA386" s="132"/>
      <c r="WYB386" s="132"/>
      <c r="WYC386" s="132"/>
      <c r="WYD386" s="132"/>
      <c r="WYE386" s="132"/>
      <c r="WYF386" s="132"/>
      <c r="WYG386" s="132"/>
      <c r="WYH386" s="132"/>
      <c r="WYI386" s="132"/>
      <c r="WYJ386" s="132"/>
      <c r="WYK386" s="132"/>
      <c r="WYL386" s="132"/>
      <c r="WYM386" s="132"/>
      <c r="WYN386" s="132"/>
      <c r="WYO386" s="132"/>
      <c r="WYP386" s="132"/>
      <c r="WYQ386" s="132"/>
      <c r="WYR386" s="132"/>
      <c r="WYS386" s="132"/>
      <c r="WYT386" s="132"/>
      <c r="WYU386" s="132"/>
      <c r="WYV386" s="132"/>
      <c r="WYW386" s="132"/>
      <c r="WYX386" s="132"/>
      <c r="WYY386" s="132"/>
      <c r="WYZ386" s="132"/>
      <c r="WZA386" s="132"/>
      <c r="WZB386" s="132"/>
      <c r="WZC386" s="132"/>
      <c r="WZD386" s="132"/>
      <c r="WZE386" s="132"/>
      <c r="WZF386" s="132"/>
      <c r="WZG386" s="132"/>
      <c r="WZH386" s="132"/>
      <c r="WZI386" s="132"/>
      <c r="WZJ386" s="132"/>
      <c r="WZK386" s="132"/>
      <c r="WZL386" s="132"/>
      <c r="WZM386" s="132"/>
      <c r="WZN386" s="132"/>
      <c r="WZO386" s="132"/>
      <c r="WZP386" s="132"/>
      <c r="WZQ386" s="132"/>
      <c r="WZR386" s="132"/>
      <c r="WZS386" s="132"/>
      <c r="WZT386" s="132"/>
      <c r="WZU386" s="132"/>
      <c r="WZV386" s="132"/>
      <c r="WZW386" s="132"/>
      <c r="WZX386" s="132"/>
      <c r="WZY386" s="132"/>
      <c r="WZZ386" s="132"/>
      <c r="XAA386" s="132"/>
      <c r="XAB386" s="132"/>
      <c r="XAC386" s="132"/>
      <c r="XAD386" s="132"/>
      <c r="XAE386" s="132"/>
      <c r="XAF386" s="132"/>
      <c r="XAG386" s="132"/>
      <c r="XAH386" s="132"/>
      <c r="XAI386" s="132"/>
      <c r="XAJ386" s="132"/>
      <c r="XAK386" s="132"/>
      <c r="XAL386" s="132"/>
      <c r="XAM386" s="132"/>
      <c r="XAN386" s="132"/>
      <c r="XAO386" s="132"/>
      <c r="XAP386" s="132"/>
      <c r="XAQ386" s="132"/>
      <c r="XAR386" s="132"/>
      <c r="XAS386" s="132"/>
      <c r="XAT386" s="132"/>
      <c r="XAU386" s="132"/>
      <c r="XAV386" s="132"/>
      <c r="XAW386" s="132"/>
      <c r="XAX386" s="132"/>
      <c r="XAY386" s="132"/>
      <c r="XAZ386" s="132"/>
      <c r="XBA386" s="132"/>
      <c r="XBB386" s="132"/>
      <c r="XBC386" s="132"/>
      <c r="XBD386" s="132"/>
      <c r="XBE386" s="132"/>
      <c r="XBF386" s="132"/>
      <c r="XBG386" s="132"/>
      <c r="XBH386" s="132"/>
      <c r="XBI386" s="132"/>
      <c r="XBJ386" s="132"/>
      <c r="XBK386" s="132"/>
      <c r="XBL386" s="132"/>
      <c r="XBM386" s="132"/>
      <c r="XBN386" s="132"/>
      <c r="XBO386" s="132"/>
      <c r="XBP386" s="132"/>
      <c r="XBQ386" s="132"/>
      <c r="XBR386" s="132"/>
      <c r="XBS386" s="132"/>
      <c r="XBT386" s="132"/>
      <c r="XBU386" s="132"/>
      <c r="XBV386" s="132"/>
      <c r="XBW386" s="132"/>
      <c r="XBX386" s="132"/>
      <c r="XBY386" s="132"/>
      <c r="XBZ386" s="132"/>
      <c r="XCA386" s="132"/>
      <c r="XCB386" s="132"/>
      <c r="XCC386" s="132"/>
      <c r="XCD386" s="132"/>
      <c r="XCE386" s="132"/>
      <c r="XCF386" s="132"/>
      <c r="XCG386" s="132"/>
      <c r="XCH386" s="132"/>
      <c r="XCI386" s="132"/>
      <c r="XCJ386" s="132"/>
      <c r="XCK386" s="132"/>
      <c r="XCL386" s="132"/>
      <c r="XCM386" s="132"/>
      <c r="XCN386" s="132"/>
      <c r="XCO386" s="132"/>
      <c r="XCP386" s="132"/>
      <c r="XCQ386" s="132"/>
      <c r="XCR386" s="132"/>
      <c r="XCS386" s="132"/>
      <c r="XCT386" s="132"/>
      <c r="XCU386" s="132"/>
      <c r="XCV386" s="132"/>
      <c r="XCW386" s="132"/>
      <c r="XCX386" s="132"/>
      <c r="XCY386" s="132"/>
      <c r="XCZ386" s="132"/>
      <c r="XDA386" s="132"/>
      <c r="XDB386" s="132"/>
      <c r="XDC386" s="132"/>
      <c r="XDD386" s="132"/>
      <c r="XDE386" s="132"/>
      <c r="XDF386" s="132"/>
      <c r="XDG386" s="132"/>
      <c r="XDH386" s="132"/>
      <c r="XDI386" s="132"/>
      <c r="XDJ386" s="132"/>
      <c r="XDK386" s="132"/>
      <c r="XDL386" s="132"/>
      <c r="XDM386" s="132"/>
      <c r="XDN386" s="132"/>
      <c r="XDO386" s="132"/>
      <c r="XDP386" s="132"/>
      <c r="XDQ386" s="132"/>
      <c r="XDR386" s="132"/>
      <c r="XDS386" s="132"/>
      <c r="XDT386" s="132"/>
      <c r="XDU386" s="132"/>
      <c r="XDV386" s="132"/>
      <c r="XDW386" s="132"/>
      <c r="XDX386" s="132"/>
      <c r="XDY386" s="132"/>
      <c r="XDZ386" s="132"/>
      <c r="XEA386" s="132"/>
      <c r="XEB386" s="132"/>
      <c r="XEC386" s="132"/>
      <c r="XED386" s="132"/>
      <c r="XEE386" s="132"/>
      <c r="XEF386" s="132"/>
      <c r="XEG386" s="132"/>
      <c r="XEH386" s="132"/>
      <c r="XEI386" s="132"/>
      <c r="XEJ386" s="132"/>
      <c r="XEK386" s="132"/>
      <c r="XEL386" s="132"/>
      <c r="XEM386" s="132"/>
      <c r="XEN386" s="132"/>
      <c r="XEO386" s="132"/>
      <c r="XEP386" s="132"/>
      <c r="XEQ386" s="132"/>
      <c r="XER386" s="132"/>
      <c r="XES386" s="132"/>
      <c r="XET386" s="132"/>
      <c r="XEU386" s="132"/>
      <c r="XEV386" s="132"/>
      <c r="XEW386" s="132"/>
      <c r="XEX386" s="132"/>
      <c r="XEY386" s="132"/>
      <c r="XEZ386" s="132"/>
      <c r="XFA386" s="132"/>
      <c r="XFB386" s="132"/>
    </row>
    <row r="387" s="85" customFormat="1" ht="33" hidden="1" customHeight="1" spans="1:18">
      <c r="A387" s="248">
        <v>16</v>
      </c>
      <c r="B387" s="180" t="s">
        <v>3305</v>
      </c>
      <c r="C387" s="179" t="s">
        <v>137</v>
      </c>
      <c r="D387" s="179" t="s">
        <v>642</v>
      </c>
      <c r="E387" s="180" t="s">
        <v>3306</v>
      </c>
      <c r="F387" s="179">
        <v>50000</v>
      </c>
      <c r="G387" s="179">
        <v>0</v>
      </c>
      <c r="H387" s="180" t="s">
        <v>3303</v>
      </c>
      <c r="I387" s="180"/>
      <c r="J387" s="180"/>
      <c r="K387" s="179" t="s">
        <v>33</v>
      </c>
      <c r="L387" s="179" t="s">
        <v>33</v>
      </c>
      <c r="M387" s="179" t="s">
        <v>3273</v>
      </c>
      <c r="N387" s="181" t="s">
        <v>3274</v>
      </c>
      <c r="O387" s="219"/>
      <c r="P387" s="220"/>
      <c r="Q387" s="253">
        <v>4</v>
      </c>
      <c r="R387" s="254"/>
    </row>
    <row r="388" s="106" customFormat="1" ht="111.95" hidden="1" customHeight="1" spans="1:17">
      <c r="A388" s="248">
        <v>17</v>
      </c>
      <c r="B388" s="182" t="s">
        <v>3307</v>
      </c>
      <c r="C388" s="182" t="s">
        <v>137</v>
      </c>
      <c r="D388" s="183" t="s">
        <v>894</v>
      </c>
      <c r="E388" s="182" t="s">
        <v>3308</v>
      </c>
      <c r="F388" s="184">
        <v>120000</v>
      </c>
      <c r="G388" s="179">
        <v>0</v>
      </c>
      <c r="H388" s="180" t="s">
        <v>3309</v>
      </c>
      <c r="I388" s="180"/>
      <c r="J388" s="180"/>
      <c r="K388" s="183" t="s">
        <v>33</v>
      </c>
      <c r="L388" s="183" t="s">
        <v>33</v>
      </c>
      <c r="M388" s="183" t="s">
        <v>3310</v>
      </c>
      <c r="N388" s="183" t="s">
        <v>3122</v>
      </c>
      <c r="O388" s="386"/>
      <c r="P388" s="387"/>
      <c r="Q388" s="393" t="s">
        <v>959</v>
      </c>
    </row>
    <row r="389" s="103" customFormat="1" ht="36" hidden="1" customHeight="1" spans="1:17">
      <c r="A389" s="248">
        <v>18</v>
      </c>
      <c r="B389" s="207" t="s">
        <v>3311</v>
      </c>
      <c r="C389" s="179" t="s">
        <v>137</v>
      </c>
      <c r="D389" s="181" t="s">
        <v>894</v>
      </c>
      <c r="E389" s="191" t="s">
        <v>3312</v>
      </c>
      <c r="F389" s="187">
        <v>900</v>
      </c>
      <c r="G389" s="179">
        <v>0</v>
      </c>
      <c r="H389" s="180" t="s">
        <v>3258</v>
      </c>
      <c r="I389" s="180"/>
      <c r="J389" s="180"/>
      <c r="K389" s="179" t="s">
        <v>33</v>
      </c>
      <c r="L389" s="179" t="s">
        <v>33</v>
      </c>
      <c r="M389" s="181" t="s">
        <v>3313</v>
      </c>
      <c r="N389" s="181" t="s">
        <v>2669</v>
      </c>
      <c r="O389" s="21"/>
      <c r="P389" s="5"/>
      <c r="Q389" s="278">
        <v>4</v>
      </c>
    </row>
    <row r="390" s="117" customFormat="1" ht="45" hidden="1" customHeight="1" spans="1:17">
      <c r="A390" s="248">
        <v>19</v>
      </c>
      <c r="B390" s="207" t="s">
        <v>3314</v>
      </c>
      <c r="C390" s="179" t="s">
        <v>189</v>
      </c>
      <c r="D390" s="181" t="s">
        <v>894</v>
      </c>
      <c r="E390" s="191" t="s">
        <v>3315</v>
      </c>
      <c r="F390" s="187">
        <v>10000</v>
      </c>
      <c r="G390" s="179">
        <v>0</v>
      </c>
      <c r="H390" s="180" t="s">
        <v>3258</v>
      </c>
      <c r="I390" s="180"/>
      <c r="J390" s="180"/>
      <c r="K390" s="179" t="s">
        <v>33</v>
      </c>
      <c r="L390" s="179" t="s">
        <v>33</v>
      </c>
      <c r="M390" s="181" t="s">
        <v>898</v>
      </c>
      <c r="N390" s="181" t="s">
        <v>2224</v>
      </c>
      <c r="O390" s="21"/>
      <c r="P390" s="5"/>
      <c r="Q390" s="241">
        <v>4</v>
      </c>
    </row>
    <row r="391" s="117" customFormat="1" ht="48" hidden="1" customHeight="1" spans="1:17">
      <c r="A391" s="248">
        <v>20</v>
      </c>
      <c r="B391" s="182" t="s">
        <v>3316</v>
      </c>
      <c r="C391" s="183" t="s">
        <v>2746</v>
      </c>
      <c r="D391" s="181" t="s">
        <v>894</v>
      </c>
      <c r="E391" s="182" t="s">
        <v>3317</v>
      </c>
      <c r="F391" s="186">
        <v>8000</v>
      </c>
      <c r="G391" s="179">
        <v>0</v>
      </c>
      <c r="H391" s="180" t="s">
        <v>3309</v>
      </c>
      <c r="I391" s="180"/>
      <c r="J391" s="180"/>
      <c r="K391" s="179" t="s">
        <v>33</v>
      </c>
      <c r="L391" s="179" t="s">
        <v>33</v>
      </c>
      <c r="M391" s="181" t="s">
        <v>898</v>
      </c>
      <c r="N391" s="181" t="s">
        <v>2224</v>
      </c>
      <c r="O391" s="276"/>
      <c r="P391" s="241"/>
      <c r="Q391" s="278">
        <v>4</v>
      </c>
    </row>
    <row r="392" s="86" customFormat="1" ht="38.1" hidden="1" customHeight="1" spans="1:17">
      <c r="A392" s="248">
        <v>21</v>
      </c>
      <c r="B392" s="182" t="s">
        <v>3318</v>
      </c>
      <c r="C392" s="183" t="s">
        <v>2746</v>
      </c>
      <c r="D392" s="181" t="s">
        <v>894</v>
      </c>
      <c r="E392" s="182" t="s">
        <v>3319</v>
      </c>
      <c r="F392" s="186">
        <v>50000</v>
      </c>
      <c r="G392" s="179">
        <v>0</v>
      </c>
      <c r="H392" s="180" t="s">
        <v>3258</v>
      </c>
      <c r="I392" s="180"/>
      <c r="J392" s="180"/>
      <c r="K392" s="179" t="s">
        <v>33</v>
      </c>
      <c r="L392" s="179" t="s">
        <v>33</v>
      </c>
      <c r="M392" s="181" t="s">
        <v>898</v>
      </c>
      <c r="N392" s="181" t="s">
        <v>2224</v>
      </c>
      <c r="O392" s="276"/>
      <c r="P392" s="241"/>
      <c r="Q392" s="276">
        <v>4</v>
      </c>
    </row>
    <row r="393" s="145" customFormat="1" ht="54.95" hidden="1" customHeight="1" spans="1:21">
      <c r="A393" s="248">
        <v>22</v>
      </c>
      <c r="B393" s="191" t="s">
        <v>3320</v>
      </c>
      <c r="C393" s="184" t="s">
        <v>137</v>
      </c>
      <c r="D393" s="181" t="s">
        <v>984</v>
      </c>
      <c r="E393" s="191" t="s">
        <v>3321</v>
      </c>
      <c r="F393" s="268">
        <v>360</v>
      </c>
      <c r="G393" s="179">
        <v>0</v>
      </c>
      <c r="H393" s="211" t="s">
        <v>3322</v>
      </c>
      <c r="I393" s="211"/>
      <c r="J393" s="211"/>
      <c r="K393" s="259" t="s">
        <v>33</v>
      </c>
      <c r="L393" s="259" t="s">
        <v>33</v>
      </c>
      <c r="M393" s="181" t="s">
        <v>2589</v>
      </c>
      <c r="N393" s="181" t="s">
        <v>2590</v>
      </c>
      <c r="O393" s="181" t="s">
        <v>2744</v>
      </c>
      <c r="P393" s="181"/>
      <c r="Q393" s="278">
        <v>4</v>
      </c>
      <c r="R393" s="256"/>
      <c r="U393" s="97"/>
    </row>
    <row r="394" s="116" customFormat="1" ht="20.1" hidden="1" customHeight="1" spans="1:19">
      <c r="A394" s="193" t="s">
        <v>2674</v>
      </c>
      <c r="B394" s="194" t="str">
        <f>"商贸服务类"&amp;SUBTOTAL(3,A394:A423)-1&amp;"个"</f>
        <v>商贸服务类5个</v>
      </c>
      <c r="C394" s="195"/>
      <c r="D394" s="196"/>
      <c r="E394" s="197"/>
      <c r="F394" s="198">
        <f>SUM(F395:F423)</f>
        <v>1672000</v>
      </c>
      <c r="G394" s="198">
        <v>0</v>
      </c>
      <c r="H394" s="199"/>
      <c r="I394" s="199"/>
      <c r="J394" s="199"/>
      <c r="K394" s="193"/>
      <c r="L394" s="193"/>
      <c r="M394" s="193"/>
      <c r="N394" s="193"/>
      <c r="O394" s="229"/>
      <c r="P394" s="229"/>
      <c r="Q394" s="261"/>
      <c r="S394" s="104"/>
    </row>
    <row r="395" s="106" customFormat="1" ht="54.95" hidden="1" customHeight="1" spans="1:17">
      <c r="A395" s="248">
        <v>1</v>
      </c>
      <c r="B395" s="182" t="s">
        <v>221</v>
      </c>
      <c r="C395" s="179" t="s">
        <v>2685</v>
      </c>
      <c r="D395" s="179" t="s">
        <v>28</v>
      </c>
      <c r="E395" s="182" t="s">
        <v>222</v>
      </c>
      <c r="F395" s="187">
        <v>400000</v>
      </c>
      <c r="G395" s="179">
        <v>0</v>
      </c>
      <c r="H395" s="182" t="s">
        <v>3323</v>
      </c>
      <c r="I395" s="182"/>
      <c r="J395" s="182"/>
      <c r="K395" s="179" t="s">
        <v>33</v>
      </c>
      <c r="L395" s="179" t="s">
        <v>33</v>
      </c>
      <c r="M395" s="179" t="s">
        <v>2895</v>
      </c>
      <c r="N395" s="179" t="s">
        <v>3324</v>
      </c>
      <c r="O395" s="248"/>
      <c r="P395" s="224"/>
      <c r="Q395" s="278">
        <v>4</v>
      </c>
    </row>
    <row r="396" s="106" customFormat="1" ht="32.1" hidden="1" customHeight="1" spans="1:17">
      <c r="A396" s="248">
        <v>2</v>
      </c>
      <c r="B396" s="182" t="s">
        <v>3325</v>
      </c>
      <c r="C396" s="179" t="s">
        <v>2685</v>
      </c>
      <c r="D396" s="179" t="s">
        <v>28</v>
      </c>
      <c r="E396" s="182" t="s">
        <v>3326</v>
      </c>
      <c r="F396" s="186">
        <v>30000</v>
      </c>
      <c r="G396" s="179">
        <v>0</v>
      </c>
      <c r="H396" s="182" t="s">
        <v>3323</v>
      </c>
      <c r="I396" s="182"/>
      <c r="J396" s="182"/>
      <c r="K396" s="179" t="s">
        <v>33</v>
      </c>
      <c r="L396" s="179" t="s">
        <v>33</v>
      </c>
      <c r="M396" s="179" t="s">
        <v>2895</v>
      </c>
      <c r="N396" s="179" t="s">
        <v>3324</v>
      </c>
      <c r="O396" s="248"/>
      <c r="P396" s="224"/>
      <c r="Q396" s="278">
        <v>1</v>
      </c>
    </row>
    <row r="397" s="136" customFormat="1" ht="39.95" customHeight="1" spans="1:17">
      <c r="A397" s="5">
        <v>3</v>
      </c>
      <c r="B397" s="18" t="s">
        <v>3327</v>
      </c>
      <c r="C397" s="15" t="s">
        <v>2685</v>
      </c>
      <c r="D397" s="8" t="s">
        <v>267</v>
      </c>
      <c r="E397" s="18" t="s">
        <v>3328</v>
      </c>
      <c r="F397" s="10">
        <v>10000</v>
      </c>
      <c r="G397" s="7">
        <v>0</v>
      </c>
      <c r="H397" s="18" t="s">
        <v>3329</v>
      </c>
      <c r="I397" s="18" t="s">
        <v>1532</v>
      </c>
      <c r="J397" s="18"/>
      <c r="K397" s="10" t="s">
        <v>33</v>
      </c>
      <c r="L397" s="7" t="s">
        <v>33</v>
      </c>
      <c r="M397" s="7" t="s">
        <v>3330</v>
      </c>
      <c r="N397" s="289" t="s">
        <v>3331</v>
      </c>
      <c r="O397" s="26" t="s">
        <v>2637</v>
      </c>
      <c r="P397" s="231"/>
      <c r="Q397" s="252">
        <v>1</v>
      </c>
    </row>
    <row r="398" s="136" customFormat="1" ht="32.1" customHeight="1" spans="1:17">
      <c r="A398" s="5">
        <v>4</v>
      </c>
      <c r="B398" s="18" t="s">
        <v>3332</v>
      </c>
      <c r="C398" s="15" t="s">
        <v>2685</v>
      </c>
      <c r="D398" s="8" t="s">
        <v>267</v>
      </c>
      <c r="E398" s="18" t="s">
        <v>3333</v>
      </c>
      <c r="F398" s="10">
        <v>8000</v>
      </c>
      <c r="G398" s="7">
        <v>0</v>
      </c>
      <c r="H398" s="18" t="s">
        <v>3329</v>
      </c>
      <c r="I398" s="18" t="s">
        <v>1532</v>
      </c>
      <c r="J398" s="18"/>
      <c r="K398" s="10" t="s">
        <v>33</v>
      </c>
      <c r="L398" s="7" t="s">
        <v>33</v>
      </c>
      <c r="M398" s="23" t="s">
        <v>2002</v>
      </c>
      <c r="N398" s="200" t="s">
        <v>2165</v>
      </c>
      <c r="O398" s="26" t="s">
        <v>3334</v>
      </c>
      <c r="P398" s="231"/>
      <c r="Q398" s="252">
        <v>4</v>
      </c>
    </row>
    <row r="399" s="136" customFormat="1" ht="39.95" customHeight="1" spans="1:17">
      <c r="A399" s="5">
        <v>5</v>
      </c>
      <c r="B399" s="18" t="s">
        <v>3335</v>
      </c>
      <c r="C399" s="15" t="s">
        <v>2685</v>
      </c>
      <c r="D399" s="8" t="s">
        <v>267</v>
      </c>
      <c r="E399" s="18" t="s">
        <v>3336</v>
      </c>
      <c r="F399" s="10">
        <v>3000</v>
      </c>
      <c r="G399" s="7">
        <v>0</v>
      </c>
      <c r="H399" s="18" t="s">
        <v>3329</v>
      </c>
      <c r="I399" s="18" t="s">
        <v>1532</v>
      </c>
      <c r="J399" s="18"/>
      <c r="K399" s="10" t="s">
        <v>33</v>
      </c>
      <c r="L399" s="7" t="s">
        <v>33</v>
      </c>
      <c r="M399" s="275" t="s">
        <v>2430</v>
      </c>
      <c r="N399" s="388" t="s">
        <v>2431</v>
      </c>
      <c r="O399" s="26" t="s">
        <v>2043</v>
      </c>
      <c r="P399" s="231"/>
      <c r="Q399" s="252">
        <v>4</v>
      </c>
    </row>
    <row r="400" s="146" customFormat="1" ht="41.1" customHeight="1" spans="1:17">
      <c r="A400" s="5">
        <v>6</v>
      </c>
      <c r="B400" s="18" t="s">
        <v>3337</v>
      </c>
      <c r="C400" s="15" t="s">
        <v>2685</v>
      </c>
      <c r="D400" s="7" t="s">
        <v>267</v>
      </c>
      <c r="E400" s="18" t="s">
        <v>3338</v>
      </c>
      <c r="F400" s="17">
        <v>10000</v>
      </c>
      <c r="G400" s="7">
        <v>0</v>
      </c>
      <c r="H400" s="13" t="s">
        <v>3258</v>
      </c>
      <c r="I400" s="274" t="s">
        <v>1532</v>
      </c>
      <c r="J400" s="274"/>
      <c r="K400" s="10" t="s">
        <v>33</v>
      </c>
      <c r="L400" s="7" t="s">
        <v>33</v>
      </c>
      <c r="M400" s="7" t="s">
        <v>3330</v>
      </c>
      <c r="N400" s="289" t="s">
        <v>3331</v>
      </c>
      <c r="O400" s="26" t="s">
        <v>2637</v>
      </c>
      <c r="P400" s="231"/>
      <c r="Q400" s="394">
        <v>4</v>
      </c>
    </row>
    <row r="401" s="93" customFormat="1" ht="51.95" customHeight="1" spans="1:17">
      <c r="A401" s="5">
        <v>7</v>
      </c>
      <c r="B401" s="13" t="s">
        <v>3339</v>
      </c>
      <c r="C401" s="15" t="s">
        <v>2685</v>
      </c>
      <c r="D401" s="7" t="s">
        <v>267</v>
      </c>
      <c r="E401" s="18" t="s">
        <v>3340</v>
      </c>
      <c r="F401" s="17">
        <v>60000</v>
      </c>
      <c r="G401" s="7">
        <v>0</v>
      </c>
      <c r="H401" s="13" t="s">
        <v>3341</v>
      </c>
      <c r="I401" s="274"/>
      <c r="J401" s="274"/>
      <c r="K401" s="10" t="s">
        <v>33</v>
      </c>
      <c r="L401" s="7" t="s">
        <v>33</v>
      </c>
      <c r="M401" s="25" t="s">
        <v>3342</v>
      </c>
      <c r="N401" s="289" t="s">
        <v>3343</v>
      </c>
      <c r="O401" s="24" t="s">
        <v>2149</v>
      </c>
      <c r="P401" s="231"/>
      <c r="Q401" s="326">
        <v>1</v>
      </c>
    </row>
    <row r="402" s="109" customFormat="1" ht="45" hidden="1" customHeight="1" spans="1:17">
      <c r="A402" s="248">
        <v>8</v>
      </c>
      <c r="B402" s="180" t="s">
        <v>3344</v>
      </c>
      <c r="C402" s="179" t="s">
        <v>1951</v>
      </c>
      <c r="D402" s="179" t="s">
        <v>439</v>
      </c>
      <c r="E402" s="281" t="s">
        <v>3345</v>
      </c>
      <c r="F402" s="259">
        <v>30000</v>
      </c>
      <c r="G402" s="179">
        <v>0</v>
      </c>
      <c r="H402" s="180" t="s">
        <v>3341</v>
      </c>
      <c r="I402" s="180"/>
      <c r="J402" s="180"/>
      <c r="K402" s="179" t="s">
        <v>33</v>
      </c>
      <c r="L402" s="179" t="s">
        <v>33</v>
      </c>
      <c r="M402" s="179" t="s">
        <v>3346</v>
      </c>
      <c r="N402" s="179" t="s">
        <v>3347</v>
      </c>
      <c r="O402" s="242" t="s">
        <v>2469</v>
      </c>
      <c r="P402" s="276"/>
      <c r="Q402" s="277">
        <v>4</v>
      </c>
    </row>
    <row r="403" s="109" customFormat="1" ht="30" hidden="1" customHeight="1" spans="1:17">
      <c r="A403" s="248">
        <v>9</v>
      </c>
      <c r="B403" s="281" t="s">
        <v>3348</v>
      </c>
      <c r="C403" s="179" t="s">
        <v>2685</v>
      </c>
      <c r="D403" s="179" t="s">
        <v>439</v>
      </c>
      <c r="E403" s="180" t="s">
        <v>3349</v>
      </c>
      <c r="F403" s="259">
        <v>5000</v>
      </c>
      <c r="G403" s="179">
        <v>0</v>
      </c>
      <c r="H403" s="180" t="s">
        <v>3341</v>
      </c>
      <c r="I403" s="180"/>
      <c r="J403" s="180"/>
      <c r="K403" s="179" t="s">
        <v>33</v>
      </c>
      <c r="L403" s="179" t="s">
        <v>33</v>
      </c>
      <c r="M403" s="179" t="s">
        <v>2450</v>
      </c>
      <c r="N403" s="179" t="s">
        <v>530</v>
      </c>
      <c r="O403" s="242" t="s">
        <v>2457</v>
      </c>
      <c r="P403" s="276"/>
      <c r="Q403" s="277">
        <v>4</v>
      </c>
    </row>
    <row r="404" s="109" customFormat="1" ht="36" hidden="1" customHeight="1" spans="1:17">
      <c r="A404" s="248">
        <v>10</v>
      </c>
      <c r="B404" s="281" t="s">
        <v>3350</v>
      </c>
      <c r="C404" s="179" t="s">
        <v>2685</v>
      </c>
      <c r="D404" s="179" t="s">
        <v>439</v>
      </c>
      <c r="E404" s="180" t="s">
        <v>3351</v>
      </c>
      <c r="F404" s="259">
        <v>10000</v>
      </c>
      <c r="G404" s="179">
        <v>0</v>
      </c>
      <c r="H404" s="180" t="s">
        <v>3352</v>
      </c>
      <c r="I404" s="180"/>
      <c r="J404" s="180"/>
      <c r="K404" s="179" t="s">
        <v>33</v>
      </c>
      <c r="L404" s="179" t="s">
        <v>33</v>
      </c>
      <c r="M404" s="179" t="s">
        <v>2450</v>
      </c>
      <c r="N404" s="179" t="s">
        <v>530</v>
      </c>
      <c r="O404" s="316" t="s">
        <v>2931</v>
      </c>
      <c r="P404" s="276"/>
      <c r="Q404" s="277">
        <v>1</v>
      </c>
    </row>
    <row r="405" s="109" customFormat="1" ht="33.95" hidden="1" customHeight="1" spans="1:17">
      <c r="A405" s="248">
        <v>11</v>
      </c>
      <c r="B405" s="180" t="s">
        <v>3353</v>
      </c>
      <c r="C405" s="179" t="s">
        <v>2685</v>
      </c>
      <c r="D405" s="179" t="s">
        <v>439</v>
      </c>
      <c r="E405" s="180" t="s">
        <v>3354</v>
      </c>
      <c r="F405" s="259">
        <v>200000</v>
      </c>
      <c r="G405" s="179">
        <v>0</v>
      </c>
      <c r="H405" s="180" t="s">
        <v>3352</v>
      </c>
      <c r="I405" s="180"/>
      <c r="J405" s="180"/>
      <c r="K405" s="179" t="s">
        <v>33</v>
      </c>
      <c r="L405" s="179" t="s">
        <v>33</v>
      </c>
      <c r="M405" s="179" t="s">
        <v>2450</v>
      </c>
      <c r="N405" s="179" t="s">
        <v>530</v>
      </c>
      <c r="O405" s="316" t="s">
        <v>1001</v>
      </c>
      <c r="P405" s="258"/>
      <c r="Q405" s="277">
        <v>1</v>
      </c>
    </row>
    <row r="406" s="109" customFormat="1" ht="36.95" hidden="1" customHeight="1" spans="1:17">
      <c r="A406" s="248">
        <v>12</v>
      </c>
      <c r="B406" s="281" t="s">
        <v>3355</v>
      </c>
      <c r="C406" s="179" t="s">
        <v>1951</v>
      </c>
      <c r="D406" s="179" t="s">
        <v>439</v>
      </c>
      <c r="E406" s="180" t="s">
        <v>3356</v>
      </c>
      <c r="F406" s="259">
        <v>10000</v>
      </c>
      <c r="G406" s="179">
        <v>0</v>
      </c>
      <c r="H406" s="180" t="s">
        <v>3258</v>
      </c>
      <c r="I406" s="180"/>
      <c r="J406" s="180"/>
      <c r="K406" s="179" t="s">
        <v>33</v>
      </c>
      <c r="L406" s="179" t="s">
        <v>33</v>
      </c>
      <c r="M406" s="179" t="s">
        <v>2450</v>
      </c>
      <c r="N406" s="179" t="s">
        <v>530</v>
      </c>
      <c r="O406" s="242" t="s">
        <v>2469</v>
      </c>
      <c r="P406" s="258"/>
      <c r="Q406" s="277">
        <v>4</v>
      </c>
    </row>
    <row r="407" s="109" customFormat="1" ht="30" hidden="1" customHeight="1" spans="1:17">
      <c r="A407" s="248">
        <v>13</v>
      </c>
      <c r="B407" s="281" t="s">
        <v>3357</v>
      </c>
      <c r="C407" s="179" t="s">
        <v>2685</v>
      </c>
      <c r="D407" s="179" t="s">
        <v>439</v>
      </c>
      <c r="E407" s="182" t="s">
        <v>3358</v>
      </c>
      <c r="F407" s="186">
        <v>5000</v>
      </c>
      <c r="G407" s="179">
        <v>0</v>
      </c>
      <c r="H407" s="180" t="s">
        <v>3258</v>
      </c>
      <c r="I407" s="180"/>
      <c r="J407" s="180"/>
      <c r="K407" s="179" t="s">
        <v>33</v>
      </c>
      <c r="L407" s="179" t="s">
        <v>33</v>
      </c>
      <c r="M407" s="179" t="s">
        <v>2450</v>
      </c>
      <c r="N407" s="179" t="s">
        <v>530</v>
      </c>
      <c r="O407" s="242" t="s">
        <v>452</v>
      </c>
      <c r="P407" s="276"/>
      <c r="Q407" s="277">
        <v>4</v>
      </c>
    </row>
    <row r="408" s="109" customFormat="1" ht="33" hidden="1" customHeight="1" spans="1:17">
      <c r="A408" s="248">
        <v>14</v>
      </c>
      <c r="B408" s="281" t="s">
        <v>3359</v>
      </c>
      <c r="C408" s="179" t="s">
        <v>2685</v>
      </c>
      <c r="D408" s="179" t="s">
        <v>439</v>
      </c>
      <c r="E408" s="180" t="s">
        <v>3360</v>
      </c>
      <c r="F408" s="259">
        <v>8000</v>
      </c>
      <c r="G408" s="179">
        <v>0</v>
      </c>
      <c r="H408" s="180" t="s">
        <v>3258</v>
      </c>
      <c r="I408" s="180"/>
      <c r="J408" s="180"/>
      <c r="K408" s="179" t="s">
        <v>33</v>
      </c>
      <c r="L408" s="179" t="s">
        <v>33</v>
      </c>
      <c r="M408" s="179" t="s">
        <v>2450</v>
      </c>
      <c r="N408" s="179" t="s">
        <v>530</v>
      </c>
      <c r="O408" s="242" t="s">
        <v>452</v>
      </c>
      <c r="P408" s="276"/>
      <c r="Q408" s="277">
        <v>4</v>
      </c>
    </row>
    <row r="409" s="95" customFormat="1" ht="66" hidden="1" customHeight="1" spans="1:20">
      <c r="A409" s="248">
        <v>15</v>
      </c>
      <c r="B409" s="180" t="s">
        <v>3361</v>
      </c>
      <c r="C409" s="201" t="s">
        <v>1951</v>
      </c>
      <c r="D409" s="179" t="s">
        <v>642</v>
      </c>
      <c r="E409" s="180" t="s">
        <v>3362</v>
      </c>
      <c r="F409" s="179">
        <v>30000</v>
      </c>
      <c r="G409" s="179">
        <v>0</v>
      </c>
      <c r="H409" s="180" t="s">
        <v>3363</v>
      </c>
      <c r="I409" s="180"/>
      <c r="J409" s="180"/>
      <c r="K409" s="179" t="s">
        <v>33</v>
      </c>
      <c r="L409" s="179" t="s">
        <v>33</v>
      </c>
      <c r="M409" s="179" t="s">
        <v>646</v>
      </c>
      <c r="N409" s="181" t="s">
        <v>157</v>
      </c>
      <c r="O409" s="219"/>
      <c r="P409" s="220"/>
      <c r="Q409" s="253">
        <v>1</v>
      </c>
      <c r="R409" s="254"/>
      <c r="S409" s="85"/>
      <c r="T409" s="266"/>
    </row>
    <row r="410" s="132" customFormat="1" ht="54" hidden="1" customHeight="1" spans="1:20">
      <c r="A410" s="248">
        <v>16</v>
      </c>
      <c r="B410" s="180" t="s">
        <v>3364</v>
      </c>
      <c r="C410" s="201" t="s">
        <v>1951</v>
      </c>
      <c r="D410" s="179" t="s">
        <v>642</v>
      </c>
      <c r="E410" s="180" t="s">
        <v>3365</v>
      </c>
      <c r="F410" s="179">
        <v>10000</v>
      </c>
      <c r="G410" s="179">
        <v>0</v>
      </c>
      <c r="H410" s="180" t="s">
        <v>3366</v>
      </c>
      <c r="I410" s="180"/>
      <c r="J410" s="180"/>
      <c r="K410" s="179" t="s">
        <v>33</v>
      </c>
      <c r="L410" s="179" t="s">
        <v>33</v>
      </c>
      <c r="M410" s="179" t="s">
        <v>646</v>
      </c>
      <c r="N410" s="181" t="s">
        <v>157</v>
      </c>
      <c r="O410" s="219"/>
      <c r="P410" s="270"/>
      <c r="Q410" s="253">
        <v>1</v>
      </c>
      <c r="R410" s="254"/>
      <c r="S410" s="85"/>
      <c r="T410" s="110"/>
    </row>
    <row r="411" s="101" customFormat="1" ht="39.95" hidden="1" customHeight="1" spans="1:19">
      <c r="A411" s="248">
        <v>17</v>
      </c>
      <c r="B411" s="180" t="s">
        <v>3367</v>
      </c>
      <c r="C411" s="201" t="s">
        <v>1951</v>
      </c>
      <c r="D411" s="179" t="s">
        <v>642</v>
      </c>
      <c r="E411" s="180" t="s">
        <v>3368</v>
      </c>
      <c r="F411" s="179">
        <v>10000</v>
      </c>
      <c r="G411" s="179">
        <v>0</v>
      </c>
      <c r="H411" s="180" t="s">
        <v>3363</v>
      </c>
      <c r="I411" s="180"/>
      <c r="J411" s="180"/>
      <c r="K411" s="179" t="s">
        <v>33</v>
      </c>
      <c r="L411" s="179" t="s">
        <v>33</v>
      </c>
      <c r="M411" s="179" t="s">
        <v>646</v>
      </c>
      <c r="N411" s="181" t="s">
        <v>157</v>
      </c>
      <c r="O411" s="235"/>
      <c r="P411" s="235"/>
      <c r="Q411" s="264">
        <v>1</v>
      </c>
      <c r="R411" s="265"/>
      <c r="S411" s="133"/>
    </row>
    <row r="412" s="85" customFormat="1" ht="66" hidden="1" customHeight="1" spans="1:18">
      <c r="A412" s="248">
        <v>18</v>
      </c>
      <c r="B412" s="180" t="s">
        <v>3369</v>
      </c>
      <c r="C412" s="201" t="s">
        <v>2685</v>
      </c>
      <c r="D412" s="179" t="s">
        <v>642</v>
      </c>
      <c r="E412" s="180" t="s">
        <v>3370</v>
      </c>
      <c r="F412" s="179">
        <v>30000</v>
      </c>
      <c r="G412" s="179">
        <v>0</v>
      </c>
      <c r="H412" s="180" t="s">
        <v>3371</v>
      </c>
      <c r="I412" s="180"/>
      <c r="J412" s="180"/>
      <c r="K412" s="179" t="s">
        <v>33</v>
      </c>
      <c r="L412" s="179" t="s">
        <v>33</v>
      </c>
      <c r="M412" s="179" t="s">
        <v>3372</v>
      </c>
      <c r="N412" s="181" t="s">
        <v>3066</v>
      </c>
      <c r="O412" s="219"/>
      <c r="P412" s="270"/>
      <c r="Q412" s="253">
        <v>1</v>
      </c>
      <c r="R412" s="254"/>
    </row>
    <row r="413" s="99" customFormat="1" ht="42.95" hidden="1" customHeight="1" spans="1:20">
      <c r="A413" s="248">
        <v>19</v>
      </c>
      <c r="B413" s="207" t="s">
        <v>3373</v>
      </c>
      <c r="C413" s="201" t="s">
        <v>2685</v>
      </c>
      <c r="D413" s="179" t="s">
        <v>642</v>
      </c>
      <c r="E413" s="208" t="s">
        <v>3374</v>
      </c>
      <c r="F413" s="259">
        <v>300000</v>
      </c>
      <c r="G413" s="179">
        <v>0</v>
      </c>
      <c r="H413" s="180" t="s">
        <v>3375</v>
      </c>
      <c r="I413" s="180"/>
      <c r="J413" s="180"/>
      <c r="K413" s="179" t="s">
        <v>33</v>
      </c>
      <c r="L413" s="179" t="s">
        <v>33</v>
      </c>
      <c r="M413" s="179" t="s">
        <v>646</v>
      </c>
      <c r="N413" s="181" t="s">
        <v>157</v>
      </c>
      <c r="O413" s="219"/>
      <c r="P413" s="270"/>
      <c r="Q413" s="219">
        <v>4</v>
      </c>
      <c r="R413" s="254"/>
      <c r="S413" s="85"/>
      <c r="T413" s="395"/>
    </row>
    <row r="414" s="117" customFormat="1" ht="42" hidden="1" customHeight="1" spans="1:17">
      <c r="A414" s="248">
        <v>20</v>
      </c>
      <c r="B414" s="182" t="s">
        <v>3376</v>
      </c>
      <c r="C414" s="183" t="s">
        <v>2685</v>
      </c>
      <c r="D414" s="184" t="s">
        <v>894</v>
      </c>
      <c r="E414" s="182" t="s">
        <v>3377</v>
      </c>
      <c r="F414" s="186">
        <v>50000</v>
      </c>
      <c r="G414" s="179">
        <v>0</v>
      </c>
      <c r="H414" s="180" t="s">
        <v>3378</v>
      </c>
      <c r="I414" s="180"/>
      <c r="J414" s="180"/>
      <c r="K414" s="179" t="s">
        <v>33</v>
      </c>
      <c r="L414" s="179" t="s">
        <v>33</v>
      </c>
      <c r="M414" s="181" t="s">
        <v>898</v>
      </c>
      <c r="N414" s="25" t="s">
        <v>2224</v>
      </c>
      <c r="O414" s="276"/>
      <c r="P414" s="241"/>
      <c r="Q414" s="241">
        <v>4</v>
      </c>
    </row>
    <row r="415" s="103" customFormat="1" ht="36.95" hidden="1" customHeight="1" spans="1:17">
      <c r="A415" s="248">
        <v>21</v>
      </c>
      <c r="B415" s="207" t="s">
        <v>3379</v>
      </c>
      <c r="C415" s="183" t="s">
        <v>2685</v>
      </c>
      <c r="D415" s="181" t="s">
        <v>894</v>
      </c>
      <c r="E415" s="191" t="s">
        <v>3380</v>
      </c>
      <c r="F415" s="187">
        <v>30000</v>
      </c>
      <c r="G415" s="179">
        <v>0</v>
      </c>
      <c r="H415" s="180" t="s">
        <v>3378</v>
      </c>
      <c r="I415" s="180"/>
      <c r="J415" s="180"/>
      <c r="K415" s="179" t="s">
        <v>33</v>
      </c>
      <c r="L415" s="179" t="s">
        <v>33</v>
      </c>
      <c r="M415" s="181" t="s">
        <v>898</v>
      </c>
      <c r="N415" s="25" t="s">
        <v>2224</v>
      </c>
      <c r="O415" s="21"/>
      <c r="P415" s="5"/>
      <c r="Q415" s="5">
        <v>4</v>
      </c>
    </row>
    <row r="416" s="117" customFormat="1" ht="72" hidden="1" customHeight="1" spans="1:17">
      <c r="A416" s="248">
        <v>22</v>
      </c>
      <c r="B416" s="182" t="s">
        <v>3381</v>
      </c>
      <c r="C416" s="183" t="s">
        <v>2685</v>
      </c>
      <c r="D416" s="184" t="s">
        <v>894</v>
      </c>
      <c r="E416" s="182" t="s">
        <v>3382</v>
      </c>
      <c r="F416" s="186">
        <v>30000</v>
      </c>
      <c r="G416" s="179">
        <v>0</v>
      </c>
      <c r="H416" s="180" t="s">
        <v>3378</v>
      </c>
      <c r="I416" s="180"/>
      <c r="J416" s="180"/>
      <c r="K416" s="179" t="s">
        <v>33</v>
      </c>
      <c r="L416" s="179" t="s">
        <v>33</v>
      </c>
      <c r="M416" s="181" t="s">
        <v>898</v>
      </c>
      <c r="N416" s="25" t="s">
        <v>2224</v>
      </c>
      <c r="O416" s="276"/>
      <c r="P416" s="241"/>
      <c r="Q416" s="241">
        <v>4</v>
      </c>
    </row>
    <row r="417" s="117" customFormat="1" ht="44.1" hidden="1" customHeight="1" spans="1:17">
      <c r="A417" s="248">
        <v>23</v>
      </c>
      <c r="B417" s="180" t="s">
        <v>3383</v>
      </c>
      <c r="C417" s="183" t="s">
        <v>2685</v>
      </c>
      <c r="D417" s="184" t="s">
        <v>894</v>
      </c>
      <c r="E417" s="180" t="s">
        <v>3384</v>
      </c>
      <c r="F417" s="186">
        <v>3000</v>
      </c>
      <c r="G417" s="179">
        <v>0</v>
      </c>
      <c r="H417" s="180" t="s">
        <v>3378</v>
      </c>
      <c r="I417" s="180"/>
      <c r="J417" s="180"/>
      <c r="K417" s="179" t="s">
        <v>33</v>
      </c>
      <c r="L417" s="179" t="s">
        <v>33</v>
      </c>
      <c r="M417" s="181" t="s">
        <v>898</v>
      </c>
      <c r="N417" s="25" t="s">
        <v>2224</v>
      </c>
      <c r="O417" s="276"/>
      <c r="P417" s="241"/>
      <c r="Q417" s="241">
        <v>4</v>
      </c>
    </row>
    <row r="418" s="117" customFormat="1" ht="56.1" hidden="1" customHeight="1" spans="1:17">
      <c r="A418" s="248">
        <v>24</v>
      </c>
      <c r="B418" s="182" t="s">
        <v>3385</v>
      </c>
      <c r="C418" s="183" t="s">
        <v>2685</v>
      </c>
      <c r="D418" s="183" t="s">
        <v>894</v>
      </c>
      <c r="E418" s="182" t="s">
        <v>3386</v>
      </c>
      <c r="F418" s="186">
        <v>30000</v>
      </c>
      <c r="G418" s="179">
        <v>0</v>
      </c>
      <c r="H418" s="180" t="s">
        <v>3378</v>
      </c>
      <c r="I418" s="180"/>
      <c r="J418" s="180"/>
      <c r="K418" s="179" t="s">
        <v>33</v>
      </c>
      <c r="L418" s="179" t="s">
        <v>33</v>
      </c>
      <c r="M418" s="181" t="s">
        <v>898</v>
      </c>
      <c r="N418" s="25" t="s">
        <v>2224</v>
      </c>
      <c r="O418" s="276"/>
      <c r="P418" s="241"/>
      <c r="Q418" s="241">
        <v>4</v>
      </c>
    </row>
    <row r="419" s="105" customFormat="1" ht="48.95" hidden="1" customHeight="1" spans="1:17">
      <c r="A419" s="248">
        <v>25</v>
      </c>
      <c r="B419" s="182" t="s">
        <v>3387</v>
      </c>
      <c r="C419" s="183" t="s">
        <v>2685</v>
      </c>
      <c r="D419" s="183" t="s">
        <v>894</v>
      </c>
      <c r="E419" s="182" t="s">
        <v>3388</v>
      </c>
      <c r="F419" s="186">
        <v>50000</v>
      </c>
      <c r="G419" s="179">
        <v>0</v>
      </c>
      <c r="H419" s="180" t="s">
        <v>3378</v>
      </c>
      <c r="I419" s="180"/>
      <c r="J419" s="180"/>
      <c r="K419" s="179" t="s">
        <v>33</v>
      </c>
      <c r="L419" s="179" t="s">
        <v>33</v>
      </c>
      <c r="M419" s="181" t="s">
        <v>898</v>
      </c>
      <c r="N419" s="25" t="s">
        <v>2224</v>
      </c>
      <c r="O419" s="276"/>
      <c r="P419" s="241"/>
      <c r="Q419" s="277">
        <v>4</v>
      </c>
    </row>
    <row r="420" s="90" customFormat="1" ht="54.95" hidden="1" customHeight="1" spans="1:19">
      <c r="A420" s="248">
        <v>26</v>
      </c>
      <c r="B420" s="180" t="s">
        <v>3389</v>
      </c>
      <c r="C420" s="183" t="s">
        <v>2685</v>
      </c>
      <c r="D420" s="179" t="s">
        <v>984</v>
      </c>
      <c r="E420" s="180" t="s">
        <v>3390</v>
      </c>
      <c r="F420" s="186">
        <v>30000</v>
      </c>
      <c r="G420" s="179">
        <v>0</v>
      </c>
      <c r="H420" s="207" t="s">
        <v>3322</v>
      </c>
      <c r="I420" s="207"/>
      <c r="J420" s="207"/>
      <c r="K420" s="259" t="s">
        <v>33</v>
      </c>
      <c r="L420" s="259" t="s">
        <v>33</v>
      </c>
      <c r="M420" s="179" t="s">
        <v>989</v>
      </c>
      <c r="N420" s="255" t="s">
        <v>2254</v>
      </c>
      <c r="O420" s="255" t="s">
        <v>2057</v>
      </c>
      <c r="P420" s="255"/>
      <c r="Q420" s="179">
        <v>4</v>
      </c>
      <c r="R420" s="256"/>
      <c r="S420" s="267"/>
    </row>
    <row r="421" s="100" customFormat="1" ht="81" hidden="1" customHeight="1" spans="1:16384">
      <c r="A421" s="248">
        <v>27</v>
      </c>
      <c r="B421" s="180" t="s">
        <v>3391</v>
      </c>
      <c r="C421" s="183" t="s">
        <v>2685</v>
      </c>
      <c r="D421" s="179" t="s">
        <v>1433</v>
      </c>
      <c r="E421" s="180" t="s">
        <v>3392</v>
      </c>
      <c r="F421" s="179">
        <v>200000</v>
      </c>
      <c r="G421" s="179">
        <v>0</v>
      </c>
      <c r="H421" s="180" t="s">
        <v>3393</v>
      </c>
      <c r="I421" s="180"/>
      <c r="J421" s="180"/>
      <c r="K421" s="179" t="s">
        <v>33</v>
      </c>
      <c r="L421" s="179" t="s">
        <v>33</v>
      </c>
      <c r="M421" s="179" t="s">
        <v>3346</v>
      </c>
      <c r="N421" s="184" t="s">
        <v>3347</v>
      </c>
      <c r="O421" s="222" t="s">
        <v>2469</v>
      </c>
      <c r="P421" s="224"/>
      <c r="Q421" s="184">
        <v>1</v>
      </c>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c r="FG421" s="91"/>
      <c r="FH421" s="91"/>
      <c r="FI421" s="91"/>
      <c r="FJ421" s="91"/>
      <c r="FK421" s="91"/>
      <c r="FL421" s="91"/>
      <c r="FM421" s="91"/>
      <c r="FN421" s="91"/>
      <c r="FO421" s="91"/>
      <c r="FP421" s="91"/>
      <c r="FQ421" s="91"/>
      <c r="FR421" s="91"/>
      <c r="FS421" s="91"/>
      <c r="FT421" s="91"/>
      <c r="FU421" s="91"/>
      <c r="FV421" s="91"/>
      <c r="FW421" s="91"/>
      <c r="FX421" s="91"/>
      <c r="FY421" s="91"/>
      <c r="FZ421" s="91"/>
      <c r="GA421" s="91"/>
      <c r="GB421" s="91"/>
      <c r="GC421" s="91"/>
      <c r="GD421" s="91"/>
      <c r="GE421" s="91"/>
      <c r="GF421" s="91"/>
      <c r="GG421" s="91"/>
      <c r="GH421" s="91"/>
      <c r="GI421" s="91"/>
      <c r="GJ421" s="91"/>
      <c r="GK421" s="91"/>
      <c r="GL421" s="91"/>
      <c r="GM421" s="91"/>
      <c r="GN421" s="91"/>
      <c r="GO421" s="91"/>
      <c r="GP421" s="91"/>
      <c r="GQ421" s="91"/>
      <c r="GR421" s="91"/>
      <c r="GS421" s="91"/>
      <c r="GT421" s="91"/>
      <c r="GU421" s="91"/>
      <c r="GV421" s="91"/>
      <c r="GW421" s="91"/>
      <c r="GX421" s="91"/>
      <c r="GY421" s="91"/>
      <c r="GZ421" s="91"/>
      <c r="HA421" s="91"/>
      <c r="HB421" s="91"/>
      <c r="HC421" s="91"/>
      <c r="HD421" s="91"/>
      <c r="HE421" s="91"/>
      <c r="HF421" s="91"/>
      <c r="HG421" s="91"/>
      <c r="HH421" s="91"/>
      <c r="HI421" s="91"/>
      <c r="HJ421" s="91"/>
      <c r="HK421" s="91"/>
      <c r="HL421" s="91"/>
      <c r="HM421" s="91"/>
      <c r="HN421" s="91"/>
      <c r="HO421" s="91"/>
      <c r="HP421" s="91"/>
      <c r="HQ421" s="91"/>
      <c r="HR421" s="91"/>
      <c r="HS421" s="91"/>
      <c r="HT421" s="91"/>
      <c r="HU421" s="91"/>
      <c r="HV421" s="91"/>
      <c r="HW421" s="91"/>
      <c r="HX421" s="91"/>
      <c r="HY421" s="91"/>
      <c r="HZ421" s="91"/>
      <c r="IA421" s="91"/>
      <c r="IB421" s="91"/>
      <c r="IC421" s="91"/>
      <c r="ID421" s="91"/>
      <c r="IE421" s="91"/>
      <c r="IF421" s="91"/>
      <c r="IG421" s="91"/>
      <c r="IH421" s="91"/>
      <c r="II421" s="91"/>
      <c r="IJ421" s="91"/>
      <c r="IK421" s="91"/>
      <c r="IL421" s="91"/>
      <c r="IM421" s="91"/>
      <c r="IN421" s="91"/>
      <c r="IO421" s="91"/>
      <c r="IP421" s="91"/>
      <c r="IQ421" s="91"/>
      <c r="IR421" s="91"/>
      <c r="IS421" s="91"/>
      <c r="IT421" s="91"/>
      <c r="IU421" s="91"/>
      <c r="IV421" s="91"/>
      <c r="IW421" s="91"/>
      <c r="IX421" s="91"/>
      <c r="IY421" s="91"/>
      <c r="IZ421" s="91"/>
      <c r="JA421" s="91"/>
      <c r="JB421" s="91"/>
      <c r="JC421" s="91"/>
      <c r="JD421" s="91"/>
      <c r="JE421" s="91"/>
      <c r="JF421" s="91"/>
      <c r="JG421" s="91"/>
      <c r="JH421" s="91"/>
      <c r="JI421" s="91"/>
      <c r="JJ421" s="91"/>
      <c r="JK421" s="91"/>
      <c r="JL421" s="91"/>
      <c r="JM421" s="91"/>
      <c r="JN421" s="91"/>
      <c r="JO421" s="91"/>
      <c r="JP421" s="91"/>
      <c r="JQ421" s="91"/>
      <c r="JR421" s="91"/>
      <c r="JS421" s="91"/>
      <c r="JT421" s="91"/>
      <c r="JU421" s="91"/>
      <c r="JV421" s="91"/>
      <c r="JW421" s="91"/>
      <c r="JX421" s="91"/>
      <c r="JY421" s="91"/>
      <c r="JZ421" s="91"/>
      <c r="KA421" s="91"/>
      <c r="KB421" s="91"/>
      <c r="KC421" s="91"/>
      <c r="KD421" s="91"/>
      <c r="KE421" s="91"/>
      <c r="KF421" s="91"/>
      <c r="KG421" s="91"/>
      <c r="KH421" s="91"/>
      <c r="KI421" s="91"/>
      <c r="KJ421" s="91"/>
      <c r="KK421" s="91"/>
      <c r="KL421" s="91"/>
      <c r="KM421" s="91"/>
      <c r="KN421" s="91"/>
      <c r="KO421" s="91"/>
      <c r="KP421" s="91"/>
      <c r="KQ421" s="91"/>
      <c r="KR421" s="91"/>
      <c r="KS421" s="91"/>
      <c r="KT421" s="91"/>
      <c r="KU421" s="91"/>
      <c r="KV421" s="91"/>
      <c r="KW421" s="91"/>
      <c r="KX421" s="91"/>
      <c r="KY421" s="91"/>
      <c r="KZ421" s="91"/>
      <c r="LA421" s="91"/>
      <c r="LB421" s="91"/>
      <c r="LC421" s="91"/>
      <c r="LD421" s="91"/>
      <c r="LE421" s="91"/>
      <c r="LF421" s="91"/>
      <c r="LG421" s="91"/>
      <c r="LH421" s="91"/>
      <c r="LI421" s="91"/>
      <c r="LJ421" s="91"/>
      <c r="LK421" s="91"/>
      <c r="LL421" s="91"/>
      <c r="LM421" s="91"/>
      <c r="LN421" s="91"/>
      <c r="LO421" s="91"/>
      <c r="LP421" s="91"/>
      <c r="LQ421" s="91"/>
      <c r="LR421" s="91"/>
      <c r="LS421" s="91"/>
      <c r="LT421" s="91"/>
      <c r="LU421" s="91"/>
      <c r="LV421" s="91"/>
      <c r="LW421" s="91"/>
      <c r="LX421" s="91"/>
      <c r="LY421" s="91"/>
      <c r="LZ421" s="91"/>
      <c r="MA421" s="91"/>
      <c r="MB421" s="91"/>
      <c r="MC421" s="91"/>
      <c r="MD421" s="91"/>
      <c r="ME421" s="91"/>
      <c r="MF421" s="91"/>
      <c r="MG421" s="91"/>
      <c r="MH421" s="91"/>
      <c r="MI421" s="91"/>
      <c r="MJ421" s="91"/>
      <c r="MK421" s="91"/>
      <c r="ML421" s="91"/>
      <c r="MM421" s="91"/>
      <c r="MN421" s="91"/>
      <c r="MO421" s="91"/>
      <c r="MP421" s="91"/>
      <c r="MQ421" s="91"/>
      <c r="MR421" s="91"/>
      <c r="MS421" s="91"/>
      <c r="MT421" s="91"/>
      <c r="MU421" s="91"/>
      <c r="MV421" s="91"/>
      <c r="MW421" s="91"/>
      <c r="MX421" s="91"/>
      <c r="MY421" s="91"/>
      <c r="MZ421" s="91"/>
      <c r="NA421" s="91"/>
      <c r="NB421" s="91"/>
      <c r="NC421" s="91"/>
      <c r="ND421" s="91"/>
      <c r="NE421" s="91"/>
      <c r="NF421" s="91"/>
      <c r="NG421" s="91"/>
      <c r="NH421" s="91"/>
      <c r="NI421" s="91"/>
      <c r="NJ421" s="91"/>
      <c r="NK421" s="91"/>
      <c r="NL421" s="91"/>
      <c r="NM421" s="91"/>
      <c r="NN421" s="91"/>
      <c r="NO421" s="91"/>
      <c r="NP421" s="91"/>
      <c r="NQ421" s="91"/>
      <c r="NR421" s="91"/>
      <c r="NS421" s="91"/>
      <c r="NT421" s="91"/>
      <c r="NU421" s="91"/>
      <c r="NV421" s="91"/>
      <c r="NW421" s="91"/>
      <c r="NX421" s="91"/>
      <c r="NY421" s="91"/>
      <c r="NZ421" s="91"/>
      <c r="OA421" s="91"/>
      <c r="OB421" s="91"/>
      <c r="OC421" s="91"/>
      <c r="OD421" s="91"/>
      <c r="OE421" s="91"/>
      <c r="OF421" s="91"/>
      <c r="OG421" s="91"/>
      <c r="OH421" s="91"/>
      <c r="OI421" s="91"/>
      <c r="OJ421" s="91"/>
      <c r="OK421" s="91"/>
      <c r="OL421" s="91"/>
      <c r="OM421" s="91"/>
      <c r="ON421" s="91"/>
      <c r="OO421" s="91"/>
      <c r="OP421" s="91"/>
      <c r="OQ421" s="91"/>
      <c r="OR421" s="91"/>
      <c r="OS421" s="91"/>
      <c r="OT421" s="91"/>
      <c r="OU421" s="91"/>
      <c r="OV421" s="91"/>
      <c r="OW421" s="91"/>
      <c r="OX421" s="91"/>
      <c r="OY421" s="91"/>
      <c r="OZ421" s="91"/>
      <c r="PA421" s="91"/>
      <c r="PB421" s="91"/>
      <c r="PC421" s="91"/>
      <c r="PD421" s="91"/>
      <c r="PE421" s="91"/>
      <c r="PF421" s="91"/>
      <c r="PG421" s="91"/>
      <c r="PH421" s="91"/>
      <c r="PI421" s="91"/>
      <c r="PJ421" s="91"/>
      <c r="PK421" s="91"/>
      <c r="PL421" s="91"/>
      <c r="PM421" s="91"/>
      <c r="PN421" s="91"/>
      <c r="PO421" s="91"/>
      <c r="PP421" s="91"/>
      <c r="PQ421" s="91"/>
      <c r="PR421" s="91"/>
      <c r="PS421" s="91"/>
      <c r="PT421" s="91"/>
      <c r="PU421" s="91"/>
      <c r="PV421" s="91"/>
      <c r="PW421" s="91"/>
      <c r="PX421" s="91"/>
      <c r="PY421" s="91"/>
      <c r="PZ421" s="91"/>
      <c r="QA421" s="91"/>
      <c r="QB421" s="91"/>
      <c r="QC421" s="91"/>
      <c r="QD421" s="91"/>
      <c r="QE421" s="91"/>
      <c r="QF421" s="91"/>
      <c r="QG421" s="91"/>
      <c r="QH421" s="91"/>
      <c r="QI421" s="91"/>
      <c r="QJ421" s="91"/>
      <c r="QK421" s="91"/>
      <c r="QL421" s="91"/>
      <c r="QM421" s="91"/>
      <c r="QN421" s="91"/>
      <c r="QO421" s="91"/>
      <c r="QP421" s="91"/>
      <c r="QQ421" s="91"/>
      <c r="QR421" s="91"/>
      <c r="QS421" s="91"/>
      <c r="QT421" s="91"/>
      <c r="QU421" s="91"/>
      <c r="QV421" s="91"/>
      <c r="QW421" s="91"/>
      <c r="QX421" s="91"/>
      <c r="QY421" s="91"/>
      <c r="QZ421" s="91"/>
      <c r="RA421" s="91"/>
      <c r="RB421" s="91"/>
      <c r="RC421" s="91"/>
      <c r="RD421" s="91"/>
      <c r="RE421" s="91"/>
      <c r="RF421" s="91"/>
      <c r="RG421" s="91"/>
      <c r="RH421" s="91"/>
      <c r="RI421" s="91"/>
      <c r="RJ421" s="91"/>
      <c r="RK421" s="91"/>
      <c r="RL421" s="91"/>
      <c r="RM421" s="91"/>
      <c r="RN421" s="91"/>
      <c r="RO421" s="91"/>
      <c r="RP421" s="91"/>
      <c r="RQ421" s="91"/>
      <c r="RR421" s="91"/>
      <c r="RS421" s="91"/>
      <c r="RT421" s="91"/>
      <c r="RU421" s="91"/>
      <c r="RV421" s="91"/>
      <c r="RW421" s="91"/>
      <c r="RX421" s="91"/>
      <c r="RY421" s="91"/>
      <c r="RZ421" s="91"/>
      <c r="SA421" s="91"/>
      <c r="SB421" s="91"/>
      <c r="SC421" s="91"/>
      <c r="SD421" s="91"/>
      <c r="SE421" s="91"/>
      <c r="SF421" s="91"/>
      <c r="SG421" s="91"/>
      <c r="SH421" s="91"/>
      <c r="SI421" s="91"/>
      <c r="SJ421" s="91"/>
      <c r="SK421" s="91"/>
      <c r="SL421" s="91"/>
      <c r="SM421" s="91"/>
      <c r="SN421" s="91"/>
      <c r="SO421" s="91"/>
      <c r="SP421" s="91"/>
      <c r="SQ421" s="91"/>
      <c r="SR421" s="91"/>
      <c r="SS421" s="91"/>
      <c r="ST421" s="91"/>
      <c r="SU421" s="91"/>
      <c r="SV421" s="91"/>
      <c r="SW421" s="91"/>
      <c r="SX421" s="91"/>
      <c r="SY421" s="91"/>
      <c r="SZ421" s="91"/>
      <c r="TA421" s="91"/>
      <c r="TB421" s="91"/>
      <c r="TC421" s="91"/>
      <c r="TD421" s="91"/>
      <c r="TE421" s="91"/>
      <c r="TF421" s="91"/>
      <c r="TG421" s="91"/>
      <c r="TH421" s="91"/>
      <c r="TI421" s="91"/>
      <c r="TJ421" s="91"/>
      <c r="TK421" s="91"/>
      <c r="TL421" s="91"/>
      <c r="TM421" s="91"/>
      <c r="TN421" s="91"/>
      <c r="TO421" s="91"/>
      <c r="TP421" s="91"/>
      <c r="TQ421" s="91"/>
      <c r="TR421" s="91"/>
      <c r="TS421" s="91"/>
      <c r="TT421" s="91"/>
      <c r="TU421" s="91"/>
      <c r="TV421" s="91"/>
      <c r="TW421" s="91"/>
      <c r="TX421" s="91"/>
      <c r="TY421" s="91"/>
      <c r="TZ421" s="91"/>
      <c r="UA421" s="91"/>
      <c r="UB421" s="91"/>
      <c r="UC421" s="91"/>
      <c r="UD421" s="91"/>
      <c r="UE421" s="91"/>
      <c r="UF421" s="91"/>
      <c r="UG421" s="91"/>
      <c r="UH421" s="91"/>
      <c r="UI421" s="91"/>
      <c r="UJ421" s="91"/>
      <c r="UK421" s="91"/>
      <c r="UL421" s="91"/>
      <c r="UM421" s="91"/>
      <c r="UN421" s="91"/>
      <c r="UO421" s="91"/>
      <c r="UP421" s="91"/>
      <c r="UQ421" s="91"/>
      <c r="UR421" s="91"/>
      <c r="US421" s="91"/>
      <c r="UT421" s="91"/>
      <c r="UU421" s="91"/>
      <c r="UV421" s="91"/>
      <c r="UW421" s="91"/>
      <c r="UX421" s="91"/>
      <c r="UY421" s="91"/>
      <c r="UZ421" s="91"/>
      <c r="VA421" s="91"/>
      <c r="VB421" s="91"/>
      <c r="VC421" s="91"/>
      <c r="VD421" s="91"/>
      <c r="VE421" s="91"/>
      <c r="VF421" s="91"/>
      <c r="VG421" s="91"/>
      <c r="VH421" s="91"/>
      <c r="VI421" s="91"/>
      <c r="VJ421" s="91"/>
      <c r="VK421" s="91"/>
      <c r="VL421" s="91"/>
      <c r="VM421" s="91"/>
      <c r="VN421" s="91"/>
      <c r="VO421" s="91"/>
      <c r="VP421" s="91"/>
      <c r="VQ421" s="91"/>
      <c r="VR421" s="91"/>
      <c r="VS421" s="91"/>
      <c r="VT421" s="91"/>
      <c r="VU421" s="91"/>
      <c r="VV421" s="91"/>
      <c r="VW421" s="91"/>
      <c r="VX421" s="91"/>
      <c r="VY421" s="91"/>
      <c r="VZ421" s="91"/>
      <c r="WA421" s="91"/>
      <c r="WB421" s="91"/>
      <c r="WC421" s="91"/>
      <c r="WD421" s="91"/>
      <c r="WE421" s="91"/>
      <c r="WF421" s="91"/>
      <c r="WG421" s="91"/>
      <c r="WH421" s="91"/>
      <c r="WI421" s="91"/>
      <c r="WJ421" s="91"/>
      <c r="WK421" s="91"/>
      <c r="WL421" s="91"/>
      <c r="WM421" s="91"/>
      <c r="WN421" s="91"/>
      <c r="WO421" s="91"/>
      <c r="WP421" s="91"/>
      <c r="WQ421" s="91"/>
      <c r="WR421" s="91"/>
      <c r="WS421" s="91"/>
      <c r="WT421" s="91"/>
      <c r="WU421" s="91"/>
      <c r="WV421" s="91"/>
      <c r="WW421" s="91"/>
      <c r="WX421" s="91"/>
      <c r="WY421" s="91"/>
      <c r="WZ421" s="91"/>
      <c r="XA421" s="91"/>
      <c r="XB421" s="91"/>
      <c r="XC421" s="91"/>
      <c r="XD421" s="91"/>
      <c r="XE421" s="91"/>
      <c r="XF421" s="91"/>
      <c r="XG421" s="91"/>
      <c r="XH421" s="91"/>
      <c r="XI421" s="91"/>
      <c r="XJ421" s="91"/>
      <c r="XK421" s="91"/>
      <c r="XL421" s="91"/>
      <c r="XM421" s="91"/>
      <c r="XN421" s="91"/>
      <c r="XO421" s="91"/>
      <c r="XP421" s="91"/>
      <c r="XQ421" s="91"/>
      <c r="XR421" s="91"/>
      <c r="XS421" s="91"/>
      <c r="XT421" s="91"/>
      <c r="XU421" s="91"/>
      <c r="XV421" s="91"/>
      <c r="XW421" s="91"/>
      <c r="XX421" s="91"/>
      <c r="XY421" s="91"/>
      <c r="XZ421" s="91"/>
      <c r="YA421" s="91"/>
      <c r="YB421" s="91"/>
      <c r="YC421" s="91"/>
      <c r="YD421" s="91"/>
      <c r="YE421" s="91"/>
      <c r="YF421" s="91"/>
      <c r="YG421" s="91"/>
      <c r="YH421" s="91"/>
      <c r="YI421" s="91"/>
      <c r="YJ421" s="91"/>
      <c r="YK421" s="91"/>
      <c r="YL421" s="91"/>
      <c r="YM421" s="91"/>
      <c r="YN421" s="91"/>
      <c r="YO421" s="91"/>
      <c r="YP421" s="91"/>
      <c r="YQ421" s="91"/>
      <c r="YR421" s="91"/>
      <c r="YS421" s="91"/>
      <c r="YT421" s="91"/>
      <c r="YU421" s="91"/>
      <c r="YV421" s="91"/>
      <c r="YW421" s="91"/>
      <c r="YX421" s="91"/>
      <c r="YY421" s="91"/>
      <c r="YZ421" s="91"/>
      <c r="ZA421" s="91"/>
      <c r="ZB421" s="91"/>
      <c r="ZC421" s="91"/>
      <c r="ZD421" s="91"/>
      <c r="ZE421" s="91"/>
      <c r="ZF421" s="91"/>
      <c r="ZG421" s="91"/>
      <c r="ZH421" s="91"/>
      <c r="ZI421" s="91"/>
      <c r="ZJ421" s="91"/>
      <c r="ZK421" s="91"/>
      <c r="ZL421" s="91"/>
      <c r="ZM421" s="91"/>
      <c r="ZN421" s="91"/>
      <c r="ZO421" s="91"/>
      <c r="ZP421" s="91"/>
      <c r="ZQ421" s="91"/>
      <c r="ZR421" s="91"/>
      <c r="ZS421" s="91"/>
      <c r="ZT421" s="91"/>
      <c r="ZU421" s="91"/>
      <c r="ZV421" s="91"/>
      <c r="ZW421" s="91"/>
      <c r="ZX421" s="91"/>
      <c r="ZY421" s="91"/>
      <c r="ZZ421" s="91"/>
      <c r="AAA421" s="91"/>
      <c r="AAB421" s="91"/>
      <c r="AAC421" s="91"/>
      <c r="AAD421" s="91"/>
      <c r="AAE421" s="91"/>
      <c r="AAF421" s="91"/>
      <c r="AAG421" s="91"/>
      <c r="AAH421" s="91"/>
      <c r="AAI421" s="91"/>
      <c r="AAJ421" s="91"/>
      <c r="AAK421" s="91"/>
      <c r="AAL421" s="91"/>
      <c r="AAM421" s="91"/>
      <c r="AAN421" s="91"/>
      <c r="AAO421" s="91"/>
      <c r="AAP421" s="91"/>
      <c r="AAQ421" s="91"/>
      <c r="AAR421" s="91"/>
      <c r="AAS421" s="91"/>
      <c r="AAT421" s="91"/>
      <c r="AAU421" s="91"/>
      <c r="AAV421" s="91"/>
      <c r="AAW421" s="91"/>
      <c r="AAX421" s="91"/>
      <c r="AAY421" s="91"/>
      <c r="AAZ421" s="91"/>
      <c r="ABA421" s="91"/>
      <c r="ABB421" s="91"/>
      <c r="ABC421" s="91"/>
      <c r="ABD421" s="91"/>
      <c r="ABE421" s="91"/>
      <c r="ABF421" s="91"/>
      <c r="ABG421" s="91"/>
      <c r="ABH421" s="91"/>
      <c r="ABI421" s="91"/>
      <c r="ABJ421" s="91"/>
      <c r="ABK421" s="91"/>
      <c r="ABL421" s="91"/>
      <c r="ABM421" s="91"/>
      <c r="ABN421" s="91"/>
      <c r="ABO421" s="91"/>
      <c r="ABP421" s="91"/>
      <c r="ABQ421" s="91"/>
      <c r="ABR421" s="91"/>
      <c r="ABS421" s="91"/>
      <c r="ABT421" s="91"/>
      <c r="ABU421" s="91"/>
      <c r="ABV421" s="91"/>
      <c r="ABW421" s="91"/>
      <c r="ABX421" s="91"/>
      <c r="ABY421" s="91"/>
      <c r="ABZ421" s="91"/>
      <c r="ACA421" s="91"/>
      <c r="ACB421" s="91"/>
      <c r="ACC421" s="91"/>
      <c r="ACD421" s="91"/>
      <c r="ACE421" s="91"/>
      <c r="ACF421" s="91"/>
      <c r="ACG421" s="91"/>
      <c r="ACH421" s="91"/>
      <c r="ACI421" s="91"/>
      <c r="ACJ421" s="91"/>
      <c r="ACK421" s="91"/>
      <c r="ACL421" s="91"/>
      <c r="ACM421" s="91"/>
      <c r="ACN421" s="91"/>
      <c r="ACO421" s="91"/>
      <c r="ACP421" s="91"/>
      <c r="ACQ421" s="91"/>
      <c r="ACR421" s="91"/>
      <c r="ACS421" s="91"/>
      <c r="ACT421" s="91"/>
      <c r="ACU421" s="91"/>
      <c r="ACV421" s="91"/>
      <c r="ACW421" s="91"/>
      <c r="ACX421" s="91"/>
      <c r="ACY421" s="91"/>
      <c r="ACZ421" s="91"/>
      <c r="ADA421" s="91"/>
      <c r="ADB421" s="91"/>
      <c r="ADC421" s="91"/>
      <c r="ADD421" s="91"/>
      <c r="ADE421" s="91"/>
      <c r="ADF421" s="91"/>
      <c r="ADG421" s="91"/>
      <c r="ADH421" s="91"/>
      <c r="ADI421" s="91"/>
      <c r="ADJ421" s="91"/>
      <c r="ADK421" s="91"/>
      <c r="ADL421" s="91"/>
      <c r="ADM421" s="91"/>
      <c r="ADN421" s="91"/>
      <c r="ADO421" s="91"/>
      <c r="ADP421" s="91"/>
      <c r="ADQ421" s="91"/>
      <c r="ADR421" s="91"/>
      <c r="ADS421" s="91"/>
      <c r="ADT421" s="91"/>
      <c r="ADU421" s="91"/>
      <c r="ADV421" s="91"/>
      <c r="ADW421" s="91"/>
      <c r="ADX421" s="91"/>
      <c r="ADY421" s="91"/>
      <c r="ADZ421" s="91"/>
      <c r="AEA421" s="91"/>
      <c r="AEB421" s="91"/>
      <c r="AEC421" s="91"/>
      <c r="AED421" s="91"/>
      <c r="AEE421" s="91"/>
      <c r="AEF421" s="91"/>
      <c r="AEG421" s="91"/>
      <c r="AEH421" s="91"/>
      <c r="AEI421" s="91"/>
      <c r="AEJ421" s="91"/>
      <c r="AEK421" s="91"/>
      <c r="AEL421" s="91"/>
      <c r="AEM421" s="91"/>
      <c r="AEN421" s="91"/>
      <c r="AEO421" s="91"/>
      <c r="AEP421" s="91"/>
      <c r="AEQ421" s="91"/>
      <c r="AER421" s="91"/>
      <c r="AES421" s="91"/>
      <c r="AET421" s="91"/>
      <c r="AEU421" s="91"/>
      <c r="AEV421" s="91"/>
      <c r="AEW421" s="91"/>
      <c r="AEX421" s="91"/>
      <c r="AEY421" s="91"/>
      <c r="AEZ421" s="91"/>
      <c r="AFA421" s="91"/>
      <c r="AFB421" s="91"/>
      <c r="AFC421" s="91"/>
      <c r="AFD421" s="91"/>
      <c r="AFE421" s="91"/>
      <c r="AFF421" s="91"/>
      <c r="AFG421" s="91"/>
      <c r="AFH421" s="91"/>
      <c r="AFI421" s="91"/>
      <c r="AFJ421" s="91"/>
      <c r="AFK421" s="91"/>
      <c r="AFL421" s="91"/>
      <c r="AFM421" s="91"/>
      <c r="AFN421" s="91"/>
      <c r="AFO421" s="91"/>
      <c r="AFP421" s="91"/>
      <c r="AFQ421" s="91"/>
      <c r="AFR421" s="91"/>
      <c r="AFS421" s="91"/>
      <c r="AFT421" s="91"/>
      <c r="AFU421" s="91"/>
      <c r="AFV421" s="91"/>
      <c r="AFW421" s="91"/>
      <c r="AFX421" s="91"/>
      <c r="AFY421" s="91"/>
      <c r="AFZ421" s="91"/>
      <c r="AGA421" s="91"/>
      <c r="AGB421" s="91"/>
      <c r="AGC421" s="91"/>
      <c r="AGD421" s="91"/>
      <c r="AGE421" s="91"/>
      <c r="AGF421" s="91"/>
      <c r="AGG421" s="91"/>
      <c r="AGH421" s="91"/>
      <c r="AGI421" s="91"/>
      <c r="AGJ421" s="91"/>
      <c r="AGK421" s="91"/>
      <c r="AGL421" s="91"/>
      <c r="AGM421" s="91"/>
      <c r="AGN421" s="91"/>
      <c r="AGO421" s="91"/>
      <c r="AGP421" s="91"/>
      <c r="AGQ421" s="91"/>
      <c r="AGR421" s="91"/>
      <c r="AGS421" s="91"/>
      <c r="AGT421" s="91"/>
      <c r="AGU421" s="91"/>
      <c r="AGV421" s="91"/>
      <c r="AGW421" s="91"/>
      <c r="AGX421" s="91"/>
      <c r="AGY421" s="91"/>
      <c r="AGZ421" s="91"/>
      <c r="AHA421" s="91"/>
      <c r="AHB421" s="91"/>
      <c r="AHC421" s="91"/>
      <c r="AHD421" s="91"/>
      <c r="AHE421" s="91"/>
      <c r="AHF421" s="91"/>
      <c r="AHG421" s="91"/>
      <c r="AHH421" s="91"/>
      <c r="AHI421" s="91"/>
      <c r="AHJ421" s="91"/>
      <c r="AHK421" s="91"/>
      <c r="AHL421" s="91"/>
      <c r="AHM421" s="91"/>
      <c r="AHN421" s="91"/>
      <c r="AHO421" s="91"/>
      <c r="AHP421" s="91"/>
      <c r="AHQ421" s="91"/>
      <c r="AHR421" s="91"/>
      <c r="AHS421" s="91"/>
      <c r="AHT421" s="91"/>
      <c r="AHU421" s="91"/>
      <c r="AHV421" s="91"/>
      <c r="AHW421" s="91"/>
      <c r="AHX421" s="91"/>
      <c r="AHY421" s="91"/>
      <c r="AHZ421" s="91"/>
      <c r="AIA421" s="91"/>
      <c r="AIB421" s="91"/>
      <c r="AIC421" s="91"/>
      <c r="AID421" s="91"/>
      <c r="AIE421" s="91"/>
      <c r="AIF421" s="91"/>
      <c r="AIG421" s="91"/>
      <c r="AIH421" s="91"/>
      <c r="AII421" s="91"/>
      <c r="AIJ421" s="91"/>
      <c r="AIK421" s="91"/>
      <c r="AIL421" s="91"/>
      <c r="AIM421" s="91"/>
      <c r="AIN421" s="91"/>
      <c r="AIO421" s="91"/>
      <c r="AIP421" s="91"/>
      <c r="AIQ421" s="91"/>
      <c r="AIR421" s="91"/>
      <c r="AIS421" s="91"/>
      <c r="AIT421" s="91"/>
      <c r="AIU421" s="91"/>
      <c r="AIV421" s="91"/>
      <c r="AIW421" s="91"/>
      <c r="AIX421" s="91"/>
      <c r="AIY421" s="91"/>
      <c r="AIZ421" s="91"/>
      <c r="AJA421" s="91"/>
      <c r="AJB421" s="91"/>
      <c r="AJC421" s="91"/>
      <c r="AJD421" s="91"/>
      <c r="AJE421" s="91"/>
      <c r="AJF421" s="91"/>
      <c r="AJG421" s="91"/>
      <c r="AJH421" s="91"/>
      <c r="AJI421" s="91"/>
      <c r="AJJ421" s="91"/>
      <c r="AJK421" s="91"/>
      <c r="AJL421" s="91"/>
      <c r="AJM421" s="91"/>
      <c r="AJN421" s="91"/>
      <c r="AJO421" s="91"/>
      <c r="AJP421" s="91"/>
      <c r="AJQ421" s="91"/>
      <c r="AJR421" s="91"/>
      <c r="AJS421" s="91"/>
      <c r="AJT421" s="91"/>
      <c r="AJU421" s="91"/>
      <c r="AJV421" s="91"/>
      <c r="AJW421" s="91"/>
      <c r="AJX421" s="91"/>
      <c r="AJY421" s="91"/>
      <c r="AJZ421" s="91"/>
      <c r="AKA421" s="91"/>
      <c r="AKB421" s="91"/>
      <c r="AKC421" s="91"/>
      <c r="AKD421" s="91"/>
      <c r="AKE421" s="91"/>
      <c r="AKF421" s="91"/>
      <c r="AKG421" s="91"/>
      <c r="AKH421" s="91"/>
      <c r="AKI421" s="91"/>
      <c r="AKJ421" s="91"/>
      <c r="AKK421" s="91"/>
      <c r="AKL421" s="91"/>
      <c r="AKM421" s="91"/>
      <c r="AKN421" s="91"/>
      <c r="AKO421" s="91"/>
      <c r="AKP421" s="91"/>
      <c r="AKQ421" s="91"/>
      <c r="AKR421" s="91"/>
      <c r="AKS421" s="91"/>
      <c r="AKT421" s="91"/>
      <c r="AKU421" s="91"/>
      <c r="AKV421" s="91"/>
      <c r="AKW421" s="91"/>
      <c r="AKX421" s="91"/>
      <c r="AKY421" s="91"/>
      <c r="AKZ421" s="91"/>
      <c r="ALA421" s="91"/>
      <c r="ALB421" s="91"/>
      <c r="ALC421" s="91"/>
      <c r="ALD421" s="91"/>
      <c r="ALE421" s="91"/>
      <c r="ALF421" s="91"/>
      <c r="ALG421" s="91"/>
      <c r="ALH421" s="91"/>
      <c r="ALI421" s="91"/>
      <c r="ALJ421" s="91"/>
      <c r="ALK421" s="91"/>
      <c r="ALL421" s="91"/>
      <c r="ALM421" s="91"/>
      <c r="ALN421" s="91"/>
      <c r="ALO421" s="91"/>
      <c r="ALP421" s="91"/>
      <c r="ALQ421" s="91"/>
      <c r="ALR421" s="91"/>
      <c r="ALS421" s="91"/>
      <c r="ALT421" s="91"/>
      <c r="ALU421" s="91"/>
      <c r="ALV421" s="91"/>
      <c r="ALW421" s="91"/>
      <c r="ALX421" s="91"/>
      <c r="ALY421" s="91"/>
      <c r="ALZ421" s="91"/>
      <c r="AMA421" s="91"/>
      <c r="AMB421" s="91"/>
      <c r="AMC421" s="91"/>
      <c r="AMD421" s="91"/>
      <c r="AME421" s="91"/>
      <c r="AMF421" s="91"/>
      <c r="AMG421" s="91"/>
      <c r="AMH421" s="91"/>
      <c r="AMI421" s="91"/>
      <c r="AMJ421" s="91"/>
      <c r="AMK421" s="91"/>
      <c r="AML421" s="91"/>
      <c r="AMM421" s="91"/>
      <c r="AMN421" s="91"/>
      <c r="AMO421" s="91"/>
      <c r="AMP421" s="91"/>
      <c r="AMQ421" s="91"/>
      <c r="AMR421" s="91"/>
      <c r="AMS421" s="91"/>
      <c r="AMT421" s="91"/>
      <c r="AMU421" s="91"/>
      <c r="AMV421" s="91"/>
      <c r="AMW421" s="91"/>
      <c r="AMX421" s="91"/>
      <c r="AMY421" s="91"/>
      <c r="AMZ421" s="91"/>
      <c r="ANA421" s="91"/>
      <c r="ANB421" s="91"/>
      <c r="ANC421" s="91"/>
      <c r="AND421" s="91"/>
      <c r="ANE421" s="91"/>
      <c r="ANF421" s="91"/>
      <c r="ANG421" s="91"/>
      <c r="ANH421" s="91"/>
      <c r="ANI421" s="91"/>
      <c r="ANJ421" s="91"/>
      <c r="ANK421" s="91"/>
      <c r="ANL421" s="91"/>
      <c r="ANM421" s="91"/>
      <c r="ANN421" s="91"/>
      <c r="ANO421" s="91"/>
      <c r="ANP421" s="91"/>
      <c r="ANQ421" s="91"/>
      <c r="ANR421" s="91"/>
      <c r="ANS421" s="91"/>
      <c r="ANT421" s="91"/>
      <c r="ANU421" s="91"/>
      <c r="ANV421" s="91"/>
      <c r="ANW421" s="91"/>
      <c r="ANX421" s="91"/>
      <c r="ANY421" s="91"/>
      <c r="ANZ421" s="91"/>
      <c r="AOA421" s="91"/>
      <c r="AOB421" s="91"/>
      <c r="AOC421" s="91"/>
      <c r="AOD421" s="91"/>
      <c r="AOE421" s="91"/>
      <c r="AOF421" s="91"/>
      <c r="AOG421" s="91"/>
      <c r="AOH421" s="91"/>
      <c r="AOI421" s="91"/>
      <c r="AOJ421" s="91"/>
      <c r="AOK421" s="91"/>
      <c r="AOL421" s="91"/>
      <c r="AOM421" s="91"/>
      <c r="AON421" s="91"/>
      <c r="AOO421" s="91"/>
      <c r="AOP421" s="91"/>
      <c r="AOQ421" s="91"/>
      <c r="AOR421" s="91"/>
      <c r="AOS421" s="91"/>
      <c r="AOT421" s="91"/>
      <c r="AOU421" s="91"/>
      <c r="AOV421" s="91"/>
      <c r="AOW421" s="91"/>
      <c r="AOX421" s="91"/>
      <c r="AOY421" s="91"/>
      <c r="AOZ421" s="91"/>
      <c r="APA421" s="91"/>
      <c r="APB421" s="91"/>
      <c r="APC421" s="91"/>
      <c r="APD421" s="91"/>
      <c r="APE421" s="91"/>
      <c r="APF421" s="91"/>
      <c r="APG421" s="91"/>
      <c r="APH421" s="91"/>
      <c r="API421" s="91"/>
      <c r="APJ421" s="91"/>
      <c r="APK421" s="91"/>
      <c r="APL421" s="91"/>
      <c r="APM421" s="91"/>
      <c r="APN421" s="91"/>
      <c r="APO421" s="91"/>
      <c r="APP421" s="91"/>
      <c r="APQ421" s="91"/>
      <c r="APR421" s="91"/>
      <c r="APS421" s="91"/>
      <c r="APT421" s="91"/>
      <c r="APU421" s="91"/>
      <c r="APV421" s="91"/>
      <c r="APW421" s="91"/>
      <c r="APX421" s="91"/>
      <c r="APY421" s="91"/>
      <c r="APZ421" s="91"/>
      <c r="AQA421" s="91"/>
      <c r="AQB421" s="91"/>
      <c r="AQC421" s="91"/>
      <c r="AQD421" s="91"/>
      <c r="AQE421" s="91"/>
      <c r="AQF421" s="91"/>
      <c r="AQG421" s="91"/>
      <c r="AQH421" s="91"/>
      <c r="AQI421" s="91"/>
      <c r="AQJ421" s="91"/>
      <c r="AQK421" s="91"/>
      <c r="AQL421" s="91"/>
      <c r="AQM421" s="91"/>
      <c r="AQN421" s="91"/>
      <c r="AQO421" s="91"/>
      <c r="AQP421" s="91"/>
      <c r="AQQ421" s="91"/>
      <c r="AQR421" s="91"/>
      <c r="AQS421" s="91"/>
      <c r="AQT421" s="91"/>
      <c r="AQU421" s="91"/>
      <c r="AQV421" s="91"/>
      <c r="AQW421" s="91"/>
      <c r="AQX421" s="91"/>
      <c r="AQY421" s="91"/>
      <c r="AQZ421" s="91"/>
      <c r="ARA421" s="91"/>
      <c r="ARB421" s="91"/>
      <c r="ARC421" s="91"/>
      <c r="ARD421" s="91"/>
      <c r="ARE421" s="91"/>
      <c r="ARF421" s="91"/>
      <c r="ARG421" s="91"/>
      <c r="ARH421" s="91"/>
      <c r="ARI421" s="91"/>
      <c r="ARJ421" s="91"/>
      <c r="ARK421" s="91"/>
      <c r="ARL421" s="91"/>
      <c r="ARM421" s="91"/>
      <c r="ARN421" s="91"/>
      <c r="ARO421" s="91"/>
      <c r="ARP421" s="91"/>
      <c r="ARQ421" s="91"/>
      <c r="ARR421" s="91"/>
      <c r="ARS421" s="91"/>
      <c r="ART421" s="91"/>
      <c r="ARU421" s="91"/>
      <c r="ARV421" s="91"/>
      <c r="ARW421" s="91"/>
      <c r="ARX421" s="91"/>
      <c r="ARY421" s="91"/>
      <c r="ARZ421" s="91"/>
      <c r="ASA421" s="91"/>
      <c r="ASB421" s="91"/>
      <c r="ASC421" s="91"/>
      <c r="ASD421" s="91"/>
      <c r="ASE421" s="91"/>
      <c r="ASF421" s="91"/>
      <c r="ASG421" s="91"/>
      <c r="ASH421" s="91"/>
      <c r="ASI421" s="91"/>
      <c r="ASJ421" s="91"/>
      <c r="ASK421" s="91"/>
      <c r="ASL421" s="91"/>
      <c r="ASM421" s="91"/>
      <c r="ASN421" s="91"/>
      <c r="ASO421" s="91"/>
      <c r="ASP421" s="91"/>
      <c r="ASQ421" s="91"/>
      <c r="ASR421" s="91"/>
      <c r="ASS421" s="91"/>
      <c r="AST421" s="91"/>
      <c r="ASU421" s="91"/>
      <c r="ASV421" s="91"/>
      <c r="ASW421" s="91"/>
      <c r="ASX421" s="91"/>
      <c r="ASY421" s="91"/>
      <c r="ASZ421" s="91"/>
      <c r="ATA421" s="91"/>
      <c r="ATB421" s="91"/>
      <c r="ATC421" s="91"/>
      <c r="ATD421" s="91"/>
      <c r="ATE421" s="91"/>
      <c r="ATF421" s="91"/>
      <c r="ATG421" s="91"/>
      <c r="ATH421" s="91"/>
      <c r="ATI421" s="91"/>
      <c r="ATJ421" s="91"/>
      <c r="ATK421" s="91"/>
      <c r="ATL421" s="91"/>
      <c r="ATM421" s="91"/>
      <c r="ATN421" s="91"/>
      <c r="ATO421" s="91"/>
      <c r="ATP421" s="91"/>
      <c r="ATQ421" s="91"/>
      <c r="ATR421" s="91"/>
      <c r="ATS421" s="91"/>
      <c r="ATT421" s="91"/>
      <c r="ATU421" s="91"/>
      <c r="ATV421" s="91"/>
      <c r="ATW421" s="91"/>
      <c r="ATX421" s="91"/>
      <c r="ATY421" s="91"/>
      <c r="ATZ421" s="91"/>
      <c r="AUA421" s="91"/>
      <c r="AUB421" s="91"/>
      <c r="AUC421" s="91"/>
      <c r="AUD421" s="91"/>
      <c r="AUE421" s="91"/>
      <c r="AUF421" s="91"/>
      <c r="AUG421" s="91"/>
      <c r="AUH421" s="91"/>
      <c r="AUI421" s="91"/>
      <c r="AUJ421" s="91"/>
      <c r="AUK421" s="91"/>
      <c r="AUL421" s="91"/>
      <c r="AUM421" s="91"/>
      <c r="AUN421" s="91"/>
      <c r="AUO421" s="91"/>
      <c r="AUP421" s="91"/>
      <c r="AUQ421" s="91"/>
      <c r="AUR421" s="91"/>
      <c r="AUS421" s="91"/>
      <c r="AUT421" s="91"/>
      <c r="AUU421" s="91"/>
      <c r="AUV421" s="91"/>
      <c r="AUW421" s="91"/>
      <c r="AUX421" s="91"/>
      <c r="AUY421" s="91"/>
      <c r="AUZ421" s="91"/>
      <c r="AVA421" s="91"/>
      <c r="AVB421" s="91"/>
      <c r="AVC421" s="91"/>
      <c r="AVD421" s="91"/>
      <c r="AVE421" s="91"/>
      <c r="AVF421" s="91"/>
      <c r="AVG421" s="91"/>
      <c r="AVH421" s="91"/>
      <c r="AVI421" s="91"/>
      <c r="AVJ421" s="91"/>
      <c r="AVK421" s="91"/>
      <c r="AVL421" s="91"/>
      <c r="AVM421" s="91"/>
      <c r="AVN421" s="91"/>
      <c r="AVO421" s="91"/>
      <c r="AVP421" s="91"/>
      <c r="AVQ421" s="91"/>
      <c r="AVR421" s="91"/>
      <c r="AVS421" s="91"/>
      <c r="AVT421" s="91"/>
      <c r="AVU421" s="91"/>
      <c r="AVV421" s="91"/>
      <c r="AVW421" s="91"/>
      <c r="AVX421" s="91"/>
      <c r="AVY421" s="91"/>
      <c r="AVZ421" s="91"/>
      <c r="AWA421" s="91"/>
      <c r="AWB421" s="91"/>
      <c r="AWC421" s="91"/>
      <c r="AWD421" s="91"/>
      <c r="AWE421" s="91"/>
      <c r="AWF421" s="91"/>
      <c r="AWG421" s="91"/>
      <c r="AWH421" s="91"/>
      <c r="AWI421" s="91"/>
      <c r="AWJ421" s="91"/>
      <c r="AWK421" s="91"/>
      <c r="AWL421" s="91"/>
      <c r="AWM421" s="91"/>
      <c r="AWN421" s="91"/>
      <c r="AWO421" s="91"/>
      <c r="AWP421" s="91"/>
      <c r="AWQ421" s="91"/>
      <c r="AWR421" s="91"/>
      <c r="AWS421" s="91"/>
      <c r="AWT421" s="91"/>
      <c r="AWU421" s="91"/>
      <c r="AWV421" s="91"/>
      <c r="AWW421" s="91"/>
      <c r="AWX421" s="91"/>
      <c r="AWY421" s="91"/>
      <c r="AWZ421" s="91"/>
      <c r="AXA421" s="91"/>
      <c r="AXB421" s="91"/>
      <c r="AXC421" s="91"/>
      <c r="AXD421" s="91"/>
      <c r="AXE421" s="91"/>
      <c r="AXF421" s="91"/>
      <c r="AXG421" s="91"/>
      <c r="AXH421" s="91"/>
      <c r="AXI421" s="91"/>
      <c r="AXJ421" s="91"/>
      <c r="AXK421" s="91"/>
      <c r="AXL421" s="91"/>
      <c r="AXM421" s="91"/>
      <c r="AXN421" s="91"/>
      <c r="AXO421" s="91"/>
      <c r="AXP421" s="91"/>
      <c r="AXQ421" s="91"/>
      <c r="AXR421" s="91"/>
      <c r="AXS421" s="91"/>
      <c r="AXT421" s="91"/>
      <c r="AXU421" s="91"/>
      <c r="AXV421" s="91"/>
      <c r="AXW421" s="91"/>
      <c r="AXX421" s="91"/>
      <c r="AXY421" s="91"/>
      <c r="AXZ421" s="91"/>
      <c r="AYA421" s="91"/>
      <c r="AYB421" s="91"/>
      <c r="AYC421" s="91"/>
      <c r="AYD421" s="91"/>
      <c r="AYE421" s="91"/>
      <c r="AYF421" s="91"/>
      <c r="AYG421" s="91"/>
      <c r="AYH421" s="91"/>
      <c r="AYI421" s="91"/>
      <c r="AYJ421" s="91"/>
      <c r="AYK421" s="91"/>
      <c r="AYL421" s="91"/>
      <c r="AYM421" s="91"/>
      <c r="AYN421" s="91"/>
      <c r="AYO421" s="91"/>
      <c r="AYP421" s="91"/>
      <c r="AYQ421" s="91"/>
      <c r="AYR421" s="91"/>
      <c r="AYS421" s="91"/>
      <c r="AYT421" s="91"/>
      <c r="AYU421" s="91"/>
      <c r="AYV421" s="91"/>
      <c r="AYW421" s="91"/>
      <c r="AYX421" s="91"/>
      <c r="AYY421" s="91"/>
      <c r="AYZ421" s="91"/>
      <c r="AZA421" s="91"/>
      <c r="AZB421" s="91"/>
      <c r="AZC421" s="91"/>
      <c r="AZD421" s="91"/>
      <c r="AZE421" s="91"/>
      <c r="AZF421" s="91"/>
      <c r="AZG421" s="91"/>
      <c r="AZH421" s="91"/>
      <c r="AZI421" s="91"/>
      <c r="AZJ421" s="91"/>
      <c r="AZK421" s="91"/>
      <c r="AZL421" s="91"/>
      <c r="AZM421" s="91"/>
      <c r="AZN421" s="91"/>
      <c r="AZO421" s="91"/>
      <c r="AZP421" s="91"/>
      <c r="AZQ421" s="91"/>
      <c r="AZR421" s="91"/>
      <c r="AZS421" s="91"/>
      <c r="AZT421" s="91"/>
      <c r="AZU421" s="91"/>
      <c r="AZV421" s="91"/>
      <c r="AZW421" s="91"/>
      <c r="AZX421" s="91"/>
      <c r="AZY421" s="91"/>
      <c r="AZZ421" s="91"/>
      <c r="BAA421" s="91"/>
      <c r="BAB421" s="91"/>
      <c r="BAC421" s="91"/>
      <c r="BAD421" s="91"/>
      <c r="BAE421" s="91"/>
      <c r="BAF421" s="91"/>
      <c r="BAG421" s="91"/>
      <c r="BAH421" s="91"/>
      <c r="BAI421" s="91"/>
      <c r="BAJ421" s="91"/>
      <c r="BAK421" s="91"/>
      <c r="BAL421" s="91"/>
      <c r="BAM421" s="91"/>
      <c r="BAN421" s="91"/>
      <c r="BAO421" s="91"/>
      <c r="BAP421" s="91"/>
      <c r="BAQ421" s="91"/>
      <c r="BAR421" s="91"/>
      <c r="BAS421" s="91"/>
      <c r="BAT421" s="91"/>
      <c r="BAU421" s="91"/>
      <c r="BAV421" s="91"/>
      <c r="BAW421" s="91"/>
      <c r="BAX421" s="91"/>
      <c r="BAY421" s="91"/>
      <c r="BAZ421" s="91"/>
      <c r="BBA421" s="91"/>
      <c r="BBB421" s="91"/>
      <c r="BBC421" s="91"/>
      <c r="BBD421" s="91"/>
      <c r="BBE421" s="91"/>
      <c r="BBF421" s="91"/>
      <c r="BBG421" s="91"/>
      <c r="BBH421" s="91"/>
      <c r="BBI421" s="91"/>
      <c r="BBJ421" s="91"/>
      <c r="BBK421" s="91"/>
      <c r="BBL421" s="91"/>
      <c r="BBM421" s="91"/>
      <c r="BBN421" s="91"/>
      <c r="BBO421" s="91"/>
      <c r="BBP421" s="91"/>
      <c r="BBQ421" s="91"/>
      <c r="BBR421" s="91"/>
      <c r="BBS421" s="91"/>
      <c r="BBT421" s="91"/>
      <c r="BBU421" s="91"/>
      <c r="BBV421" s="91"/>
      <c r="BBW421" s="91"/>
      <c r="BBX421" s="91"/>
      <c r="BBY421" s="91"/>
      <c r="BBZ421" s="91"/>
      <c r="BCA421" s="91"/>
      <c r="BCB421" s="91"/>
      <c r="BCC421" s="91"/>
      <c r="BCD421" s="91"/>
      <c r="BCE421" s="91"/>
      <c r="BCF421" s="91"/>
      <c r="BCG421" s="91"/>
      <c r="BCH421" s="91"/>
      <c r="BCI421" s="91"/>
      <c r="BCJ421" s="91"/>
      <c r="BCK421" s="91"/>
      <c r="BCL421" s="91"/>
      <c r="BCM421" s="91"/>
      <c r="BCN421" s="91"/>
      <c r="BCO421" s="91"/>
      <c r="BCP421" s="91"/>
      <c r="BCQ421" s="91"/>
      <c r="BCR421" s="91"/>
      <c r="BCS421" s="91"/>
      <c r="BCT421" s="91"/>
      <c r="BCU421" s="91"/>
      <c r="BCV421" s="91"/>
      <c r="BCW421" s="91"/>
      <c r="BCX421" s="91"/>
      <c r="BCY421" s="91"/>
      <c r="BCZ421" s="91"/>
      <c r="BDA421" s="91"/>
      <c r="BDB421" s="91"/>
      <c r="BDC421" s="91"/>
      <c r="BDD421" s="91"/>
      <c r="BDE421" s="91"/>
      <c r="BDF421" s="91"/>
      <c r="BDG421" s="91"/>
      <c r="BDH421" s="91"/>
      <c r="BDI421" s="91"/>
      <c r="BDJ421" s="91"/>
      <c r="BDK421" s="91"/>
      <c r="BDL421" s="91"/>
      <c r="BDM421" s="91"/>
      <c r="BDN421" s="91"/>
      <c r="BDO421" s="91"/>
      <c r="BDP421" s="91"/>
      <c r="BDQ421" s="91"/>
      <c r="BDR421" s="91"/>
      <c r="BDS421" s="91"/>
      <c r="BDT421" s="91"/>
      <c r="BDU421" s="91"/>
      <c r="BDV421" s="91"/>
      <c r="BDW421" s="91"/>
      <c r="BDX421" s="91"/>
      <c r="BDY421" s="91"/>
      <c r="BDZ421" s="91"/>
      <c r="BEA421" s="91"/>
      <c r="BEB421" s="91"/>
      <c r="BEC421" s="91"/>
      <c r="BED421" s="91"/>
      <c r="BEE421" s="91"/>
      <c r="BEF421" s="91"/>
      <c r="BEG421" s="91"/>
      <c r="BEH421" s="91"/>
      <c r="BEI421" s="91"/>
      <c r="BEJ421" s="91"/>
      <c r="BEK421" s="91"/>
      <c r="BEL421" s="91"/>
      <c r="BEM421" s="91"/>
      <c r="BEN421" s="91"/>
      <c r="BEO421" s="91"/>
      <c r="BEP421" s="91"/>
      <c r="BEQ421" s="91"/>
      <c r="BER421" s="91"/>
      <c r="BES421" s="91"/>
      <c r="BET421" s="91"/>
      <c r="BEU421" s="91"/>
      <c r="BEV421" s="91"/>
      <c r="BEW421" s="91"/>
      <c r="BEX421" s="91"/>
      <c r="BEY421" s="91"/>
      <c r="BEZ421" s="91"/>
      <c r="BFA421" s="91"/>
      <c r="BFB421" s="91"/>
      <c r="BFC421" s="91"/>
      <c r="BFD421" s="91"/>
      <c r="BFE421" s="91"/>
      <c r="BFF421" s="91"/>
      <c r="BFG421" s="91"/>
      <c r="BFH421" s="91"/>
      <c r="BFI421" s="91"/>
      <c r="BFJ421" s="91"/>
      <c r="BFK421" s="91"/>
      <c r="BFL421" s="91"/>
      <c r="BFM421" s="91"/>
      <c r="BFN421" s="91"/>
      <c r="BFO421" s="91"/>
      <c r="BFP421" s="91"/>
      <c r="BFQ421" s="91"/>
      <c r="BFR421" s="91"/>
      <c r="BFS421" s="91"/>
      <c r="BFT421" s="91"/>
      <c r="BFU421" s="91"/>
      <c r="BFV421" s="91"/>
      <c r="BFW421" s="91"/>
      <c r="BFX421" s="91"/>
      <c r="BFY421" s="91"/>
      <c r="BFZ421" s="91"/>
      <c r="BGA421" s="91"/>
      <c r="BGB421" s="91"/>
      <c r="BGC421" s="91"/>
      <c r="BGD421" s="91"/>
      <c r="BGE421" s="91"/>
      <c r="BGF421" s="91"/>
      <c r="BGG421" s="91"/>
      <c r="BGH421" s="91"/>
      <c r="BGI421" s="91"/>
      <c r="BGJ421" s="91"/>
      <c r="BGK421" s="91"/>
      <c r="BGL421" s="91"/>
      <c r="BGM421" s="91"/>
      <c r="BGN421" s="91"/>
      <c r="BGO421" s="91"/>
      <c r="BGP421" s="91"/>
      <c r="BGQ421" s="91"/>
      <c r="BGR421" s="91"/>
      <c r="BGS421" s="91"/>
      <c r="BGT421" s="91"/>
      <c r="BGU421" s="91"/>
      <c r="BGV421" s="91"/>
      <c r="BGW421" s="91"/>
      <c r="BGX421" s="91"/>
      <c r="BGY421" s="91"/>
      <c r="BGZ421" s="91"/>
      <c r="BHA421" s="91"/>
      <c r="BHB421" s="91"/>
      <c r="BHC421" s="91"/>
      <c r="BHD421" s="91"/>
      <c r="BHE421" s="91"/>
      <c r="BHF421" s="91"/>
      <c r="BHG421" s="91"/>
      <c r="BHH421" s="91"/>
      <c r="BHI421" s="91"/>
      <c r="BHJ421" s="91"/>
      <c r="BHK421" s="91"/>
      <c r="BHL421" s="91"/>
      <c r="BHM421" s="91"/>
      <c r="BHN421" s="91"/>
      <c r="BHO421" s="91"/>
      <c r="BHP421" s="91"/>
      <c r="BHQ421" s="91"/>
      <c r="BHR421" s="91"/>
      <c r="BHS421" s="91"/>
      <c r="BHT421" s="91"/>
      <c r="BHU421" s="91"/>
      <c r="BHV421" s="91"/>
      <c r="BHW421" s="91"/>
      <c r="BHX421" s="91"/>
      <c r="BHY421" s="91"/>
      <c r="BHZ421" s="91"/>
      <c r="BIA421" s="91"/>
      <c r="BIB421" s="91"/>
      <c r="BIC421" s="91"/>
      <c r="BID421" s="91"/>
      <c r="BIE421" s="91"/>
      <c r="BIF421" s="91"/>
      <c r="BIG421" s="91"/>
      <c r="BIH421" s="91"/>
      <c r="BII421" s="91"/>
      <c r="BIJ421" s="91"/>
      <c r="BIK421" s="91"/>
      <c r="BIL421" s="91"/>
      <c r="BIM421" s="91"/>
      <c r="BIN421" s="91"/>
      <c r="BIO421" s="91"/>
      <c r="BIP421" s="91"/>
      <c r="BIQ421" s="91"/>
      <c r="BIR421" s="91"/>
      <c r="BIS421" s="91"/>
      <c r="BIT421" s="91"/>
      <c r="BIU421" s="91"/>
      <c r="BIV421" s="91"/>
      <c r="BIW421" s="91"/>
      <c r="BIX421" s="91"/>
      <c r="BIY421" s="91"/>
      <c r="BIZ421" s="91"/>
      <c r="BJA421" s="91"/>
      <c r="BJB421" s="91"/>
      <c r="BJC421" s="91"/>
      <c r="BJD421" s="91"/>
      <c r="BJE421" s="91"/>
      <c r="BJF421" s="91"/>
      <c r="BJG421" s="91"/>
      <c r="BJH421" s="91"/>
      <c r="BJI421" s="91"/>
      <c r="BJJ421" s="91"/>
      <c r="BJK421" s="91"/>
      <c r="BJL421" s="91"/>
      <c r="BJM421" s="91"/>
      <c r="BJN421" s="91"/>
      <c r="BJO421" s="91"/>
      <c r="BJP421" s="91"/>
      <c r="BJQ421" s="91"/>
      <c r="BJR421" s="91"/>
      <c r="BJS421" s="91"/>
      <c r="BJT421" s="91"/>
      <c r="BJU421" s="91"/>
      <c r="BJV421" s="91"/>
      <c r="BJW421" s="91"/>
      <c r="BJX421" s="91"/>
      <c r="BJY421" s="91"/>
      <c r="BJZ421" s="91"/>
      <c r="BKA421" s="91"/>
      <c r="BKB421" s="91"/>
      <c r="BKC421" s="91"/>
      <c r="BKD421" s="91"/>
      <c r="BKE421" s="91"/>
      <c r="BKF421" s="91"/>
      <c r="BKG421" s="91"/>
      <c r="BKH421" s="91"/>
      <c r="BKI421" s="91"/>
      <c r="BKJ421" s="91"/>
      <c r="BKK421" s="91"/>
      <c r="BKL421" s="91"/>
      <c r="BKM421" s="91"/>
      <c r="BKN421" s="91"/>
      <c r="BKO421" s="91"/>
      <c r="BKP421" s="91"/>
      <c r="BKQ421" s="91"/>
      <c r="BKR421" s="91"/>
      <c r="BKS421" s="91"/>
      <c r="BKT421" s="91"/>
      <c r="BKU421" s="91"/>
      <c r="BKV421" s="91"/>
      <c r="BKW421" s="91"/>
      <c r="BKX421" s="91"/>
      <c r="BKY421" s="91"/>
      <c r="BKZ421" s="91"/>
      <c r="BLA421" s="91"/>
      <c r="BLB421" s="91"/>
      <c r="BLC421" s="91"/>
      <c r="BLD421" s="91"/>
      <c r="BLE421" s="91"/>
      <c r="BLF421" s="91"/>
      <c r="BLG421" s="91"/>
      <c r="BLH421" s="91"/>
      <c r="BLI421" s="91"/>
      <c r="BLJ421" s="91"/>
      <c r="BLK421" s="91"/>
      <c r="BLL421" s="91"/>
      <c r="BLM421" s="91"/>
      <c r="BLN421" s="91"/>
      <c r="BLO421" s="91"/>
      <c r="BLP421" s="91"/>
      <c r="BLQ421" s="91"/>
      <c r="BLR421" s="91"/>
      <c r="BLS421" s="91"/>
      <c r="BLT421" s="91"/>
      <c r="BLU421" s="91"/>
      <c r="BLV421" s="91"/>
      <c r="BLW421" s="91"/>
      <c r="BLX421" s="91"/>
      <c r="BLY421" s="91"/>
      <c r="BLZ421" s="91"/>
      <c r="BMA421" s="91"/>
      <c r="BMB421" s="91"/>
      <c r="BMC421" s="91"/>
      <c r="BMD421" s="91"/>
      <c r="BME421" s="91"/>
      <c r="BMF421" s="91"/>
      <c r="BMG421" s="91"/>
      <c r="BMH421" s="91"/>
      <c r="BMI421" s="91"/>
      <c r="BMJ421" s="91"/>
      <c r="BMK421" s="91"/>
      <c r="BML421" s="91"/>
      <c r="BMM421" s="91"/>
      <c r="BMN421" s="91"/>
      <c r="BMO421" s="91"/>
      <c r="BMP421" s="91"/>
      <c r="BMQ421" s="91"/>
      <c r="BMR421" s="91"/>
      <c r="BMS421" s="91"/>
      <c r="BMT421" s="91"/>
      <c r="BMU421" s="91"/>
      <c r="BMV421" s="91"/>
      <c r="BMW421" s="91"/>
      <c r="BMX421" s="91"/>
      <c r="BMY421" s="91"/>
      <c r="BMZ421" s="91"/>
      <c r="BNA421" s="91"/>
      <c r="BNB421" s="91"/>
      <c r="BNC421" s="91"/>
      <c r="BND421" s="91"/>
      <c r="BNE421" s="91"/>
      <c r="BNF421" s="91"/>
      <c r="BNG421" s="91"/>
      <c r="BNH421" s="91"/>
      <c r="BNI421" s="91"/>
      <c r="BNJ421" s="91"/>
      <c r="BNK421" s="91"/>
      <c r="BNL421" s="91"/>
      <c r="BNM421" s="91"/>
      <c r="BNN421" s="91"/>
      <c r="BNO421" s="91"/>
      <c r="BNP421" s="91"/>
      <c r="BNQ421" s="91"/>
      <c r="BNR421" s="91"/>
      <c r="BNS421" s="91"/>
      <c r="BNT421" s="91"/>
      <c r="BNU421" s="91"/>
      <c r="BNV421" s="91"/>
      <c r="BNW421" s="91"/>
      <c r="BNX421" s="91"/>
      <c r="BNY421" s="91"/>
      <c r="BNZ421" s="91"/>
      <c r="BOA421" s="91"/>
      <c r="BOB421" s="91"/>
      <c r="BOC421" s="91"/>
      <c r="BOD421" s="91"/>
      <c r="BOE421" s="91"/>
      <c r="BOF421" s="91"/>
      <c r="BOG421" s="91"/>
      <c r="BOH421" s="91"/>
      <c r="BOI421" s="91"/>
      <c r="BOJ421" s="91"/>
      <c r="BOK421" s="91"/>
      <c r="BOL421" s="91"/>
      <c r="BOM421" s="91"/>
      <c r="BON421" s="91"/>
      <c r="BOO421" s="91"/>
      <c r="BOP421" s="91"/>
      <c r="BOQ421" s="91"/>
      <c r="BOR421" s="91"/>
      <c r="BOS421" s="91"/>
      <c r="BOT421" s="91"/>
      <c r="BOU421" s="91"/>
      <c r="BOV421" s="91"/>
      <c r="BOW421" s="91"/>
      <c r="BOX421" s="91"/>
      <c r="BOY421" s="91"/>
      <c r="BOZ421" s="91"/>
      <c r="BPA421" s="91"/>
      <c r="BPB421" s="91"/>
      <c r="BPC421" s="91"/>
      <c r="BPD421" s="91"/>
      <c r="BPE421" s="91"/>
      <c r="BPF421" s="91"/>
      <c r="BPG421" s="91"/>
      <c r="BPH421" s="91"/>
      <c r="BPI421" s="91"/>
      <c r="BPJ421" s="91"/>
      <c r="BPK421" s="91"/>
      <c r="BPL421" s="91"/>
      <c r="BPM421" s="91"/>
      <c r="BPN421" s="91"/>
      <c r="BPO421" s="91"/>
      <c r="BPP421" s="91"/>
      <c r="BPQ421" s="91"/>
      <c r="BPR421" s="91"/>
      <c r="BPS421" s="91"/>
      <c r="BPT421" s="91"/>
      <c r="BPU421" s="91"/>
      <c r="BPV421" s="91"/>
      <c r="BPW421" s="91"/>
      <c r="BPX421" s="91"/>
      <c r="BPY421" s="91"/>
      <c r="BPZ421" s="91"/>
      <c r="BQA421" s="91"/>
      <c r="BQB421" s="91"/>
      <c r="BQC421" s="91"/>
      <c r="BQD421" s="91"/>
      <c r="BQE421" s="91"/>
      <c r="BQF421" s="91"/>
      <c r="BQG421" s="91"/>
      <c r="BQH421" s="91"/>
      <c r="BQI421" s="91"/>
      <c r="BQJ421" s="91"/>
      <c r="BQK421" s="91"/>
      <c r="BQL421" s="91"/>
      <c r="BQM421" s="91"/>
      <c r="BQN421" s="91"/>
      <c r="BQO421" s="91"/>
      <c r="BQP421" s="91"/>
      <c r="BQQ421" s="91"/>
      <c r="BQR421" s="91"/>
      <c r="BQS421" s="91"/>
      <c r="BQT421" s="91"/>
      <c r="BQU421" s="91"/>
      <c r="BQV421" s="91"/>
      <c r="BQW421" s="91"/>
      <c r="BQX421" s="91"/>
      <c r="BQY421" s="91"/>
      <c r="BQZ421" s="91"/>
      <c r="BRA421" s="91"/>
      <c r="BRB421" s="91"/>
      <c r="BRC421" s="91"/>
      <c r="BRD421" s="91"/>
      <c r="BRE421" s="91"/>
      <c r="BRF421" s="91"/>
      <c r="BRG421" s="91"/>
      <c r="BRH421" s="91"/>
      <c r="BRI421" s="91"/>
      <c r="BRJ421" s="91"/>
      <c r="BRK421" s="91"/>
      <c r="BRL421" s="91"/>
      <c r="BRM421" s="91"/>
      <c r="BRN421" s="91"/>
      <c r="BRO421" s="91"/>
      <c r="BRP421" s="91"/>
      <c r="BRQ421" s="91"/>
      <c r="BRR421" s="91"/>
      <c r="BRS421" s="91"/>
      <c r="BRT421" s="91"/>
      <c r="BRU421" s="91"/>
      <c r="BRV421" s="91"/>
      <c r="BRW421" s="91"/>
      <c r="BRX421" s="91"/>
      <c r="BRY421" s="91"/>
      <c r="BRZ421" s="91"/>
      <c r="BSA421" s="91"/>
      <c r="BSB421" s="91"/>
      <c r="BSC421" s="91"/>
      <c r="BSD421" s="91"/>
      <c r="BSE421" s="91"/>
      <c r="BSF421" s="91"/>
      <c r="BSG421" s="91"/>
      <c r="BSH421" s="91"/>
      <c r="BSI421" s="91"/>
      <c r="BSJ421" s="91"/>
      <c r="BSK421" s="91"/>
      <c r="BSL421" s="91"/>
      <c r="BSM421" s="91"/>
      <c r="BSN421" s="91"/>
      <c r="BSO421" s="91"/>
      <c r="BSP421" s="91"/>
      <c r="BSQ421" s="91"/>
      <c r="BSR421" s="91"/>
      <c r="BSS421" s="91"/>
      <c r="BST421" s="91"/>
      <c r="BSU421" s="91"/>
      <c r="BSV421" s="91"/>
      <c r="BSW421" s="91"/>
      <c r="BSX421" s="91"/>
      <c r="BSY421" s="91"/>
      <c r="BSZ421" s="91"/>
      <c r="BTA421" s="91"/>
      <c r="BTB421" s="91"/>
      <c r="BTC421" s="91"/>
      <c r="BTD421" s="91"/>
      <c r="BTE421" s="91"/>
      <c r="BTF421" s="91"/>
      <c r="BTG421" s="91"/>
      <c r="BTH421" s="91"/>
      <c r="BTI421" s="91"/>
      <c r="BTJ421" s="91"/>
      <c r="BTK421" s="91"/>
      <c r="BTL421" s="91"/>
      <c r="BTM421" s="91"/>
      <c r="BTN421" s="91"/>
      <c r="BTO421" s="91"/>
      <c r="BTP421" s="91"/>
      <c r="BTQ421" s="91"/>
      <c r="BTR421" s="91"/>
      <c r="BTS421" s="91"/>
      <c r="BTT421" s="91"/>
      <c r="BTU421" s="91"/>
      <c r="BTV421" s="91"/>
      <c r="BTW421" s="91"/>
      <c r="BTX421" s="91"/>
      <c r="BTY421" s="91"/>
      <c r="BTZ421" s="91"/>
      <c r="BUA421" s="91"/>
      <c r="BUB421" s="91"/>
      <c r="BUC421" s="91"/>
      <c r="BUD421" s="91"/>
      <c r="BUE421" s="91"/>
      <c r="BUF421" s="91"/>
      <c r="BUG421" s="91"/>
      <c r="BUH421" s="91"/>
      <c r="BUI421" s="91"/>
      <c r="BUJ421" s="91"/>
      <c r="BUK421" s="91"/>
      <c r="BUL421" s="91"/>
      <c r="BUM421" s="91"/>
      <c r="BUN421" s="91"/>
      <c r="BUO421" s="91"/>
      <c r="BUP421" s="91"/>
      <c r="BUQ421" s="91"/>
      <c r="BUR421" s="91"/>
      <c r="BUS421" s="91"/>
      <c r="BUT421" s="91"/>
      <c r="BUU421" s="91"/>
      <c r="BUV421" s="91"/>
      <c r="BUW421" s="91"/>
      <c r="BUX421" s="91"/>
      <c r="BUY421" s="91"/>
      <c r="BUZ421" s="91"/>
      <c r="BVA421" s="91"/>
      <c r="BVB421" s="91"/>
      <c r="BVC421" s="91"/>
      <c r="BVD421" s="91"/>
      <c r="BVE421" s="91"/>
      <c r="BVF421" s="91"/>
      <c r="BVG421" s="91"/>
      <c r="BVH421" s="91"/>
      <c r="BVI421" s="91"/>
      <c r="BVJ421" s="91"/>
      <c r="BVK421" s="91"/>
      <c r="BVL421" s="91"/>
      <c r="BVM421" s="91"/>
      <c r="BVN421" s="91"/>
      <c r="BVO421" s="91"/>
      <c r="BVP421" s="91"/>
      <c r="BVQ421" s="91"/>
      <c r="BVR421" s="91"/>
      <c r="BVS421" s="91"/>
      <c r="BVT421" s="91"/>
      <c r="BVU421" s="91"/>
      <c r="BVV421" s="91"/>
      <c r="BVW421" s="91"/>
      <c r="BVX421" s="91"/>
      <c r="BVY421" s="91"/>
      <c r="BVZ421" s="91"/>
      <c r="BWA421" s="91"/>
      <c r="BWB421" s="91"/>
      <c r="BWC421" s="91"/>
      <c r="BWD421" s="91"/>
      <c r="BWE421" s="91"/>
      <c r="BWF421" s="91"/>
      <c r="BWG421" s="91"/>
      <c r="BWH421" s="91"/>
      <c r="BWI421" s="91"/>
      <c r="BWJ421" s="91"/>
      <c r="BWK421" s="91"/>
      <c r="BWL421" s="91"/>
      <c r="BWM421" s="91"/>
      <c r="BWN421" s="91"/>
      <c r="BWO421" s="91"/>
      <c r="BWP421" s="91"/>
      <c r="BWQ421" s="91"/>
      <c r="BWR421" s="91"/>
      <c r="BWS421" s="91"/>
      <c r="BWT421" s="91"/>
      <c r="BWU421" s="91"/>
      <c r="BWV421" s="91"/>
      <c r="BWW421" s="91"/>
      <c r="BWX421" s="91"/>
      <c r="BWY421" s="91"/>
      <c r="BWZ421" s="91"/>
      <c r="BXA421" s="91"/>
      <c r="BXB421" s="91"/>
      <c r="BXC421" s="91"/>
      <c r="BXD421" s="91"/>
      <c r="BXE421" s="91"/>
      <c r="BXF421" s="91"/>
      <c r="BXG421" s="91"/>
      <c r="BXH421" s="91"/>
      <c r="BXI421" s="91"/>
      <c r="BXJ421" s="91"/>
      <c r="BXK421" s="91"/>
      <c r="BXL421" s="91"/>
      <c r="BXM421" s="91"/>
      <c r="BXN421" s="91"/>
      <c r="BXO421" s="91"/>
      <c r="BXP421" s="91"/>
      <c r="BXQ421" s="91"/>
      <c r="BXR421" s="91"/>
      <c r="BXS421" s="91"/>
      <c r="BXT421" s="91"/>
      <c r="BXU421" s="91"/>
      <c r="BXV421" s="91"/>
      <c r="BXW421" s="91"/>
      <c r="BXX421" s="91"/>
      <c r="BXY421" s="91"/>
      <c r="BXZ421" s="91"/>
      <c r="BYA421" s="91"/>
      <c r="BYB421" s="91"/>
      <c r="BYC421" s="91"/>
      <c r="BYD421" s="91"/>
      <c r="BYE421" s="91"/>
      <c r="BYF421" s="91"/>
      <c r="BYG421" s="91"/>
      <c r="BYH421" s="91"/>
      <c r="BYI421" s="91"/>
      <c r="BYJ421" s="91"/>
      <c r="BYK421" s="91"/>
      <c r="BYL421" s="91"/>
      <c r="BYM421" s="91"/>
      <c r="BYN421" s="91"/>
      <c r="BYO421" s="91"/>
      <c r="BYP421" s="91"/>
      <c r="BYQ421" s="91"/>
      <c r="BYR421" s="91"/>
      <c r="BYS421" s="91"/>
      <c r="BYT421" s="91"/>
      <c r="BYU421" s="91"/>
      <c r="BYV421" s="91"/>
      <c r="BYW421" s="91"/>
      <c r="BYX421" s="91"/>
      <c r="BYY421" s="91"/>
      <c r="BYZ421" s="91"/>
      <c r="BZA421" s="91"/>
      <c r="BZB421" s="91"/>
      <c r="BZC421" s="91"/>
      <c r="BZD421" s="91"/>
      <c r="BZE421" s="91"/>
      <c r="BZF421" s="91"/>
      <c r="BZG421" s="91"/>
      <c r="BZH421" s="91"/>
      <c r="BZI421" s="91"/>
      <c r="BZJ421" s="91"/>
      <c r="BZK421" s="91"/>
      <c r="BZL421" s="91"/>
      <c r="BZM421" s="91"/>
      <c r="BZN421" s="91"/>
      <c r="BZO421" s="91"/>
      <c r="BZP421" s="91"/>
      <c r="BZQ421" s="91"/>
      <c r="BZR421" s="91"/>
      <c r="BZS421" s="91"/>
      <c r="BZT421" s="91"/>
      <c r="BZU421" s="91"/>
      <c r="BZV421" s="91"/>
      <c r="BZW421" s="91"/>
      <c r="BZX421" s="91"/>
      <c r="BZY421" s="91"/>
      <c r="BZZ421" s="91"/>
      <c r="CAA421" s="91"/>
      <c r="CAB421" s="91"/>
      <c r="CAC421" s="91"/>
      <c r="CAD421" s="91"/>
      <c r="CAE421" s="91"/>
      <c r="CAF421" s="91"/>
      <c r="CAG421" s="91"/>
      <c r="CAH421" s="91"/>
      <c r="CAI421" s="91"/>
      <c r="CAJ421" s="91"/>
      <c r="CAK421" s="91"/>
      <c r="CAL421" s="91"/>
      <c r="CAM421" s="91"/>
      <c r="CAN421" s="91"/>
      <c r="CAO421" s="91"/>
      <c r="CAP421" s="91"/>
      <c r="CAQ421" s="91"/>
      <c r="CAR421" s="91"/>
      <c r="CAS421" s="91"/>
      <c r="CAT421" s="91"/>
      <c r="CAU421" s="91"/>
      <c r="CAV421" s="91"/>
      <c r="CAW421" s="91"/>
      <c r="CAX421" s="91"/>
      <c r="CAY421" s="91"/>
      <c r="CAZ421" s="91"/>
      <c r="CBA421" s="91"/>
      <c r="CBB421" s="91"/>
      <c r="CBC421" s="91"/>
      <c r="CBD421" s="91"/>
      <c r="CBE421" s="91"/>
      <c r="CBF421" s="91"/>
      <c r="CBG421" s="91"/>
      <c r="CBH421" s="91"/>
      <c r="CBI421" s="91"/>
      <c r="CBJ421" s="91"/>
      <c r="CBK421" s="91"/>
      <c r="CBL421" s="91"/>
      <c r="CBM421" s="91"/>
      <c r="CBN421" s="91"/>
      <c r="CBO421" s="91"/>
      <c r="CBP421" s="91"/>
      <c r="CBQ421" s="91"/>
      <c r="CBR421" s="91"/>
      <c r="CBS421" s="91"/>
      <c r="CBT421" s="91"/>
      <c r="CBU421" s="91"/>
      <c r="CBV421" s="91"/>
      <c r="CBW421" s="91"/>
      <c r="CBX421" s="91"/>
      <c r="CBY421" s="91"/>
      <c r="CBZ421" s="91"/>
      <c r="CCA421" s="91"/>
      <c r="CCB421" s="91"/>
      <c r="CCC421" s="91"/>
      <c r="CCD421" s="91"/>
      <c r="CCE421" s="91"/>
      <c r="CCF421" s="91"/>
      <c r="CCG421" s="91"/>
      <c r="CCH421" s="91"/>
      <c r="CCI421" s="91"/>
      <c r="CCJ421" s="91"/>
      <c r="CCK421" s="91"/>
      <c r="CCL421" s="91"/>
      <c r="CCM421" s="91"/>
      <c r="CCN421" s="91"/>
      <c r="CCO421" s="91"/>
      <c r="CCP421" s="91"/>
      <c r="CCQ421" s="91"/>
      <c r="CCR421" s="91"/>
      <c r="CCS421" s="91"/>
      <c r="CCT421" s="91"/>
      <c r="CCU421" s="91"/>
      <c r="CCV421" s="91"/>
      <c r="CCW421" s="91"/>
      <c r="CCX421" s="91"/>
      <c r="CCY421" s="91"/>
      <c r="CCZ421" s="91"/>
      <c r="CDA421" s="91"/>
      <c r="CDB421" s="91"/>
      <c r="CDC421" s="91"/>
      <c r="CDD421" s="91"/>
      <c r="CDE421" s="91"/>
      <c r="CDF421" s="91"/>
      <c r="CDG421" s="91"/>
      <c r="CDH421" s="91"/>
      <c r="CDI421" s="91"/>
      <c r="CDJ421" s="91"/>
      <c r="CDK421" s="91"/>
      <c r="CDL421" s="91"/>
      <c r="CDM421" s="91"/>
      <c r="CDN421" s="91"/>
      <c r="CDO421" s="91"/>
      <c r="CDP421" s="91"/>
      <c r="CDQ421" s="91"/>
      <c r="CDR421" s="91"/>
      <c r="CDS421" s="91"/>
      <c r="CDT421" s="91"/>
      <c r="CDU421" s="91"/>
      <c r="CDV421" s="91"/>
      <c r="CDW421" s="91"/>
      <c r="CDX421" s="91"/>
      <c r="CDY421" s="91"/>
      <c r="CDZ421" s="91"/>
      <c r="CEA421" s="91"/>
      <c r="CEB421" s="91"/>
      <c r="CEC421" s="91"/>
      <c r="CED421" s="91"/>
      <c r="CEE421" s="91"/>
      <c r="CEF421" s="91"/>
      <c r="CEG421" s="91"/>
      <c r="CEH421" s="91"/>
      <c r="CEI421" s="91"/>
      <c r="CEJ421" s="91"/>
      <c r="CEK421" s="91"/>
      <c r="CEL421" s="91"/>
      <c r="CEM421" s="91"/>
      <c r="CEN421" s="91"/>
      <c r="CEO421" s="91"/>
      <c r="CEP421" s="91"/>
      <c r="CEQ421" s="91"/>
      <c r="CER421" s="91"/>
      <c r="CES421" s="91"/>
      <c r="CET421" s="91"/>
      <c r="CEU421" s="91"/>
      <c r="CEV421" s="91"/>
      <c r="CEW421" s="91"/>
      <c r="CEX421" s="91"/>
      <c r="CEY421" s="91"/>
      <c r="CEZ421" s="91"/>
      <c r="CFA421" s="91"/>
      <c r="CFB421" s="91"/>
      <c r="CFC421" s="91"/>
      <c r="CFD421" s="91"/>
      <c r="CFE421" s="91"/>
      <c r="CFF421" s="91"/>
      <c r="CFG421" s="91"/>
      <c r="CFH421" s="91"/>
      <c r="CFI421" s="91"/>
      <c r="CFJ421" s="91"/>
      <c r="CFK421" s="91"/>
      <c r="CFL421" s="91"/>
      <c r="CFM421" s="91"/>
      <c r="CFN421" s="91"/>
      <c r="CFO421" s="91"/>
      <c r="CFP421" s="91"/>
      <c r="CFQ421" s="91"/>
      <c r="CFR421" s="91"/>
      <c r="CFS421" s="91"/>
      <c r="CFT421" s="91"/>
      <c r="CFU421" s="91"/>
      <c r="CFV421" s="91"/>
      <c r="CFW421" s="91"/>
      <c r="CFX421" s="91"/>
      <c r="CFY421" s="91"/>
      <c r="CFZ421" s="91"/>
      <c r="CGA421" s="91"/>
      <c r="CGB421" s="91"/>
      <c r="CGC421" s="91"/>
      <c r="CGD421" s="91"/>
      <c r="CGE421" s="91"/>
      <c r="CGF421" s="91"/>
      <c r="CGG421" s="91"/>
      <c r="CGH421" s="91"/>
      <c r="CGI421" s="91"/>
      <c r="CGJ421" s="91"/>
      <c r="CGK421" s="91"/>
      <c r="CGL421" s="91"/>
      <c r="CGM421" s="91"/>
      <c r="CGN421" s="91"/>
      <c r="CGO421" s="91"/>
      <c r="CGP421" s="91"/>
      <c r="CGQ421" s="91"/>
      <c r="CGR421" s="91"/>
      <c r="CGS421" s="91"/>
      <c r="CGT421" s="91"/>
      <c r="CGU421" s="91"/>
      <c r="CGV421" s="91"/>
      <c r="CGW421" s="91"/>
      <c r="CGX421" s="91"/>
      <c r="CGY421" s="91"/>
      <c r="CGZ421" s="91"/>
      <c r="CHA421" s="91"/>
      <c r="CHB421" s="91"/>
      <c r="CHC421" s="91"/>
      <c r="CHD421" s="91"/>
      <c r="CHE421" s="91"/>
      <c r="CHF421" s="91"/>
      <c r="CHG421" s="91"/>
      <c r="CHH421" s="91"/>
      <c r="CHI421" s="91"/>
      <c r="CHJ421" s="91"/>
      <c r="CHK421" s="91"/>
      <c r="CHL421" s="91"/>
      <c r="CHM421" s="91"/>
      <c r="CHN421" s="91"/>
      <c r="CHO421" s="91"/>
      <c r="CHP421" s="91"/>
      <c r="CHQ421" s="91"/>
      <c r="CHR421" s="91"/>
      <c r="CHS421" s="91"/>
      <c r="CHT421" s="91"/>
      <c r="CHU421" s="91"/>
      <c r="CHV421" s="91"/>
      <c r="CHW421" s="91"/>
      <c r="CHX421" s="91"/>
      <c r="CHY421" s="91"/>
      <c r="CHZ421" s="91"/>
      <c r="CIA421" s="91"/>
      <c r="CIB421" s="91"/>
      <c r="CIC421" s="91"/>
      <c r="CID421" s="91"/>
      <c r="CIE421" s="91"/>
      <c r="CIF421" s="91"/>
      <c r="CIG421" s="91"/>
      <c r="CIH421" s="91"/>
      <c r="CII421" s="91"/>
      <c r="CIJ421" s="91"/>
      <c r="CIK421" s="91"/>
      <c r="CIL421" s="91"/>
      <c r="CIM421" s="91"/>
      <c r="CIN421" s="91"/>
      <c r="CIO421" s="91"/>
      <c r="CIP421" s="91"/>
      <c r="CIQ421" s="91"/>
      <c r="CIR421" s="91"/>
      <c r="CIS421" s="91"/>
      <c r="CIT421" s="91"/>
      <c r="CIU421" s="91"/>
      <c r="CIV421" s="91"/>
      <c r="CIW421" s="91"/>
      <c r="CIX421" s="91"/>
      <c r="CIY421" s="91"/>
      <c r="CIZ421" s="91"/>
      <c r="CJA421" s="91"/>
      <c r="CJB421" s="91"/>
      <c r="CJC421" s="91"/>
      <c r="CJD421" s="91"/>
      <c r="CJE421" s="91"/>
      <c r="CJF421" s="91"/>
      <c r="CJG421" s="91"/>
      <c r="CJH421" s="91"/>
      <c r="CJI421" s="91"/>
      <c r="CJJ421" s="91"/>
      <c r="CJK421" s="91"/>
      <c r="CJL421" s="91"/>
      <c r="CJM421" s="91"/>
      <c r="CJN421" s="91"/>
      <c r="CJO421" s="91"/>
      <c r="CJP421" s="91"/>
      <c r="CJQ421" s="91"/>
      <c r="CJR421" s="91"/>
      <c r="CJS421" s="91"/>
      <c r="CJT421" s="91"/>
      <c r="CJU421" s="91"/>
      <c r="CJV421" s="91"/>
      <c r="CJW421" s="91"/>
      <c r="CJX421" s="91"/>
      <c r="CJY421" s="91"/>
      <c r="CJZ421" s="91"/>
      <c r="CKA421" s="91"/>
      <c r="CKB421" s="91"/>
      <c r="CKC421" s="91"/>
      <c r="CKD421" s="91"/>
      <c r="CKE421" s="91"/>
      <c r="CKF421" s="91"/>
      <c r="CKG421" s="91"/>
      <c r="CKH421" s="91"/>
      <c r="CKI421" s="91"/>
      <c r="CKJ421" s="91"/>
      <c r="CKK421" s="91"/>
      <c r="CKL421" s="91"/>
      <c r="CKM421" s="91"/>
      <c r="CKN421" s="91"/>
      <c r="CKO421" s="91"/>
      <c r="CKP421" s="91"/>
      <c r="CKQ421" s="91"/>
      <c r="CKR421" s="91"/>
      <c r="CKS421" s="91"/>
      <c r="CKT421" s="91"/>
      <c r="CKU421" s="91"/>
      <c r="CKV421" s="91"/>
      <c r="CKW421" s="91"/>
      <c r="CKX421" s="91"/>
      <c r="CKY421" s="91"/>
      <c r="CKZ421" s="91"/>
      <c r="CLA421" s="91"/>
      <c r="CLB421" s="91"/>
      <c r="CLC421" s="91"/>
      <c r="CLD421" s="91"/>
      <c r="CLE421" s="91"/>
      <c r="CLF421" s="91"/>
      <c r="CLG421" s="91"/>
      <c r="CLH421" s="91"/>
      <c r="CLI421" s="91"/>
      <c r="CLJ421" s="91"/>
      <c r="CLK421" s="91"/>
      <c r="CLL421" s="91"/>
      <c r="CLM421" s="91"/>
      <c r="CLN421" s="91"/>
      <c r="CLO421" s="91"/>
      <c r="CLP421" s="91"/>
      <c r="CLQ421" s="91"/>
      <c r="CLR421" s="91"/>
      <c r="CLS421" s="91"/>
      <c r="CLT421" s="91"/>
      <c r="CLU421" s="91"/>
      <c r="CLV421" s="91"/>
      <c r="CLW421" s="91"/>
      <c r="CLX421" s="91"/>
      <c r="CLY421" s="91"/>
      <c r="CLZ421" s="91"/>
      <c r="CMA421" s="91"/>
      <c r="CMB421" s="91"/>
      <c r="CMC421" s="91"/>
      <c r="CMD421" s="91"/>
      <c r="CME421" s="91"/>
      <c r="CMF421" s="91"/>
      <c r="CMG421" s="91"/>
      <c r="CMH421" s="91"/>
      <c r="CMI421" s="91"/>
      <c r="CMJ421" s="91"/>
      <c r="CMK421" s="91"/>
      <c r="CML421" s="91"/>
      <c r="CMM421" s="91"/>
      <c r="CMN421" s="91"/>
      <c r="CMO421" s="91"/>
      <c r="CMP421" s="91"/>
      <c r="CMQ421" s="91"/>
      <c r="CMR421" s="91"/>
      <c r="CMS421" s="91"/>
      <c r="CMT421" s="91"/>
      <c r="CMU421" s="91"/>
      <c r="CMV421" s="91"/>
      <c r="CMW421" s="91"/>
      <c r="CMX421" s="91"/>
      <c r="CMY421" s="91"/>
      <c r="CMZ421" s="91"/>
      <c r="CNA421" s="91"/>
      <c r="CNB421" s="91"/>
      <c r="CNC421" s="91"/>
      <c r="CND421" s="91"/>
      <c r="CNE421" s="91"/>
      <c r="CNF421" s="91"/>
      <c r="CNG421" s="91"/>
      <c r="CNH421" s="91"/>
      <c r="CNI421" s="91"/>
      <c r="CNJ421" s="91"/>
      <c r="CNK421" s="91"/>
      <c r="CNL421" s="91"/>
      <c r="CNM421" s="91"/>
      <c r="CNN421" s="91"/>
      <c r="CNO421" s="91"/>
      <c r="CNP421" s="91"/>
      <c r="CNQ421" s="91"/>
      <c r="CNR421" s="91"/>
      <c r="CNS421" s="91"/>
      <c r="CNT421" s="91"/>
      <c r="CNU421" s="91"/>
      <c r="CNV421" s="91"/>
      <c r="CNW421" s="91"/>
      <c r="CNX421" s="91"/>
      <c r="CNY421" s="91"/>
      <c r="CNZ421" s="91"/>
      <c r="COA421" s="91"/>
      <c r="COB421" s="91"/>
      <c r="COC421" s="91"/>
      <c r="COD421" s="91"/>
      <c r="COE421" s="91"/>
      <c r="COF421" s="91"/>
      <c r="COG421" s="91"/>
      <c r="COH421" s="91"/>
      <c r="COI421" s="91"/>
      <c r="COJ421" s="91"/>
      <c r="COK421" s="91"/>
      <c r="COL421" s="91"/>
      <c r="COM421" s="91"/>
      <c r="CON421" s="91"/>
      <c r="COO421" s="91"/>
      <c r="COP421" s="91"/>
      <c r="COQ421" s="91"/>
      <c r="COR421" s="91"/>
      <c r="COS421" s="91"/>
      <c r="COT421" s="91"/>
      <c r="COU421" s="91"/>
      <c r="COV421" s="91"/>
      <c r="COW421" s="91"/>
      <c r="COX421" s="91"/>
      <c r="COY421" s="91"/>
      <c r="COZ421" s="91"/>
      <c r="CPA421" s="91"/>
      <c r="CPB421" s="91"/>
      <c r="CPC421" s="91"/>
      <c r="CPD421" s="91"/>
      <c r="CPE421" s="91"/>
      <c r="CPF421" s="91"/>
      <c r="CPG421" s="91"/>
      <c r="CPH421" s="91"/>
      <c r="CPI421" s="91"/>
      <c r="CPJ421" s="91"/>
      <c r="CPK421" s="91"/>
      <c r="CPL421" s="91"/>
      <c r="CPM421" s="91"/>
      <c r="CPN421" s="91"/>
      <c r="CPO421" s="91"/>
      <c r="CPP421" s="91"/>
      <c r="CPQ421" s="91"/>
      <c r="CPR421" s="91"/>
      <c r="CPS421" s="91"/>
      <c r="CPT421" s="91"/>
      <c r="CPU421" s="91"/>
      <c r="CPV421" s="91"/>
      <c r="CPW421" s="91"/>
      <c r="CPX421" s="91"/>
      <c r="CPY421" s="91"/>
      <c r="CPZ421" s="91"/>
      <c r="CQA421" s="91"/>
      <c r="CQB421" s="91"/>
      <c r="CQC421" s="91"/>
      <c r="CQD421" s="91"/>
      <c r="CQE421" s="91"/>
      <c r="CQF421" s="91"/>
      <c r="CQG421" s="91"/>
      <c r="CQH421" s="91"/>
      <c r="CQI421" s="91"/>
      <c r="CQJ421" s="91"/>
      <c r="CQK421" s="91"/>
      <c r="CQL421" s="91"/>
      <c r="CQM421" s="91"/>
      <c r="CQN421" s="91"/>
      <c r="CQO421" s="91"/>
      <c r="CQP421" s="91"/>
      <c r="CQQ421" s="91"/>
      <c r="CQR421" s="91"/>
      <c r="CQS421" s="91"/>
      <c r="CQT421" s="91"/>
      <c r="CQU421" s="91"/>
      <c r="CQV421" s="91"/>
      <c r="CQW421" s="91"/>
      <c r="CQX421" s="91"/>
      <c r="CQY421" s="91"/>
      <c r="CQZ421" s="91"/>
      <c r="CRA421" s="91"/>
      <c r="CRB421" s="91"/>
      <c r="CRC421" s="91"/>
      <c r="CRD421" s="91"/>
      <c r="CRE421" s="91"/>
      <c r="CRF421" s="91"/>
      <c r="CRG421" s="91"/>
      <c r="CRH421" s="91"/>
      <c r="CRI421" s="91"/>
      <c r="CRJ421" s="91"/>
      <c r="CRK421" s="91"/>
      <c r="CRL421" s="91"/>
      <c r="CRM421" s="91"/>
      <c r="CRN421" s="91"/>
      <c r="CRO421" s="91"/>
      <c r="CRP421" s="91"/>
      <c r="CRQ421" s="91"/>
      <c r="CRR421" s="91"/>
      <c r="CRS421" s="91"/>
      <c r="CRT421" s="91"/>
      <c r="CRU421" s="91"/>
      <c r="CRV421" s="91"/>
      <c r="CRW421" s="91"/>
      <c r="CRX421" s="91"/>
      <c r="CRY421" s="91"/>
      <c r="CRZ421" s="91"/>
      <c r="CSA421" s="91"/>
      <c r="CSB421" s="91"/>
      <c r="CSC421" s="91"/>
      <c r="CSD421" s="91"/>
      <c r="CSE421" s="91"/>
      <c r="CSF421" s="91"/>
      <c r="CSG421" s="91"/>
      <c r="CSH421" s="91"/>
      <c r="CSI421" s="91"/>
      <c r="CSJ421" s="91"/>
      <c r="CSK421" s="91"/>
      <c r="CSL421" s="91"/>
      <c r="CSM421" s="91"/>
      <c r="CSN421" s="91"/>
      <c r="CSO421" s="91"/>
      <c r="CSP421" s="91"/>
      <c r="CSQ421" s="91"/>
      <c r="CSR421" s="91"/>
      <c r="CSS421" s="91"/>
      <c r="CST421" s="91"/>
      <c r="CSU421" s="91"/>
      <c r="CSV421" s="91"/>
      <c r="CSW421" s="91"/>
      <c r="CSX421" s="91"/>
      <c r="CSY421" s="91"/>
      <c r="CSZ421" s="91"/>
      <c r="CTA421" s="91"/>
      <c r="CTB421" s="91"/>
      <c r="CTC421" s="91"/>
      <c r="CTD421" s="91"/>
      <c r="CTE421" s="91"/>
      <c r="CTF421" s="91"/>
      <c r="CTG421" s="91"/>
      <c r="CTH421" s="91"/>
      <c r="CTI421" s="91"/>
      <c r="CTJ421" s="91"/>
      <c r="CTK421" s="91"/>
      <c r="CTL421" s="91"/>
      <c r="CTM421" s="91"/>
      <c r="CTN421" s="91"/>
      <c r="CTO421" s="91"/>
      <c r="CTP421" s="91"/>
      <c r="CTQ421" s="91"/>
      <c r="CTR421" s="91"/>
      <c r="CTS421" s="91"/>
      <c r="CTT421" s="91"/>
      <c r="CTU421" s="91"/>
      <c r="CTV421" s="91"/>
      <c r="CTW421" s="91"/>
      <c r="CTX421" s="91"/>
      <c r="CTY421" s="91"/>
      <c r="CTZ421" s="91"/>
      <c r="CUA421" s="91"/>
      <c r="CUB421" s="91"/>
      <c r="CUC421" s="91"/>
      <c r="CUD421" s="91"/>
      <c r="CUE421" s="91"/>
      <c r="CUF421" s="91"/>
      <c r="CUG421" s="91"/>
      <c r="CUH421" s="91"/>
      <c r="CUI421" s="91"/>
      <c r="CUJ421" s="91"/>
      <c r="CUK421" s="91"/>
      <c r="CUL421" s="91"/>
      <c r="CUM421" s="91"/>
      <c r="CUN421" s="91"/>
      <c r="CUO421" s="91"/>
      <c r="CUP421" s="91"/>
      <c r="CUQ421" s="91"/>
      <c r="CUR421" s="91"/>
      <c r="CUS421" s="91"/>
      <c r="CUT421" s="91"/>
      <c r="CUU421" s="91"/>
      <c r="CUV421" s="91"/>
      <c r="CUW421" s="91"/>
      <c r="CUX421" s="91"/>
      <c r="CUY421" s="91"/>
      <c r="CUZ421" s="91"/>
      <c r="CVA421" s="91"/>
      <c r="CVB421" s="91"/>
      <c r="CVC421" s="91"/>
      <c r="CVD421" s="91"/>
      <c r="CVE421" s="91"/>
      <c r="CVF421" s="91"/>
      <c r="CVG421" s="91"/>
      <c r="CVH421" s="91"/>
      <c r="CVI421" s="91"/>
      <c r="CVJ421" s="91"/>
      <c r="CVK421" s="91"/>
      <c r="CVL421" s="91"/>
      <c r="CVM421" s="91"/>
      <c r="CVN421" s="91"/>
      <c r="CVO421" s="91"/>
      <c r="CVP421" s="91"/>
      <c r="CVQ421" s="91"/>
      <c r="CVR421" s="91"/>
      <c r="CVS421" s="91"/>
      <c r="CVT421" s="91"/>
      <c r="CVU421" s="91"/>
      <c r="CVV421" s="91"/>
      <c r="CVW421" s="91"/>
      <c r="CVX421" s="91"/>
      <c r="CVY421" s="91"/>
      <c r="CVZ421" s="91"/>
      <c r="CWA421" s="91"/>
      <c r="CWB421" s="91"/>
      <c r="CWC421" s="91"/>
      <c r="CWD421" s="91"/>
      <c r="CWE421" s="91"/>
      <c r="CWF421" s="91"/>
      <c r="CWG421" s="91"/>
      <c r="CWH421" s="91"/>
      <c r="CWI421" s="91"/>
      <c r="CWJ421" s="91"/>
      <c r="CWK421" s="91"/>
      <c r="CWL421" s="91"/>
      <c r="CWM421" s="91"/>
      <c r="CWN421" s="91"/>
      <c r="CWO421" s="91"/>
      <c r="CWP421" s="91"/>
      <c r="CWQ421" s="91"/>
      <c r="CWR421" s="91"/>
      <c r="CWS421" s="91"/>
      <c r="CWT421" s="91"/>
      <c r="CWU421" s="91"/>
      <c r="CWV421" s="91"/>
      <c r="CWW421" s="91"/>
      <c r="CWX421" s="91"/>
      <c r="CWY421" s="91"/>
      <c r="CWZ421" s="91"/>
      <c r="CXA421" s="91"/>
      <c r="CXB421" s="91"/>
      <c r="CXC421" s="91"/>
      <c r="CXD421" s="91"/>
      <c r="CXE421" s="91"/>
      <c r="CXF421" s="91"/>
      <c r="CXG421" s="91"/>
      <c r="CXH421" s="91"/>
      <c r="CXI421" s="91"/>
      <c r="CXJ421" s="91"/>
      <c r="CXK421" s="91"/>
      <c r="CXL421" s="91"/>
      <c r="CXM421" s="91"/>
      <c r="CXN421" s="91"/>
      <c r="CXO421" s="91"/>
      <c r="CXP421" s="91"/>
      <c r="CXQ421" s="91"/>
      <c r="CXR421" s="91"/>
      <c r="CXS421" s="91"/>
      <c r="CXT421" s="91"/>
      <c r="CXU421" s="91"/>
      <c r="CXV421" s="91"/>
      <c r="CXW421" s="91"/>
      <c r="CXX421" s="91"/>
      <c r="CXY421" s="91"/>
      <c r="CXZ421" s="91"/>
      <c r="CYA421" s="91"/>
      <c r="CYB421" s="91"/>
      <c r="CYC421" s="91"/>
      <c r="CYD421" s="91"/>
      <c r="CYE421" s="91"/>
      <c r="CYF421" s="91"/>
      <c r="CYG421" s="91"/>
      <c r="CYH421" s="91"/>
      <c r="CYI421" s="91"/>
      <c r="CYJ421" s="91"/>
      <c r="CYK421" s="91"/>
      <c r="CYL421" s="91"/>
      <c r="CYM421" s="91"/>
      <c r="CYN421" s="91"/>
      <c r="CYO421" s="91"/>
      <c r="CYP421" s="91"/>
      <c r="CYQ421" s="91"/>
      <c r="CYR421" s="91"/>
      <c r="CYS421" s="91"/>
      <c r="CYT421" s="91"/>
      <c r="CYU421" s="91"/>
      <c r="CYV421" s="91"/>
      <c r="CYW421" s="91"/>
      <c r="CYX421" s="91"/>
      <c r="CYY421" s="91"/>
      <c r="CYZ421" s="91"/>
      <c r="CZA421" s="91"/>
      <c r="CZB421" s="91"/>
      <c r="CZC421" s="91"/>
      <c r="CZD421" s="91"/>
      <c r="CZE421" s="91"/>
      <c r="CZF421" s="91"/>
      <c r="CZG421" s="91"/>
      <c r="CZH421" s="91"/>
      <c r="CZI421" s="91"/>
      <c r="CZJ421" s="91"/>
      <c r="CZK421" s="91"/>
      <c r="CZL421" s="91"/>
      <c r="CZM421" s="91"/>
      <c r="CZN421" s="91"/>
      <c r="CZO421" s="91"/>
      <c r="CZP421" s="91"/>
      <c r="CZQ421" s="91"/>
      <c r="CZR421" s="91"/>
      <c r="CZS421" s="91"/>
      <c r="CZT421" s="91"/>
      <c r="CZU421" s="91"/>
      <c r="CZV421" s="91"/>
      <c r="CZW421" s="91"/>
      <c r="CZX421" s="91"/>
      <c r="CZY421" s="91"/>
      <c r="CZZ421" s="91"/>
      <c r="DAA421" s="91"/>
      <c r="DAB421" s="91"/>
      <c r="DAC421" s="91"/>
      <c r="DAD421" s="91"/>
      <c r="DAE421" s="91"/>
      <c r="DAF421" s="91"/>
      <c r="DAG421" s="91"/>
      <c r="DAH421" s="91"/>
      <c r="DAI421" s="91"/>
      <c r="DAJ421" s="91"/>
      <c r="DAK421" s="91"/>
      <c r="DAL421" s="91"/>
      <c r="DAM421" s="91"/>
      <c r="DAN421" s="91"/>
      <c r="DAO421" s="91"/>
      <c r="DAP421" s="91"/>
      <c r="DAQ421" s="91"/>
      <c r="DAR421" s="91"/>
      <c r="DAS421" s="91"/>
      <c r="DAT421" s="91"/>
      <c r="DAU421" s="91"/>
      <c r="DAV421" s="91"/>
      <c r="DAW421" s="91"/>
      <c r="DAX421" s="91"/>
      <c r="DAY421" s="91"/>
      <c r="DAZ421" s="91"/>
      <c r="DBA421" s="91"/>
      <c r="DBB421" s="91"/>
      <c r="DBC421" s="91"/>
      <c r="DBD421" s="91"/>
      <c r="DBE421" s="91"/>
      <c r="DBF421" s="91"/>
      <c r="DBG421" s="91"/>
      <c r="DBH421" s="91"/>
      <c r="DBI421" s="91"/>
      <c r="DBJ421" s="91"/>
      <c r="DBK421" s="91"/>
      <c r="DBL421" s="91"/>
      <c r="DBM421" s="91"/>
      <c r="DBN421" s="91"/>
      <c r="DBO421" s="91"/>
      <c r="DBP421" s="91"/>
      <c r="DBQ421" s="91"/>
      <c r="DBR421" s="91"/>
      <c r="DBS421" s="91"/>
      <c r="DBT421" s="91"/>
      <c r="DBU421" s="91"/>
      <c r="DBV421" s="91"/>
      <c r="DBW421" s="91"/>
      <c r="DBX421" s="91"/>
      <c r="DBY421" s="91"/>
      <c r="DBZ421" s="91"/>
      <c r="DCA421" s="91"/>
      <c r="DCB421" s="91"/>
      <c r="DCC421" s="91"/>
      <c r="DCD421" s="91"/>
      <c r="DCE421" s="91"/>
      <c r="DCF421" s="91"/>
      <c r="DCG421" s="91"/>
      <c r="DCH421" s="91"/>
      <c r="DCI421" s="91"/>
      <c r="DCJ421" s="91"/>
      <c r="DCK421" s="91"/>
      <c r="DCL421" s="91"/>
      <c r="DCM421" s="91"/>
      <c r="DCN421" s="91"/>
      <c r="DCO421" s="91"/>
      <c r="DCP421" s="91"/>
      <c r="DCQ421" s="91"/>
      <c r="DCR421" s="91"/>
      <c r="DCS421" s="91"/>
      <c r="DCT421" s="91"/>
      <c r="DCU421" s="91"/>
      <c r="DCV421" s="91"/>
      <c r="DCW421" s="91"/>
      <c r="DCX421" s="91"/>
      <c r="DCY421" s="91"/>
      <c r="DCZ421" s="91"/>
      <c r="DDA421" s="91"/>
      <c r="DDB421" s="91"/>
      <c r="DDC421" s="91"/>
      <c r="DDD421" s="91"/>
      <c r="DDE421" s="91"/>
      <c r="DDF421" s="91"/>
      <c r="DDG421" s="91"/>
      <c r="DDH421" s="91"/>
      <c r="DDI421" s="91"/>
      <c r="DDJ421" s="91"/>
      <c r="DDK421" s="91"/>
      <c r="DDL421" s="91"/>
      <c r="DDM421" s="91"/>
      <c r="DDN421" s="91"/>
      <c r="DDO421" s="91"/>
      <c r="DDP421" s="91"/>
      <c r="DDQ421" s="91"/>
      <c r="DDR421" s="91"/>
      <c r="DDS421" s="91"/>
      <c r="DDT421" s="91"/>
      <c r="DDU421" s="91"/>
      <c r="DDV421" s="91"/>
      <c r="DDW421" s="91"/>
      <c r="DDX421" s="91"/>
      <c r="DDY421" s="91"/>
      <c r="DDZ421" s="91"/>
      <c r="DEA421" s="91"/>
      <c r="DEB421" s="91"/>
      <c r="DEC421" s="91"/>
      <c r="DED421" s="91"/>
      <c r="DEE421" s="91"/>
      <c r="DEF421" s="91"/>
      <c r="DEG421" s="91"/>
      <c r="DEH421" s="91"/>
      <c r="DEI421" s="91"/>
      <c r="DEJ421" s="91"/>
      <c r="DEK421" s="91"/>
      <c r="DEL421" s="91"/>
      <c r="DEM421" s="91"/>
      <c r="DEN421" s="91"/>
      <c r="DEO421" s="91"/>
      <c r="DEP421" s="91"/>
      <c r="DEQ421" s="91"/>
      <c r="DER421" s="91"/>
      <c r="DES421" s="91"/>
      <c r="DET421" s="91"/>
      <c r="DEU421" s="91"/>
      <c r="DEV421" s="91"/>
      <c r="DEW421" s="91"/>
      <c r="DEX421" s="91"/>
      <c r="DEY421" s="91"/>
      <c r="DEZ421" s="91"/>
      <c r="DFA421" s="91"/>
      <c r="DFB421" s="91"/>
      <c r="DFC421" s="91"/>
      <c r="DFD421" s="91"/>
      <c r="DFE421" s="91"/>
      <c r="DFF421" s="91"/>
      <c r="DFG421" s="91"/>
      <c r="DFH421" s="91"/>
      <c r="DFI421" s="91"/>
      <c r="DFJ421" s="91"/>
      <c r="DFK421" s="91"/>
      <c r="DFL421" s="91"/>
      <c r="DFM421" s="91"/>
      <c r="DFN421" s="91"/>
      <c r="DFO421" s="91"/>
      <c r="DFP421" s="91"/>
      <c r="DFQ421" s="91"/>
      <c r="DFR421" s="91"/>
      <c r="DFS421" s="91"/>
      <c r="DFT421" s="91"/>
      <c r="DFU421" s="91"/>
      <c r="DFV421" s="91"/>
      <c r="DFW421" s="91"/>
      <c r="DFX421" s="91"/>
      <c r="DFY421" s="91"/>
      <c r="DFZ421" s="91"/>
      <c r="DGA421" s="91"/>
      <c r="DGB421" s="91"/>
      <c r="DGC421" s="91"/>
      <c r="DGD421" s="91"/>
      <c r="DGE421" s="91"/>
      <c r="DGF421" s="91"/>
      <c r="DGG421" s="91"/>
      <c r="DGH421" s="91"/>
      <c r="DGI421" s="91"/>
      <c r="DGJ421" s="91"/>
      <c r="DGK421" s="91"/>
      <c r="DGL421" s="91"/>
      <c r="DGM421" s="91"/>
      <c r="DGN421" s="91"/>
      <c r="DGO421" s="91"/>
      <c r="DGP421" s="91"/>
      <c r="DGQ421" s="91"/>
      <c r="DGR421" s="91"/>
      <c r="DGS421" s="91"/>
      <c r="DGT421" s="91"/>
      <c r="DGU421" s="91"/>
      <c r="DGV421" s="91"/>
      <c r="DGW421" s="91"/>
      <c r="DGX421" s="91"/>
      <c r="DGY421" s="91"/>
      <c r="DGZ421" s="91"/>
      <c r="DHA421" s="91"/>
      <c r="DHB421" s="91"/>
      <c r="DHC421" s="91"/>
      <c r="DHD421" s="91"/>
      <c r="DHE421" s="91"/>
      <c r="DHF421" s="91"/>
      <c r="DHG421" s="91"/>
      <c r="DHH421" s="91"/>
      <c r="DHI421" s="91"/>
      <c r="DHJ421" s="91"/>
      <c r="DHK421" s="91"/>
      <c r="DHL421" s="91"/>
      <c r="DHM421" s="91"/>
      <c r="DHN421" s="91"/>
      <c r="DHO421" s="91"/>
      <c r="DHP421" s="91"/>
      <c r="DHQ421" s="91"/>
      <c r="DHR421" s="91"/>
      <c r="DHS421" s="91"/>
      <c r="DHT421" s="91"/>
      <c r="DHU421" s="91"/>
      <c r="DHV421" s="91"/>
      <c r="DHW421" s="91"/>
      <c r="DHX421" s="91"/>
      <c r="DHY421" s="91"/>
      <c r="DHZ421" s="91"/>
      <c r="DIA421" s="91"/>
      <c r="DIB421" s="91"/>
      <c r="DIC421" s="91"/>
      <c r="DID421" s="91"/>
      <c r="DIE421" s="91"/>
      <c r="DIF421" s="91"/>
      <c r="DIG421" s="91"/>
      <c r="DIH421" s="91"/>
      <c r="DII421" s="91"/>
      <c r="DIJ421" s="91"/>
      <c r="DIK421" s="91"/>
      <c r="DIL421" s="91"/>
      <c r="DIM421" s="91"/>
      <c r="DIN421" s="91"/>
      <c r="DIO421" s="91"/>
      <c r="DIP421" s="91"/>
      <c r="DIQ421" s="91"/>
      <c r="DIR421" s="91"/>
      <c r="DIS421" s="91"/>
      <c r="DIT421" s="91"/>
      <c r="DIU421" s="91"/>
      <c r="DIV421" s="91"/>
      <c r="DIW421" s="91"/>
      <c r="DIX421" s="91"/>
      <c r="DIY421" s="91"/>
      <c r="DIZ421" s="91"/>
      <c r="DJA421" s="91"/>
      <c r="DJB421" s="91"/>
      <c r="DJC421" s="91"/>
      <c r="DJD421" s="91"/>
      <c r="DJE421" s="91"/>
      <c r="DJF421" s="91"/>
      <c r="DJG421" s="91"/>
      <c r="DJH421" s="91"/>
      <c r="DJI421" s="91"/>
      <c r="DJJ421" s="91"/>
      <c r="DJK421" s="91"/>
      <c r="DJL421" s="91"/>
      <c r="DJM421" s="91"/>
      <c r="DJN421" s="91"/>
      <c r="DJO421" s="91"/>
      <c r="DJP421" s="91"/>
      <c r="DJQ421" s="91"/>
      <c r="DJR421" s="91"/>
      <c r="DJS421" s="91"/>
      <c r="DJT421" s="91"/>
      <c r="DJU421" s="91"/>
      <c r="DJV421" s="91"/>
      <c r="DJW421" s="91"/>
      <c r="DJX421" s="91"/>
      <c r="DJY421" s="91"/>
      <c r="DJZ421" s="91"/>
      <c r="DKA421" s="91"/>
      <c r="DKB421" s="91"/>
      <c r="DKC421" s="91"/>
      <c r="DKD421" s="91"/>
      <c r="DKE421" s="91"/>
      <c r="DKF421" s="91"/>
      <c r="DKG421" s="91"/>
      <c r="DKH421" s="91"/>
      <c r="DKI421" s="91"/>
      <c r="DKJ421" s="91"/>
      <c r="DKK421" s="91"/>
      <c r="DKL421" s="91"/>
      <c r="DKM421" s="91"/>
      <c r="DKN421" s="91"/>
      <c r="DKO421" s="91"/>
      <c r="DKP421" s="91"/>
      <c r="DKQ421" s="91"/>
      <c r="DKR421" s="91"/>
      <c r="DKS421" s="91"/>
      <c r="DKT421" s="91"/>
      <c r="DKU421" s="91"/>
      <c r="DKV421" s="91"/>
      <c r="DKW421" s="91"/>
      <c r="DKX421" s="91"/>
      <c r="DKY421" s="91"/>
      <c r="DKZ421" s="91"/>
      <c r="DLA421" s="91"/>
      <c r="DLB421" s="91"/>
      <c r="DLC421" s="91"/>
      <c r="DLD421" s="91"/>
      <c r="DLE421" s="91"/>
      <c r="DLF421" s="91"/>
      <c r="DLG421" s="91"/>
      <c r="DLH421" s="91"/>
      <c r="DLI421" s="91"/>
      <c r="DLJ421" s="91"/>
      <c r="DLK421" s="91"/>
      <c r="DLL421" s="91"/>
      <c r="DLM421" s="91"/>
      <c r="DLN421" s="91"/>
      <c r="DLO421" s="91"/>
      <c r="DLP421" s="91"/>
      <c r="DLQ421" s="91"/>
      <c r="DLR421" s="91"/>
      <c r="DLS421" s="91"/>
      <c r="DLT421" s="91"/>
      <c r="DLU421" s="91"/>
      <c r="DLV421" s="91"/>
      <c r="DLW421" s="91"/>
      <c r="DLX421" s="91"/>
      <c r="DLY421" s="91"/>
      <c r="DLZ421" s="91"/>
      <c r="DMA421" s="91"/>
      <c r="DMB421" s="91"/>
      <c r="DMC421" s="91"/>
      <c r="DMD421" s="91"/>
      <c r="DME421" s="91"/>
      <c r="DMF421" s="91"/>
      <c r="DMG421" s="91"/>
      <c r="DMH421" s="91"/>
      <c r="DMI421" s="91"/>
      <c r="DMJ421" s="91"/>
      <c r="DMK421" s="91"/>
      <c r="DML421" s="91"/>
      <c r="DMM421" s="91"/>
      <c r="DMN421" s="91"/>
      <c r="DMO421" s="91"/>
      <c r="DMP421" s="91"/>
      <c r="DMQ421" s="91"/>
      <c r="DMR421" s="91"/>
      <c r="DMS421" s="91"/>
      <c r="DMT421" s="91"/>
      <c r="DMU421" s="91"/>
      <c r="DMV421" s="91"/>
      <c r="DMW421" s="91"/>
      <c r="DMX421" s="91"/>
      <c r="DMY421" s="91"/>
      <c r="DMZ421" s="91"/>
      <c r="DNA421" s="91"/>
      <c r="DNB421" s="91"/>
      <c r="DNC421" s="91"/>
      <c r="DND421" s="91"/>
      <c r="DNE421" s="91"/>
      <c r="DNF421" s="91"/>
      <c r="DNG421" s="91"/>
      <c r="DNH421" s="91"/>
      <c r="DNI421" s="91"/>
      <c r="DNJ421" s="91"/>
      <c r="DNK421" s="91"/>
      <c r="DNL421" s="91"/>
      <c r="DNM421" s="91"/>
      <c r="DNN421" s="91"/>
      <c r="DNO421" s="91"/>
      <c r="DNP421" s="91"/>
      <c r="DNQ421" s="91"/>
      <c r="DNR421" s="91"/>
      <c r="DNS421" s="91"/>
      <c r="DNT421" s="91"/>
      <c r="DNU421" s="91"/>
      <c r="DNV421" s="91"/>
      <c r="DNW421" s="91"/>
      <c r="DNX421" s="91"/>
      <c r="DNY421" s="91"/>
      <c r="DNZ421" s="91"/>
      <c r="DOA421" s="91"/>
      <c r="DOB421" s="91"/>
      <c r="DOC421" s="91"/>
      <c r="DOD421" s="91"/>
      <c r="DOE421" s="91"/>
      <c r="DOF421" s="91"/>
      <c r="DOG421" s="91"/>
      <c r="DOH421" s="91"/>
      <c r="DOI421" s="91"/>
      <c r="DOJ421" s="91"/>
      <c r="DOK421" s="91"/>
      <c r="DOL421" s="91"/>
      <c r="DOM421" s="91"/>
      <c r="DON421" s="91"/>
      <c r="DOO421" s="91"/>
      <c r="DOP421" s="91"/>
      <c r="DOQ421" s="91"/>
      <c r="DOR421" s="91"/>
      <c r="DOS421" s="91"/>
      <c r="DOT421" s="91"/>
      <c r="DOU421" s="91"/>
      <c r="DOV421" s="91"/>
      <c r="DOW421" s="91"/>
      <c r="DOX421" s="91"/>
      <c r="DOY421" s="91"/>
      <c r="DOZ421" s="91"/>
      <c r="DPA421" s="91"/>
      <c r="DPB421" s="91"/>
      <c r="DPC421" s="91"/>
      <c r="DPD421" s="91"/>
      <c r="DPE421" s="91"/>
      <c r="DPF421" s="91"/>
      <c r="DPG421" s="91"/>
      <c r="DPH421" s="91"/>
      <c r="DPI421" s="91"/>
      <c r="DPJ421" s="91"/>
      <c r="DPK421" s="91"/>
      <c r="DPL421" s="91"/>
      <c r="DPM421" s="91"/>
      <c r="DPN421" s="91"/>
      <c r="DPO421" s="91"/>
      <c r="DPP421" s="91"/>
      <c r="DPQ421" s="91"/>
      <c r="DPR421" s="91"/>
      <c r="DPS421" s="91"/>
      <c r="DPT421" s="91"/>
      <c r="DPU421" s="91"/>
      <c r="DPV421" s="91"/>
      <c r="DPW421" s="91"/>
      <c r="DPX421" s="91"/>
      <c r="DPY421" s="91"/>
      <c r="DPZ421" s="91"/>
      <c r="DQA421" s="91"/>
      <c r="DQB421" s="91"/>
      <c r="DQC421" s="91"/>
      <c r="DQD421" s="91"/>
      <c r="DQE421" s="91"/>
      <c r="DQF421" s="91"/>
      <c r="DQG421" s="91"/>
      <c r="DQH421" s="91"/>
      <c r="DQI421" s="91"/>
      <c r="DQJ421" s="91"/>
      <c r="DQK421" s="91"/>
      <c r="DQL421" s="91"/>
      <c r="DQM421" s="91"/>
      <c r="DQN421" s="91"/>
      <c r="DQO421" s="91"/>
      <c r="DQP421" s="91"/>
      <c r="DQQ421" s="91"/>
      <c r="DQR421" s="91"/>
      <c r="DQS421" s="91"/>
      <c r="DQT421" s="91"/>
      <c r="DQU421" s="91"/>
      <c r="DQV421" s="91"/>
      <c r="DQW421" s="91"/>
      <c r="DQX421" s="91"/>
      <c r="DQY421" s="91"/>
      <c r="DQZ421" s="91"/>
      <c r="DRA421" s="91"/>
      <c r="DRB421" s="91"/>
      <c r="DRC421" s="91"/>
      <c r="DRD421" s="91"/>
      <c r="DRE421" s="91"/>
      <c r="DRF421" s="91"/>
      <c r="DRG421" s="91"/>
      <c r="DRH421" s="91"/>
      <c r="DRI421" s="91"/>
      <c r="DRJ421" s="91"/>
      <c r="DRK421" s="91"/>
      <c r="DRL421" s="91"/>
      <c r="DRM421" s="91"/>
      <c r="DRN421" s="91"/>
      <c r="DRO421" s="91"/>
      <c r="DRP421" s="91"/>
      <c r="DRQ421" s="91"/>
      <c r="DRR421" s="91"/>
      <c r="DRS421" s="91"/>
      <c r="DRT421" s="91"/>
      <c r="DRU421" s="91"/>
      <c r="DRV421" s="91"/>
      <c r="DRW421" s="91"/>
      <c r="DRX421" s="91"/>
      <c r="DRY421" s="91"/>
      <c r="DRZ421" s="91"/>
      <c r="DSA421" s="91"/>
      <c r="DSB421" s="91"/>
      <c r="DSC421" s="91"/>
      <c r="DSD421" s="91"/>
      <c r="DSE421" s="91"/>
      <c r="DSF421" s="91"/>
      <c r="DSG421" s="91"/>
      <c r="DSH421" s="91"/>
      <c r="DSI421" s="91"/>
      <c r="DSJ421" s="91"/>
      <c r="DSK421" s="91"/>
      <c r="DSL421" s="91"/>
      <c r="DSM421" s="91"/>
      <c r="DSN421" s="91"/>
      <c r="DSO421" s="91"/>
      <c r="DSP421" s="91"/>
      <c r="DSQ421" s="91"/>
      <c r="DSR421" s="91"/>
      <c r="DSS421" s="91"/>
      <c r="DST421" s="91"/>
      <c r="DSU421" s="91"/>
      <c r="DSV421" s="91"/>
      <c r="DSW421" s="91"/>
      <c r="DSX421" s="91"/>
      <c r="DSY421" s="91"/>
      <c r="DSZ421" s="91"/>
      <c r="DTA421" s="91"/>
      <c r="DTB421" s="91"/>
      <c r="DTC421" s="91"/>
      <c r="DTD421" s="91"/>
      <c r="DTE421" s="91"/>
      <c r="DTF421" s="91"/>
      <c r="DTG421" s="91"/>
      <c r="DTH421" s="91"/>
      <c r="DTI421" s="91"/>
      <c r="DTJ421" s="91"/>
      <c r="DTK421" s="91"/>
      <c r="DTL421" s="91"/>
      <c r="DTM421" s="91"/>
      <c r="DTN421" s="91"/>
      <c r="DTO421" s="91"/>
      <c r="DTP421" s="91"/>
      <c r="DTQ421" s="91"/>
      <c r="DTR421" s="91"/>
      <c r="DTS421" s="91"/>
      <c r="DTT421" s="91"/>
      <c r="DTU421" s="91"/>
      <c r="DTV421" s="91"/>
      <c r="DTW421" s="91"/>
      <c r="DTX421" s="91"/>
      <c r="DTY421" s="91"/>
      <c r="DTZ421" s="91"/>
      <c r="DUA421" s="91"/>
      <c r="DUB421" s="91"/>
      <c r="DUC421" s="91"/>
      <c r="DUD421" s="91"/>
      <c r="DUE421" s="91"/>
      <c r="DUF421" s="91"/>
      <c r="DUG421" s="91"/>
      <c r="DUH421" s="91"/>
      <c r="DUI421" s="91"/>
      <c r="DUJ421" s="91"/>
      <c r="DUK421" s="91"/>
      <c r="DUL421" s="91"/>
      <c r="DUM421" s="91"/>
      <c r="DUN421" s="91"/>
      <c r="DUO421" s="91"/>
      <c r="DUP421" s="91"/>
      <c r="DUQ421" s="91"/>
      <c r="DUR421" s="91"/>
      <c r="DUS421" s="91"/>
      <c r="DUT421" s="91"/>
      <c r="DUU421" s="91"/>
      <c r="DUV421" s="91"/>
      <c r="DUW421" s="91"/>
      <c r="DUX421" s="91"/>
      <c r="DUY421" s="91"/>
      <c r="DUZ421" s="91"/>
      <c r="DVA421" s="91"/>
      <c r="DVB421" s="91"/>
      <c r="DVC421" s="91"/>
      <c r="DVD421" s="91"/>
      <c r="DVE421" s="91"/>
      <c r="DVF421" s="91"/>
      <c r="DVG421" s="91"/>
      <c r="DVH421" s="91"/>
      <c r="DVI421" s="91"/>
      <c r="DVJ421" s="91"/>
      <c r="DVK421" s="91"/>
      <c r="DVL421" s="91"/>
      <c r="DVM421" s="91"/>
      <c r="DVN421" s="91"/>
      <c r="DVO421" s="91"/>
      <c r="DVP421" s="91"/>
      <c r="DVQ421" s="91"/>
      <c r="DVR421" s="91"/>
      <c r="DVS421" s="91"/>
      <c r="DVT421" s="91"/>
      <c r="DVU421" s="91"/>
      <c r="DVV421" s="91"/>
      <c r="DVW421" s="91"/>
      <c r="DVX421" s="91"/>
      <c r="DVY421" s="91"/>
      <c r="DVZ421" s="91"/>
      <c r="DWA421" s="91"/>
      <c r="DWB421" s="91"/>
      <c r="DWC421" s="91"/>
      <c r="DWD421" s="91"/>
      <c r="DWE421" s="91"/>
      <c r="DWF421" s="91"/>
      <c r="DWG421" s="91"/>
      <c r="DWH421" s="91"/>
      <c r="DWI421" s="91"/>
      <c r="DWJ421" s="91"/>
      <c r="DWK421" s="91"/>
      <c r="DWL421" s="91"/>
      <c r="DWM421" s="91"/>
      <c r="DWN421" s="91"/>
      <c r="DWO421" s="91"/>
      <c r="DWP421" s="91"/>
      <c r="DWQ421" s="91"/>
      <c r="DWR421" s="91"/>
      <c r="DWS421" s="91"/>
      <c r="DWT421" s="91"/>
      <c r="DWU421" s="91"/>
      <c r="DWV421" s="91"/>
      <c r="DWW421" s="91"/>
      <c r="DWX421" s="91"/>
      <c r="DWY421" s="91"/>
      <c r="DWZ421" s="91"/>
      <c r="DXA421" s="91"/>
      <c r="DXB421" s="91"/>
      <c r="DXC421" s="91"/>
      <c r="DXD421" s="91"/>
      <c r="DXE421" s="91"/>
      <c r="DXF421" s="91"/>
      <c r="DXG421" s="91"/>
      <c r="DXH421" s="91"/>
      <c r="DXI421" s="91"/>
      <c r="DXJ421" s="91"/>
      <c r="DXK421" s="91"/>
      <c r="DXL421" s="91"/>
      <c r="DXM421" s="91"/>
      <c r="DXN421" s="91"/>
      <c r="DXO421" s="91"/>
      <c r="DXP421" s="91"/>
      <c r="DXQ421" s="91"/>
      <c r="DXR421" s="91"/>
      <c r="DXS421" s="91"/>
      <c r="DXT421" s="91"/>
      <c r="DXU421" s="91"/>
      <c r="DXV421" s="91"/>
      <c r="DXW421" s="91"/>
      <c r="DXX421" s="91"/>
      <c r="DXY421" s="91"/>
      <c r="DXZ421" s="91"/>
      <c r="DYA421" s="91"/>
      <c r="DYB421" s="91"/>
      <c r="DYC421" s="91"/>
      <c r="DYD421" s="91"/>
      <c r="DYE421" s="91"/>
      <c r="DYF421" s="91"/>
      <c r="DYG421" s="91"/>
      <c r="DYH421" s="91"/>
      <c r="DYI421" s="91"/>
      <c r="DYJ421" s="91"/>
      <c r="DYK421" s="91"/>
      <c r="DYL421" s="91"/>
      <c r="DYM421" s="91"/>
      <c r="DYN421" s="91"/>
      <c r="DYO421" s="91"/>
      <c r="DYP421" s="91"/>
      <c r="DYQ421" s="91"/>
      <c r="DYR421" s="91"/>
      <c r="DYS421" s="91"/>
      <c r="DYT421" s="91"/>
      <c r="DYU421" s="91"/>
      <c r="DYV421" s="91"/>
      <c r="DYW421" s="91"/>
      <c r="DYX421" s="91"/>
      <c r="DYY421" s="91"/>
      <c r="DYZ421" s="91"/>
      <c r="DZA421" s="91"/>
      <c r="DZB421" s="91"/>
      <c r="DZC421" s="91"/>
      <c r="DZD421" s="91"/>
      <c r="DZE421" s="91"/>
      <c r="DZF421" s="91"/>
      <c r="DZG421" s="91"/>
      <c r="DZH421" s="91"/>
      <c r="DZI421" s="91"/>
      <c r="DZJ421" s="91"/>
      <c r="DZK421" s="91"/>
      <c r="DZL421" s="91"/>
      <c r="DZM421" s="91"/>
      <c r="DZN421" s="91"/>
      <c r="DZO421" s="91"/>
      <c r="DZP421" s="91"/>
      <c r="DZQ421" s="91"/>
      <c r="DZR421" s="91"/>
      <c r="DZS421" s="91"/>
      <c r="DZT421" s="91"/>
      <c r="DZU421" s="91"/>
      <c r="DZV421" s="91"/>
      <c r="DZW421" s="91"/>
      <c r="DZX421" s="91"/>
      <c r="DZY421" s="91"/>
      <c r="DZZ421" s="91"/>
      <c r="EAA421" s="91"/>
      <c r="EAB421" s="91"/>
      <c r="EAC421" s="91"/>
      <c r="EAD421" s="91"/>
      <c r="EAE421" s="91"/>
      <c r="EAF421" s="91"/>
      <c r="EAG421" s="91"/>
      <c r="EAH421" s="91"/>
      <c r="EAI421" s="91"/>
      <c r="EAJ421" s="91"/>
      <c r="EAK421" s="91"/>
      <c r="EAL421" s="91"/>
      <c r="EAM421" s="91"/>
      <c r="EAN421" s="91"/>
      <c r="EAO421" s="91"/>
      <c r="EAP421" s="91"/>
      <c r="EAQ421" s="91"/>
      <c r="EAR421" s="91"/>
      <c r="EAS421" s="91"/>
      <c r="EAT421" s="91"/>
      <c r="EAU421" s="91"/>
      <c r="EAV421" s="91"/>
      <c r="EAW421" s="91"/>
      <c r="EAX421" s="91"/>
      <c r="EAY421" s="91"/>
      <c r="EAZ421" s="91"/>
      <c r="EBA421" s="91"/>
      <c r="EBB421" s="91"/>
      <c r="EBC421" s="91"/>
      <c r="EBD421" s="91"/>
      <c r="EBE421" s="91"/>
      <c r="EBF421" s="91"/>
      <c r="EBG421" s="91"/>
      <c r="EBH421" s="91"/>
      <c r="EBI421" s="91"/>
      <c r="EBJ421" s="91"/>
      <c r="EBK421" s="91"/>
      <c r="EBL421" s="91"/>
      <c r="EBM421" s="91"/>
      <c r="EBN421" s="91"/>
      <c r="EBO421" s="91"/>
      <c r="EBP421" s="91"/>
      <c r="EBQ421" s="91"/>
      <c r="EBR421" s="91"/>
      <c r="EBS421" s="91"/>
      <c r="EBT421" s="91"/>
      <c r="EBU421" s="91"/>
      <c r="EBV421" s="91"/>
      <c r="EBW421" s="91"/>
      <c r="EBX421" s="91"/>
      <c r="EBY421" s="91"/>
      <c r="EBZ421" s="91"/>
      <c r="ECA421" s="91"/>
      <c r="ECB421" s="91"/>
      <c r="ECC421" s="91"/>
      <c r="ECD421" s="91"/>
      <c r="ECE421" s="91"/>
      <c r="ECF421" s="91"/>
      <c r="ECG421" s="91"/>
      <c r="ECH421" s="91"/>
      <c r="ECI421" s="91"/>
      <c r="ECJ421" s="91"/>
      <c r="ECK421" s="91"/>
      <c r="ECL421" s="91"/>
      <c r="ECM421" s="91"/>
      <c r="ECN421" s="91"/>
      <c r="ECO421" s="91"/>
      <c r="ECP421" s="91"/>
      <c r="ECQ421" s="91"/>
      <c r="ECR421" s="91"/>
      <c r="ECS421" s="91"/>
      <c r="ECT421" s="91"/>
      <c r="ECU421" s="91"/>
      <c r="ECV421" s="91"/>
      <c r="ECW421" s="91"/>
      <c r="ECX421" s="91"/>
      <c r="ECY421" s="91"/>
      <c r="ECZ421" s="91"/>
      <c r="EDA421" s="91"/>
      <c r="EDB421" s="91"/>
      <c r="EDC421" s="91"/>
      <c r="EDD421" s="91"/>
      <c r="EDE421" s="91"/>
      <c r="EDF421" s="91"/>
      <c r="EDG421" s="91"/>
      <c r="EDH421" s="91"/>
      <c r="EDI421" s="91"/>
      <c r="EDJ421" s="91"/>
      <c r="EDK421" s="91"/>
      <c r="EDL421" s="91"/>
      <c r="EDM421" s="91"/>
      <c r="EDN421" s="91"/>
      <c r="EDO421" s="91"/>
      <c r="EDP421" s="91"/>
      <c r="EDQ421" s="91"/>
      <c r="EDR421" s="91"/>
      <c r="EDS421" s="91"/>
      <c r="EDT421" s="91"/>
      <c r="EDU421" s="91"/>
      <c r="EDV421" s="91"/>
      <c r="EDW421" s="91"/>
      <c r="EDX421" s="91"/>
      <c r="EDY421" s="91"/>
      <c r="EDZ421" s="91"/>
      <c r="EEA421" s="91"/>
      <c r="EEB421" s="91"/>
      <c r="EEC421" s="91"/>
      <c r="EED421" s="91"/>
      <c r="EEE421" s="91"/>
      <c r="EEF421" s="91"/>
      <c r="EEG421" s="91"/>
      <c r="EEH421" s="91"/>
      <c r="EEI421" s="91"/>
      <c r="EEJ421" s="91"/>
      <c r="EEK421" s="91"/>
      <c r="EEL421" s="91"/>
      <c r="EEM421" s="91"/>
      <c r="EEN421" s="91"/>
      <c r="EEO421" s="91"/>
      <c r="EEP421" s="91"/>
      <c r="EEQ421" s="91"/>
      <c r="EER421" s="91"/>
      <c r="EES421" s="91"/>
      <c r="EET421" s="91"/>
      <c r="EEU421" s="91"/>
      <c r="EEV421" s="91"/>
      <c r="EEW421" s="91"/>
      <c r="EEX421" s="91"/>
      <c r="EEY421" s="91"/>
      <c r="EEZ421" s="91"/>
      <c r="EFA421" s="91"/>
      <c r="EFB421" s="91"/>
      <c r="EFC421" s="91"/>
      <c r="EFD421" s="91"/>
      <c r="EFE421" s="91"/>
      <c r="EFF421" s="91"/>
      <c r="EFG421" s="91"/>
      <c r="EFH421" s="91"/>
      <c r="EFI421" s="91"/>
      <c r="EFJ421" s="91"/>
      <c r="EFK421" s="91"/>
      <c r="EFL421" s="91"/>
      <c r="EFM421" s="91"/>
      <c r="EFN421" s="91"/>
      <c r="EFO421" s="91"/>
      <c r="EFP421" s="91"/>
      <c r="EFQ421" s="91"/>
      <c r="EFR421" s="91"/>
      <c r="EFS421" s="91"/>
      <c r="EFT421" s="91"/>
      <c r="EFU421" s="91"/>
      <c r="EFV421" s="91"/>
      <c r="EFW421" s="91"/>
      <c r="EFX421" s="91"/>
      <c r="EFY421" s="91"/>
      <c r="EFZ421" s="91"/>
      <c r="EGA421" s="91"/>
      <c r="EGB421" s="91"/>
      <c r="EGC421" s="91"/>
      <c r="EGD421" s="91"/>
      <c r="EGE421" s="91"/>
      <c r="EGF421" s="91"/>
      <c r="EGG421" s="91"/>
      <c r="EGH421" s="91"/>
      <c r="EGI421" s="91"/>
      <c r="EGJ421" s="91"/>
      <c r="EGK421" s="91"/>
      <c r="EGL421" s="91"/>
      <c r="EGM421" s="91"/>
      <c r="EGN421" s="91"/>
      <c r="EGO421" s="91"/>
      <c r="EGP421" s="91"/>
      <c r="EGQ421" s="91"/>
      <c r="EGR421" s="91"/>
      <c r="EGS421" s="91"/>
      <c r="EGT421" s="91"/>
      <c r="EGU421" s="91"/>
      <c r="EGV421" s="91"/>
      <c r="EGW421" s="91"/>
      <c r="EGX421" s="91"/>
      <c r="EGY421" s="91"/>
      <c r="EGZ421" s="91"/>
      <c r="EHA421" s="91"/>
      <c r="EHB421" s="91"/>
      <c r="EHC421" s="91"/>
      <c r="EHD421" s="91"/>
      <c r="EHE421" s="91"/>
      <c r="EHF421" s="91"/>
      <c r="EHG421" s="91"/>
      <c r="EHH421" s="91"/>
      <c r="EHI421" s="91"/>
      <c r="EHJ421" s="91"/>
      <c r="EHK421" s="91"/>
      <c r="EHL421" s="91"/>
      <c r="EHM421" s="91"/>
      <c r="EHN421" s="91"/>
      <c r="EHO421" s="91"/>
      <c r="EHP421" s="91"/>
      <c r="EHQ421" s="91"/>
      <c r="EHR421" s="91"/>
      <c r="EHS421" s="91"/>
      <c r="EHT421" s="91"/>
      <c r="EHU421" s="91"/>
      <c r="EHV421" s="91"/>
      <c r="EHW421" s="91"/>
      <c r="EHX421" s="91"/>
      <c r="EHY421" s="91"/>
      <c r="EHZ421" s="91"/>
      <c r="EIA421" s="91"/>
      <c r="EIB421" s="91"/>
      <c r="EIC421" s="91"/>
      <c r="EID421" s="91"/>
      <c r="EIE421" s="91"/>
      <c r="EIF421" s="91"/>
      <c r="EIG421" s="91"/>
      <c r="EIH421" s="91"/>
      <c r="EII421" s="91"/>
      <c r="EIJ421" s="91"/>
      <c r="EIK421" s="91"/>
      <c r="EIL421" s="91"/>
      <c r="EIM421" s="91"/>
      <c r="EIN421" s="91"/>
      <c r="EIO421" s="91"/>
      <c r="EIP421" s="91"/>
      <c r="EIQ421" s="91"/>
      <c r="EIR421" s="91"/>
      <c r="EIS421" s="91"/>
      <c r="EIT421" s="91"/>
      <c r="EIU421" s="91"/>
      <c r="EIV421" s="91"/>
      <c r="EIW421" s="91"/>
      <c r="EIX421" s="91"/>
      <c r="EIY421" s="91"/>
      <c r="EIZ421" s="91"/>
      <c r="EJA421" s="91"/>
      <c r="EJB421" s="91"/>
      <c r="EJC421" s="91"/>
      <c r="EJD421" s="91"/>
      <c r="EJE421" s="91"/>
      <c r="EJF421" s="91"/>
      <c r="EJG421" s="91"/>
      <c r="EJH421" s="91"/>
      <c r="EJI421" s="91"/>
      <c r="EJJ421" s="91"/>
      <c r="EJK421" s="91"/>
      <c r="EJL421" s="91"/>
      <c r="EJM421" s="91"/>
      <c r="EJN421" s="91"/>
      <c r="EJO421" s="91"/>
      <c r="EJP421" s="91"/>
      <c r="EJQ421" s="91"/>
      <c r="EJR421" s="91"/>
      <c r="EJS421" s="91"/>
      <c r="EJT421" s="91"/>
      <c r="EJU421" s="91"/>
      <c r="EJV421" s="91"/>
      <c r="EJW421" s="91"/>
      <c r="EJX421" s="91"/>
      <c r="EJY421" s="91"/>
      <c r="EJZ421" s="91"/>
      <c r="EKA421" s="91"/>
      <c r="EKB421" s="91"/>
      <c r="EKC421" s="91"/>
      <c r="EKD421" s="91"/>
      <c r="EKE421" s="91"/>
      <c r="EKF421" s="91"/>
      <c r="EKG421" s="91"/>
      <c r="EKH421" s="91"/>
      <c r="EKI421" s="91"/>
      <c r="EKJ421" s="91"/>
      <c r="EKK421" s="91"/>
      <c r="EKL421" s="91"/>
      <c r="EKM421" s="91"/>
      <c r="EKN421" s="91"/>
      <c r="EKO421" s="91"/>
      <c r="EKP421" s="91"/>
      <c r="EKQ421" s="91"/>
      <c r="EKR421" s="91"/>
      <c r="EKS421" s="91"/>
      <c r="EKT421" s="91"/>
      <c r="EKU421" s="91"/>
      <c r="EKV421" s="91"/>
      <c r="EKW421" s="91"/>
      <c r="EKX421" s="91"/>
      <c r="EKY421" s="91"/>
      <c r="EKZ421" s="91"/>
      <c r="ELA421" s="91"/>
      <c r="ELB421" s="91"/>
      <c r="ELC421" s="91"/>
      <c r="ELD421" s="91"/>
      <c r="ELE421" s="91"/>
      <c r="ELF421" s="91"/>
      <c r="ELG421" s="91"/>
      <c r="ELH421" s="91"/>
      <c r="ELI421" s="91"/>
      <c r="ELJ421" s="91"/>
      <c r="ELK421" s="91"/>
      <c r="ELL421" s="91"/>
      <c r="ELM421" s="91"/>
      <c r="ELN421" s="91"/>
      <c r="ELO421" s="91"/>
      <c r="ELP421" s="91"/>
      <c r="ELQ421" s="91"/>
      <c r="ELR421" s="91"/>
      <c r="ELS421" s="91"/>
      <c r="ELT421" s="91"/>
      <c r="ELU421" s="91"/>
      <c r="ELV421" s="91"/>
      <c r="ELW421" s="91"/>
      <c r="ELX421" s="91"/>
      <c r="ELY421" s="91"/>
      <c r="ELZ421" s="91"/>
      <c r="EMA421" s="91"/>
      <c r="EMB421" s="91"/>
      <c r="EMC421" s="91"/>
      <c r="EMD421" s="91"/>
      <c r="EME421" s="91"/>
      <c r="EMF421" s="91"/>
      <c r="EMG421" s="91"/>
      <c r="EMH421" s="91"/>
      <c r="EMI421" s="91"/>
      <c r="EMJ421" s="91"/>
      <c r="EMK421" s="91"/>
      <c r="EML421" s="91"/>
      <c r="EMM421" s="91"/>
      <c r="EMN421" s="91"/>
      <c r="EMO421" s="91"/>
      <c r="EMP421" s="91"/>
      <c r="EMQ421" s="91"/>
      <c r="EMR421" s="91"/>
      <c r="EMS421" s="91"/>
      <c r="EMT421" s="91"/>
      <c r="EMU421" s="91"/>
      <c r="EMV421" s="91"/>
      <c r="EMW421" s="91"/>
      <c r="EMX421" s="91"/>
      <c r="EMY421" s="91"/>
      <c r="EMZ421" s="91"/>
      <c r="ENA421" s="91"/>
      <c r="ENB421" s="91"/>
      <c r="ENC421" s="91"/>
      <c r="END421" s="91"/>
      <c r="ENE421" s="91"/>
      <c r="ENF421" s="91"/>
      <c r="ENG421" s="91"/>
      <c r="ENH421" s="91"/>
      <c r="ENI421" s="91"/>
      <c r="ENJ421" s="91"/>
      <c r="ENK421" s="91"/>
      <c r="ENL421" s="91"/>
      <c r="ENM421" s="91"/>
      <c r="ENN421" s="91"/>
      <c r="ENO421" s="91"/>
      <c r="ENP421" s="91"/>
      <c r="ENQ421" s="91"/>
      <c r="ENR421" s="91"/>
      <c r="ENS421" s="91"/>
      <c r="ENT421" s="91"/>
      <c r="ENU421" s="91"/>
      <c r="ENV421" s="91"/>
      <c r="ENW421" s="91"/>
      <c r="ENX421" s="91"/>
      <c r="ENY421" s="91"/>
      <c r="ENZ421" s="91"/>
      <c r="EOA421" s="91"/>
      <c r="EOB421" s="91"/>
      <c r="EOC421" s="91"/>
      <c r="EOD421" s="91"/>
      <c r="EOE421" s="91"/>
      <c r="EOF421" s="91"/>
      <c r="EOG421" s="91"/>
      <c r="EOH421" s="91"/>
      <c r="EOI421" s="91"/>
      <c r="EOJ421" s="91"/>
      <c r="EOK421" s="91"/>
      <c r="EOL421" s="91"/>
      <c r="EOM421" s="91"/>
      <c r="EON421" s="91"/>
      <c r="EOO421" s="91"/>
      <c r="EOP421" s="91"/>
      <c r="EOQ421" s="91"/>
      <c r="EOR421" s="91"/>
      <c r="EOS421" s="91"/>
      <c r="EOT421" s="91"/>
      <c r="EOU421" s="91"/>
      <c r="EOV421" s="91"/>
      <c r="EOW421" s="91"/>
      <c r="EOX421" s="91"/>
      <c r="EOY421" s="91"/>
      <c r="EOZ421" s="91"/>
      <c r="EPA421" s="91"/>
      <c r="EPB421" s="91"/>
      <c r="EPC421" s="91"/>
      <c r="EPD421" s="91"/>
      <c r="EPE421" s="91"/>
      <c r="EPF421" s="91"/>
      <c r="EPG421" s="91"/>
      <c r="EPH421" s="91"/>
      <c r="EPI421" s="91"/>
      <c r="EPJ421" s="91"/>
      <c r="EPK421" s="91"/>
      <c r="EPL421" s="91"/>
      <c r="EPM421" s="91"/>
      <c r="EPN421" s="91"/>
      <c r="EPO421" s="91"/>
      <c r="EPP421" s="91"/>
      <c r="EPQ421" s="91"/>
      <c r="EPR421" s="91"/>
      <c r="EPS421" s="91"/>
      <c r="EPT421" s="91"/>
      <c r="EPU421" s="91"/>
      <c r="EPV421" s="91"/>
      <c r="EPW421" s="91"/>
      <c r="EPX421" s="91"/>
      <c r="EPY421" s="91"/>
      <c r="EPZ421" s="91"/>
      <c r="EQA421" s="91"/>
      <c r="EQB421" s="91"/>
      <c r="EQC421" s="91"/>
      <c r="EQD421" s="91"/>
      <c r="EQE421" s="91"/>
      <c r="EQF421" s="91"/>
      <c r="EQG421" s="91"/>
      <c r="EQH421" s="91"/>
      <c r="EQI421" s="91"/>
      <c r="EQJ421" s="91"/>
      <c r="EQK421" s="91"/>
      <c r="EQL421" s="91"/>
      <c r="EQM421" s="91"/>
      <c r="EQN421" s="91"/>
      <c r="EQO421" s="91"/>
      <c r="EQP421" s="91"/>
      <c r="EQQ421" s="91"/>
      <c r="EQR421" s="91"/>
      <c r="EQS421" s="91"/>
      <c r="EQT421" s="91"/>
      <c r="EQU421" s="91"/>
      <c r="EQV421" s="91"/>
      <c r="EQW421" s="91"/>
      <c r="EQX421" s="91"/>
      <c r="EQY421" s="91"/>
      <c r="EQZ421" s="91"/>
      <c r="ERA421" s="91"/>
      <c r="ERB421" s="91"/>
      <c r="ERC421" s="91"/>
      <c r="ERD421" s="91"/>
      <c r="ERE421" s="91"/>
      <c r="ERF421" s="91"/>
      <c r="ERG421" s="91"/>
      <c r="ERH421" s="91"/>
      <c r="ERI421" s="91"/>
      <c r="ERJ421" s="91"/>
      <c r="ERK421" s="91"/>
      <c r="ERL421" s="91"/>
      <c r="ERM421" s="91"/>
      <c r="ERN421" s="91"/>
      <c r="ERO421" s="91"/>
      <c r="ERP421" s="91"/>
      <c r="ERQ421" s="91"/>
      <c r="ERR421" s="91"/>
      <c r="ERS421" s="91"/>
      <c r="ERT421" s="91"/>
      <c r="ERU421" s="91"/>
      <c r="ERV421" s="91"/>
      <c r="ERW421" s="91"/>
      <c r="ERX421" s="91"/>
      <c r="ERY421" s="91"/>
      <c r="ERZ421" s="91"/>
      <c r="ESA421" s="91"/>
      <c r="ESB421" s="91"/>
      <c r="ESC421" s="91"/>
      <c r="ESD421" s="91"/>
      <c r="ESE421" s="91"/>
      <c r="ESF421" s="91"/>
      <c r="ESG421" s="91"/>
      <c r="ESH421" s="91"/>
      <c r="ESI421" s="91"/>
      <c r="ESJ421" s="91"/>
      <c r="ESK421" s="91"/>
      <c r="ESL421" s="91"/>
      <c r="ESM421" s="91"/>
      <c r="ESN421" s="91"/>
      <c r="ESO421" s="91"/>
      <c r="ESP421" s="91"/>
      <c r="ESQ421" s="91"/>
      <c r="ESR421" s="91"/>
      <c r="ESS421" s="91"/>
      <c r="EST421" s="91"/>
      <c r="ESU421" s="91"/>
      <c r="ESV421" s="91"/>
      <c r="ESW421" s="91"/>
      <c r="ESX421" s="91"/>
      <c r="ESY421" s="91"/>
      <c r="ESZ421" s="91"/>
      <c r="ETA421" s="91"/>
      <c r="ETB421" s="91"/>
      <c r="ETC421" s="91"/>
      <c r="ETD421" s="91"/>
      <c r="ETE421" s="91"/>
      <c r="ETF421" s="91"/>
      <c r="ETG421" s="91"/>
      <c r="ETH421" s="91"/>
      <c r="ETI421" s="91"/>
      <c r="ETJ421" s="91"/>
      <c r="ETK421" s="91"/>
      <c r="ETL421" s="91"/>
      <c r="ETM421" s="91"/>
      <c r="ETN421" s="91"/>
      <c r="ETO421" s="91"/>
      <c r="ETP421" s="91"/>
      <c r="ETQ421" s="91"/>
      <c r="ETR421" s="91"/>
      <c r="ETS421" s="91"/>
      <c r="ETT421" s="91"/>
      <c r="ETU421" s="91"/>
      <c r="ETV421" s="91"/>
      <c r="ETW421" s="91"/>
      <c r="ETX421" s="91"/>
      <c r="ETY421" s="91"/>
      <c r="ETZ421" s="91"/>
      <c r="EUA421" s="91"/>
      <c r="EUB421" s="91"/>
      <c r="EUC421" s="91"/>
      <c r="EUD421" s="91"/>
      <c r="EUE421" s="91"/>
      <c r="EUF421" s="91"/>
      <c r="EUG421" s="91"/>
      <c r="EUH421" s="91"/>
      <c r="EUI421" s="91"/>
      <c r="EUJ421" s="91"/>
      <c r="EUK421" s="91"/>
      <c r="EUL421" s="91"/>
      <c r="EUM421" s="91"/>
      <c r="EUN421" s="91"/>
      <c r="EUO421" s="91"/>
      <c r="EUP421" s="91"/>
      <c r="EUQ421" s="91"/>
      <c r="EUR421" s="91"/>
      <c r="EUS421" s="91"/>
      <c r="EUT421" s="91"/>
      <c r="EUU421" s="91"/>
      <c r="EUV421" s="91"/>
      <c r="EUW421" s="91"/>
      <c r="EUX421" s="91"/>
      <c r="EUY421" s="91"/>
      <c r="EUZ421" s="91"/>
      <c r="EVA421" s="91"/>
      <c r="EVB421" s="91"/>
      <c r="EVC421" s="91"/>
      <c r="EVD421" s="91"/>
      <c r="EVE421" s="91"/>
      <c r="EVF421" s="91"/>
      <c r="EVG421" s="91"/>
      <c r="EVH421" s="91"/>
      <c r="EVI421" s="91"/>
      <c r="EVJ421" s="91"/>
      <c r="EVK421" s="91"/>
      <c r="EVL421" s="91"/>
      <c r="EVM421" s="91"/>
      <c r="EVN421" s="91"/>
      <c r="EVO421" s="91"/>
      <c r="EVP421" s="91"/>
      <c r="EVQ421" s="91"/>
      <c r="EVR421" s="91"/>
      <c r="EVS421" s="91"/>
      <c r="EVT421" s="91"/>
      <c r="EVU421" s="91"/>
      <c r="EVV421" s="91"/>
      <c r="EVW421" s="91"/>
      <c r="EVX421" s="91"/>
      <c r="EVY421" s="91"/>
      <c r="EVZ421" s="91"/>
      <c r="EWA421" s="91"/>
      <c r="EWB421" s="91"/>
      <c r="EWC421" s="91"/>
      <c r="EWD421" s="91"/>
      <c r="EWE421" s="91"/>
      <c r="EWF421" s="91"/>
      <c r="EWG421" s="91"/>
      <c r="EWH421" s="91"/>
      <c r="EWI421" s="91"/>
      <c r="EWJ421" s="91"/>
      <c r="EWK421" s="91"/>
      <c r="EWL421" s="91"/>
      <c r="EWM421" s="91"/>
      <c r="EWN421" s="91"/>
      <c r="EWO421" s="91"/>
      <c r="EWP421" s="91"/>
      <c r="EWQ421" s="91"/>
      <c r="EWR421" s="91"/>
      <c r="EWS421" s="91"/>
      <c r="EWT421" s="91"/>
      <c r="EWU421" s="91"/>
      <c r="EWV421" s="91"/>
      <c r="EWW421" s="91"/>
      <c r="EWX421" s="91"/>
      <c r="EWY421" s="91"/>
      <c r="EWZ421" s="91"/>
      <c r="EXA421" s="91"/>
      <c r="EXB421" s="91"/>
      <c r="EXC421" s="91"/>
      <c r="EXD421" s="91"/>
      <c r="EXE421" s="91"/>
      <c r="EXF421" s="91"/>
      <c r="EXG421" s="91"/>
      <c r="EXH421" s="91"/>
      <c r="EXI421" s="91"/>
      <c r="EXJ421" s="91"/>
      <c r="EXK421" s="91"/>
      <c r="EXL421" s="91"/>
      <c r="EXM421" s="91"/>
      <c r="EXN421" s="91"/>
      <c r="EXO421" s="91"/>
      <c r="EXP421" s="91"/>
      <c r="EXQ421" s="91"/>
      <c r="EXR421" s="91"/>
      <c r="EXS421" s="91"/>
      <c r="EXT421" s="91"/>
      <c r="EXU421" s="91"/>
      <c r="EXV421" s="91"/>
      <c r="EXW421" s="91"/>
      <c r="EXX421" s="91"/>
      <c r="EXY421" s="91"/>
      <c r="EXZ421" s="91"/>
      <c r="EYA421" s="91"/>
      <c r="EYB421" s="91"/>
      <c r="EYC421" s="91"/>
      <c r="EYD421" s="91"/>
      <c r="EYE421" s="91"/>
      <c r="EYF421" s="91"/>
      <c r="EYG421" s="91"/>
      <c r="EYH421" s="91"/>
      <c r="EYI421" s="91"/>
      <c r="EYJ421" s="91"/>
      <c r="EYK421" s="91"/>
      <c r="EYL421" s="91"/>
      <c r="EYM421" s="91"/>
      <c r="EYN421" s="91"/>
      <c r="EYO421" s="91"/>
      <c r="EYP421" s="91"/>
      <c r="EYQ421" s="91"/>
      <c r="EYR421" s="91"/>
      <c r="EYS421" s="91"/>
      <c r="EYT421" s="91"/>
      <c r="EYU421" s="91"/>
      <c r="EYV421" s="91"/>
      <c r="EYW421" s="91"/>
      <c r="EYX421" s="91"/>
      <c r="EYY421" s="91"/>
      <c r="EYZ421" s="91"/>
      <c r="EZA421" s="91"/>
      <c r="EZB421" s="91"/>
      <c r="EZC421" s="91"/>
      <c r="EZD421" s="91"/>
      <c r="EZE421" s="91"/>
      <c r="EZF421" s="91"/>
      <c r="EZG421" s="91"/>
      <c r="EZH421" s="91"/>
      <c r="EZI421" s="91"/>
      <c r="EZJ421" s="91"/>
      <c r="EZK421" s="91"/>
      <c r="EZL421" s="91"/>
      <c r="EZM421" s="91"/>
      <c r="EZN421" s="91"/>
      <c r="EZO421" s="91"/>
      <c r="EZP421" s="91"/>
      <c r="EZQ421" s="91"/>
      <c r="EZR421" s="91"/>
      <c r="EZS421" s="91"/>
      <c r="EZT421" s="91"/>
      <c r="EZU421" s="91"/>
      <c r="EZV421" s="91"/>
      <c r="EZW421" s="91"/>
      <c r="EZX421" s="91"/>
      <c r="EZY421" s="91"/>
      <c r="EZZ421" s="91"/>
      <c r="FAA421" s="91"/>
      <c r="FAB421" s="91"/>
      <c r="FAC421" s="91"/>
      <c r="FAD421" s="91"/>
      <c r="FAE421" s="91"/>
      <c r="FAF421" s="91"/>
      <c r="FAG421" s="91"/>
      <c r="FAH421" s="91"/>
      <c r="FAI421" s="91"/>
      <c r="FAJ421" s="91"/>
      <c r="FAK421" s="91"/>
      <c r="FAL421" s="91"/>
      <c r="FAM421" s="91"/>
      <c r="FAN421" s="91"/>
      <c r="FAO421" s="91"/>
      <c r="FAP421" s="91"/>
      <c r="FAQ421" s="91"/>
      <c r="FAR421" s="91"/>
      <c r="FAS421" s="91"/>
      <c r="FAT421" s="91"/>
      <c r="FAU421" s="91"/>
      <c r="FAV421" s="91"/>
      <c r="FAW421" s="91"/>
      <c r="FAX421" s="91"/>
      <c r="FAY421" s="91"/>
      <c r="FAZ421" s="91"/>
      <c r="FBA421" s="91"/>
      <c r="FBB421" s="91"/>
      <c r="FBC421" s="91"/>
      <c r="FBD421" s="91"/>
      <c r="FBE421" s="91"/>
      <c r="FBF421" s="91"/>
      <c r="FBG421" s="91"/>
      <c r="FBH421" s="91"/>
      <c r="FBI421" s="91"/>
      <c r="FBJ421" s="91"/>
      <c r="FBK421" s="91"/>
      <c r="FBL421" s="91"/>
      <c r="FBM421" s="91"/>
      <c r="FBN421" s="91"/>
      <c r="FBO421" s="91"/>
      <c r="FBP421" s="91"/>
      <c r="FBQ421" s="91"/>
      <c r="FBR421" s="91"/>
      <c r="FBS421" s="91"/>
      <c r="FBT421" s="91"/>
      <c r="FBU421" s="91"/>
      <c r="FBV421" s="91"/>
      <c r="FBW421" s="91"/>
      <c r="FBX421" s="91"/>
      <c r="FBY421" s="91"/>
      <c r="FBZ421" s="91"/>
      <c r="FCA421" s="91"/>
      <c r="FCB421" s="91"/>
      <c r="FCC421" s="91"/>
      <c r="FCD421" s="91"/>
      <c r="FCE421" s="91"/>
      <c r="FCF421" s="91"/>
      <c r="FCG421" s="91"/>
      <c r="FCH421" s="91"/>
      <c r="FCI421" s="91"/>
      <c r="FCJ421" s="91"/>
      <c r="FCK421" s="91"/>
      <c r="FCL421" s="91"/>
      <c r="FCM421" s="91"/>
      <c r="FCN421" s="91"/>
      <c r="FCO421" s="91"/>
      <c r="FCP421" s="91"/>
      <c r="FCQ421" s="91"/>
      <c r="FCR421" s="91"/>
      <c r="FCS421" s="91"/>
      <c r="FCT421" s="91"/>
      <c r="FCU421" s="91"/>
      <c r="FCV421" s="91"/>
      <c r="FCW421" s="91"/>
      <c r="FCX421" s="91"/>
      <c r="FCY421" s="91"/>
      <c r="FCZ421" s="91"/>
      <c r="FDA421" s="91"/>
      <c r="FDB421" s="91"/>
      <c r="FDC421" s="91"/>
      <c r="FDD421" s="91"/>
      <c r="FDE421" s="91"/>
      <c r="FDF421" s="91"/>
      <c r="FDG421" s="91"/>
      <c r="FDH421" s="91"/>
      <c r="FDI421" s="91"/>
      <c r="FDJ421" s="91"/>
      <c r="FDK421" s="91"/>
      <c r="FDL421" s="91"/>
      <c r="FDM421" s="91"/>
      <c r="FDN421" s="91"/>
      <c r="FDO421" s="91"/>
      <c r="FDP421" s="91"/>
      <c r="FDQ421" s="91"/>
      <c r="FDR421" s="91"/>
      <c r="FDS421" s="91"/>
      <c r="FDT421" s="91"/>
      <c r="FDU421" s="91"/>
      <c r="FDV421" s="91"/>
      <c r="FDW421" s="91"/>
      <c r="FDX421" s="91"/>
      <c r="FDY421" s="91"/>
      <c r="FDZ421" s="91"/>
      <c r="FEA421" s="91"/>
      <c r="FEB421" s="91"/>
      <c r="FEC421" s="91"/>
      <c r="FED421" s="91"/>
      <c r="FEE421" s="91"/>
      <c r="FEF421" s="91"/>
      <c r="FEG421" s="91"/>
      <c r="FEH421" s="91"/>
      <c r="FEI421" s="91"/>
      <c r="FEJ421" s="91"/>
      <c r="FEK421" s="91"/>
      <c r="FEL421" s="91"/>
      <c r="FEM421" s="91"/>
      <c r="FEN421" s="91"/>
      <c r="FEO421" s="91"/>
      <c r="FEP421" s="91"/>
      <c r="FEQ421" s="91"/>
      <c r="FER421" s="91"/>
      <c r="FES421" s="91"/>
      <c r="FET421" s="91"/>
      <c r="FEU421" s="91"/>
      <c r="FEV421" s="91"/>
      <c r="FEW421" s="91"/>
      <c r="FEX421" s="91"/>
      <c r="FEY421" s="91"/>
      <c r="FEZ421" s="91"/>
      <c r="FFA421" s="91"/>
      <c r="FFB421" s="91"/>
      <c r="FFC421" s="91"/>
      <c r="FFD421" s="91"/>
      <c r="FFE421" s="91"/>
      <c r="FFF421" s="91"/>
      <c r="FFG421" s="91"/>
      <c r="FFH421" s="91"/>
      <c r="FFI421" s="91"/>
      <c r="FFJ421" s="91"/>
      <c r="FFK421" s="91"/>
      <c r="FFL421" s="91"/>
      <c r="FFM421" s="91"/>
      <c r="FFN421" s="91"/>
      <c r="FFO421" s="91"/>
      <c r="FFP421" s="91"/>
      <c r="FFQ421" s="91"/>
      <c r="FFR421" s="91"/>
      <c r="FFS421" s="91"/>
      <c r="FFT421" s="91"/>
      <c r="FFU421" s="91"/>
      <c r="FFV421" s="91"/>
      <c r="FFW421" s="91"/>
      <c r="FFX421" s="91"/>
      <c r="FFY421" s="91"/>
      <c r="FFZ421" s="91"/>
      <c r="FGA421" s="91"/>
      <c r="FGB421" s="91"/>
      <c r="FGC421" s="91"/>
      <c r="FGD421" s="91"/>
      <c r="FGE421" s="91"/>
      <c r="FGF421" s="91"/>
      <c r="FGG421" s="91"/>
      <c r="FGH421" s="91"/>
      <c r="FGI421" s="91"/>
      <c r="FGJ421" s="91"/>
      <c r="FGK421" s="91"/>
      <c r="FGL421" s="91"/>
      <c r="FGM421" s="91"/>
      <c r="FGN421" s="91"/>
      <c r="FGO421" s="91"/>
      <c r="FGP421" s="91"/>
      <c r="FGQ421" s="91"/>
      <c r="FGR421" s="91"/>
      <c r="FGS421" s="91"/>
      <c r="FGT421" s="91"/>
      <c r="FGU421" s="91"/>
      <c r="FGV421" s="91"/>
      <c r="FGW421" s="91"/>
      <c r="FGX421" s="91"/>
      <c r="FGY421" s="91"/>
      <c r="FGZ421" s="91"/>
      <c r="FHA421" s="91"/>
      <c r="FHB421" s="91"/>
      <c r="FHC421" s="91"/>
      <c r="FHD421" s="91"/>
      <c r="FHE421" s="91"/>
      <c r="FHF421" s="91"/>
      <c r="FHG421" s="91"/>
      <c r="FHH421" s="91"/>
      <c r="FHI421" s="91"/>
      <c r="FHJ421" s="91"/>
      <c r="FHK421" s="91"/>
      <c r="FHL421" s="91"/>
      <c r="FHM421" s="91"/>
      <c r="FHN421" s="91"/>
      <c r="FHO421" s="91"/>
      <c r="FHP421" s="91"/>
      <c r="FHQ421" s="91"/>
      <c r="FHR421" s="91"/>
      <c r="FHS421" s="91"/>
      <c r="FHT421" s="91"/>
      <c r="FHU421" s="91"/>
      <c r="FHV421" s="91"/>
      <c r="FHW421" s="91"/>
      <c r="FHX421" s="91"/>
      <c r="FHY421" s="91"/>
      <c r="FHZ421" s="91"/>
      <c r="FIA421" s="91"/>
      <c r="FIB421" s="91"/>
      <c r="FIC421" s="91"/>
      <c r="FID421" s="91"/>
      <c r="FIE421" s="91"/>
      <c r="FIF421" s="91"/>
      <c r="FIG421" s="91"/>
      <c r="FIH421" s="91"/>
      <c r="FII421" s="91"/>
      <c r="FIJ421" s="91"/>
      <c r="FIK421" s="91"/>
      <c r="FIL421" s="91"/>
      <c r="FIM421" s="91"/>
      <c r="FIN421" s="91"/>
      <c r="FIO421" s="91"/>
      <c r="FIP421" s="91"/>
      <c r="FIQ421" s="91"/>
      <c r="FIR421" s="91"/>
      <c r="FIS421" s="91"/>
      <c r="FIT421" s="91"/>
      <c r="FIU421" s="91"/>
      <c r="FIV421" s="91"/>
      <c r="FIW421" s="91"/>
      <c r="FIX421" s="91"/>
      <c r="FIY421" s="91"/>
      <c r="FIZ421" s="91"/>
      <c r="FJA421" s="91"/>
      <c r="FJB421" s="91"/>
      <c r="FJC421" s="91"/>
      <c r="FJD421" s="91"/>
      <c r="FJE421" s="91"/>
      <c r="FJF421" s="91"/>
      <c r="FJG421" s="91"/>
      <c r="FJH421" s="91"/>
      <c r="FJI421" s="91"/>
      <c r="FJJ421" s="91"/>
      <c r="FJK421" s="91"/>
      <c r="FJL421" s="91"/>
      <c r="FJM421" s="91"/>
      <c r="FJN421" s="91"/>
      <c r="FJO421" s="91"/>
      <c r="FJP421" s="91"/>
      <c r="FJQ421" s="91"/>
      <c r="FJR421" s="91"/>
      <c r="FJS421" s="91"/>
      <c r="FJT421" s="91"/>
      <c r="FJU421" s="91"/>
      <c r="FJV421" s="91"/>
      <c r="FJW421" s="91"/>
      <c r="FJX421" s="91"/>
      <c r="FJY421" s="91"/>
      <c r="FJZ421" s="91"/>
      <c r="FKA421" s="91"/>
      <c r="FKB421" s="91"/>
      <c r="FKC421" s="91"/>
      <c r="FKD421" s="91"/>
      <c r="FKE421" s="91"/>
      <c r="FKF421" s="91"/>
      <c r="FKG421" s="91"/>
      <c r="FKH421" s="91"/>
      <c r="FKI421" s="91"/>
      <c r="FKJ421" s="91"/>
      <c r="FKK421" s="91"/>
      <c r="FKL421" s="91"/>
      <c r="FKM421" s="91"/>
      <c r="FKN421" s="91"/>
      <c r="FKO421" s="91"/>
      <c r="FKP421" s="91"/>
      <c r="FKQ421" s="91"/>
      <c r="FKR421" s="91"/>
      <c r="FKS421" s="91"/>
      <c r="FKT421" s="91"/>
      <c r="FKU421" s="91"/>
      <c r="FKV421" s="91"/>
      <c r="FKW421" s="91"/>
      <c r="FKX421" s="91"/>
      <c r="FKY421" s="91"/>
      <c r="FKZ421" s="91"/>
      <c r="FLA421" s="91"/>
      <c r="FLB421" s="91"/>
      <c r="FLC421" s="91"/>
      <c r="FLD421" s="91"/>
      <c r="FLE421" s="91"/>
      <c r="FLF421" s="91"/>
      <c r="FLG421" s="91"/>
      <c r="FLH421" s="91"/>
      <c r="FLI421" s="91"/>
      <c r="FLJ421" s="91"/>
      <c r="FLK421" s="91"/>
      <c r="FLL421" s="91"/>
      <c r="FLM421" s="91"/>
      <c r="FLN421" s="91"/>
      <c r="FLO421" s="91"/>
      <c r="FLP421" s="91"/>
      <c r="FLQ421" s="91"/>
      <c r="FLR421" s="91"/>
      <c r="FLS421" s="91"/>
      <c r="FLT421" s="91"/>
      <c r="FLU421" s="91"/>
      <c r="FLV421" s="91"/>
      <c r="FLW421" s="91"/>
      <c r="FLX421" s="91"/>
      <c r="FLY421" s="91"/>
      <c r="FLZ421" s="91"/>
      <c r="FMA421" s="91"/>
      <c r="FMB421" s="91"/>
      <c r="FMC421" s="91"/>
      <c r="FMD421" s="91"/>
      <c r="FME421" s="91"/>
      <c r="FMF421" s="91"/>
      <c r="FMG421" s="91"/>
      <c r="FMH421" s="91"/>
      <c r="FMI421" s="91"/>
      <c r="FMJ421" s="91"/>
      <c r="FMK421" s="91"/>
      <c r="FML421" s="91"/>
      <c r="FMM421" s="91"/>
      <c r="FMN421" s="91"/>
      <c r="FMO421" s="91"/>
      <c r="FMP421" s="91"/>
      <c r="FMQ421" s="91"/>
      <c r="FMR421" s="91"/>
      <c r="FMS421" s="91"/>
      <c r="FMT421" s="91"/>
      <c r="FMU421" s="91"/>
      <c r="FMV421" s="91"/>
      <c r="FMW421" s="91"/>
      <c r="FMX421" s="91"/>
      <c r="FMY421" s="91"/>
      <c r="FMZ421" s="91"/>
      <c r="FNA421" s="91"/>
      <c r="FNB421" s="91"/>
      <c r="FNC421" s="91"/>
      <c r="FND421" s="91"/>
      <c r="FNE421" s="91"/>
      <c r="FNF421" s="91"/>
      <c r="FNG421" s="91"/>
      <c r="FNH421" s="91"/>
      <c r="FNI421" s="91"/>
      <c r="FNJ421" s="91"/>
      <c r="FNK421" s="91"/>
      <c r="FNL421" s="91"/>
      <c r="FNM421" s="91"/>
      <c r="FNN421" s="91"/>
      <c r="FNO421" s="91"/>
      <c r="FNP421" s="91"/>
      <c r="FNQ421" s="91"/>
      <c r="FNR421" s="91"/>
      <c r="FNS421" s="91"/>
      <c r="FNT421" s="91"/>
      <c r="FNU421" s="91"/>
      <c r="FNV421" s="91"/>
      <c r="FNW421" s="91"/>
      <c r="FNX421" s="91"/>
      <c r="FNY421" s="91"/>
      <c r="FNZ421" s="91"/>
      <c r="FOA421" s="91"/>
      <c r="FOB421" s="91"/>
      <c r="FOC421" s="91"/>
      <c r="FOD421" s="91"/>
      <c r="FOE421" s="91"/>
      <c r="FOF421" s="91"/>
      <c r="FOG421" s="91"/>
      <c r="FOH421" s="91"/>
      <c r="FOI421" s="91"/>
      <c r="FOJ421" s="91"/>
      <c r="FOK421" s="91"/>
      <c r="FOL421" s="91"/>
      <c r="FOM421" s="91"/>
      <c r="FON421" s="91"/>
      <c r="FOO421" s="91"/>
      <c r="FOP421" s="91"/>
      <c r="FOQ421" s="91"/>
      <c r="FOR421" s="91"/>
      <c r="FOS421" s="91"/>
      <c r="FOT421" s="91"/>
      <c r="FOU421" s="91"/>
      <c r="FOV421" s="91"/>
      <c r="FOW421" s="91"/>
      <c r="FOX421" s="91"/>
      <c r="FOY421" s="91"/>
      <c r="FOZ421" s="91"/>
      <c r="FPA421" s="91"/>
      <c r="FPB421" s="91"/>
      <c r="FPC421" s="91"/>
      <c r="FPD421" s="91"/>
      <c r="FPE421" s="91"/>
      <c r="FPF421" s="91"/>
      <c r="FPG421" s="91"/>
      <c r="FPH421" s="91"/>
      <c r="FPI421" s="91"/>
      <c r="FPJ421" s="91"/>
      <c r="FPK421" s="91"/>
      <c r="FPL421" s="91"/>
      <c r="FPM421" s="91"/>
      <c r="FPN421" s="91"/>
      <c r="FPO421" s="91"/>
      <c r="FPP421" s="91"/>
      <c r="FPQ421" s="91"/>
      <c r="FPR421" s="91"/>
      <c r="FPS421" s="91"/>
      <c r="FPT421" s="91"/>
      <c r="FPU421" s="91"/>
      <c r="FPV421" s="91"/>
      <c r="FPW421" s="91"/>
      <c r="FPX421" s="91"/>
      <c r="FPY421" s="91"/>
      <c r="FPZ421" s="91"/>
      <c r="FQA421" s="91"/>
      <c r="FQB421" s="91"/>
      <c r="FQC421" s="91"/>
      <c r="FQD421" s="91"/>
      <c r="FQE421" s="91"/>
      <c r="FQF421" s="91"/>
      <c r="FQG421" s="91"/>
      <c r="FQH421" s="91"/>
      <c r="FQI421" s="91"/>
      <c r="FQJ421" s="91"/>
      <c r="FQK421" s="91"/>
      <c r="FQL421" s="91"/>
      <c r="FQM421" s="91"/>
      <c r="FQN421" s="91"/>
      <c r="FQO421" s="91"/>
      <c r="FQP421" s="91"/>
      <c r="FQQ421" s="91"/>
      <c r="FQR421" s="91"/>
      <c r="FQS421" s="91"/>
      <c r="FQT421" s="91"/>
      <c r="FQU421" s="91"/>
      <c r="FQV421" s="91"/>
      <c r="FQW421" s="91"/>
      <c r="FQX421" s="91"/>
      <c r="FQY421" s="91"/>
      <c r="FQZ421" s="91"/>
      <c r="FRA421" s="91"/>
      <c r="FRB421" s="91"/>
      <c r="FRC421" s="91"/>
      <c r="FRD421" s="91"/>
      <c r="FRE421" s="91"/>
      <c r="FRF421" s="91"/>
      <c r="FRG421" s="91"/>
      <c r="FRH421" s="91"/>
      <c r="FRI421" s="91"/>
      <c r="FRJ421" s="91"/>
      <c r="FRK421" s="91"/>
      <c r="FRL421" s="91"/>
      <c r="FRM421" s="91"/>
      <c r="FRN421" s="91"/>
      <c r="FRO421" s="91"/>
      <c r="FRP421" s="91"/>
      <c r="FRQ421" s="91"/>
      <c r="FRR421" s="91"/>
      <c r="FRS421" s="91"/>
      <c r="FRT421" s="91"/>
      <c r="FRU421" s="91"/>
      <c r="FRV421" s="91"/>
      <c r="FRW421" s="91"/>
      <c r="FRX421" s="91"/>
      <c r="FRY421" s="91"/>
      <c r="FRZ421" s="91"/>
      <c r="FSA421" s="91"/>
      <c r="FSB421" s="91"/>
      <c r="FSC421" s="91"/>
      <c r="FSD421" s="91"/>
      <c r="FSE421" s="91"/>
      <c r="FSF421" s="91"/>
      <c r="FSG421" s="91"/>
      <c r="FSH421" s="91"/>
      <c r="FSI421" s="91"/>
      <c r="FSJ421" s="91"/>
      <c r="FSK421" s="91"/>
      <c r="FSL421" s="91"/>
      <c r="FSM421" s="91"/>
      <c r="FSN421" s="91"/>
      <c r="FSO421" s="91"/>
      <c r="FSP421" s="91"/>
      <c r="FSQ421" s="91"/>
      <c r="FSR421" s="91"/>
      <c r="FSS421" s="91"/>
      <c r="FST421" s="91"/>
      <c r="FSU421" s="91"/>
      <c r="FSV421" s="91"/>
      <c r="FSW421" s="91"/>
      <c r="FSX421" s="91"/>
      <c r="FSY421" s="91"/>
      <c r="FSZ421" s="91"/>
      <c r="FTA421" s="91"/>
      <c r="FTB421" s="91"/>
      <c r="FTC421" s="91"/>
      <c r="FTD421" s="91"/>
      <c r="FTE421" s="91"/>
      <c r="FTF421" s="91"/>
      <c r="FTG421" s="91"/>
      <c r="FTH421" s="91"/>
      <c r="FTI421" s="91"/>
      <c r="FTJ421" s="91"/>
      <c r="FTK421" s="91"/>
      <c r="FTL421" s="91"/>
      <c r="FTM421" s="91"/>
      <c r="FTN421" s="91"/>
      <c r="FTO421" s="91"/>
      <c r="FTP421" s="91"/>
      <c r="FTQ421" s="91"/>
      <c r="FTR421" s="91"/>
      <c r="FTS421" s="91"/>
      <c r="FTT421" s="91"/>
      <c r="FTU421" s="91"/>
      <c r="FTV421" s="91"/>
      <c r="FTW421" s="91"/>
      <c r="FTX421" s="91"/>
      <c r="FTY421" s="91"/>
      <c r="FTZ421" s="91"/>
      <c r="FUA421" s="91"/>
      <c r="FUB421" s="91"/>
      <c r="FUC421" s="91"/>
      <c r="FUD421" s="91"/>
      <c r="FUE421" s="91"/>
      <c r="FUF421" s="91"/>
      <c r="FUG421" s="91"/>
      <c r="FUH421" s="91"/>
      <c r="FUI421" s="91"/>
      <c r="FUJ421" s="91"/>
      <c r="FUK421" s="91"/>
      <c r="FUL421" s="91"/>
      <c r="FUM421" s="91"/>
      <c r="FUN421" s="91"/>
      <c r="FUO421" s="91"/>
      <c r="FUP421" s="91"/>
      <c r="FUQ421" s="91"/>
      <c r="FUR421" s="91"/>
      <c r="FUS421" s="91"/>
      <c r="FUT421" s="91"/>
      <c r="FUU421" s="91"/>
      <c r="FUV421" s="91"/>
      <c r="FUW421" s="91"/>
      <c r="FUX421" s="91"/>
      <c r="FUY421" s="91"/>
      <c r="FUZ421" s="91"/>
      <c r="FVA421" s="91"/>
      <c r="FVB421" s="91"/>
      <c r="FVC421" s="91"/>
      <c r="FVD421" s="91"/>
      <c r="FVE421" s="91"/>
      <c r="FVF421" s="91"/>
      <c r="FVG421" s="91"/>
      <c r="FVH421" s="91"/>
      <c r="FVI421" s="91"/>
      <c r="FVJ421" s="91"/>
      <c r="FVK421" s="91"/>
      <c r="FVL421" s="91"/>
      <c r="FVM421" s="91"/>
      <c r="FVN421" s="91"/>
      <c r="FVO421" s="91"/>
      <c r="FVP421" s="91"/>
      <c r="FVQ421" s="91"/>
      <c r="FVR421" s="91"/>
      <c r="FVS421" s="91"/>
      <c r="FVT421" s="91"/>
      <c r="FVU421" s="91"/>
      <c r="FVV421" s="91"/>
      <c r="FVW421" s="91"/>
      <c r="FVX421" s="91"/>
      <c r="FVY421" s="91"/>
      <c r="FVZ421" s="91"/>
      <c r="FWA421" s="91"/>
      <c r="FWB421" s="91"/>
      <c r="FWC421" s="91"/>
      <c r="FWD421" s="91"/>
      <c r="FWE421" s="91"/>
      <c r="FWF421" s="91"/>
      <c r="FWG421" s="91"/>
      <c r="FWH421" s="91"/>
      <c r="FWI421" s="91"/>
      <c r="FWJ421" s="91"/>
      <c r="FWK421" s="91"/>
      <c r="FWL421" s="91"/>
      <c r="FWM421" s="91"/>
      <c r="FWN421" s="91"/>
      <c r="FWO421" s="91"/>
      <c r="FWP421" s="91"/>
      <c r="FWQ421" s="91"/>
      <c r="FWR421" s="91"/>
      <c r="FWS421" s="91"/>
      <c r="FWT421" s="91"/>
      <c r="FWU421" s="91"/>
      <c r="FWV421" s="91"/>
      <c r="FWW421" s="91"/>
      <c r="FWX421" s="91"/>
      <c r="FWY421" s="91"/>
      <c r="FWZ421" s="91"/>
      <c r="FXA421" s="91"/>
      <c r="FXB421" s="91"/>
      <c r="FXC421" s="91"/>
      <c r="FXD421" s="91"/>
      <c r="FXE421" s="91"/>
      <c r="FXF421" s="91"/>
      <c r="FXG421" s="91"/>
      <c r="FXH421" s="91"/>
      <c r="FXI421" s="91"/>
      <c r="FXJ421" s="91"/>
      <c r="FXK421" s="91"/>
      <c r="FXL421" s="91"/>
      <c r="FXM421" s="91"/>
      <c r="FXN421" s="91"/>
      <c r="FXO421" s="91"/>
      <c r="FXP421" s="91"/>
      <c r="FXQ421" s="91"/>
      <c r="FXR421" s="91"/>
      <c r="FXS421" s="91"/>
      <c r="FXT421" s="91"/>
      <c r="FXU421" s="91"/>
      <c r="FXV421" s="91"/>
      <c r="FXW421" s="91"/>
      <c r="FXX421" s="91"/>
      <c r="FXY421" s="91"/>
      <c r="FXZ421" s="91"/>
      <c r="FYA421" s="91"/>
      <c r="FYB421" s="91"/>
      <c r="FYC421" s="91"/>
      <c r="FYD421" s="91"/>
      <c r="FYE421" s="91"/>
      <c r="FYF421" s="91"/>
      <c r="FYG421" s="91"/>
      <c r="FYH421" s="91"/>
      <c r="FYI421" s="91"/>
      <c r="FYJ421" s="91"/>
      <c r="FYK421" s="91"/>
      <c r="FYL421" s="91"/>
      <c r="FYM421" s="91"/>
      <c r="FYN421" s="91"/>
      <c r="FYO421" s="91"/>
      <c r="FYP421" s="91"/>
      <c r="FYQ421" s="91"/>
      <c r="FYR421" s="91"/>
      <c r="FYS421" s="91"/>
      <c r="FYT421" s="91"/>
      <c r="FYU421" s="91"/>
      <c r="FYV421" s="91"/>
      <c r="FYW421" s="91"/>
      <c r="FYX421" s="91"/>
      <c r="FYY421" s="91"/>
      <c r="FYZ421" s="91"/>
      <c r="FZA421" s="91"/>
      <c r="FZB421" s="91"/>
      <c r="FZC421" s="91"/>
      <c r="FZD421" s="91"/>
      <c r="FZE421" s="91"/>
      <c r="FZF421" s="91"/>
      <c r="FZG421" s="91"/>
      <c r="FZH421" s="91"/>
      <c r="FZI421" s="91"/>
      <c r="FZJ421" s="91"/>
      <c r="FZK421" s="91"/>
      <c r="FZL421" s="91"/>
      <c r="FZM421" s="91"/>
      <c r="FZN421" s="91"/>
      <c r="FZO421" s="91"/>
      <c r="FZP421" s="91"/>
      <c r="FZQ421" s="91"/>
      <c r="FZR421" s="91"/>
      <c r="FZS421" s="91"/>
      <c r="FZT421" s="91"/>
      <c r="FZU421" s="91"/>
      <c r="FZV421" s="91"/>
      <c r="FZW421" s="91"/>
      <c r="FZX421" s="91"/>
      <c r="FZY421" s="91"/>
      <c r="FZZ421" s="91"/>
      <c r="GAA421" s="91"/>
      <c r="GAB421" s="91"/>
      <c r="GAC421" s="91"/>
      <c r="GAD421" s="91"/>
      <c r="GAE421" s="91"/>
      <c r="GAF421" s="91"/>
      <c r="GAG421" s="91"/>
      <c r="GAH421" s="91"/>
      <c r="GAI421" s="91"/>
      <c r="GAJ421" s="91"/>
      <c r="GAK421" s="91"/>
      <c r="GAL421" s="91"/>
      <c r="GAM421" s="91"/>
      <c r="GAN421" s="91"/>
      <c r="GAO421" s="91"/>
      <c r="GAP421" s="91"/>
      <c r="GAQ421" s="91"/>
      <c r="GAR421" s="91"/>
      <c r="GAS421" s="91"/>
      <c r="GAT421" s="91"/>
      <c r="GAU421" s="91"/>
      <c r="GAV421" s="91"/>
      <c r="GAW421" s="91"/>
      <c r="GAX421" s="91"/>
      <c r="GAY421" s="91"/>
      <c r="GAZ421" s="91"/>
      <c r="GBA421" s="91"/>
      <c r="GBB421" s="91"/>
      <c r="GBC421" s="91"/>
      <c r="GBD421" s="91"/>
      <c r="GBE421" s="91"/>
      <c r="GBF421" s="91"/>
      <c r="GBG421" s="91"/>
      <c r="GBH421" s="91"/>
      <c r="GBI421" s="91"/>
      <c r="GBJ421" s="91"/>
      <c r="GBK421" s="91"/>
      <c r="GBL421" s="91"/>
      <c r="GBM421" s="91"/>
      <c r="GBN421" s="91"/>
      <c r="GBO421" s="91"/>
      <c r="GBP421" s="91"/>
      <c r="GBQ421" s="91"/>
      <c r="GBR421" s="91"/>
      <c r="GBS421" s="91"/>
      <c r="GBT421" s="91"/>
      <c r="GBU421" s="91"/>
      <c r="GBV421" s="91"/>
      <c r="GBW421" s="91"/>
      <c r="GBX421" s="91"/>
      <c r="GBY421" s="91"/>
      <c r="GBZ421" s="91"/>
      <c r="GCA421" s="91"/>
      <c r="GCB421" s="91"/>
      <c r="GCC421" s="91"/>
      <c r="GCD421" s="91"/>
      <c r="GCE421" s="91"/>
      <c r="GCF421" s="91"/>
      <c r="GCG421" s="91"/>
      <c r="GCH421" s="91"/>
      <c r="GCI421" s="91"/>
      <c r="GCJ421" s="91"/>
      <c r="GCK421" s="91"/>
      <c r="GCL421" s="91"/>
      <c r="GCM421" s="91"/>
      <c r="GCN421" s="91"/>
      <c r="GCO421" s="91"/>
      <c r="GCP421" s="91"/>
      <c r="GCQ421" s="91"/>
      <c r="GCR421" s="91"/>
      <c r="GCS421" s="91"/>
      <c r="GCT421" s="91"/>
      <c r="GCU421" s="91"/>
      <c r="GCV421" s="91"/>
      <c r="GCW421" s="91"/>
      <c r="GCX421" s="91"/>
      <c r="GCY421" s="91"/>
      <c r="GCZ421" s="91"/>
      <c r="GDA421" s="91"/>
      <c r="GDB421" s="91"/>
      <c r="GDC421" s="91"/>
      <c r="GDD421" s="91"/>
      <c r="GDE421" s="91"/>
      <c r="GDF421" s="91"/>
      <c r="GDG421" s="91"/>
      <c r="GDH421" s="91"/>
      <c r="GDI421" s="91"/>
      <c r="GDJ421" s="91"/>
      <c r="GDK421" s="91"/>
      <c r="GDL421" s="91"/>
      <c r="GDM421" s="91"/>
      <c r="GDN421" s="91"/>
      <c r="GDO421" s="91"/>
      <c r="GDP421" s="91"/>
      <c r="GDQ421" s="91"/>
      <c r="GDR421" s="91"/>
      <c r="GDS421" s="91"/>
      <c r="GDT421" s="91"/>
      <c r="GDU421" s="91"/>
      <c r="GDV421" s="91"/>
      <c r="GDW421" s="91"/>
      <c r="GDX421" s="91"/>
      <c r="GDY421" s="91"/>
      <c r="GDZ421" s="91"/>
      <c r="GEA421" s="91"/>
      <c r="GEB421" s="91"/>
      <c r="GEC421" s="91"/>
      <c r="GED421" s="91"/>
      <c r="GEE421" s="91"/>
      <c r="GEF421" s="91"/>
      <c r="GEG421" s="91"/>
      <c r="GEH421" s="91"/>
      <c r="GEI421" s="91"/>
      <c r="GEJ421" s="91"/>
      <c r="GEK421" s="91"/>
      <c r="GEL421" s="91"/>
      <c r="GEM421" s="91"/>
      <c r="GEN421" s="91"/>
      <c r="GEO421" s="91"/>
      <c r="GEP421" s="91"/>
      <c r="GEQ421" s="91"/>
      <c r="GER421" s="91"/>
      <c r="GES421" s="91"/>
      <c r="GET421" s="91"/>
      <c r="GEU421" s="91"/>
      <c r="GEV421" s="91"/>
      <c r="GEW421" s="91"/>
      <c r="GEX421" s="91"/>
      <c r="GEY421" s="91"/>
      <c r="GEZ421" s="91"/>
      <c r="GFA421" s="91"/>
      <c r="GFB421" s="91"/>
      <c r="GFC421" s="91"/>
      <c r="GFD421" s="91"/>
      <c r="GFE421" s="91"/>
      <c r="GFF421" s="91"/>
      <c r="GFG421" s="91"/>
      <c r="GFH421" s="91"/>
      <c r="GFI421" s="91"/>
      <c r="GFJ421" s="91"/>
      <c r="GFK421" s="91"/>
      <c r="GFL421" s="91"/>
      <c r="GFM421" s="91"/>
      <c r="GFN421" s="91"/>
      <c r="GFO421" s="91"/>
      <c r="GFP421" s="91"/>
      <c r="GFQ421" s="91"/>
      <c r="GFR421" s="91"/>
      <c r="GFS421" s="91"/>
      <c r="GFT421" s="91"/>
      <c r="GFU421" s="91"/>
      <c r="GFV421" s="91"/>
      <c r="GFW421" s="91"/>
      <c r="GFX421" s="91"/>
      <c r="GFY421" s="91"/>
      <c r="GFZ421" s="91"/>
      <c r="GGA421" s="91"/>
      <c r="GGB421" s="91"/>
      <c r="GGC421" s="91"/>
      <c r="GGD421" s="91"/>
      <c r="GGE421" s="91"/>
      <c r="GGF421" s="91"/>
      <c r="GGG421" s="91"/>
      <c r="GGH421" s="91"/>
      <c r="GGI421" s="91"/>
      <c r="GGJ421" s="91"/>
      <c r="GGK421" s="91"/>
      <c r="GGL421" s="91"/>
      <c r="GGM421" s="91"/>
      <c r="GGN421" s="91"/>
      <c r="GGO421" s="91"/>
      <c r="GGP421" s="91"/>
      <c r="GGQ421" s="91"/>
      <c r="GGR421" s="91"/>
      <c r="GGS421" s="91"/>
      <c r="GGT421" s="91"/>
      <c r="GGU421" s="91"/>
      <c r="GGV421" s="91"/>
      <c r="GGW421" s="91"/>
      <c r="GGX421" s="91"/>
      <c r="GGY421" s="91"/>
      <c r="GGZ421" s="91"/>
      <c r="GHA421" s="91"/>
      <c r="GHB421" s="91"/>
      <c r="GHC421" s="91"/>
      <c r="GHD421" s="91"/>
      <c r="GHE421" s="91"/>
      <c r="GHF421" s="91"/>
      <c r="GHG421" s="91"/>
      <c r="GHH421" s="91"/>
      <c r="GHI421" s="91"/>
      <c r="GHJ421" s="91"/>
      <c r="GHK421" s="91"/>
      <c r="GHL421" s="91"/>
      <c r="GHM421" s="91"/>
      <c r="GHN421" s="91"/>
      <c r="GHO421" s="91"/>
      <c r="GHP421" s="91"/>
      <c r="GHQ421" s="91"/>
      <c r="GHR421" s="91"/>
      <c r="GHS421" s="91"/>
      <c r="GHT421" s="91"/>
      <c r="GHU421" s="91"/>
      <c r="GHV421" s="91"/>
      <c r="GHW421" s="91"/>
      <c r="GHX421" s="91"/>
      <c r="GHY421" s="91"/>
      <c r="GHZ421" s="91"/>
      <c r="GIA421" s="91"/>
      <c r="GIB421" s="91"/>
      <c r="GIC421" s="91"/>
      <c r="GID421" s="91"/>
      <c r="GIE421" s="91"/>
      <c r="GIF421" s="91"/>
      <c r="GIG421" s="91"/>
      <c r="GIH421" s="91"/>
      <c r="GII421" s="91"/>
      <c r="GIJ421" s="91"/>
      <c r="GIK421" s="91"/>
      <c r="GIL421" s="91"/>
      <c r="GIM421" s="91"/>
      <c r="GIN421" s="91"/>
      <c r="GIO421" s="91"/>
      <c r="GIP421" s="91"/>
      <c r="GIQ421" s="91"/>
      <c r="GIR421" s="91"/>
      <c r="GIS421" s="91"/>
      <c r="GIT421" s="91"/>
      <c r="GIU421" s="91"/>
      <c r="GIV421" s="91"/>
      <c r="GIW421" s="91"/>
      <c r="GIX421" s="91"/>
      <c r="GIY421" s="91"/>
      <c r="GIZ421" s="91"/>
      <c r="GJA421" s="91"/>
      <c r="GJB421" s="91"/>
      <c r="GJC421" s="91"/>
      <c r="GJD421" s="91"/>
      <c r="GJE421" s="91"/>
      <c r="GJF421" s="91"/>
      <c r="GJG421" s="91"/>
      <c r="GJH421" s="91"/>
      <c r="GJI421" s="91"/>
      <c r="GJJ421" s="91"/>
      <c r="GJK421" s="91"/>
      <c r="GJL421" s="91"/>
      <c r="GJM421" s="91"/>
      <c r="GJN421" s="91"/>
      <c r="GJO421" s="91"/>
      <c r="GJP421" s="91"/>
      <c r="GJQ421" s="91"/>
      <c r="GJR421" s="91"/>
      <c r="GJS421" s="91"/>
      <c r="GJT421" s="91"/>
      <c r="GJU421" s="91"/>
      <c r="GJV421" s="91"/>
      <c r="GJW421" s="91"/>
      <c r="GJX421" s="91"/>
      <c r="GJY421" s="91"/>
      <c r="GJZ421" s="91"/>
      <c r="GKA421" s="91"/>
      <c r="GKB421" s="91"/>
      <c r="GKC421" s="91"/>
      <c r="GKD421" s="91"/>
      <c r="GKE421" s="91"/>
      <c r="GKF421" s="91"/>
      <c r="GKG421" s="91"/>
      <c r="GKH421" s="91"/>
      <c r="GKI421" s="91"/>
      <c r="GKJ421" s="91"/>
      <c r="GKK421" s="91"/>
      <c r="GKL421" s="91"/>
      <c r="GKM421" s="91"/>
      <c r="GKN421" s="91"/>
      <c r="GKO421" s="91"/>
      <c r="GKP421" s="91"/>
      <c r="GKQ421" s="91"/>
      <c r="GKR421" s="91"/>
      <c r="GKS421" s="91"/>
      <c r="GKT421" s="91"/>
      <c r="GKU421" s="91"/>
      <c r="GKV421" s="91"/>
      <c r="GKW421" s="91"/>
      <c r="GKX421" s="91"/>
      <c r="GKY421" s="91"/>
      <c r="GKZ421" s="91"/>
      <c r="GLA421" s="91"/>
      <c r="GLB421" s="91"/>
      <c r="GLC421" s="91"/>
      <c r="GLD421" s="91"/>
      <c r="GLE421" s="91"/>
      <c r="GLF421" s="91"/>
      <c r="GLG421" s="91"/>
      <c r="GLH421" s="91"/>
      <c r="GLI421" s="91"/>
      <c r="GLJ421" s="91"/>
      <c r="GLK421" s="91"/>
      <c r="GLL421" s="91"/>
      <c r="GLM421" s="91"/>
      <c r="GLN421" s="91"/>
      <c r="GLO421" s="91"/>
      <c r="GLP421" s="91"/>
      <c r="GLQ421" s="91"/>
      <c r="GLR421" s="91"/>
      <c r="GLS421" s="91"/>
      <c r="GLT421" s="91"/>
      <c r="GLU421" s="91"/>
      <c r="GLV421" s="91"/>
      <c r="GLW421" s="91"/>
      <c r="GLX421" s="91"/>
      <c r="GLY421" s="91"/>
      <c r="GLZ421" s="91"/>
      <c r="GMA421" s="91"/>
      <c r="GMB421" s="91"/>
      <c r="GMC421" s="91"/>
      <c r="GMD421" s="91"/>
      <c r="GME421" s="91"/>
      <c r="GMF421" s="91"/>
      <c r="GMG421" s="91"/>
      <c r="GMH421" s="91"/>
      <c r="GMI421" s="91"/>
      <c r="GMJ421" s="91"/>
      <c r="GMK421" s="91"/>
      <c r="GML421" s="91"/>
      <c r="GMM421" s="91"/>
      <c r="GMN421" s="91"/>
      <c r="GMO421" s="91"/>
      <c r="GMP421" s="91"/>
      <c r="GMQ421" s="91"/>
      <c r="GMR421" s="91"/>
      <c r="GMS421" s="91"/>
      <c r="GMT421" s="91"/>
      <c r="GMU421" s="91"/>
      <c r="GMV421" s="91"/>
      <c r="GMW421" s="91"/>
      <c r="GMX421" s="91"/>
      <c r="GMY421" s="91"/>
      <c r="GMZ421" s="91"/>
      <c r="GNA421" s="91"/>
      <c r="GNB421" s="91"/>
      <c r="GNC421" s="91"/>
      <c r="GND421" s="91"/>
      <c r="GNE421" s="91"/>
      <c r="GNF421" s="91"/>
      <c r="GNG421" s="91"/>
      <c r="GNH421" s="91"/>
      <c r="GNI421" s="91"/>
      <c r="GNJ421" s="91"/>
      <c r="GNK421" s="91"/>
      <c r="GNL421" s="91"/>
      <c r="GNM421" s="91"/>
      <c r="GNN421" s="91"/>
      <c r="GNO421" s="91"/>
      <c r="GNP421" s="91"/>
      <c r="GNQ421" s="91"/>
      <c r="GNR421" s="91"/>
      <c r="GNS421" s="91"/>
      <c r="GNT421" s="91"/>
      <c r="GNU421" s="91"/>
      <c r="GNV421" s="91"/>
      <c r="GNW421" s="91"/>
      <c r="GNX421" s="91"/>
      <c r="GNY421" s="91"/>
      <c r="GNZ421" s="91"/>
      <c r="GOA421" s="91"/>
      <c r="GOB421" s="91"/>
      <c r="GOC421" s="91"/>
      <c r="GOD421" s="91"/>
      <c r="GOE421" s="91"/>
      <c r="GOF421" s="91"/>
      <c r="GOG421" s="91"/>
      <c r="GOH421" s="91"/>
      <c r="GOI421" s="91"/>
      <c r="GOJ421" s="91"/>
      <c r="GOK421" s="91"/>
      <c r="GOL421" s="91"/>
      <c r="GOM421" s="91"/>
      <c r="GON421" s="91"/>
      <c r="GOO421" s="91"/>
      <c r="GOP421" s="91"/>
      <c r="GOQ421" s="91"/>
      <c r="GOR421" s="91"/>
      <c r="GOS421" s="91"/>
      <c r="GOT421" s="91"/>
      <c r="GOU421" s="91"/>
      <c r="GOV421" s="91"/>
      <c r="GOW421" s="91"/>
      <c r="GOX421" s="91"/>
      <c r="GOY421" s="91"/>
      <c r="GOZ421" s="91"/>
      <c r="GPA421" s="91"/>
      <c r="GPB421" s="91"/>
      <c r="GPC421" s="91"/>
      <c r="GPD421" s="91"/>
      <c r="GPE421" s="91"/>
      <c r="GPF421" s="91"/>
      <c r="GPG421" s="91"/>
      <c r="GPH421" s="91"/>
      <c r="GPI421" s="91"/>
      <c r="GPJ421" s="91"/>
      <c r="GPK421" s="91"/>
      <c r="GPL421" s="91"/>
      <c r="GPM421" s="91"/>
      <c r="GPN421" s="91"/>
      <c r="GPO421" s="91"/>
      <c r="GPP421" s="91"/>
      <c r="GPQ421" s="91"/>
      <c r="GPR421" s="91"/>
      <c r="GPS421" s="91"/>
      <c r="GPT421" s="91"/>
      <c r="GPU421" s="91"/>
      <c r="GPV421" s="91"/>
      <c r="GPW421" s="91"/>
      <c r="GPX421" s="91"/>
      <c r="GPY421" s="91"/>
      <c r="GPZ421" s="91"/>
      <c r="GQA421" s="91"/>
      <c r="GQB421" s="91"/>
      <c r="GQC421" s="91"/>
      <c r="GQD421" s="91"/>
      <c r="GQE421" s="91"/>
      <c r="GQF421" s="91"/>
      <c r="GQG421" s="91"/>
      <c r="GQH421" s="91"/>
      <c r="GQI421" s="91"/>
      <c r="GQJ421" s="91"/>
      <c r="GQK421" s="91"/>
      <c r="GQL421" s="91"/>
      <c r="GQM421" s="91"/>
      <c r="GQN421" s="91"/>
      <c r="GQO421" s="91"/>
      <c r="GQP421" s="91"/>
      <c r="GQQ421" s="91"/>
      <c r="GQR421" s="91"/>
      <c r="GQS421" s="91"/>
      <c r="GQT421" s="91"/>
      <c r="GQU421" s="91"/>
      <c r="GQV421" s="91"/>
      <c r="GQW421" s="91"/>
      <c r="GQX421" s="91"/>
      <c r="GQY421" s="91"/>
      <c r="GQZ421" s="91"/>
      <c r="GRA421" s="91"/>
      <c r="GRB421" s="91"/>
      <c r="GRC421" s="91"/>
      <c r="GRD421" s="91"/>
      <c r="GRE421" s="91"/>
      <c r="GRF421" s="91"/>
      <c r="GRG421" s="91"/>
      <c r="GRH421" s="91"/>
      <c r="GRI421" s="91"/>
      <c r="GRJ421" s="91"/>
      <c r="GRK421" s="91"/>
      <c r="GRL421" s="91"/>
      <c r="GRM421" s="91"/>
      <c r="GRN421" s="91"/>
      <c r="GRO421" s="91"/>
      <c r="GRP421" s="91"/>
      <c r="GRQ421" s="91"/>
      <c r="GRR421" s="91"/>
      <c r="GRS421" s="91"/>
      <c r="GRT421" s="91"/>
      <c r="GRU421" s="91"/>
      <c r="GRV421" s="91"/>
      <c r="GRW421" s="91"/>
      <c r="GRX421" s="91"/>
      <c r="GRY421" s="91"/>
      <c r="GRZ421" s="91"/>
      <c r="GSA421" s="91"/>
      <c r="GSB421" s="91"/>
      <c r="GSC421" s="91"/>
      <c r="GSD421" s="91"/>
      <c r="GSE421" s="91"/>
      <c r="GSF421" s="91"/>
      <c r="GSG421" s="91"/>
      <c r="GSH421" s="91"/>
      <c r="GSI421" s="91"/>
      <c r="GSJ421" s="91"/>
      <c r="GSK421" s="91"/>
      <c r="GSL421" s="91"/>
      <c r="GSM421" s="91"/>
      <c r="GSN421" s="91"/>
      <c r="GSO421" s="91"/>
      <c r="GSP421" s="91"/>
      <c r="GSQ421" s="91"/>
      <c r="GSR421" s="91"/>
      <c r="GSS421" s="91"/>
      <c r="GST421" s="91"/>
      <c r="GSU421" s="91"/>
      <c r="GSV421" s="91"/>
      <c r="GSW421" s="91"/>
      <c r="GSX421" s="91"/>
      <c r="GSY421" s="91"/>
      <c r="GSZ421" s="91"/>
      <c r="GTA421" s="91"/>
      <c r="GTB421" s="91"/>
      <c r="GTC421" s="91"/>
      <c r="GTD421" s="91"/>
      <c r="GTE421" s="91"/>
      <c r="GTF421" s="91"/>
      <c r="GTG421" s="91"/>
      <c r="GTH421" s="91"/>
      <c r="GTI421" s="91"/>
      <c r="GTJ421" s="91"/>
      <c r="GTK421" s="91"/>
      <c r="GTL421" s="91"/>
      <c r="GTM421" s="91"/>
      <c r="GTN421" s="91"/>
      <c r="GTO421" s="91"/>
      <c r="GTP421" s="91"/>
      <c r="GTQ421" s="91"/>
      <c r="GTR421" s="91"/>
      <c r="GTS421" s="91"/>
      <c r="GTT421" s="91"/>
      <c r="GTU421" s="91"/>
      <c r="GTV421" s="91"/>
      <c r="GTW421" s="91"/>
      <c r="GTX421" s="91"/>
      <c r="GTY421" s="91"/>
      <c r="GTZ421" s="91"/>
      <c r="GUA421" s="91"/>
      <c r="GUB421" s="91"/>
      <c r="GUC421" s="91"/>
      <c r="GUD421" s="91"/>
      <c r="GUE421" s="91"/>
      <c r="GUF421" s="91"/>
      <c r="GUG421" s="91"/>
      <c r="GUH421" s="91"/>
      <c r="GUI421" s="91"/>
      <c r="GUJ421" s="91"/>
      <c r="GUK421" s="91"/>
      <c r="GUL421" s="91"/>
      <c r="GUM421" s="91"/>
      <c r="GUN421" s="91"/>
      <c r="GUO421" s="91"/>
      <c r="GUP421" s="91"/>
      <c r="GUQ421" s="91"/>
      <c r="GUR421" s="91"/>
      <c r="GUS421" s="91"/>
      <c r="GUT421" s="91"/>
      <c r="GUU421" s="91"/>
      <c r="GUV421" s="91"/>
      <c r="GUW421" s="91"/>
      <c r="GUX421" s="91"/>
      <c r="GUY421" s="91"/>
      <c r="GUZ421" s="91"/>
      <c r="GVA421" s="91"/>
      <c r="GVB421" s="91"/>
      <c r="GVC421" s="91"/>
      <c r="GVD421" s="91"/>
      <c r="GVE421" s="91"/>
      <c r="GVF421" s="91"/>
      <c r="GVG421" s="91"/>
      <c r="GVH421" s="91"/>
      <c r="GVI421" s="91"/>
      <c r="GVJ421" s="91"/>
      <c r="GVK421" s="91"/>
      <c r="GVL421" s="91"/>
      <c r="GVM421" s="91"/>
      <c r="GVN421" s="91"/>
      <c r="GVO421" s="91"/>
      <c r="GVP421" s="91"/>
      <c r="GVQ421" s="91"/>
      <c r="GVR421" s="91"/>
      <c r="GVS421" s="91"/>
      <c r="GVT421" s="91"/>
      <c r="GVU421" s="91"/>
      <c r="GVV421" s="91"/>
      <c r="GVW421" s="91"/>
      <c r="GVX421" s="91"/>
      <c r="GVY421" s="91"/>
      <c r="GVZ421" s="91"/>
      <c r="GWA421" s="91"/>
      <c r="GWB421" s="91"/>
      <c r="GWC421" s="91"/>
      <c r="GWD421" s="91"/>
      <c r="GWE421" s="91"/>
      <c r="GWF421" s="91"/>
      <c r="GWG421" s="91"/>
      <c r="GWH421" s="91"/>
      <c r="GWI421" s="91"/>
      <c r="GWJ421" s="91"/>
      <c r="GWK421" s="91"/>
      <c r="GWL421" s="91"/>
      <c r="GWM421" s="91"/>
      <c r="GWN421" s="91"/>
      <c r="GWO421" s="91"/>
      <c r="GWP421" s="91"/>
      <c r="GWQ421" s="91"/>
      <c r="GWR421" s="91"/>
      <c r="GWS421" s="91"/>
      <c r="GWT421" s="91"/>
      <c r="GWU421" s="91"/>
      <c r="GWV421" s="91"/>
      <c r="GWW421" s="91"/>
      <c r="GWX421" s="91"/>
      <c r="GWY421" s="91"/>
      <c r="GWZ421" s="91"/>
      <c r="GXA421" s="91"/>
      <c r="GXB421" s="91"/>
      <c r="GXC421" s="91"/>
      <c r="GXD421" s="91"/>
      <c r="GXE421" s="91"/>
      <c r="GXF421" s="91"/>
      <c r="GXG421" s="91"/>
      <c r="GXH421" s="91"/>
      <c r="GXI421" s="91"/>
      <c r="GXJ421" s="91"/>
      <c r="GXK421" s="91"/>
      <c r="GXL421" s="91"/>
      <c r="GXM421" s="91"/>
      <c r="GXN421" s="91"/>
      <c r="GXO421" s="91"/>
      <c r="GXP421" s="91"/>
      <c r="GXQ421" s="91"/>
      <c r="GXR421" s="91"/>
      <c r="GXS421" s="91"/>
      <c r="GXT421" s="91"/>
      <c r="GXU421" s="91"/>
      <c r="GXV421" s="91"/>
      <c r="GXW421" s="91"/>
      <c r="GXX421" s="91"/>
      <c r="GXY421" s="91"/>
      <c r="GXZ421" s="91"/>
      <c r="GYA421" s="91"/>
      <c r="GYB421" s="91"/>
      <c r="GYC421" s="91"/>
      <c r="GYD421" s="91"/>
      <c r="GYE421" s="91"/>
      <c r="GYF421" s="91"/>
      <c r="GYG421" s="91"/>
      <c r="GYH421" s="91"/>
      <c r="GYI421" s="91"/>
      <c r="GYJ421" s="91"/>
      <c r="GYK421" s="91"/>
      <c r="GYL421" s="91"/>
      <c r="GYM421" s="91"/>
      <c r="GYN421" s="91"/>
      <c r="GYO421" s="91"/>
      <c r="GYP421" s="91"/>
      <c r="GYQ421" s="91"/>
      <c r="GYR421" s="91"/>
      <c r="GYS421" s="91"/>
      <c r="GYT421" s="91"/>
      <c r="GYU421" s="91"/>
      <c r="GYV421" s="91"/>
      <c r="GYW421" s="91"/>
      <c r="GYX421" s="91"/>
      <c r="GYY421" s="91"/>
      <c r="GYZ421" s="91"/>
      <c r="GZA421" s="91"/>
      <c r="GZB421" s="91"/>
      <c r="GZC421" s="91"/>
      <c r="GZD421" s="91"/>
      <c r="GZE421" s="91"/>
      <c r="GZF421" s="91"/>
      <c r="GZG421" s="91"/>
      <c r="GZH421" s="91"/>
      <c r="GZI421" s="91"/>
      <c r="GZJ421" s="91"/>
      <c r="GZK421" s="91"/>
      <c r="GZL421" s="91"/>
      <c r="GZM421" s="91"/>
      <c r="GZN421" s="91"/>
      <c r="GZO421" s="91"/>
      <c r="GZP421" s="91"/>
      <c r="GZQ421" s="91"/>
      <c r="GZR421" s="91"/>
      <c r="GZS421" s="91"/>
      <c r="GZT421" s="91"/>
      <c r="GZU421" s="91"/>
      <c r="GZV421" s="91"/>
      <c r="GZW421" s="91"/>
      <c r="GZX421" s="91"/>
      <c r="GZY421" s="91"/>
      <c r="GZZ421" s="91"/>
      <c r="HAA421" s="91"/>
      <c r="HAB421" s="91"/>
      <c r="HAC421" s="91"/>
      <c r="HAD421" s="91"/>
      <c r="HAE421" s="91"/>
      <c r="HAF421" s="91"/>
      <c r="HAG421" s="91"/>
      <c r="HAH421" s="91"/>
      <c r="HAI421" s="91"/>
      <c r="HAJ421" s="91"/>
      <c r="HAK421" s="91"/>
      <c r="HAL421" s="91"/>
      <c r="HAM421" s="91"/>
      <c r="HAN421" s="91"/>
      <c r="HAO421" s="91"/>
      <c r="HAP421" s="91"/>
      <c r="HAQ421" s="91"/>
      <c r="HAR421" s="91"/>
      <c r="HAS421" s="91"/>
      <c r="HAT421" s="91"/>
      <c r="HAU421" s="91"/>
      <c r="HAV421" s="91"/>
      <c r="HAW421" s="91"/>
      <c r="HAX421" s="91"/>
      <c r="HAY421" s="91"/>
      <c r="HAZ421" s="91"/>
      <c r="HBA421" s="91"/>
      <c r="HBB421" s="91"/>
      <c r="HBC421" s="91"/>
      <c r="HBD421" s="91"/>
      <c r="HBE421" s="91"/>
      <c r="HBF421" s="91"/>
      <c r="HBG421" s="91"/>
      <c r="HBH421" s="91"/>
      <c r="HBI421" s="91"/>
      <c r="HBJ421" s="91"/>
      <c r="HBK421" s="91"/>
      <c r="HBL421" s="91"/>
      <c r="HBM421" s="91"/>
      <c r="HBN421" s="91"/>
      <c r="HBO421" s="91"/>
      <c r="HBP421" s="91"/>
      <c r="HBQ421" s="91"/>
      <c r="HBR421" s="91"/>
      <c r="HBS421" s="91"/>
      <c r="HBT421" s="91"/>
      <c r="HBU421" s="91"/>
      <c r="HBV421" s="91"/>
      <c r="HBW421" s="91"/>
      <c r="HBX421" s="91"/>
      <c r="HBY421" s="91"/>
      <c r="HBZ421" s="91"/>
      <c r="HCA421" s="91"/>
      <c r="HCB421" s="91"/>
      <c r="HCC421" s="91"/>
      <c r="HCD421" s="91"/>
      <c r="HCE421" s="91"/>
      <c r="HCF421" s="91"/>
      <c r="HCG421" s="91"/>
      <c r="HCH421" s="91"/>
      <c r="HCI421" s="91"/>
      <c r="HCJ421" s="91"/>
      <c r="HCK421" s="91"/>
      <c r="HCL421" s="91"/>
      <c r="HCM421" s="91"/>
      <c r="HCN421" s="91"/>
      <c r="HCO421" s="91"/>
      <c r="HCP421" s="91"/>
      <c r="HCQ421" s="91"/>
      <c r="HCR421" s="91"/>
      <c r="HCS421" s="91"/>
      <c r="HCT421" s="91"/>
      <c r="HCU421" s="91"/>
      <c r="HCV421" s="91"/>
      <c r="HCW421" s="91"/>
      <c r="HCX421" s="91"/>
      <c r="HCY421" s="91"/>
      <c r="HCZ421" s="91"/>
      <c r="HDA421" s="91"/>
      <c r="HDB421" s="91"/>
      <c r="HDC421" s="91"/>
      <c r="HDD421" s="91"/>
      <c r="HDE421" s="91"/>
      <c r="HDF421" s="91"/>
      <c r="HDG421" s="91"/>
      <c r="HDH421" s="91"/>
      <c r="HDI421" s="91"/>
      <c r="HDJ421" s="91"/>
      <c r="HDK421" s="91"/>
      <c r="HDL421" s="91"/>
      <c r="HDM421" s="91"/>
      <c r="HDN421" s="91"/>
      <c r="HDO421" s="91"/>
      <c r="HDP421" s="91"/>
      <c r="HDQ421" s="91"/>
      <c r="HDR421" s="91"/>
      <c r="HDS421" s="91"/>
      <c r="HDT421" s="91"/>
      <c r="HDU421" s="91"/>
      <c r="HDV421" s="91"/>
      <c r="HDW421" s="91"/>
      <c r="HDX421" s="91"/>
      <c r="HDY421" s="91"/>
      <c r="HDZ421" s="91"/>
      <c r="HEA421" s="91"/>
      <c r="HEB421" s="91"/>
      <c r="HEC421" s="91"/>
      <c r="HED421" s="91"/>
      <c r="HEE421" s="91"/>
      <c r="HEF421" s="91"/>
      <c r="HEG421" s="91"/>
      <c r="HEH421" s="91"/>
      <c r="HEI421" s="91"/>
      <c r="HEJ421" s="91"/>
      <c r="HEK421" s="91"/>
      <c r="HEL421" s="91"/>
      <c r="HEM421" s="91"/>
      <c r="HEN421" s="91"/>
      <c r="HEO421" s="91"/>
      <c r="HEP421" s="91"/>
      <c r="HEQ421" s="91"/>
      <c r="HER421" s="91"/>
      <c r="HES421" s="91"/>
      <c r="HET421" s="91"/>
      <c r="HEU421" s="91"/>
      <c r="HEV421" s="91"/>
      <c r="HEW421" s="91"/>
      <c r="HEX421" s="91"/>
      <c r="HEY421" s="91"/>
      <c r="HEZ421" s="91"/>
      <c r="HFA421" s="91"/>
      <c r="HFB421" s="91"/>
      <c r="HFC421" s="91"/>
      <c r="HFD421" s="91"/>
      <c r="HFE421" s="91"/>
      <c r="HFF421" s="91"/>
      <c r="HFG421" s="91"/>
      <c r="HFH421" s="91"/>
      <c r="HFI421" s="91"/>
      <c r="HFJ421" s="91"/>
      <c r="HFK421" s="91"/>
      <c r="HFL421" s="91"/>
      <c r="HFM421" s="91"/>
      <c r="HFN421" s="91"/>
      <c r="HFO421" s="91"/>
      <c r="HFP421" s="91"/>
      <c r="HFQ421" s="91"/>
      <c r="HFR421" s="91"/>
      <c r="HFS421" s="91"/>
      <c r="HFT421" s="91"/>
      <c r="HFU421" s="91"/>
      <c r="HFV421" s="91"/>
      <c r="HFW421" s="91"/>
      <c r="HFX421" s="91"/>
      <c r="HFY421" s="91"/>
      <c r="HFZ421" s="91"/>
      <c r="HGA421" s="91"/>
      <c r="HGB421" s="91"/>
      <c r="HGC421" s="91"/>
      <c r="HGD421" s="91"/>
      <c r="HGE421" s="91"/>
      <c r="HGF421" s="91"/>
      <c r="HGG421" s="91"/>
      <c r="HGH421" s="91"/>
      <c r="HGI421" s="91"/>
      <c r="HGJ421" s="91"/>
      <c r="HGK421" s="91"/>
      <c r="HGL421" s="91"/>
      <c r="HGM421" s="91"/>
      <c r="HGN421" s="91"/>
      <c r="HGO421" s="91"/>
      <c r="HGP421" s="91"/>
      <c r="HGQ421" s="91"/>
      <c r="HGR421" s="91"/>
      <c r="HGS421" s="91"/>
      <c r="HGT421" s="91"/>
      <c r="HGU421" s="91"/>
      <c r="HGV421" s="91"/>
      <c r="HGW421" s="91"/>
      <c r="HGX421" s="91"/>
      <c r="HGY421" s="91"/>
      <c r="HGZ421" s="91"/>
      <c r="HHA421" s="91"/>
      <c r="HHB421" s="91"/>
      <c r="HHC421" s="91"/>
      <c r="HHD421" s="91"/>
      <c r="HHE421" s="91"/>
      <c r="HHF421" s="91"/>
      <c r="HHG421" s="91"/>
      <c r="HHH421" s="91"/>
      <c r="HHI421" s="91"/>
      <c r="HHJ421" s="91"/>
      <c r="HHK421" s="91"/>
      <c r="HHL421" s="91"/>
      <c r="HHM421" s="91"/>
      <c r="HHN421" s="91"/>
      <c r="HHO421" s="91"/>
      <c r="HHP421" s="91"/>
      <c r="HHQ421" s="91"/>
      <c r="HHR421" s="91"/>
      <c r="HHS421" s="91"/>
      <c r="HHT421" s="91"/>
      <c r="HHU421" s="91"/>
      <c r="HHV421" s="91"/>
      <c r="HHW421" s="91"/>
      <c r="HHX421" s="91"/>
      <c r="HHY421" s="91"/>
      <c r="HHZ421" s="91"/>
      <c r="HIA421" s="91"/>
      <c r="HIB421" s="91"/>
      <c r="HIC421" s="91"/>
      <c r="HID421" s="91"/>
      <c r="HIE421" s="91"/>
      <c r="HIF421" s="91"/>
      <c r="HIG421" s="91"/>
      <c r="HIH421" s="91"/>
      <c r="HII421" s="91"/>
      <c r="HIJ421" s="91"/>
      <c r="HIK421" s="91"/>
      <c r="HIL421" s="91"/>
      <c r="HIM421" s="91"/>
      <c r="HIN421" s="91"/>
      <c r="HIO421" s="91"/>
      <c r="HIP421" s="91"/>
      <c r="HIQ421" s="91"/>
      <c r="HIR421" s="91"/>
      <c r="HIS421" s="91"/>
      <c r="HIT421" s="91"/>
      <c r="HIU421" s="91"/>
      <c r="HIV421" s="91"/>
      <c r="HIW421" s="91"/>
      <c r="HIX421" s="91"/>
      <c r="HIY421" s="91"/>
      <c r="HIZ421" s="91"/>
      <c r="HJA421" s="91"/>
      <c r="HJB421" s="91"/>
      <c r="HJC421" s="91"/>
      <c r="HJD421" s="91"/>
      <c r="HJE421" s="91"/>
      <c r="HJF421" s="91"/>
      <c r="HJG421" s="91"/>
      <c r="HJH421" s="91"/>
      <c r="HJI421" s="91"/>
      <c r="HJJ421" s="91"/>
      <c r="HJK421" s="91"/>
      <c r="HJL421" s="91"/>
      <c r="HJM421" s="91"/>
      <c r="HJN421" s="91"/>
      <c r="HJO421" s="91"/>
      <c r="HJP421" s="91"/>
      <c r="HJQ421" s="91"/>
      <c r="HJR421" s="91"/>
      <c r="HJS421" s="91"/>
      <c r="HJT421" s="91"/>
      <c r="HJU421" s="91"/>
      <c r="HJV421" s="91"/>
      <c r="HJW421" s="91"/>
      <c r="HJX421" s="91"/>
      <c r="HJY421" s="91"/>
      <c r="HJZ421" s="91"/>
      <c r="HKA421" s="91"/>
      <c r="HKB421" s="91"/>
      <c r="HKC421" s="91"/>
      <c r="HKD421" s="91"/>
      <c r="HKE421" s="91"/>
      <c r="HKF421" s="91"/>
      <c r="HKG421" s="91"/>
      <c r="HKH421" s="91"/>
      <c r="HKI421" s="91"/>
      <c r="HKJ421" s="91"/>
      <c r="HKK421" s="91"/>
      <c r="HKL421" s="91"/>
      <c r="HKM421" s="91"/>
      <c r="HKN421" s="91"/>
      <c r="HKO421" s="91"/>
      <c r="HKP421" s="91"/>
      <c r="HKQ421" s="91"/>
      <c r="HKR421" s="91"/>
      <c r="HKS421" s="91"/>
      <c r="HKT421" s="91"/>
      <c r="HKU421" s="91"/>
      <c r="HKV421" s="91"/>
      <c r="HKW421" s="91"/>
      <c r="HKX421" s="91"/>
      <c r="HKY421" s="91"/>
      <c r="HKZ421" s="91"/>
      <c r="HLA421" s="91"/>
      <c r="HLB421" s="91"/>
      <c r="HLC421" s="91"/>
      <c r="HLD421" s="91"/>
      <c r="HLE421" s="91"/>
      <c r="HLF421" s="91"/>
      <c r="HLG421" s="91"/>
      <c r="HLH421" s="91"/>
      <c r="HLI421" s="91"/>
      <c r="HLJ421" s="91"/>
      <c r="HLK421" s="91"/>
      <c r="HLL421" s="91"/>
      <c r="HLM421" s="91"/>
      <c r="HLN421" s="91"/>
      <c r="HLO421" s="91"/>
      <c r="HLP421" s="91"/>
      <c r="HLQ421" s="91"/>
      <c r="HLR421" s="91"/>
      <c r="HLS421" s="91"/>
      <c r="HLT421" s="91"/>
      <c r="HLU421" s="91"/>
      <c r="HLV421" s="91"/>
      <c r="HLW421" s="91"/>
      <c r="HLX421" s="91"/>
      <c r="HLY421" s="91"/>
      <c r="HLZ421" s="91"/>
      <c r="HMA421" s="91"/>
      <c r="HMB421" s="91"/>
      <c r="HMC421" s="91"/>
      <c r="HMD421" s="91"/>
      <c r="HME421" s="91"/>
      <c r="HMF421" s="91"/>
      <c r="HMG421" s="91"/>
      <c r="HMH421" s="91"/>
      <c r="HMI421" s="91"/>
      <c r="HMJ421" s="91"/>
      <c r="HMK421" s="91"/>
      <c r="HML421" s="91"/>
      <c r="HMM421" s="91"/>
      <c r="HMN421" s="91"/>
      <c r="HMO421" s="91"/>
      <c r="HMP421" s="91"/>
      <c r="HMQ421" s="91"/>
      <c r="HMR421" s="91"/>
      <c r="HMS421" s="91"/>
      <c r="HMT421" s="91"/>
      <c r="HMU421" s="91"/>
      <c r="HMV421" s="91"/>
      <c r="HMW421" s="91"/>
      <c r="HMX421" s="91"/>
      <c r="HMY421" s="91"/>
      <c r="HMZ421" s="91"/>
      <c r="HNA421" s="91"/>
      <c r="HNB421" s="91"/>
      <c r="HNC421" s="91"/>
      <c r="HND421" s="91"/>
      <c r="HNE421" s="91"/>
      <c r="HNF421" s="91"/>
      <c r="HNG421" s="91"/>
      <c r="HNH421" s="91"/>
      <c r="HNI421" s="91"/>
      <c r="HNJ421" s="91"/>
      <c r="HNK421" s="91"/>
      <c r="HNL421" s="91"/>
      <c r="HNM421" s="91"/>
      <c r="HNN421" s="91"/>
      <c r="HNO421" s="91"/>
      <c r="HNP421" s="91"/>
      <c r="HNQ421" s="91"/>
      <c r="HNR421" s="91"/>
      <c r="HNS421" s="91"/>
      <c r="HNT421" s="91"/>
      <c r="HNU421" s="91"/>
      <c r="HNV421" s="91"/>
      <c r="HNW421" s="91"/>
      <c r="HNX421" s="91"/>
      <c r="HNY421" s="91"/>
      <c r="HNZ421" s="91"/>
      <c r="HOA421" s="91"/>
      <c r="HOB421" s="91"/>
      <c r="HOC421" s="91"/>
      <c r="HOD421" s="91"/>
      <c r="HOE421" s="91"/>
      <c r="HOF421" s="91"/>
      <c r="HOG421" s="91"/>
      <c r="HOH421" s="91"/>
      <c r="HOI421" s="91"/>
      <c r="HOJ421" s="91"/>
      <c r="HOK421" s="91"/>
      <c r="HOL421" s="91"/>
      <c r="HOM421" s="91"/>
      <c r="HON421" s="91"/>
      <c r="HOO421" s="91"/>
      <c r="HOP421" s="91"/>
      <c r="HOQ421" s="91"/>
      <c r="HOR421" s="91"/>
      <c r="HOS421" s="91"/>
      <c r="HOT421" s="91"/>
      <c r="HOU421" s="91"/>
      <c r="HOV421" s="91"/>
      <c r="HOW421" s="91"/>
      <c r="HOX421" s="91"/>
      <c r="HOY421" s="91"/>
      <c r="HOZ421" s="91"/>
      <c r="HPA421" s="91"/>
      <c r="HPB421" s="91"/>
      <c r="HPC421" s="91"/>
      <c r="HPD421" s="91"/>
      <c r="HPE421" s="91"/>
      <c r="HPF421" s="91"/>
      <c r="HPG421" s="91"/>
      <c r="HPH421" s="91"/>
      <c r="HPI421" s="91"/>
      <c r="HPJ421" s="91"/>
      <c r="HPK421" s="91"/>
      <c r="HPL421" s="91"/>
      <c r="HPM421" s="91"/>
      <c r="HPN421" s="91"/>
      <c r="HPO421" s="91"/>
      <c r="HPP421" s="91"/>
      <c r="HPQ421" s="91"/>
      <c r="HPR421" s="91"/>
      <c r="HPS421" s="91"/>
      <c r="HPT421" s="91"/>
      <c r="HPU421" s="91"/>
      <c r="HPV421" s="91"/>
      <c r="HPW421" s="91"/>
      <c r="HPX421" s="91"/>
      <c r="HPY421" s="91"/>
      <c r="HPZ421" s="91"/>
      <c r="HQA421" s="91"/>
      <c r="HQB421" s="91"/>
      <c r="HQC421" s="91"/>
      <c r="HQD421" s="91"/>
      <c r="HQE421" s="91"/>
      <c r="HQF421" s="91"/>
      <c r="HQG421" s="91"/>
      <c r="HQH421" s="91"/>
      <c r="HQI421" s="91"/>
      <c r="HQJ421" s="91"/>
      <c r="HQK421" s="91"/>
      <c r="HQL421" s="91"/>
      <c r="HQM421" s="91"/>
      <c r="HQN421" s="91"/>
      <c r="HQO421" s="91"/>
      <c r="HQP421" s="91"/>
      <c r="HQQ421" s="91"/>
      <c r="HQR421" s="91"/>
      <c r="HQS421" s="91"/>
      <c r="HQT421" s="91"/>
      <c r="HQU421" s="91"/>
      <c r="HQV421" s="91"/>
      <c r="HQW421" s="91"/>
      <c r="HQX421" s="91"/>
      <c r="HQY421" s="91"/>
      <c r="HQZ421" s="91"/>
      <c r="HRA421" s="91"/>
      <c r="HRB421" s="91"/>
      <c r="HRC421" s="91"/>
      <c r="HRD421" s="91"/>
      <c r="HRE421" s="91"/>
      <c r="HRF421" s="91"/>
      <c r="HRG421" s="91"/>
      <c r="HRH421" s="91"/>
      <c r="HRI421" s="91"/>
      <c r="HRJ421" s="91"/>
      <c r="HRK421" s="91"/>
      <c r="HRL421" s="91"/>
      <c r="HRM421" s="91"/>
      <c r="HRN421" s="91"/>
      <c r="HRO421" s="91"/>
      <c r="HRP421" s="91"/>
      <c r="HRQ421" s="91"/>
      <c r="HRR421" s="91"/>
      <c r="HRS421" s="91"/>
      <c r="HRT421" s="91"/>
      <c r="HRU421" s="91"/>
      <c r="HRV421" s="91"/>
      <c r="HRW421" s="91"/>
      <c r="HRX421" s="91"/>
      <c r="HRY421" s="91"/>
      <c r="HRZ421" s="91"/>
      <c r="HSA421" s="91"/>
      <c r="HSB421" s="91"/>
      <c r="HSC421" s="91"/>
      <c r="HSD421" s="91"/>
      <c r="HSE421" s="91"/>
      <c r="HSF421" s="91"/>
      <c r="HSG421" s="91"/>
      <c r="HSH421" s="91"/>
      <c r="HSI421" s="91"/>
      <c r="HSJ421" s="91"/>
      <c r="HSK421" s="91"/>
      <c r="HSL421" s="91"/>
      <c r="HSM421" s="91"/>
      <c r="HSN421" s="91"/>
      <c r="HSO421" s="91"/>
      <c r="HSP421" s="91"/>
      <c r="HSQ421" s="91"/>
      <c r="HSR421" s="91"/>
      <c r="HSS421" s="91"/>
      <c r="HST421" s="91"/>
      <c r="HSU421" s="91"/>
      <c r="HSV421" s="91"/>
      <c r="HSW421" s="91"/>
      <c r="HSX421" s="91"/>
      <c r="HSY421" s="91"/>
      <c r="HSZ421" s="91"/>
      <c r="HTA421" s="91"/>
      <c r="HTB421" s="91"/>
      <c r="HTC421" s="91"/>
      <c r="HTD421" s="91"/>
      <c r="HTE421" s="91"/>
      <c r="HTF421" s="91"/>
      <c r="HTG421" s="91"/>
      <c r="HTH421" s="91"/>
      <c r="HTI421" s="91"/>
      <c r="HTJ421" s="91"/>
      <c r="HTK421" s="91"/>
      <c r="HTL421" s="91"/>
      <c r="HTM421" s="91"/>
      <c r="HTN421" s="91"/>
      <c r="HTO421" s="91"/>
      <c r="HTP421" s="91"/>
      <c r="HTQ421" s="91"/>
      <c r="HTR421" s="91"/>
      <c r="HTS421" s="91"/>
      <c r="HTT421" s="91"/>
      <c r="HTU421" s="91"/>
      <c r="HTV421" s="91"/>
      <c r="HTW421" s="91"/>
      <c r="HTX421" s="91"/>
      <c r="HTY421" s="91"/>
      <c r="HTZ421" s="91"/>
      <c r="HUA421" s="91"/>
      <c r="HUB421" s="91"/>
      <c r="HUC421" s="91"/>
      <c r="HUD421" s="91"/>
      <c r="HUE421" s="91"/>
      <c r="HUF421" s="91"/>
      <c r="HUG421" s="91"/>
      <c r="HUH421" s="91"/>
      <c r="HUI421" s="91"/>
      <c r="HUJ421" s="91"/>
      <c r="HUK421" s="91"/>
      <c r="HUL421" s="91"/>
      <c r="HUM421" s="91"/>
      <c r="HUN421" s="91"/>
      <c r="HUO421" s="91"/>
      <c r="HUP421" s="91"/>
      <c r="HUQ421" s="91"/>
      <c r="HUR421" s="91"/>
      <c r="HUS421" s="91"/>
      <c r="HUT421" s="91"/>
      <c r="HUU421" s="91"/>
      <c r="HUV421" s="91"/>
      <c r="HUW421" s="91"/>
      <c r="HUX421" s="91"/>
      <c r="HUY421" s="91"/>
      <c r="HUZ421" s="91"/>
      <c r="HVA421" s="91"/>
      <c r="HVB421" s="91"/>
      <c r="HVC421" s="91"/>
      <c r="HVD421" s="91"/>
      <c r="HVE421" s="91"/>
      <c r="HVF421" s="91"/>
      <c r="HVG421" s="91"/>
      <c r="HVH421" s="91"/>
      <c r="HVI421" s="91"/>
      <c r="HVJ421" s="91"/>
      <c r="HVK421" s="91"/>
      <c r="HVL421" s="91"/>
      <c r="HVM421" s="91"/>
      <c r="HVN421" s="91"/>
      <c r="HVO421" s="91"/>
      <c r="HVP421" s="91"/>
      <c r="HVQ421" s="91"/>
      <c r="HVR421" s="91"/>
      <c r="HVS421" s="91"/>
      <c r="HVT421" s="91"/>
      <c r="HVU421" s="91"/>
      <c r="HVV421" s="91"/>
      <c r="HVW421" s="91"/>
      <c r="HVX421" s="91"/>
      <c r="HVY421" s="91"/>
      <c r="HVZ421" s="91"/>
      <c r="HWA421" s="91"/>
      <c r="HWB421" s="91"/>
      <c r="HWC421" s="91"/>
      <c r="HWD421" s="91"/>
      <c r="HWE421" s="91"/>
      <c r="HWF421" s="91"/>
      <c r="HWG421" s="91"/>
      <c r="HWH421" s="91"/>
      <c r="HWI421" s="91"/>
      <c r="HWJ421" s="91"/>
      <c r="HWK421" s="91"/>
      <c r="HWL421" s="91"/>
      <c r="HWM421" s="91"/>
      <c r="HWN421" s="91"/>
      <c r="HWO421" s="91"/>
      <c r="HWP421" s="91"/>
      <c r="HWQ421" s="91"/>
      <c r="HWR421" s="91"/>
      <c r="HWS421" s="91"/>
      <c r="HWT421" s="91"/>
      <c r="HWU421" s="91"/>
      <c r="HWV421" s="91"/>
      <c r="HWW421" s="91"/>
      <c r="HWX421" s="91"/>
      <c r="HWY421" s="91"/>
      <c r="HWZ421" s="91"/>
      <c r="HXA421" s="91"/>
      <c r="HXB421" s="91"/>
      <c r="HXC421" s="91"/>
      <c r="HXD421" s="91"/>
      <c r="HXE421" s="91"/>
      <c r="HXF421" s="91"/>
      <c r="HXG421" s="91"/>
      <c r="HXH421" s="91"/>
      <c r="HXI421" s="91"/>
      <c r="HXJ421" s="91"/>
      <c r="HXK421" s="91"/>
      <c r="HXL421" s="91"/>
      <c r="HXM421" s="91"/>
      <c r="HXN421" s="91"/>
      <c r="HXO421" s="91"/>
      <c r="HXP421" s="91"/>
      <c r="HXQ421" s="91"/>
      <c r="HXR421" s="91"/>
      <c r="HXS421" s="91"/>
      <c r="HXT421" s="91"/>
      <c r="HXU421" s="91"/>
      <c r="HXV421" s="91"/>
      <c r="HXW421" s="91"/>
      <c r="HXX421" s="91"/>
      <c r="HXY421" s="91"/>
      <c r="HXZ421" s="91"/>
      <c r="HYA421" s="91"/>
      <c r="HYB421" s="91"/>
      <c r="HYC421" s="91"/>
      <c r="HYD421" s="91"/>
      <c r="HYE421" s="91"/>
      <c r="HYF421" s="91"/>
      <c r="HYG421" s="91"/>
      <c r="HYH421" s="91"/>
      <c r="HYI421" s="91"/>
      <c r="HYJ421" s="91"/>
      <c r="HYK421" s="91"/>
      <c r="HYL421" s="91"/>
      <c r="HYM421" s="91"/>
      <c r="HYN421" s="91"/>
      <c r="HYO421" s="91"/>
      <c r="HYP421" s="91"/>
      <c r="HYQ421" s="91"/>
      <c r="HYR421" s="91"/>
      <c r="HYS421" s="91"/>
      <c r="HYT421" s="91"/>
      <c r="HYU421" s="91"/>
      <c r="HYV421" s="91"/>
      <c r="HYW421" s="91"/>
      <c r="HYX421" s="91"/>
      <c r="HYY421" s="91"/>
      <c r="HYZ421" s="91"/>
      <c r="HZA421" s="91"/>
      <c r="HZB421" s="91"/>
      <c r="HZC421" s="91"/>
      <c r="HZD421" s="91"/>
      <c r="HZE421" s="91"/>
      <c r="HZF421" s="91"/>
      <c r="HZG421" s="91"/>
      <c r="HZH421" s="91"/>
      <c r="HZI421" s="91"/>
      <c r="HZJ421" s="91"/>
      <c r="HZK421" s="91"/>
      <c r="HZL421" s="91"/>
      <c r="HZM421" s="91"/>
      <c r="HZN421" s="91"/>
      <c r="HZO421" s="91"/>
      <c r="HZP421" s="91"/>
      <c r="HZQ421" s="91"/>
      <c r="HZR421" s="91"/>
      <c r="HZS421" s="91"/>
      <c r="HZT421" s="91"/>
      <c r="HZU421" s="91"/>
      <c r="HZV421" s="91"/>
      <c r="HZW421" s="91"/>
      <c r="HZX421" s="91"/>
      <c r="HZY421" s="91"/>
      <c r="HZZ421" s="91"/>
      <c r="IAA421" s="91"/>
      <c r="IAB421" s="91"/>
      <c r="IAC421" s="91"/>
      <c r="IAD421" s="91"/>
      <c r="IAE421" s="91"/>
      <c r="IAF421" s="91"/>
      <c r="IAG421" s="91"/>
      <c r="IAH421" s="91"/>
      <c r="IAI421" s="91"/>
      <c r="IAJ421" s="91"/>
      <c r="IAK421" s="91"/>
      <c r="IAL421" s="91"/>
      <c r="IAM421" s="91"/>
      <c r="IAN421" s="91"/>
      <c r="IAO421" s="91"/>
      <c r="IAP421" s="91"/>
      <c r="IAQ421" s="91"/>
      <c r="IAR421" s="91"/>
      <c r="IAS421" s="91"/>
      <c r="IAT421" s="91"/>
      <c r="IAU421" s="91"/>
      <c r="IAV421" s="91"/>
      <c r="IAW421" s="91"/>
      <c r="IAX421" s="91"/>
      <c r="IAY421" s="91"/>
      <c r="IAZ421" s="91"/>
      <c r="IBA421" s="91"/>
      <c r="IBB421" s="91"/>
      <c r="IBC421" s="91"/>
      <c r="IBD421" s="91"/>
      <c r="IBE421" s="91"/>
      <c r="IBF421" s="91"/>
      <c r="IBG421" s="91"/>
      <c r="IBH421" s="91"/>
      <c r="IBI421" s="91"/>
      <c r="IBJ421" s="91"/>
      <c r="IBK421" s="91"/>
      <c r="IBL421" s="91"/>
      <c r="IBM421" s="91"/>
      <c r="IBN421" s="91"/>
      <c r="IBO421" s="91"/>
      <c r="IBP421" s="91"/>
      <c r="IBQ421" s="91"/>
      <c r="IBR421" s="91"/>
      <c r="IBS421" s="91"/>
      <c r="IBT421" s="91"/>
      <c r="IBU421" s="91"/>
      <c r="IBV421" s="91"/>
      <c r="IBW421" s="91"/>
      <c r="IBX421" s="91"/>
      <c r="IBY421" s="91"/>
      <c r="IBZ421" s="91"/>
      <c r="ICA421" s="91"/>
      <c r="ICB421" s="91"/>
      <c r="ICC421" s="91"/>
      <c r="ICD421" s="91"/>
      <c r="ICE421" s="91"/>
      <c r="ICF421" s="91"/>
      <c r="ICG421" s="91"/>
      <c r="ICH421" s="91"/>
      <c r="ICI421" s="91"/>
      <c r="ICJ421" s="91"/>
      <c r="ICK421" s="91"/>
      <c r="ICL421" s="91"/>
      <c r="ICM421" s="91"/>
      <c r="ICN421" s="91"/>
      <c r="ICO421" s="91"/>
      <c r="ICP421" s="91"/>
      <c r="ICQ421" s="91"/>
      <c r="ICR421" s="91"/>
      <c r="ICS421" s="91"/>
      <c r="ICT421" s="91"/>
      <c r="ICU421" s="91"/>
      <c r="ICV421" s="91"/>
      <c r="ICW421" s="91"/>
      <c r="ICX421" s="91"/>
      <c r="ICY421" s="91"/>
      <c r="ICZ421" s="91"/>
      <c r="IDA421" s="91"/>
      <c r="IDB421" s="91"/>
      <c r="IDC421" s="91"/>
      <c r="IDD421" s="91"/>
      <c r="IDE421" s="91"/>
      <c r="IDF421" s="91"/>
      <c r="IDG421" s="91"/>
      <c r="IDH421" s="91"/>
      <c r="IDI421" s="91"/>
      <c r="IDJ421" s="91"/>
      <c r="IDK421" s="91"/>
      <c r="IDL421" s="91"/>
      <c r="IDM421" s="91"/>
      <c r="IDN421" s="91"/>
      <c r="IDO421" s="91"/>
      <c r="IDP421" s="91"/>
      <c r="IDQ421" s="91"/>
      <c r="IDR421" s="91"/>
      <c r="IDS421" s="91"/>
      <c r="IDT421" s="91"/>
      <c r="IDU421" s="91"/>
      <c r="IDV421" s="91"/>
      <c r="IDW421" s="91"/>
      <c r="IDX421" s="91"/>
      <c r="IDY421" s="91"/>
      <c r="IDZ421" s="91"/>
      <c r="IEA421" s="91"/>
      <c r="IEB421" s="91"/>
      <c r="IEC421" s="91"/>
      <c r="IED421" s="91"/>
      <c r="IEE421" s="91"/>
      <c r="IEF421" s="91"/>
      <c r="IEG421" s="91"/>
      <c r="IEH421" s="91"/>
      <c r="IEI421" s="91"/>
      <c r="IEJ421" s="91"/>
      <c r="IEK421" s="91"/>
      <c r="IEL421" s="91"/>
      <c r="IEM421" s="91"/>
      <c r="IEN421" s="91"/>
      <c r="IEO421" s="91"/>
      <c r="IEP421" s="91"/>
      <c r="IEQ421" s="91"/>
      <c r="IER421" s="91"/>
      <c r="IES421" s="91"/>
      <c r="IET421" s="91"/>
      <c r="IEU421" s="91"/>
      <c r="IEV421" s="91"/>
      <c r="IEW421" s="91"/>
      <c r="IEX421" s="91"/>
      <c r="IEY421" s="91"/>
      <c r="IEZ421" s="91"/>
      <c r="IFA421" s="91"/>
      <c r="IFB421" s="91"/>
      <c r="IFC421" s="91"/>
      <c r="IFD421" s="91"/>
      <c r="IFE421" s="91"/>
      <c r="IFF421" s="91"/>
      <c r="IFG421" s="91"/>
      <c r="IFH421" s="91"/>
      <c r="IFI421" s="91"/>
      <c r="IFJ421" s="91"/>
      <c r="IFK421" s="91"/>
      <c r="IFL421" s="91"/>
      <c r="IFM421" s="91"/>
      <c r="IFN421" s="91"/>
      <c r="IFO421" s="91"/>
      <c r="IFP421" s="91"/>
      <c r="IFQ421" s="91"/>
      <c r="IFR421" s="91"/>
      <c r="IFS421" s="91"/>
      <c r="IFT421" s="91"/>
      <c r="IFU421" s="91"/>
      <c r="IFV421" s="91"/>
      <c r="IFW421" s="91"/>
      <c r="IFX421" s="91"/>
      <c r="IFY421" s="91"/>
      <c r="IFZ421" s="91"/>
      <c r="IGA421" s="91"/>
      <c r="IGB421" s="91"/>
      <c r="IGC421" s="91"/>
      <c r="IGD421" s="91"/>
      <c r="IGE421" s="91"/>
      <c r="IGF421" s="91"/>
      <c r="IGG421" s="91"/>
      <c r="IGH421" s="91"/>
      <c r="IGI421" s="91"/>
      <c r="IGJ421" s="91"/>
      <c r="IGK421" s="91"/>
      <c r="IGL421" s="91"/>
      <c r="IGM421" s="91"/>
      <c r="IGN421" s="91"/>
      <c r="IGO421" s="91"/>
      <c r="IGP421" s="91"/>
      <c r="IGQ421" s="91"/>
      <c r="IGR421" s="91"/>
      <c r="IGS421" s="91"/>
      <c r="IGT421" s="91"/>
      <c r="IGU421" s="91"/>
      <c r="IGV421" s="91"/>
      <c r="IGW421" s="91"/>
      <c r="IGX421" s="91"/>
      <c r="IGY421" s="91"/>
      <c r="IGZ421" s="91"/>
      <c r="IHA421" s="91"/>
      <c r="IHB421" s="91"/>
      <c r="IHC421" s="91"/>
      <c r="IHD421" s="91"/>
      <c r="IHE421" s="91"/>
      <c r="IHF421" s="91"/>
      <c r="IHG421" s="91"/>
      <c r="IHH421" s="91"/>
      <c r="IHI421" s="91"/>
      <c r="IHJ421" s="91"/>
      <c r="IHK421" s="91"/>
      <c r="IHL421" s="91"/>
      <c r="IHM421" s="91"/>
      <c r="IHN421" s="91"/>
      <c r="IHO421" s="91"/>
      <c r="IHP421" s="91"/>
      <c r="IHQ421" s="91"/>
      <c r="IHR421" s="91"/>
      <c r="IHS421" s="91"/>
      <c r="IHT421" s="91"/>
      <c r="IHU421" s="91"/>
      <c r="IHV421" s="91"/>
      <c r="IHW421" s="91"/>
      <c r="IHX421" s="91"/>
      <c r="IHY421" s="91"/>
      <c r="IHZ421" s="91"/>
      <c r="IIA421" s="91"/>
      <c r="IIB421" s="91"/>
      <c r="IIC421" s="91"/>
      <c r="IID421" s="91"/>
      <c r="IIE421" s="91"/>
      <c r="IIF421" s="91"/>
      <c r="IIG421" s="91"/>
      <c r="IIH421" s="91"/>
      <c r="III421" s="91"/>
      <c r="IIJ421" s="91"/>
      <c r="IIK421" s="91"/>
      <c r="IIL421" s="91"/>
      <c r="IIM421" s="91"/>
      <c r="IIN421" s="91"/>
      <c r="IIO421" s="91"/>
      <c r="IIP421" s="91"/>
      <c r="IIQ421" s="91"/>
      <c r="IIR421" s="91"/>
      <c r="IIS421" s="91"/>
      <c r="IIT421" s="91"/>
      <c r="IIU421" s="91"/>
      <c r="IIV421" s="91"/>
      <c r="IIW421" s="91"/>
      <c r="IIX421" s="91"/>
      <c r="IIY421" s="91"/>
      <c r="IIZ421" s="91"/>
      <c r="IJA421" s="91"/>
      <c r="IJB421" s="91"/>
      <c r="IJC421" s="91"/>
      <c r="IJD421" s="91"/>
      <c r="IJE421" s="91"/>
      <c r="IJF421" s="91"/>
      <c r="IJG421" s="91"/>
      <c r="IJH421" s="91"/>
      <c r="IJI421" s="91"/>
      <c r="IJJ421" s="91"/>
      <c r="IJK421" s="91"/>
      <c r="IJL421" s="91"/>
      <c r="IJM421" s="91"/>
      <c r="IJN421" s="91"/>
      <c r="IJO421" s="91"/>
      <c r="IJP421" s="91"/>
      <c r="IJQ421" s="91"/>
      <c r="IJR421" s="91"/>
      <c r="IJS421" s="91"/>
      <c r="IJT421" s="91"/>
      <c r="IJU421" s="91"/>
      <c r="IJV421" s="91"/>
      <c r="IJW421" s="91"/>
      <c r="IJX421" s="91"/>
      <c r="IJY421" s="91"/>
      <c r="IJZ421" s="91"/>
      <c r="IKA421" s="91"/>
      <c r="IKB421" s="91"/>
      <c r="IKC421" s="91"/>
      <c r="IKD421" s="91"/>
      <c r="IKE421" s="91"/>
      <c r="IKF421" s="91"/>
      <c r="IKG421" s="91"/>
      <c r="IKH421" s="91"/>
      <c r="IKI421" s="91"/>
      <c r="IKJ421" s="91"/>
      <c r="IKK421" s="91"/>
      <c r="IKL421" s="91"/>
      <c r="IKM421" s="91"/>
      <c r="IKN421" s="91"/>
      <c r="IKO421" s="91"/>
      <c r="IKP421" s="91"/>
      <c r="IKQ421" s="91"/>
      <c r="IKR421" s="91"/>
      <c r="IKS421" s="91"/>
      <c r="IKT421" s="91"/>
      <c r="IKU421" s="91"/>
      <c r="IKV421" s="91"/>
      <c r="IKW421" s="91"/>
      <c r="IKX421" s="91"/>
      <c r="IKY421" s="91"/>
      <c r="IKZ421" s="91"/>
      <c r="ILA421" s="91"/>
      <c r="ILB421" s="91"/>
      <c r="ILC421" s="91"/>
      <c r="ILD421" s="91"/>
      <c r="ILE421" s="91"/>
      <c r="ILF421" s="91"/>
      <c r="ILG421" s="91"/>
      <c r="ILH421" s="91"/>
      <c r="ILI421" s="91"/>
      <c r="ILJ421" s="91"/>
      <c r="ILK421" s="91"/>
      <c r="ILL421" s="91"/>
      <c r="ILM421" s="91"/>
      <c r="ILN421" s="91"/>
      <c r="ILO421" s="91"/>
      <c r="ILP421" s="91"/>
      <c r="ILQ421" s="91"/>
      <c r="ILR421" s="91"/>
      <c r="ILS421" s="91"/>
      <c r="ILT421" s="91"/>
      <c r="ILU421" s="91"/>
      <c r="ILV421" s="91"/>
      <c r="ILW421" s="91"/>
      <c r="ILX421" s="91"/>
      <c r="ILY421" s="91"/>
      <c r="ILZ421" s="91"/>
      <c r="IMA421" s="91"/>
      <c r="IMB421" s="91"/>
      <c r="IMC421" s="91"/>
      <c r="IMD421" s="91"/>
      <c r="IME421" s="91"/>
      <c r="IMF421" s="91"/>
      <c r="IMG421" s="91"/>
      <c r="IMH421" s="91"/>
      <c r="IMI421" s="91"/>
      <c r="IMJ421" s="91"/>
      <c r="IMK421" s="91"/>
      <c r="IML421" s="91"/>
      <c r="IMM421" s="91"/>
      <c r="IMN421" s="91"/>
      <c r="IMO421" s="91"/>
      <c r="IMP421" s="91"/>
      <c r="IMQ421" s="91"/>
      <c r="IMR421" s="91"/>
      <c r="IMS421" s="91"/>
      <c r="IMT421" s="91"/>
      <c r="IMU421" s="91"/>
      <c r="IMV421" s="91"/>
      <c r="IMW421" s="91"/>
      <c r="IMX421" s="91"/>
      <c r="IMY421" s="91"/>
      <c r="IMZ421" s="91"/>
      <c r="INA421" s="91"/>
      <c r="INB421" s="91"/>
      <c r="INC421" s="91"/>
      <c r="IND421" s="91"/>
      <c r="INE421" s="91"/>
      <c r="INF421" s="91"/>
      <c r="ING421" s="91"/>
      <c r="INH421" s="91"/>
      <c r="INI421" s="91"/>
      <c r="INJ421" s="91"/>
      <c r="INK421" s="91"/>
      <c r="INL421" s="91"/>
      <c r="INM421" s="91"/>
      <c r="INN421" s="91"/>
      <c r="INO421" s="91"/>
      <c r="INP421" s="91"/>
      <c r="INQ421" s="91"/>
      <c r="INR421" s="91"/>
      <c r="INS421" s="91"/>
      <c r="INT421" s="91"/>
      <c r="INU421" s="91"/>
      <c r="INV421" s="91"/>
      <c r="INW421" s="91"/>
      <c r="INX421" s="91"/>
      <c r="INY421" s="91"/>
      <c r="INZ421" s="91"/>
      <c r="IOA421" s="91"/>
      <c r="IOB421" s="91"/>
      <c r="IOC421" s="91"/>
      <c r="IOD421" s="91"/>
      <c r="IOE421" s="91"/>
      <c r="IOF421" s="91"/>
      <c r="IOG421" s="91"/>
      <c r="IOH421" s="91"/>
      <c r="IOI421" s="91"/>
      <c r="IOJ421" s="91"/>
      <c r="IOK421" s="91"/>
      <c r="IOL421" s="91"/>
      <c r="IOM421" s="91"/>
      <c r="ION421" s="91"/>
      <c r="IOO421" s="91"/>
      <c r="IOP421" s="91"/>
      <c r="IOQ421" s="91"/>
      <c r="IOR421" s="91"/>
      <c r="IOS421" s="91"/>
      <c r="IOT421" s="91"/>
      <c r="IOU421" s="91"/>
      <c r="IOV421" s="91"/>
      <c r="IOW421" s="91"/>
      <c r="IOX421" s="91"/>
      <c r="IOY421" s="91"/>
      <c r="IOZ421" s="91"/>
      <c r="IPA421" s="91"/>
      <c r="IPB421" s="91"/>
      <c r="IPC421" s="91"/>
      <c r="IPD421" s="91"/>
      <c r="IPE421" s="91"/>
      <c r="IPF421" s="91"/>
      <c r="IPG421" s="91"/>
      <c r="IPH421" s="91"/>
      <c r="IPI421" s="91"/>
      <c r="IPJ421" s="91"/>
      <c r="IPK421" s="91"/>
      <c r="IPL421" s="91"/>
      <c r="IPM421" s="91"/>
      <c r="IPN421" s="91"/>
      <c r="IPO421" s="91"/>
      <c r="IPP421" s="91"/>
      <c r="IPQ421" s="91"/>
      <c r="IPR421" s="91"/>
      <c r="IPS421" s="91"/>
      <c r="IPT421" s="91"/>
      <c r="IPU421" s="91"/>
      <c r="IPV421" s="91"/>
      <c r="IPW421" s="91"/>
      <c r="IPX421" s="91"/>
      <c r="IPY421" s="91"/>
      <c r="IPZ421" s="91"/>
      <c r="IQA421" s="91"/>
      <c r="IQB421" s="91"/>
      <c r="IQC421" s="91"/>
      <c r="IQD421" s="91"/>
      <c r="IQE421" s="91"/>
      <c r="IQF421" s="91"/>
      <c r="IQG421" s="91"/>
      <c r="IQH421" s="91"/>
      <c r="IQI421" s="91"/>
      <c r="IQJ421" s="91"/>
      <c r="IQK421" s="91"/>
      <c r="IQL421" s="91"/>
      <c r="IQM421" s="91"/>
      <c r="IQN421" s="91"/>
      <c r="IQO421" s="91"/>
      <c r="IQP421" s="91"/>
      <c r="IQQ421" s="91"/>
      <c r="IQR421" s="91"/>
      <c r="IQS421" s="91"/>
      <c r="IQT421" s="91"/>
      <c r="IQU421" s="91"/>
      <c r="IQV421" s="91"/>
      <c r="IQW421" s="91"/>
      <c r="IQX421" s="91"/>
      <c r="IQY421" s="91"/>
      <c r="IQZ421" s="91"/>
      <c r="IRA421" s="91"/>
      <c r="IRB421" s="91"/>
      <c r="IRC421" s="91"/>
      <c r="IRD421" s="91"/>
      <c r="IRE421" s="91"/>
      <c r="IRF421" s="91"/>
      <c r="IRG421" s="91"/>
      <c r="IRH421" s="91"/>
      <c r="IRI421" s="91"/>
      <c r="IRJ421" s="91"/>
      <c r="IRK421" s="91"/>
      <c r="IRL421" s="91"/>
      <c r="IRM421" s="91"/>
      <c r="IRN421" s="91"/>
      <c r="IRO421" s="91"/>
      <c r="IRP421" s="91"/>
      <c r="IRQ421" s="91"/>
      <c r="IRR421" s="91"/>
      <c r="IRS421" s="91"/>
      <c r="IRT421" s="91"/>
      <c r="IRU421" s="91"/>
      <c r="IRV421" s="91"/>
      <c r="IRW421" s="91"/>
      <c r="IRX421" s="91"/>
      <c r="IRY421" s="91"/>
      <c r="IRZ421" s="91"/>
      <c r="ISA421" s="91"/>
      <c r="ISB421" s="91"/>
      <c r="ISC421" s="91"/>
      <c r="ISD421" s="91"/>
      <c r="ISE421" s="91"/>
      <c r="ISF421" s="91"/>
      <c r="ISG421" s="91"/>
      <c r="ISH421" s="91"/>
      <c r="ISI421" s="91"/>
      <c r="ISJ421" s="91"/>
      <c r="ISK421" s="91"/>
      <c r="ISL421" s="91"/>
      <c r="ISM421" s="91"/>
      <c r="ISN421" s="91"/>
      <c r="ISO421" s="91"/>
      <c r="ISP421" s="91"/>
      <c r="ISQ421" s="91"/>
      <c r="ISR421" s="91"/>
      <c r="ISS421" s="91"/>
      <c r="IST421" s="91"/>
      <c r="ISU421" s="91"/>
      <c r="ISV421" s="91"/>
      <c r="ISW421" s="91"/>
      <c r="ISX421" s="91"/>
      <c r="ISY421" s="91"/>
      <c r="ISZ421" s="91"/>
      <c r="ITA421" s="91"/>
      <c r="ITB421" s="91"/>
      <c r="ITC421" s="91"/>
      <c r="ITD421" s="91"/>
      <c r="ITE421" s="91"/>
      <c r="ITF421" s="91"/>
      <c r="ITG421" s="91"/>
      <c r="ITH421" s="91"/>
      <c r="ITI421" s="91"/>
      <c r="ITJ421" s="91"/>
      <c r="ITK421" s="91"/>
      <c r="ITL421" s="91"/>
      <c r="ITM421" s="91"/>
      <c r="ITN421" s="91"/>
      <c r="ITO421" s="91"/>
      <c r="ITP421" s="91"/>
      <c r="ITQ421" s="91"/>
      <c r="ITR421" s="91"/>
      <c r="ITS421" s="91"/>
      <c r="ITT421" s="91"/>
      <c r="ITU421" s="91"/>
      <c r="ITV421" s="91"/>
      <c r="ITW421" s="91"/>
      <c r="ITX421" s="91"/>
      <c r="ITY421" s="91"/>
      <c r="ITZ421" s="91"/>
      <c r="IUA421" s="91"/>
      <c r="IUB421" s="91"/>
      <c r="IUC421" s="91"/>
      <c r="IUD421" s="91"/>
      <c r="IUE421" s="91"/>
      <c r="IUF421" s="91"/>
      <c r="IUG421" s="91"/>
      <c r="IUH421" s="91"/>
      <c r="IUI421" s="91"/>
      <c r="IUJ421" s="91"/>
      <c r="IUK421" s="91"/>
      <c r="IUL421" s="91"/>
      <c r="IUM421" s="91"/>
      <c r="IUN421" s="91"/>
      <c r="IUO421" s="91"/>
      <c r="IUP421" s="91"/>
      <c r="IUQ421" s="91"/>
      <c r="IUR421" s="91"/>
      <c r="IUS421" s="91"/>
      <c r="IUT421" s="91"/>
      <c r="IUU421" s="91"/>
      <c r="IUV421" s="91"/>
      <c r="IUW421" s="91"/>
      <c r="IUX421" s="91"/>
      <c r="IUY421" s="91"/>
      <c r="IUZ421" s="91"/>
      <c r="IVA421" s="91"/>
      <c r="IVB421" s="91"/>
      <c r="IVC421" s="91"/>
      <c r="IVD421" s="91"/>
      <c r="IVE421" s="91"/>
      <c r="IVF421" s="91"/>
      <c r="IVG421" s="91"/>
      <c r="IVH421" s="91"/>
      <c r="IVI421" s="91"/>
      <c r="IVJ421" s="91"/>
      <c r="IVK421" s="91"/>
      <c r="IVL421" s="91"/>
      <c r="IVM421" s="91"/>
      <c r="IVN421" s="91"/>
      <c r="IVO421" s="91"/>
      <c r="IVP421" s="91"/>
      <c r="IVQ421" s="91"/>
      <c r="IVR421" s="91"/>
      <c r="IVS421" s="91"/>
      <c r="IVT421" s="91"/>
      <c r="IVU421" s="91"/>
      <c r="IVV421" s="91"/>
      <c r="IVW421" s="91"/>
      <c r="IVX421" s="91"/>
      <c r="IVY421" s="91"/>
      <c r="IVZ421" s="91"/>
      <c r="IWA421" s="91"/>
      <c r="IWB421" s="91"/>
      <c r="IWC421" s="91"/>
      <c r="IWD421" s="91"/>
      <c r="IWE421" s="91"/>
      <c r="IWF421" s="91"/>
      <c r="IWG421" s="91"/>
      <c r="IWH421" s="91"/>
      <c r="IWI421" s="91"/>
      <c r="IWJ421" s="91"/>
      <c r="IWK421" s="91"/>
      <c r="IWL421" s="91"/>
      <c r="IWM421" s="91"/>
      <c r="IWN421" s="91"/>
      <c r="IWO421" s="91"/>
      <c r="IWP421" s="91"/>
      <c r="IWQ421" s="91"/>
      <c r="IWR421" s="91"/>
      <c r="IWS421" s="91"/>
      <c r="IWT421" s="91"/>
      <c r="IWU421" s="91"/>
      <c r="IWV421" s="91"/>
      <c r="IWW421" s="91"/>
      <c r="IWX421" s="91"/>
      <c r="IWY421" s="91"/>
      <c r="IWZ421" s="91"/>
      <c r="IXA421" s="91"/>
      <c r="IXB421" s="91"/>
      <c r="IXC421" s="91"/>
      <c r="IXD421" s="91"/>
      <c r="IXE421" s="91"/>
      <c r="IXF421" s="91"/>
      <c r="IXG421" s="91"/>
      <c r="IXH421" s="91"/>
      <c r="IXI421" s="91"/>
      <c r="IXJ421" s="91"/>
      <c r="IXK421" s="91"/>
      <c r="IXL421" s="91"/>
      <c r="IXM421" s="91"/>
      <c r="IXN421" s="91"/>
      <c r="IXO421" s="91"/>
      <c r="IXP421" s="91"/>
      <c r="IXQ421" s="91"/>
      <c r="IXR421" s="91"/>
      <c r="IXS421" s="91"/>
      <c r="IXT421" s="91"/>
      <c r="IXU421" s="91"/>
      <c r="IXV421" s="91"/>
      <c r="IXW421" s="91"/>
      <c r="IXX421" s="91"/>
      <c r="IXY421" s="91"/>
      <c r="IXZ421" s="91"/>
      <c r="IYA421" s="91"/>
      <c r="IYB421" s="91"/>
      <c r="IYC421" s="91"/>
      <c r="IYD421" s="91"/>
      <c r="IYE421" s="91"/>
      <c r="IYF421" s="91"/>
      <c r="IYG421" s="91"/>
      <c r="IYH421" s="91"/>
      <c r="IYI421" s="91"/>
      <c r="IYJ421" s="91"/>
      <c r="IYK421" s="91"/>
      <c r="IYL421" s="91"/>
      <c r="IYM421" s="91"/>
      <c r="IYN421" s="91"/>
      <c r="IYO421" s="91"/>
      <c r="IYP421" s="91"/>
      <c r="IYQ421" s="91"/>
      <c r="IYR421" s="91"/>
      <c r="IYS421" s="91"/>
      <c r="IYT421" s="91"/>
      <c r="IYU421" s="91"/>
      <c r="IYV421" s="91"/>
      <c r="IYW421" s="91"/>
      <c r="IYX421" s="91"/>
      <c r="IYY421" s="91"/>
      <c r="IYZ421" s="91"/>
      <c r="IZA421" s="91"/>
      <c r="IZB421" s="91"/>
      <c r="IZC421" s="91"/>
      <c r="IZD421" s="91"/>
      <c r="IZE421" s="91"/>
      <c r="IZF421" s="91"/>
      <c r="IZG421" s="91"/>
      <c r="IZH421" s="91"/>
      <c r="IZI421" s="91"/>
      <c r="IZJ421" s="91"/>
      <c r="IZK421" s="91"/>
      <c r="IZL421" s="91"/>
      <c r="IZM421" s="91"/>
      <c r="IZN421" s="91"/>
      <c r="IZO421" s="91"/>
      <c r="IZP421" s="91"/>
      <c r="IZQ421" s="91"/>
      <c r="IZR421" s="91"/>
      <c r="IZS421" s="91"/>
      <c r="IZT421" s="91"/>
      <c r="IZU421" s="91"/>
      <c r="IZV421" s="91"/>
      <c r="IZW421" s="91"/>
      <c r="IZX421" s="91"/>
      <c r="IZY421" s="91"/>
      <c r="IZZ421" s="91"/>
      <c r="JAA421" s="91"/>
      <c r="JAB421" s="91"/>
      <c r="JAC421" s="91"/>
      <c r="JAD421" s="91"/>
      <c r="JAE421" s="91"/>
      <c r="JAF421" s="91"/>
      <c r="JAG421" s="91"/>
      <c r="JAH421" s="91"/>
      <c r="JAI421" s="91"/>
      <c r="JAJ421" s="91"/>
      <c r="JAK421" s="91"/>
      <c r="JAL421" s="91"/>
      <c r="JAM421" s="91"/>
      <c r="JAN421" s="91"/>
      <c r="JAO421" s="91"/>
      <c r="JAP421" s="91"/>
      <c r="JAQ421" s="91"/>
      <c r="JAR421" s="91"/>
      <c r="JAS421" s="91"/>
      <c r="JAT421" s="91"/>
      <c r="JAU421" s="91"/>
      <c r="JAV421" s="91"/>
      <c r="JAW421" s="91"/>
      <c r="JAX421" s="91"/>
      <c r="JAY421" s="91"/>
      <c r="JAZ421" s="91"/>
      <c r="JBA421" s="91"/>
      <c r="JBB421" s="91"/>
      <c r="JBC421" s="91"/>
      <c r="JBD421" s="91"/>
      <c r="JBE421" s="91"/>
      <c r="JBF421" s="91"/>
      <c r="JBG421" s="91"/>
      <c r="JBH421" s="91"/>
      <c r="JBI421" s="91"/>
      <c r="JBJ421" s="91"/>
      <c r="JBK421" s="91"/>
      <c r="JBL421" s="91"/>
      <c r="JBM421" s="91"/>
      <c r="JBN421" s="91"/>
      <c r="JBO421" s="91"/>
      <c r="JBP421" s="91"/>
      <c r="JBQ421" s="91"/>
      <c r="JBR421" s="91"/>
      <c r="JBS421" s="91"/>
      <c r="JBT421" s="91"/>
      <c r="JBU421" s="91"/>
      <c r="JBV421" s="91"/>
      <c r="JBW421" s="91"/>
      <c r="JBX421" s="91"/>
      <c r="JBY421" s="91"/>
      <c r="JBZ421" s="91"/>
      <c r="JCA421" s="91"/>
      <c r="JCB421" s="91"/>
      <c r="JCC421" s="91"/>
      <c r="JCD421" s="91"/>
      <c r="JCE421" s="91"/>
      <c r="JCF421" s="91"/>
      <c r="JCG421" s="91"/>
      <c r="JCH421" s="91"/>
      <c r="JCI421" s="91"/>
      <c r="JCJ421" s="91"/>
      <c r="JCK421" s="91"/>
      <c r="JCL421" s="91"/>
      <c r="JCM421" s="91"/>
      <c r="JCN421" s="91"/>
      <c r="JCO421" s="91"/>
      <c r="JCP421" s="91"/>
      <c r="JCQ421" s="91"/>
      <c r="JCR421" s="91"/>
      <c r="JCS421" s="91"/>
      <c r="JCT421" s="91"/>
      <c r="JCU421" s="91"/>
      <c r="JCV421" s="91"/>
      <c r="JCW421" s="91"/>
      <c r="JCX421" s="91"/>
      <c r="JCY421" s="91"/>
      <c r="JCZ421" s="91"/>
      <c r="JDA421" s="91"/>
      <c r="JDB421" s="91"/>
      <c r="JDC421" s="91"/>
      <c r="JDD421" s="91"/>
      <c r="JDE421" s="91"/>
      <c r="JDF421" s="91"/>
      <c r="JDG421" s="91"/>
      <c r="JDH421" s="91"/>
      <c r="JDI421" s="91"/>
      <c r="JDJ421" s="91"/>
      <c r="JDK421" s="91"/>
      <c r="JDL421" s="91"/>
      <c r="JDM421" s="91"/>
      <c r="JDN421" s="91"/>
      <c r="JDO421" s="91"/>
      <c r="JDP421" s="91"/>
      <c r="JDQ421" s="91"/>
      <c r="JDR421" s="91"/>
      <c r="JDS421" s="91"/>
      <c r="JDT421" s="91"/>
      <c r="JDU421" s="91"/>
      <c r="JDV421" s="91"/>
      <c r="JDW421" s="91"/>
      <c r="JDX421" s="91"/>
      <c r="JDY421" s="91"/>
      <c r="JDZ421" s="91"/>
      <c r="JEA421" s="91"/>
      <c r="JEB421" s="91"/>
      <c r="JEC421" s="91"/>
      <c r="JED421" s="91"/>
      <c r="JEE421" s="91"/>
      <c r="JEF421" s="91"/>
      <c r="JEG421" s="91"/>
      <c r="JEH421" s="91"/>
      <c r="JEI421" s="91"/>
      <c r="JEJ421" s="91"/>
      <c r="JEK421" s="91"/>
      <c r="JEL421" s="91"/>
      <c r="JEM421" s="91"/>
      <c r="JEN421" s="91"/>
      <c r="JEO421" s="91"/>
      <c r="JEP421" s="91"/>
      <c r="JEQ421" s="91"/>
      <c r="JER421" s="91"/>
      <c r="JES421" s="91"/>
      <c r="JET421" s="91"/>
      <c r="JEU421" s="91"/>
      <c r="JEV421" s="91"/>
      <c r="JEW421" s="91"/>
      <c r="JEX421" s="91"/>
      <c r="JEY421" s="91"/>
      <c r="JEZ421" s="91"/>
      <c r="JFA421" s="91"/>
      <c r="JFB421" s="91"/>
      <c r="JFC421" s="91"/>
      <c r="JFD421" s="91"/>
      <c r="JFE421" s="91"/>
      <c r="JFF421" s="91"/>
      <c r="JFG421" s="91"/>
      <c r="JFH421" s="91"/>
      <c r="JFI421" s="91"/>
      <c r="JFJ421" s="91"/>
      <c r="JFK421" s="91"/>
      <c r="JFL421" s="91"/>
      <c r="JFM421" s="91"/>
      <c r="JFN421" s="91"/>
      <c r="JFO421" s="91"/>
      <c r="JFP421" s="91"/>
      <c r="JFQ421" s="91"/>
      <c r="JFR421" s="91"/>
      <c r="JFS421" s="91"/>
      <c r="JFT421" s="91"/>
      <c r="JFU421" s="91"/>
      <c r="JFV421" s="91"/>
      <c r="JFW421" s="91"/>
      <c r="JFX421" s="91"/>
      <c r="JFY421" s="91"/>
      <c r="JFZ421" s="91"/>
      <c r="JGA421" s="91"/>
      <c r="JGB421" s="91"/>
      <c r="JGC421" s="91"/>
      <c r="JGD421" s="91"/>
      <c r="JGE421" s="91"/>
      <c r="JGF421" s="91"/>
      <c r="JGG421" s="91"/>
      <c r="JGH421" s="91"/>
      <c r="JGI421" s="91"/>
      <c r="JGJ421" s="91"/>
      <c r="JGK421" s="91"/>
      <c r="JGL421" s="91"/>
      <c r="JGM421" s="91"/>
      <c r="JGN421" s="91"/>
      <c r="JGO421" s="91"/>
      <c r="JGP421" s="91"/>
      <c r="JGQ421" s="91"/>
      <c r="JGR421" s="91"/>
      <c r="JGS421" s="91"/>
      <c r="JGT421" s="91"/>
      <c r="JGU421" s="91"/>
      <c r="JGV421" s="91"/>
      <c r="JGW421" s="91"/>
      <c r="JGX421" s="91"/>
      <c r="JGY421" s="91"/>
      <c r="JGZ421" s="91"/>
      <c r="JHA421" s="91"/>
      <c r="JHB421" s="91"/>
      <c r="JHC421" s="91"/>
      <c r="JHD421" s="91"/>
      <c r="JHE421" s="91"/>
      <c r="JHF421" s="91"/>
      <c r="JHG421" s="91"/>
      <c r="JHH421" s="91"/>
      <c r="JHI421" s="91"/>
      <c r="JHJ421" s="91"/>
      <c r="JHK421" s="91"/>
      <c r="JHL421" s="91"/>
      <c r="JHM421" s="91"/>
      <c r="JHN421" s="91"/>
      <c r="JHO421" s="91"/>
      <c r="JHP421" s="91"/>
      <c r="JHQ421" s="91"/>
      <c r="JHR421" s="91"/>
      <c r="JHS421" s="91"/>
      <c r="JHT421" s="91"/>
      <c r="JHU421" s="91"/>
      <c r="JHV421" s="91"/>
      <c r="JHW421" s="91"/>
      <c r="JHX421" s="91"/>
      <c r="JHY421" s="91"/>
      <c r="JHZ421" s="91"/>
      <c r="JIA421" s="91"/>
      <c r="JIB421" s="91"/>
      <c r="JIC421" s="91"/>
      <c r="JID421" s="91"/>
      <c r="JIE421" s="91"/>
      <c r="JIF421" s="91"/>
      <c r="JIG421" s="91"/>
      <c r="JIH421" s="91"/>
      <c r="JII421" s="91"/>
      <c r="JIJ421" s="91"/>
      <c r="JIK421" s="91"/>
      <c r="JIL421" s="91"/>
      <c r="JIM421" s="91"/>
      <c r="JIN421" s="91"/>
      <c r="JIO421" s="91"/>
      <c r="JIP421" s="91"/>
      <c r="JIQ421" s="91"/>
      <c r="JIR421" s="91"/>
      <c r="JIS421" s="91"/>
      <c r="JIT421" s="91"/>
      <c r="JIU421" s="91"/>
      <c r="JIV421" s="91"/>
      <c r="JIW421" s="91"/>
      <c r="JIX421" s="91"/>
      <c r="JIY421" s="91"/>
      <c r="JIZ421" s="91"/>
      <c r="JJA421" s="91"/>
      <c r="JJB421" s="91"/>
      <c r="JJC421" s="91"/>
      <c r="JJD421" s="91"/>
      <c r="JJE421" s="91"/>
      <c r="JJF421" s="91"/>
      <c r="JJG421" s="91"/>
      <c r="JJH421" s="91"/>
      <c r="JJI421" s="91"/>
      <c r="JJJ421" s="91"/>
      <c r="JJK421" s="91"/>
      <c r="JJL421" s="91"/>
      <c r="JJM421" s="91"/>
      <c r="JJN421" s="91"/>
      <c r="JJO421" s="91"/>
      <c r="JJP421" s="91"/>
      <c r="JJQ421" s="91"/>
      <c r="JJR421" s="91"/>
      <c r="JJS421" s="91"/>
      <c r="JJT421" s="91"/>
      <c r="JJU421" s="91"/>
      <c r="JJV421" s="91"/>
      <c r="JJW421" s="91"/>
      <c r="JJX421" s="91"/>
      <c r="JJY421" s="91"/>
      <c r="JJZ421" s="91"/>
      <c r="JKA421" s="91"/>
      <c r="JKB421" s="91"/>
      <c r="JKC421" s="91"/>
      <c r="JKD421" s="91"/>
      <c r="JKE421" s="91"/>
      <c r="JKF421" s="91"/>
      <c r="JKG421" s="91"/>
      <c r="JKH421" s="91"/>
      <c r="JKI421" s="91"/>
      <c r="JKJ421" s="91"/>
      <c r="JKK421" s="91"/>
      <c r="JKL421" s="91"/>
      <c r="JKM421" s="91"/>
      <c r="JKN421" s="91"/>
      <c r="JKO421" s="91"/>
      <c r="JKP421" s="91"/>
      <c r="JKQ421" s="91"/>
      <c r="JKR421" s="91"/>
      <c r="JKS421" s="91"/>
      <c r="JKT421" s="91"/>
      <c r="JKU421" s="91"/>
      <c r="JKV421" s="91"/>
      <c r="JKW421" s="91"/>
      <c r="JKX421" s="91"/>
      <c r="JKY421" s="91"/>
      <c r="JKZ421" s="91"/>
      <c r="JLA421" s="91"/>
      <c r="JLB421" s="91"/>
      <c r="JLC421" s="91"/>
      <c r="JLD421" s="91"/>
      <c r="JLE421" s="91"/>
      <c r="JLF421" s="91"/>
      <c r="JLG421" s="91"/>
      <c r="JLH421" s="91"/>
      <c r="JLI421" s="91"/>
      <c r="JLJ421" s="91"/>
      <c r="JLK421" s="91"/>
      <c r="JLL421" s="91"/>
      <c r="JLM421" s="91"/>
      <c r="JLN421" s="91"/>
      <c r="JLO421" s="91"/>
      <c r="JLP421" s="91"/>
      <c r="JLQ421" s="91"/>
      <c r="JLR421" s="91"/>
      <c r="JLS421" s="91"/>
      <c r="JLT421" s="91"/>
      <c r="JLU421" s="91"/>
      <c r="JLV421" s="91"/>
      <c r="JLW421" s="91"/>
      <c r="JLX421" s="91"/>
      <c r="JLY421" s="91"/>
      <c r="JLZ421" s="91"/>
      <c r="JMA421" s="91"/>
      <c r="JMB421" s="91"/>
      <c r="JMC421" s="91"/>
      <c r="JMD421" s="91"/>
      <c r="JME421" s="91"/>
      <c r="JMF421" s="91"/>
      <c r="JMG421" s="91"/>
      <c r="JMH421" s="91"/>
      <c r="JMI421" s="91"/>
      <c r="JMJ421" s="91"/>
      <c r="JMK421" s="91"/>
      <c r="JML421" s="91"/>
      <c r="JMM421" s="91"/>
      <c r="JMN421" s="91"/>
      <c r="JMO421" s="91"/>
      <c r="JMP421" s="91"/>
      <c r="JMQ421" s="91"/>
      <c r="JMR421" s="91"/>
      <c r="JMS421" s="91"/>
      <c r="JMT421" s="91"/>
      <c r="JMU421" s="91"/>
      <c r="JMV421" s="91"/>
      <c r="JMW421" s="91"/>
      <c r="JMX421" s="91"/>
      <c r="JMY421" s="91"/>
      <c r="JMZ421" s="91"/>
      <c r="JNA421" s="91"/>
      <c r="JNB421" s="91"/>
      <c r="JNC421" s="91"/>
      <c r="JND421" s="91"/>
      <c r="JNE421" s="91"/>
      <c r="JNF421" s="91"/>
      <c r="JNG421" s="91"/>
      <c r="JNH421" s="91"/>
      <c r="JNI421" s="91"/>
      <c r="JNJ421" s="91"/>
      <c r="JNK421" s="91"/>
      <c r="JNL421" s="91"/>
      <c r="JNM421" s="91"/>
      <c r="JNN421" s="91"/>
      <c r="JNO421" s="91"/>
      <c r="JNP421" s="91"/>
      <c r="JNQ421" s="91"/>
      <c r="JNR421" s="91"/>
      <c r="JNS421" s="91"/>
      <c r="JNT421" s="91"/>
      <c r="JNU421" s="91"/>
      <c r="JNV421" s="91"/>
      <c r="JNW421" s="91"/>
      <c r="JNX421" s="91"/>
      <c r="JNY421" s="91"/>
      <c r="JNZ421" s="91"/>
      <c r="JOA421" s="91"/>
      <c r="JOB421" s="91"/>
      <c r="JOC421" s="91"/>
      <c r="JOD421" s="91"/>
      <c r="JOE421" s="91"/>
      <c r="JOF421" s="91"/>
      <c r="JOG421" s="91"/>
      <c r="JOH421" s="91"/>
      <c r="JOI421" s="91"/>
      <c r="JOJ421" s="91"/>
      <c r="JOK421" s="91"/>
      <c r="JOL421" s="91"/>
      <c r="JOM421" s="91"/>
      <c r="JON421" s="91"/>
      <c r="JOO421" s="91"/>
      <c r="JOP421" s="91"/>
      <c r="JOQ421" s="91"/>
      <c r="JOR421" s="91"/>
      <c r="JOS421" s="91"/>
      <c r="JOT421" s="91"/>
      <c r="JOU421" s="91"/>
      <c r="JOV421" s="91"/>
      <c r="JOW421" s="91"/>
      <c r="JOX421" s="91"/>
      <c r="JOY421" s="91"/>
      <c r="JOZ421" s="91"/>
      <c r="JPA421" s="91"/>
      <c r="JPB421" s="91"/>
      <c r="JPC421" s="91"/>
      <c r="JPD421" s="91"/>
      <c r="JPE421" s="91"/>
      <c r="JPF421" s="91"/>
      <c r="JPG421" s="91"/>
      <c r="JPH421" s="91"/>
      <c r="JPI421" s="91"/>
      <c r="JPJ421" s="91"/>
      <c r="JPK421" s="91"/>
      <c r="JPL421" s="91"/>
      <c r="JPM421" s="91"/>
      <c r="JPN421" s="91"/>
      <c r="JPO421" s="91"/>
      <c r="JPP421" s="91"/>
      <c r="JPQ421" s="91"/>
      <c r="JPR421" s="91"/>
      <c r="JPS421" s="91"/>
      <c r="JPT421" s="91"/>
      <c r="JPU421" s="91"/>
      <c r="JPV421" s="91"/>
      <c r="JPW421" s="91"/>
      <c r="JPX421" s="91"/>
      <c r="JPY421" s="91"/>
      <c r="JPZ421" s="91"/>
      <c r="JQA421" s="91"/>
      <c r="JQB421" s="91"/>
      <c r="JQC421" s="91"/>
      <c r="JQD421" s="91"/>
      <c r="JQE421" s="91"/>
      <c r="JQF421" s="91"/>
      <c r="JQG421" s="91"/>
      <c r="JQH421" s="91"/>
      <c r="JQI421" s="91"/>
      <c r="JQJ421" s="91"/>
      <c r="JQK421" s="91"/>
      <c r="JQL421" s="91"/>
      <c r="JQM421" s="91"/>
      <c r="JQN421" s="91"/>
      <c r="JQO421" s="91"/>
      <c r="JQP421" s="91"/>
      <c r="JQQ421" s="91"/>
      <c r="JQR421" s="91"/>
      <c r="JQS421" s="91"/>
      <c r="JQT421" s="91"/>
      <c r="JQU421" s="91"/>
      <c r="JQV421" s="91"/>
      <c r="JQW421" s="91"/>
      <c r="JQX421" s="91"/>
      <c r="JQY421" s="91"/>
      <c r="JQZ421" s="91"/>
      <c r="JRA421" s="91"/>
      <c r="JRB421" s="91"/>
      <c r="JRC421" s="91"/>
      <c r="JRD421" s="91"/>
      <c r="JRE421" s="91"/>
      <c r="JRF421" s="91"/>
      <c r="JRG421" s="91"/>
      <c r="JRH421" s="91"/>
      <c r="JRI421" s="91"/>
      <c r="JRJ421" s="91"/>
      <c r="JRK421" s="91"/>
      <c r="JRL421" s="91"/>
      <c r="JRM421" s="91"/>
      <c r="JRN421" s="91"/>
      <c r="JRO421" s="91"/>
      <c r="JRP421" s="91"/>
      <c r="JRQ421" s="91"/>
      <c r="JRR421" s="91"/>
      <c r="JRS421" s="91"/>
      <c r="JRT421" s="91"/>
      <c r="JRU421" s="91"/>
      <c r="JRV421" s="91"/>
      <c r="JRW421" s="91"/>
      <c r="JRX421" s="91"/>
      <c r="JRY421" s="91"/>
      <c r="JRZ421" s="91"/>
      <c r="JSA421" s="91"/>
      <c r="JSB421" s="91"/>
      <c r="JSC421" s="91"/>
      <c r="JSD421" s="91"/>
      <c r="JSE421" s="91"/>
      <c r="JSF421" s="91"/>
      <c r="JSG421" s="91"/>
      <c r="JSH421" s="91"/>
      <c r="JSI421" s="91"/>
      <c r="JSJ421" s="91"/>
      <c r="JSK421" s="91"/>
      <c r="JSL421" s="91"/>
      <c r="JSM421" s="91"/>
      <c r="JSN421" s="91"/>
      <c r="JSO421" s="91"/>
      <c r="JSP421" s="91"/>
      <c r="JSQ421" s="91"/>
      <c r="JSR421" s="91"/>
      <c r="JSS421" s="91"/>
      <c r="JST421" s="91"/>
      <c r="JSU421" s="91"/>
      <c r="JSV421" s="91"/>
      <c r="JSW421" s="91"/>
      <c r="JSX421" s="91"/>
      <c r="JSY421" s="91"/>
      <c r="JSZ421" s="91"/>
      <c r="JTA421" s="91"/>
      <c r="JTB421" s="91"/>
      <c r="JTC421" s="91"/>
      <c r="JTD421" s="91"/>
      <c r="JTE421" s="91"/>
      <c r="JTF421" s="91"/>
      <c r="JTG421" s="91"/>
      <c r="JTH421" s="91"/>
      <c r="JTI421" s="91"/>
      <c r="JTJ421" s="91"/>
      <c r="JTK421" s="91"/>
      <c r="JTL421" s="91"/>
      <c r="JTM421" s="91"/>
      <c r="JTN421" s="91"/>
      <c r="JTO421" s="91"/>
      <c r="JTP421" s="91"/>
      <c r="JTQ421" s="91"/>
      <c r="JTR421" s="91"/>
      <c r="JTS421" s="91"/>
      <c r="JTT421" s="91"/>
      <c r="JTU421" s="91"/>
      <c r="JTV421" s="91"/>
      <c r="JTW421" s="91"/>
      <c r="JTX421" s="91"/>
      <c r="JTY421" s="91"/>
      <c r="JTZ421" s="91"/>
      <c r="JUA421" s="91"/>
      <c r="JUB421" s="91"/>
      <c r="JUC421" s="91"/>
      <c r="JUD421" s="91"/>
      <c r="JUE421" s="91"/>
      <c r="JUF421" s="91"/>
      <c r="JUG421" s="91"/>
      <c r="JUH421" s="91"/>
      <c r="JUI421" s="91"/>
      <c r="JUJ421" s="91"/>
      <c r="JUK421" s="91"/>
      <c r="JUL421" s="91"/>
      <c r="JUM421" s="91"/>
      <c r="JUN421" s="91"/>
      <c r="JUO421" s="91"/>
      <c r="JUP421" s="91"/>
      <c r="JUQ421" s="91"/>
      <c r="JUR421" s="91"/>
      <c r="JUS421" s="91"/>
      <c r="JUT421" s="91"/>
      <c r="JUU421" s="91"/>
      <c r="JUV421" s="91"/>
      <c r="JUW421" s="91"/>
      <c r="JUX421" s="91"/>
      <c r="JUY421" s="91"/>
      <c r="JUZ421" s="91"/>
      <c r="JVA421" s="91"/>
      <c r="JVB421" s="91"/>
      <c r="JVC421" s="91"/>
      <c r="JVD421" s="91"/>
      <c r="JVE421" s="91"/>
      <c r="JVF421" s="91"/>
      <c r="JVG421" s="91"/>
      <c r="JVH421" s="91"/>
      <c r="JVI421" s="91"/>
      <c r="JVJ421" s="91"/>
      <c r="JVK421" s="91"/>
      <c r="JVL421" s="91"/>
      <c r="JVM421" s="91"/>
      <c r="JVN421" s="91"/>
      <c r="JVO421" s="91"/>
      <c r="JVP421" s="91"/>
      <c r="JVQ421" s="91"/>
      <c r="JVR421" s="91"/>
      <c r="JVS421" s="91"/>
      <c r="JVT421" s="91"/>
      <c r="JVU421" s="91"/>
      <c r="JVV421" s="91"/>
      <c r="JVW421" s="91"/>
      <c r="JVX421" s="91"/>
      <c r="JVY421" s="91"/>
      <c r="JVZ421" s="91"/>
      <c r="JWA421" s="91"/>
      <c r="JWB421" s="91"/>
      <c r="JWC421" s="91"/>
      <c r="JWD421" s="91"/>
      <c r="JWE421" s="91"/>
      <c r="JWF421" s="91"/>
      <c r="JWG421" s="91"/>
      <c r="JWH421" s="91"/>
      <c r="JWI421" s="91"/>
      <c r="JWJ421" s="91"/>
      <c r="JWK421" s="91"/>
      <c r="JWL421" s="91"/>
      <c r="JWM421" s="91"/>
      <c r="JWN421" s="91"/>
      <c r="JWO421" s="91"/>
      <c r="JWP421" s="91"/>
      <c r="JWQ421" s="91"/>
      <c r="JWR421" s="91"/>
      <c r="JWS421" s="91"/>
      <c r="JWT421" s="91"/>
      <c r="JWU421" s="91"/>
      <c r="JWV421" s="91"/>
      <c r="JWW421" s="91"/>
      <c r="JWX421" s="91"/>
      <c r="JWY421" s="91"/>
      <c r="JWZ421" s="91"/>
      <c r="JXA421" s="91"/>
      <c r="JXB421" s="91"/>
      <c r="JXC421" s="91"/>
      <c r="JXD421" s="91"/>
      <c r="JXE421" s="91"/>
      <c r="JXF421" s="91"/>
      <c r="JXG421" s="91"/>
      <c r="JXH421" s="91"/>
      <c r="JXI421" s="91"/>
      <c r="JXJ421" s="91"/>
      <c r="JXK421" s="91"/>
      <c r="JXL421" s="91"/>
      <c r="JXM421" s="91"/>
      <c r="JXN421" s="91"/>
      <c r="JXO421" s="91"/>
      <c r="JXP421" s="91"/>
      <c r="JXQ421" s="91"/>
      <c r="JXR421" s="91"/>
      <c r="JXS421" s="91"/>
      <c r="JXT421" s="91"/>
      <c r="JXU421" s="91"/>
      <c r="JXV421" s="91"/>
      <c r="JXW421" s="91"/>
      <c r="JXX421" s="91"/>
      <c r="JXY421" s="91"/>
      <c r="JXZ421" s="91"/>
      <c r="JYA421" s="91"/>
      <c r="JYB421" s="91"/>
      <c r="JYC421" s="91"/>
      <c r="JYD421" s="91"/>
      <c r="JYE421" s="91"/>
      <c r="JYF421" s="91"/>
      <c r="JYG421" s="91"/>
      <c r="JYH421" s="91"/>
      <c r="JYI421" s="91"/>
      <c r="JYJ421" s="91"/>
      <c r="JYK421" s="91"/>
      <c r="JYL421" s="91"/>
      <c r="JYM421" s="91"/>
      <c r="JYN421" s="91"/>
      <c r="JYO421" s="91"/>
      <c r="JYP421" s="91"/>
      <c r="JYQ421" s="91"/>
      <c r="JYR421" s="91"/>
      <c r="JYS421" s="91"/>
      <c r="JYT421" s="91"/>
      <c r="JYU421" s="91"/>
      <c r="JYV421" s="91"/>
      <c r="JYW421" s="91"/>
      <c r="JYX421" s="91"/>
      <c r="JYY421" s="91"/>
      <c r="JYZ421" s="91"/>
      <c r="JZA421" s="91"/>
      <c r="JZB421" s="91"/>
      <c r="JZC421" s="91"/>
      <c r="JZD421" s="91"/>
      <c r="JZE421" s="91"/>
      <c r="JZF421" s="91"/>
      <c r="JZG421" s="91"/>
      <c r="JZH421" s="91"/>
      <c r="JZI421" s="91"/>
      <c r="JZJ421" s="91"/>
      <c r="JZK421" s="91"/>
      <c r="JZL421" s="91"/>
      <c r="JZM421" s="91"/>
      <c r="JZN421" s="91"/>
      <c r="JZO421" s="91"/>
      <c r="JZP421" s="91"/>
      <c r="JZQ421" s="91"/>
      <c r="JZR421" s="91"/>
      <c r="JZS421" s="91"/>
      <c r="JZT421" s="91"/>
      <c r="JZU421" s="91"/>
      <c r="JZV421" s="91"/>
      <c r="JZW421" s="91"/>
      <c r="JZX421" s="91"/>
      <c r="JZY421" s="91"/>
      <c r="JZZ421" s="91"/>
      <c r="KAA421" s="91"/>
      <c r="KAB421" s="91"/>
      <c r="KAC421" s="91"/>
      <c r="KAD421" s="91"/>
      <c r="KAE421" s="91"/>
      <c r="KAF421" s="91"/>
      <c r="KAG421" s="91"/>
      <c r="KAH421" s="91"/>
      <c r="KAI421" s="91"/>
      <c r="KAJ421" s="91"/>
      <c r="KAK421" s="91"/>
      <c r="KAL421" s="91"/>
      <c r="KAM421" s="91"/>
      <c r="KAN421" s="91"/>
      <c r="KAO421" s="91"/>
      <c r="KAP421" s="91"/>
      <c r="KAQ421" s="91"/>
      <c r="KAR421" s="91"/>
      <c r="KAS421" s="91"/>
      <c r="KAT421" s="91"/>
      <c r="KAU421" s="91"/>
      <c r="KAV421" s="91"/>
      <c r="KAW421" s="91"/>
      <c r="KAX421" s="91"/>
      <c r="KAY421" s="91"/>
      <c r="KAZ421" s="91"/>
      <c r="KBA421" s="91"/>
      <c r="KBB421" s="91"/>
      <c r="KBC421" s="91"/>
      <c r="KBD421" s="91"/>
      <c r="KBE421" s="91"/>
      <c r="KBF421" s="91"/>
      <c r="KBG421" s="91"/>
      <c r="KBH421" s="91"/>
      <c r="KBI421" s="91"/>
      <c r="KBJ421" s="91"/>
      <c r="KBK421" s="91"/>
      <c r="KBL421" s="91"/>
      <c r="KBM421" s="91"/>
      <c r="KBN421" s="91"/>
      <c r="KBO421" s="91"/>
      <c r="KBP421" s="91"/>
      <c r="KBQ421" s="91"/>
      <c r="KBR421" s="91"/>
      <c r="KBS421" s="91"/>
      <c r="KBT421" s="91"/>
      <c r="KBU421" s="91"/>
      <c r="KBV421" s="91"/>
      <c r="KBW421" s="91"/>
      <c r="KBX421" s="91"/>
      <c r="KBY421" s="91"/>
      <c r="KBZ421" s="91"/>
      <c r="KCA421" s="91"/>
      <c r="KCB421" s="91"/>
      <c r="KCC421" s="91"/>
      <c r="KCD421" s="91"/>
      <c r="KCE421" s="91"/>
      <c r="KCF421" s="91"/>
      <c r="KCG421" s="91"/>
      <c r="KCH421" s="91"/>
      <c r="KCI421" s="91"/>
      <c r="KCJ421" s="91"/>
      <c r="KCK421" s="91"/>
      <c r="KCL421" s="91"/>
      <c r="KCM421" s="91"/>
      <c r="KCN421" s="91"/>
      <c r="KCO421" s="91"/>
      <c r="KCP421" s="91"/>
      <c r="KCQ421" s="91"/>
      <c r="KCR421" s="91"/>
      <c r="KCS421" s="91"/>
      <c r="KCT421" s="91"/>
      <c r="KCU421" s="91"/>
      <c r="KCV421" s="91"/>
      <c r="KCW421" s="91"/>
      <c r="KCX421" s="91"/>
      <c r="KCY421" s="91"/>
      <c r="KCZ421" s="91"/>
      <c r="KDA421" s="91"/>
      <c r="KDB421" s="91"/>
      <c r="KDC421" s="91"/>
      <c r="KDD421" s="91"/>
      <c r="KDE421" s="91"/>
      <c r="KDF421" s="91"/>
      <c r="KDG421" s="91"/>
      <c r="KDH421" s="91"/>
      <c r="KDI421" s="91"/>
      <c r="KDJ421" s="91"/>
      <c r="KDK421" s="91"/>
      <c r="KDL421" s="91"/>
      <c r="KDM421" s="91"/>
      <c r="KDN421" s="91"/>
      <c r="KDO421" s="91"/>
      <c r="KDP421" s="91"/>
      <c r="KDQ421" s="91"/>
      <c r="KDR421" s="91"/>
      <c r="KDS421" s="91"/>
      <c r="KDT421" s="91"/>
      <c r="KDU421" s="91"/>
      <c r="KDV421" s="91"/>
      <c r="KDW421" s="91"/>
      <c r="KDX421" s="91"/>
      <c r="KDY421" s="91"/>
      <c r="KDZ421" s="91"/>
      <c r="KEA421" s="91"/>
      <c r="KEB421" s="91"/>
      <c r="KEC421" s="91"/>
      <c r="KED421" s="91"/>
      <c r="KEE421" s="91"/>
      <c r="KEF421" s="91"/>
      <c r="KEG421" s="91"/>
      <c r="KEH421" s="91"/>
      <c r="KEI421" s="91"/>
      <c r="KEJ421" s="91"/>
      <c r="KEK421" s="91"/>
      <c r="KEL421" s="91"/>
      <c r="KEM421" s="91"/>
      <c r="KEN421" s="91"/>
      <c r="KEO421" s="91"/>
      <c r="KEP421" s="91"/>
      <c r="KEQ421" s="91"/>
      <c r="KER421" s="91"/>
      <c r="KES421" s="91"/>
      <c r="KET421" s="91"/>
      <c r="KEU421" s="91"/>
      <c r="KEV421" s="91"/>
      <c r="KEW421" s="91"/>
      <c r="KEX421" s="91"/>
      <c r="KEY421" s="91"/>
      <c r="KEZ421" s="91"/>
      <c r="KFA421" s="91"/>
      <c r="KFB421" s="91"/>
      <c r="KFC421" s="91"/>
      <c r="KFD421" s="91"/>
      <c r="KFE421" s="91"/>
      <c r="KFF421" s="91"/>
      <c r="KFG421" s="91"/>
      <c r="KFH421" s="91"/>
      <c r="KFI421" s="91"/>
      <c r="KFJ421" s="91"/>
      <c r="KFK421" s="91"/>
      <c r="KFL421" s="91"/>
      <c r="KFM421" s="91"/>
      <c r="KFN421" s="91"/>
      <c r="KFO421" s="91"/>
      <c r="KFP421" s="91"/>
      <c r="KFQ421" s="91"/>
      <c r="KFR421" s="91"/>
      <c r="KFS421" s="91"/>
      <c r="KFT421" s="91"/>
      <c r="KFU421" s="91"/>
      <c r="KFV421" s="91"/>
      <c r="KFW421" s="91"/>
      <c r="KFX421" s="91"/>
      <c r="KFY421" s="91"/>
      <c r="KFZ421" s="91"/>
      <c r="KGA421" s="91"/>
      <c r="KGB421" s="91"/>
      <c r="KGC421" s="91"/>
      <c r="KGD421" s="91"/>
      <c r="KGE421" s="91"/>
      <c r="KGF421" s="91"/>
      <c r="KGG421" s="91"/>
      <c r="KGH421" s="91"/>
      <c r="KGI421" s="91"/>
      <c r="KGJ421" s="91"/>
      <c r="KGK421" s="91"/>
      <c r="KGL421" s="91"/>
      <c r="KGM421" s="91"/>
      <c r="KGN421" s="91"/>
      <c r="KGO421" s="91"/>
      <c r="KGP421" s="91"/>
      <c r="KGQ421" s="91"/>
      <c r="KGR421" s="91"/>
      <c r="KGS421" s="91"/>
      <c r="KGT421" s="91"/>
      <c r="KGU421" s="91"/>
      <c r="KGV421" s="91"/>
      <c r="KGW421" s="91"/>
      <c r="KGX421" s="91"/>
      <c r="KGY421" s="91"/>
      <c r="KGZ421" s="91"/>
      <c r="KHA421" s="91"/>
      <c r="KHB421" s="91"/>
      <c r="KHC421" s="91"/>
      <c r="KHD421" s="91"/>
      <c r="KHE421" s="91"/>
      <c r="KHF421" s="91"/>
      <c r="KHG421" s="91"/>
      <c r="KHH421" s="91"/>
      <c r="KHI421" s="91"/>
      <c r="KHJ421" s="91"/>
      <c r="KHK421" s="91"/>
      <c r="KHL421" s="91"/>
      <c r="KHM421" s="91"/>
      <c r="KHN421" s="91"/>
      <c r="KHO421" s="91"/>
      <c r="KHP421" s="91"/>
      <c r="KHQ421" s="91"/>
      <c r="KHR421" s="91"/>
      <c r="KHS421" s="91"/>
      <c r="KHT421" s="91"/>
      <c r="KHU421" s="91"/>
      <c r="KHV421" s="91"/>
      <c r="KHW421" s="91"/>
      <c r="KHX421" s="91"/>
      <c r="KHY421" s="91"/>
      <c r="KHZ421" s="91"/>
      <c r="KIA421" s="91"/>
      <c r="KIB421" s="91"/>
      <c r="KIC421" s="91"/>
      <c r="KID421" s="91"/>
      <c r="KIE421" s="91"/>
      <c r="KIF421" s="91"/>
      <c r="KIG421" s="91"/>
      <c r="KIH421" s="91"/>
      <c r="KII421" s="91"/>
      <c r="KIJ421" s="91"/>
      <c r="KIK421" s="91"/>
      <c r="KIL421" s="91"/>
      <c r="KIM421" s="91"/>
      <c r="KIN421" s="91"/>
      <c r="KIO421" s="91"/>
      <c r="KIP421" s="91"/>
      <c r="KIQ421" s="91"/>
      <c r="KIR421" s="91"/>
      <c r="KIS421" s="91"/>
      <c r="KIT421" s="91"/>
      <c r="KIU421" s="91"/>
      <c r="KIV421" s="91"/>
      <c r="KIW421" s="91"/>
      <c r="KIX421" s="91"/>
      <c r="KIY421" s="91"/>
      <c r="KIZ421" s="91"/>
      <c r="KJA421" s="91"/>
      <c r="KJB421" s="91"/>
      <c r="KJC421" s="91"/>
      <c r="KJD421" s="91"/>
      <c r="KJE421" s="91"/>
      <c r="KJF421" s="91"/>
      <c r="KJG421" s="91"/>
      <c r="KJH421" s="91"/>
      <c r="KJI421" s="91"/>
      <c r="KJJ421" s="91"/>
      <c r="KJK421" s="91"/>
      <c r="KJL421" s="91"/>
      <c r="KJM421" s="91"/>
      <c r="KJN421" s="91"/>
      <c r="KJO421" s="91"/>
      <c r="KJP421" s="91"/>
      <c r="KJQ421" s="91"/>
      <c r="KJR421" s="91"/>
      <c r="KJS421" s="91"/>
      <c r="KJT421" s="91"/>
      <c r="KJU421" s="91"/>
      <c r="KJV421" s="91"/>
      <c r="KJW421" s="91"/>
      <c r="KJX421" s="91"/>
      <c r="KJY421" s="91"/>
      <c r="KJZ421" s="91"/>
      <c r="KKA421" s="91"/>
      <c r="KKB421" s="91"/>
      <c r="KKC421" s="91"/>
      <c r="KKD421" s="91"/>
      <c r="KKE421" s="91"/>
      <c r="KKF421" s="91"/>
      <c r="KKG421" s="91"/>
      <c r="KKH421" s="91"/>
      <c r="KKI421" s="91"/>
      <c r="KKJ421" s="91"/>
      <c r="KKK421" s="91"/>
      <c r="KKL421" s="91"/>
      <c r="KKM421" s="91"/>
      <c r="KKN421" s="91"/>
      <c r="KKO421" s="91"/>
      <c r="KKP421" s="91"/>
      <c r="KKQ421" s="91"/>
      <c r="KKR421" s="91"/>
      <c r="KKS421" s="91"/>
      <c r="KKT421" s="91"/>
      <c r="KKU421" s="91"/>
      <c r="KKV421" s="91"/>
      <c r="KKW421" s="91"/>
      <c r="KKX421" s="91"/>
      <c r="KKY421" s="91"/>
      <c r="KKZ421" s="91"/>
      <c r="KLA421" s="91"/>
      <c r="KLB421" s="91"/>
      <c r="KLC421" s="91"/>
      <c r="KLD421" s="91"/>
      <c r="KLE421" s="91"/>
      <c r="KLF421" s="91"/>
      <c r="KLG421" s="91"/>
      <c r="KLH421" s="91"/>
      <c r="KLI421" s="91"/>
      <c r="KLJ421" s="91"/>
      <c r="KLK421" s="91"/>
      <c r="KLL421" s="91"/>
      <c r="KLM421" s="91"/>
      <c r="KLN421" s="91"/>
      <c r="KLO421" s="91"/>
      <c r="KLP421" s="91"/>
      <c r="KLQ421" s="91"/>
      <c r="KLR421" s="91"/>
      <c r="KLS421" s="91"/>
      <c r="KLT421" s="91"/>
      <c r="KLU421" s="91"/>
      <c r="KLV421" s="91"/>
      <c r="KLW421" s="91"/>
      <c r="KLX421" s="91"/>
      <c r="KLY421" s="91"/>
      <c r="KLZ421" s="91"/>
      <c r="KMA421" s="91"/>
      <c r="KMB421" s="91"/>
      <c r="KMC421" s="91"/>
      <c r="KMD421" s="91"/>
      <c r="KME421" s="91"/>
      <c r="KMF421" s="91"/>
      <c r="KMG421" s="91"/>
      <c r="KMH421" s="91"/>
      <c r="KMI421" s="91"/>
      <c r="KMJ421" s="91"/>
      <c r="KMK421" s="91"/>
      <c r="KML421" s="91"/>
      <c r="KMM421" s="91"/>
      <c r="KMN421" s="91"/>
      <c r="KMO421" s="91"/>
      <c r="KMP421" s="91"/>
      <c r="KMQ421" s="91"/>
      <c r="KMR421" s="91"/>
      <c r="KMS421" s="91"/>
      <c r="KMT421" s="91"/>
      <c r="KMU421" s="91"/>
      <c r="KMV421" s="91"/>
      <c r="KMW421" s="91"/>
      <c r="KMX421" s="91"/>
      <c r="KMY421" s="91"/>
      <c r="KMZ421" s="91"/>
      <c r="KNA421" s="91"/>
      <c r="KNB421" s="91"/>
      <c r="KNC421" s="91"/>
      <c r="KND421" s="91"/>
      <c r="KNE421" s="91"/>
      <c r="KNF421" s="91"/>
      <c r="KNG421" s="91"/>
      <c r="KNH421" s="91"/>
      <c r="KNI421" s="91"/>
      <c r="KNJ421" s="91"/>
      <c r="KNK421" s="91"/>
      <c r="KNL421" s="91"/>
      <c r="KNM421" s="91"/>
      <c r="KNN421" s="91"/>
      <c r="KNO421" s="91"/>
      <c r="KNP421" s="91"/>
      <c r="KNQ421" s="91"/>
      <c r="KNR421" s="91"/>
      <c r="KNS421" s="91"/>
      <c r="KNT421" s="91"/>
      <c r="KNU421" s="91"/>
      <c r="KNV421" s="91"/>
      <c r="KNW421" s="91"/>
      <c r="KNX421" s="91"/>
      <c r="KNY421" s="91"/>
      <c r="KNZ421" s="91"/>
      <c r="KOA421" s="91"/>
      <c r="KOB421" s="91"/>
      <c r="KOC421" s="91"/>
      <c r="KOD421" s="91"/>
      <c r="KOE421" s="91"/>
      <c r="KOF421" s="91"/>
      <c r="KOG421" s="91"/>
      <c r="KOH421" s="91"/>
      <c r="KOI421" s="91"/>
      <c r="KOJ421" s="91"/>
      <c r="KOK421" s="91"/>
      <c r="KOL421" s="91"/>
      <c r="KOM421" s="91"/>
      <c r="KON421" s="91"/>
      <c r="KOO421" s="91"/>
      <c r="KOP421" s="91"/>
      <c r="KOQ421" s="91"/>
      <c r="KOR421" s="91"/>
      <c r="KOS421" s="91"/>
      <c r="KOT421" s="91"/>
      <c r="KOU421" s="91"/>
      <c r="KOV421" s="91"/>
      <c r="KOW421" s="91"/>
      <c r="KOX421" s="91"/>
      <c r="KOY421" s="91"/>
      <c r="KOZ421" s="91"/>
      <c r="KPA421" s="91"/>
      <c r="KPB421" s="91"/>
      <c r="KPC421" s="91"/>
      <c r="KPD421" s="91"/>
      <c r="KPE421" s="91"/>
      <c r="KPF421" s="91"/>
      <c r="KPG421" s="91"/>
      <c r="KPH421" s="91"/>
      <c r="KPI421" s="91"/>
      <c r="KPJ421" s="91"/>
      <c r="KPK421" s="91"/>
      <c r="KPL421" s="91"/>
      <c r="KPM421" s="91"/>
      <c r="KPN421" s="91"/>
      <c r="KPO421" s="91"/>
      <c r="KPP421" s="91"/>
      <c r="KPQ421" s="91"/>
      <c r="KPR421" s="91"/>
      <c r="KPS421" s="91"/>
      <c r="KPT421" s="91"/>
      <c r="KPU421" s="91"/>
      <c r="KPV421" s="91"/>
      <c r="KPW421" s="91"/>
      <c r="KPX421" s="91"/>
      <c r="KPY421" s="91"/>
      <c r="KPZ421" s="91"/>
      <c r="KQA421" s="91"/>
      <c r="KQB421" s="91"/>
      <c r="KQC421" s="91"/>
      <c r="KQD421" s="91"/>
      <c r="KQE421" s="91"/>
      <c r="KQF421" s="91"/>
      <c r="KQG421" s="91"/>
      <c r="KQH421" s="91"/>
      <c r="KQI421" s="91"/>
      <c r="KQJ421" s="91"/>
      <c r="KQK421" s="91"/>
      <c r="KQL421" s="91"/>
      <c r="KQM421" s="91"/>
      <c r="KQN421" s="91"/>
      <c r="KQO421" s="91"/>
      <c r="KQP421" s="91"/>
      <c r="KQQ421" s="91"/>
      <c r="KQR421" s="91"/>
      <c r="KQS421" s="91"/>
      <c r="KQT421" s="91"/>
      <c r="KQU421" s="91"/>
      <c r="KQV421" s="91"/>
      <c r="KQW421" s="91"/>
      <c r="KQX421" s="91"/>
      <c r="KQY421" s="91"/>
      <c r="KQZ421" s="91"/>
      <c r="KRA421" s="91"/>
      <c r="KRB421" s="91"/>
      <c r="KRC421" s="91"/>
      <c r="KRD421" s="91"/>
      <c r="KRE421" s="91"/>
      <c r="KRF421" s="91"/>
      <c r="KRG421" s="91"/>
      <c r="KRH421" s="91"/>
      <c r="KRI421" s="91"/>
      <c r="KRJ421" s="91"/>
      <c r="KRK421" s="91"/>
      <c r="KRL421" s="91"/>
      <c r="KRM421" s="91"/>
      <c r="KRN421" s="91"/>
      <c r="KRO421" s="91"/>
      <c r="KRP421" s="91"/>
      <c r="KRQ421" s="91"/>
      <c r="KRR421" s="91"/>
      <c r="KRS421" s="91"/>
      <c r="KRT421" s="91"/>
      <c r="KRU421" s="91"/>
      <c r="KRV421" s="91"/>
      <c r="KRW421" s="91"/>
      <c r="KRX421" s="91"/>
      <c r="KRY421" s="91"/>
      <c r="KRZ421" s="91"/>
      <c r="KSA421" s="91"/>
      <c r="KSB421" s="91"/>
      <c r="KSC421" s="91"/>
      <c r="KSD421" s="91"/>
      <c r="KSE421" s="91"/>
      <c r="KSF421" s="91"/>
      <c r="KSG421" s="91"/>
      <c r="KSH421" s="91"/>
      <c r="KSI421" s="91"/>
      <c r="KSJ421" s="91"/>
      <c r="KSK421" s="91"/>
      <c r="KSL421" s="91"/>
      <c r="KSM421" s="91"/>
      <c r="KSN421" s="91"/>
      <c r="KSO421" s="91"/>
      <c r="KSP421" s="91"/>
      <c r="KSQ421" s="91"/>
      <c r="KSR421" s="91"/>
      <c r="KSS421" s="91"/>
      <c r="KST421" s="91"/>
      <c r="KSU421" s="91"/>
      <c r="KSV421" s="91"/>
      <c r="KSW421" s="91"/>
      <c r="KSX421" s="91"/>
      <c r="KSY421" s="91"/>
      <c r="KSZ421" s="91"/>
      <c r="KTA421" s="91"/>
      <c r="KTB421" s="91"/>
      <c r="KTC421" s="91"/>
      <c r="KTD421" s="91"/>
      <c r="KTE421" s="91"/>
      <c r="KTF421" s="91"/>
      <c r="KTG421" s="91"/>
      <c r="KTH421" s="91"/>
      <c r="KTI421" s="91"/>
      <c r="KTJ421" s="91"/>
      <c r="KTK421" s="91"/>
      <c r="KTL421" s="91"/>
      <c r="KTM421" s="91"/>
      <c r="KTN421" s="91"/>
      <c r="KTO421" s="91"/>
      <c r="KTP421" s="91"/>
      <c r="KTQ421" s="91"/>
      <c r="KTR421" s="91"/>
      <c r="KTS421" s="91"/>
      <c r="KTT421" s="91"/>
      <c r="KTU421" s="91"/>
      <c r="KTV421" s="91"/>
      <c r="KTW421" s="91"/>
      <c r="KTX421" s="91"/>
      <c r="KTY421" s="91"/>
      <c r="KTZ421" s="91"/>
      <c r="KUA421" s="91"/>
      <c r="KUB421" s="91"/>
      <c r="KUC421" s="91"/>
      <c r="KUD421" s="91"/>
      <c r="KUE421" s="91"/>
      <c r="KUF421" s="91"/>
      <c r="KUG421" s="91"/>
      <c r="KUH421" s="91"/>
      <c r="KUI421" s="91"/>
      <c r="KUJ421" s="91"/>
      <c r="KUK421" s="91"/>
      <c r="KUL421" s="91"/>
      <c r="KUM421" s="91"/>
      <c r="KUN421" s="91"/>
      <c r="KUO421" s="91"/>
      <c r="KUP421" s="91"/>
      <c r="KUQ421" s="91"/>
      <c r="KUR421" s="91"/>
      <c r="KUS421" s="91"/>
      <c r="KUT421" s="91"/>
      <c r="KUU421" s="91"/>
      <c r="KUV421" s="91"/>
      <c r="KUW421" s="91"/>
      <c r="KUX421" s="91"/>
      <c r="KUY421" s="91"/>
      <c r="KUZ421" s="91"/>
      <c r="KVA421" s="91"/>
      <c r="KVB421" s="91"/>
      <c r="KVC421" s="91"/>
      <c r="KVD421" s="91"/>
      <c r="KVE421" s="91"/>
      <c r="KVF421" s="91"/>
      <c r="KVG421" s="91"/>
      <c r="KVH421" s="91"/>
      <c r="KVI421" s="91"/>
      <c r="KVJ421" s="91"/>
      <c r="KVK421" s="91"/>
      <c r="KVL421" s="91"/>
      <c r="KVM421" s="91"/>
      <c r="KVN421" s="91"/>
      <c r="KVO421" s="91"/>
      <c r="KVP421" s="91"/>
      <c r="KVQ421" s="91"/>
      <c r="KVR421" s="91"/>
      <c r="KVS421" s="91"/>
      <c r="KVT421" s="91"/>
      <c r="KVU421" s="91"/>
      <c r="KVV421" s="91"/>
      <c r="KVW421" s="91"/>
      <c r="KVX421" s="91"/>
      <c r="KVY421" s="91"/>
      <c r="KVZ421" s="91"/>
      <c r="KWA421" s="91"/>
      <c r="KWB421" s="91"/>
      <c r="KWC421" s="91"/>
      <c r="KWD421" s="91"/>
      <c r="KWE421" s="91"/>
      <c r="KWF421" s="91"/>
      <c r="KWG421" s="91"/>
      <c r="KWH421" s="91"/>
      <c r="KWI421" s="91"/>
      <c r="KWJ421" s="91"/>
      <c r="KWK421" s="91"/>
      <c r="KWL421" s="91"/>
      <c r="KWM421" s="91"/>
      <c r="KWN421" s="91"/>
      <c r="KWO421" s="91"/>
      <c r="KWP421" s="91"/>
      <c r="KWQ421" s="91"/>
      <c r="KWR421" s="91"/>
      <c r="KWS421" s="91"/>
      <c r="KWT421" s="91"/>
      <c r="KWU421" s="91"/>
      <c r="KWV421" s="91"/>
      <c r="KWW421" s="91"/>
      <c r="KWX421" s="91"/>
      <c r="KWY421" s="91"/>
      <c r="KWZ421" s="91"/>
      <c r="KXA421" s="91"/>
      <c r="KXB421" s="91"/>
      <c r="KXC421" s="91"/>
      <c r="KXD421" s="91"/>
      <c r="KXE421" s="91"/>
      <c r="KXF421" s="91"/>
      <c r="KXG421" s="91"/>
      <c r="KXH421" s="91"/>
      <c r="KXI421" s="91"/>
      <c r="KXJ421" s="91"/>
      <c r="KXK421" s="91"/>
      <c r="KXL421" s="91"/>
      <c r="KXM421" s="91"/>
      <c r="KXN421" s="91"/>
      <c r="KXO421" s="91"/>
      <c r="KXP421" s="91"/>
      <c r="KXQ421" s="91"/>
      <c r="KXR421" s="91"/>
      <c r="KXS421" s="91"/>
      <c r="KXT421" s="91"/>
      <c r="KXU421" s="91"/>
      <c r="KXV421" s="91"/>
      <c r="KXW421" s="91"/>
      <c r="KXX421" s="91"/>
      <c r="KXY421" s="91"/>
      <c r="KXZ421" s="91"/>
      <c r="KYA421" s="91"/>
      <c r="KYB421" s="91"/>
      <c r="KYC421" s="91"/>
      <c r="KYD421" s="91"/>
      <c r="KYE421" s="91"/>
      <c r="KYF421" s="91"/>
      <c r="KYG421" s="91"/>
      <c r="KYH421" s="91"/>
      <c r="KYI421" s="91"/>
      <c r="KYJ421" s="91"/>
      <c r="KYK421" s="91"/>
      <c r="KYL421" s="91"/>
      <c r="KYM421" s="91"/>
      <c r="KYN421" s="91"/>
      <c r="KYO421" s="91"/>
      <c r="KYP421" s="91"/>
      <c r="KYQ421" s="91"/>
      <c r="KYR421" s="91"/>
      <c r="KYS421" s="91"/>
      <c r="KYT421" s="91"/>
      <c r="KYU421" s="91"/>
      <c r="KYV421" s="91"/>
      <c r="KYW421" s="91"/>
      <c r="KYX421" s="91"/>
      <c r="KYY421" s="91"/>
      <c r="KYZ421" s="91"/>
      <c r="KZA421" s="91"/>
      <c r="KZB421" s="91"/>
      <c r="KZC421" s="91"/>
      <c r="KZD421" s="91"/>
      <c r="KZE421" s="91"/>
      <c r="KZF421" s="91"/>
      <c r="KZG421" s="91"/>
      <c r="KZH421" s="91"/>
      <c r="KZI421" s="91"/>
      <c r="KZJ421" s="91"/>
      <c r="KZK421" s="91"/>
      <c r="KZL421" s="91"/>
      <c r="KZM421" s="91"/>
      <c r="KZN421" s="91"/>
      <c r="KZO421" s="91"/>
      <c r="KZP421" s="91"/>
      <c r="KZQ421" s="91"/>
      <c r="KZR421" s="91"/>
      <c r="KZS421" s="91"/>
      <c r="KZT421" s="91"/>
      <c r="KZU421" s="91"/>
      <c r="KZV421" s="91"/>
      <c r="KZW421" s="91"/>
      <c r="KZX421" s="91"/>
      <c r="KZY421" s="91"/>
      <c r="KZZ421" s="91"/>
      <c r="LAA421" s="91"/>
      <c r="LAB421" s="91"/>
      <c r="LAC421" s="91"/>
      <c r="LAD421" s="91"/>
      <c r="LAE421" s="91"/>
      <c r="LAF421" s="91"/>
      <c r="LAG421" s="91"/>
      <c r="LAH421" s="91"/>
      <c r="LAI421" s="91"/>
      <c r="LAJ421" s="91"/>
      <c r="LAK421" s="91"/>
      <c r="LAL421" s="91"/>
      <c r="LAM421" s="91"/>
      <c r="LAN421" s="91"/>
      <c r="LAO421" s="91"/>
      <c r="LAP421" s="91"/>
      <c r="LAQ421" s="91"/>
      <c r="LAR421" s="91"/>
      <c r="LAS421" s="91"/>
      <c r="LAT421" s="91"/>
      <c r="LAU421" s="91"/>
      <c r="LAV421" s="91"/>
      <c r="LAW421" s="91"/>
      <c r="LAX421" s="91"/>
      <c r="LAY421" s="91"/>
      <c r="LAZ421" s="91"/>
      <c r="LBA421" s="91"/>
      <c r="LBB421" s="91"/>
      <c r="LBC421" s="91"/>
      <c r="LBD421" s="91"/>
      <c r="LBE421" s="91"/>
      <c r="LBF421" s="91"/>
      <c r="LBG421" s="91"/>
      <c r="LBH421" s="91"/>
      <c r="LBI421" s="91"/>
      <c r="LBJ421" s="91"/>
      <c r="LBK421" s="91"/>
      <c r="LBL421" s="91"/>
      <c r="LBM421" s="91"/>
      <c r="LBN421" s="91"/>
      <c r="LBO421" s="91"/>
      <c r="LBP421" s="91"/>
      <c r="LBQ421" s="91"/>
      <c r="LBR421" s="91"/>
      <c r="LBS421" s="91"/>
      <c r="LBT421" s="91"/>
      <c r="LBU421" s="91"/>
      <c r="LBV421" s="91"/>
      <c r="LBW421" s="91"/>
      <c r="LBX421" s="91"/>
      <c r="LBY421" s="91"/>
      <c r="LBZ421" s="91"/>
      <c r="LCA421" s="91"/>
      <c r="LCB421" s="91"/>
      <c r="LCC421" s="91"/>
      <c r="LCD421" s="91"/>
      <c r="LCE421" s="91"/>
      <c r="LCF421" s="91"/>
      <c r="LCG421" s="91"/>
      <c r="LCH421" s="91"/>
      <c r="LCI421" s="91"/>
      <c r="LCJ421" s="91"/>
      <c r="LCK421" s="91"/>
      <c r="LCL421" s="91"/>
      <c r="LCM421" s="91"/>
      <c r="LCN421" s="91"/>
      <c r="LCO421" s="91"/>
      <c r="LCP421" s="91"/>
      <c r="LCQ421" s="91"/>
      <c r="LCR421" s="91"/>
      <c r="LCS421" s="91"/>
      <c r="LCT421" s="91"/>
      <c r="LCU421" s="91"/>
      <c r="LCV421" s="91"/>
      <c r="LCW421" s="91"/>
      <c r="LCX421" s="91"/>
      <c r="LCY421" s="91"/>
      <c r="LCZ421" s="91"/>
      <c r="LDA421" s="91"/>
      <c r="LDB421" s="91"/>
      <c r="LDC421" s="91"/>
      <c r="LDD421" s="91"/>
      <c r="LDE421" s="91"/>
      <c r="LDF421" s="91"/>
      <c r="LDG421" s="91"/>
      <c r="LDH421" s="91"/>
      <c r="LDI421" s="91"/>
      <c r="LDJ421" s="91"/>
      <c r="LDK421" s="91"/>
      <c r="LDL421" s="91"/>
      <c r="LDM421" s="91"/>
      <c r="LDN421" s="91"/>
      <c r="LDO421" s="91"/>
      <c r="LDP421" s="91"/>
      <c r="LDQ421" s="91"/>
      <c r="LDR421" s="91"/>
      <c r="LDS421" s="91"/>
      <c r="LDT421" s="91"/>
      <c r="LDU421" s="91"/>
      <c r="LDV421" s="91"/>
      <c r="LDW421" s="91"/>
      <c r="LDX421" s="91"/>
      <c r="LDY421" s="91"/>
      <c r="LDZ421" s="91"/>
      <c r="LEA421" s="91"/>
      <c r="LEB421" s="91"/>
      <c r="LEC421" s="91"/>
      <c r="LED421" s="91"/>
      <c r="LEE421" s="91"/>
      <c r="LEF421" s="91"/>
      <c r="LEG421" s="91"/>
      <c r="LEH421" s="91"/>
      <c r="LEI421" s="91"/>
      <c r="LEJ421" s="91"/>
      <c r="LEK421" s="91"/>
      <c r="LEL421" s="91"/>
      <c r="LEM421" s="91"/>
      <c r="LEN421" s="91"/>
      <c r="LEO421" s="91"/>
      <c r="LEP421" s="91"/>
      <c r="LEQ421" s="91"/>
      <c r="LER421" s="91"/>
      <c r="LES421" s="91"/>
      <c r="LET421" s="91"/>
      <c r="LEU421" s="91"/>
      <c r="LEV421" s="91"/>
      <c r="LEW421" s="91"/>
      <c r="LEX421" s="91"/>
      <c r="LEY421" s="91"/>
      <c r="LEZ421" s="91"/>
      <c r="LFA421" s="91"/>
      <c r="LFB421" s="91"/>
      <c r="LFC421" s="91"/>
      <c r="LFD421" s="91"/>
      <c r="LFE421" s="91"/>
      <c r="LFF421" s="91"/>
      <c r="LFG421" s="91"/>
      <c r="LFH421" s="91"/>
      <c r="LFI421" s="91"/>
      <c r="LFJ421" s="91"/>
      <c r="LFK421" s="91"/>
      <c r="LFL421" s="91"/>
      <c r="LFM421" s="91"/>
      <c r="LFN421" s="91"/>
      <c r="LFO421" s="91"/>
      <c r="LFP421" s="91"/>
      <c r="LFQ421" s="91"/>
      <c r="LFR421" s="91"/>
      <c r="LFS421" s="91"/>
      <c r="LFT421" s="91"/>
      <c r="LFU421" s="91"/>
      <c r="LFV421" s="91"/>
      <c r="LFW421" s="91"/>
      <c r="LFX421" s="91"/>
      <c r="LFY421" s="91"/>
      <c r="LFZ421" s="91"/>
      <c r="LGA421" s="91"/>
      <c r="LGB421" s="91"/>
      <c r="LGC421" s="91"/>
      <c r="LGD421" s="91"/>
      <c r="LGE421" s="91"/>
      <c r="LGF421" s="91"/>
      <c r="LGG421" s="91"/>
      <c r="LGH421" s="91"/>
      <c r="LGI421" s="91"/>
      <c r="LGJ421" s="91"/>
      <c r="LGK421" s="91"/>
      <c r="LGL421" s="91"/>
      <c r="LGM421" s="91"/>
      <c r="LGN421" s="91"/>
      <c r="LGO421" s="91"/>
      <c r="LGP421" s="91"/>
      <c r="LGQ421" s="91"/>
      <c r="LGR421" s="91"/>
      <c r="LGS421" s="91"/>
      <c r="LGT421" s="91"/>
      <c r="LGU421" s="91"/>
      <c r="LGV421" s="91"/>
      <c r="LGW421" s="91"/>
      <c r="LGX421" s="91"/>
      <c r="LGY421" s="91"/>
      <c r="LGZ421" s="91"/>
      <c r="LHA421" s="91"/>
      <c r="LHB421" s="91"/>
      <c r="LHC421" s="91"/>
      <c r="LHD421" s="91"/>
      <c r="LHE421" s="91"/>
      <c r="LHF421" s="91"/>
      <c r="LHG421" s="91"/>
      <c r="LHH421" s="91"/>
      <c r="LHI421" s="91"/>
      <c r="LHJ421" s="91"/>
      <c r="LHK421" s="91"/>
      <c r="LHL421" s="91"/>
      <c r="LHM421" s="91"/>
      <c r="LHN421" s="91"/>
      <c r="LHO421" s="91"/>
      <c r="LHP421" s="91"/>
      <c r="LHQ421" s="91"/>
      <c r="LHR421" s="91"/>
      <c r="LHS421" s="91"/>
      <c r="LHT421" s="91"/>
      <c r="LHU421" s="91"/>
      <c r="LHV421" s="91"/>
      <c r="LHW421" s="91"/>
      <c r="LHX421" s="91"/>
      <c r="LHY421" s="91"/>
      <c r="LHZ421" s="91"/>
      <c r="LIA421" s="91"/>
      <c r="LIB421" s="91"/>
      <c r="LIC421" s="91"/>
      <c r="LID421" s="91"/>
      <c r="LIE421" s="91"/>
      <c r="LIF421" s="91"/>
      <c r="LIG421" s="91"/>
      <c r="LIH421" s="91"/>
      <c r="LII421" s="91"/>
      <c r="LIJ421" s="91"/>
      <c r="LIK421" s="91"/>
      <c r="LIL421" s="91"/>
      <c r="LIM421" s="91"/>
      <c r="LIN421" s="91"/>
      <c r="LIO421" s="91"/>
      <c r="LIP421" s="91"/>
      <c r="LIQ421" s="91"/>
      <c r="LIR421" s="91"/>
      <c r="LIS421" s="91"/>
      <c r="LIT421" s="91"/>
      <c r="LIU421" s="91"/>
      <c r="LIV421" s="91"/>
      <c r="LIW421" s="91"/>
      <c r="LIX421" s="91"/>
      <c r="LIY421" s="91"/>
      <c r="LIZ421" s="91"/>
      <c r="LJA421" s="91"/>
      <c r="LJB421" s="91"/>
      <c r="LJC421" s="91"/>
      <c r="LJD421" s="91"/>
      <c r="LJE421" s="91"/>
      <c r="LJF421" s="91"/>
      <c r="LJG421" s="91"/>
      <c r="LJH421" s="91"/>
      <c r="LJI421" s="91"/>
      <c r="LJJ421" s="91"/>
      <c r="LJK421" s="91"/>
      <c r="LJL421" s="91"/>
      <c r="LJM421" s="91"/>
      <c r="LJN421" s="91"/>
      <c r="LJO421" s="91"/>
      <c r="LJP421" s="91"/>
      <c r="LJQ421" s="91"/>
      <c r="LJR421" s="91"/>
      <c r="LJS421" s="91"/>
      <c r="LJT421" s="91"/>
      <c r="LJU421" s="91"/>
      <c r="LJV421" s="91"/>
      <c r="LJW421" s="91"/>
      <c r="LJX421" s="91"/>
      <c r="LJY421" s="91"/>
      <c r="LJZ421" s="91"/>
      <c r="LKA421" s="91"/>
      <c r="LKB421" s="91"/>
      <c r="LKC421" s="91"/>
      <c r="LKD421" s="91"/>
      <c r="LKE421" s="91"/>
      <c r="LKF421" s="91"/>
      <c r="LKG421" s="91"/>
      <c r="LKH421" s="91"/>
      <c r="LKI421" s="91"/>
      <c r="LKJ421" s="91"/>
      <c r="LKK421" s="91"/>
      <c r="LKL421" s="91"/>
      <c r="LKM421" s="91"/>
      <c r="LKN421" s="91"/>
      <c r="LKO421" s="91"/>
      <c r="LKP421" s="91"/>
      <c r="LKQ421" s="91"/>
      <c r="LKR421" s="91"/>
      <c r="LKS421" s="91"/>
      <c r="LKT421" s="91"/>
      <c r="LKU421" s="91"/>
      <c r="LKV421" s="91"/>
      <c r="LKW421" s="91"/>
      <c r="LKX421" s="91"/>
      <c r="LKY421" s="91"/>
      <c r="LKZ421" s="91"/>
      <c r="LLA421" s="91"/>
      <c r="LLB421" s="91"/>
      <c r="LLC421" s="91"/>
      <c r="LLD421" s="91"/>
      <c r="LLE421" s="91"/>
      <c r="LLF421" s="91"/>
      <c r="LLG421" s="91"/>
      <c r="LLH421" s="91"/>
      <c r="LLI421" s="91"/>
      <c r="LLJ421" s="91"/>
      <c r="LLK421" s="91"/>
      <c r="LLL421" s="91"/>
      <c r="LLM421" s="91"/>
      <c r="LLN421" s="91"/>
      <c r="LLO421" s="91"/>
      <c r="LLP421" s="91"/>
      <c r="LLQ421" s="91"/>
      <c r="LLR421" s="91"/>
      <c r="LLS421" s="91"/>
      <c r="LLT421" s="91"/>
      <c r="LLU421" s="91"/>
      <c r="LLV421" s="91"/>
      <c r="LLW421" s="91"/>
      <c r="LLX421" s="91"/>
      <c r="LLY421" s="91"/>
      <c r="LLZ421" s="91"/>
      <c r="LMA421" s="91"/>
      <c r="LMB421" s="91"/>
      <c r="LMC421" s="91"/>
      <c r="LMD421" s="91"/>
      <c r="LME421" s="91"/>
      <c r="LMF421" s="91"/>
      <c r="LMG421" s="91"/>
      <c r="LMH421" s="91"/>
      <c r="LMI421" s="91"/>
      <c r="LMJ421" s="91"/>
      <c r="LMK421" s="91"/>
      <c r="LML421" s="91"/>
      <c r="LMM421" s="91"/>
      <c r="LMN421" s="91"/>
      <c r="LMO421" s="91"/>
      <c r="LMP421" s="91"/>
      <c r="LMQ421" s="91"/>
      <c r="LMR421" s="91"/>
      <c r="LMS421" s="91"/>
      <c r="LMT421" s="91"/>
      <c r="LMU421" s="91"/>
      <c r="LMV421" s="91"/>
      <c r="LMW421" s="91"/>
      <c r="LMX421" s="91"/>
      <c r="LMY421" s="91"/>
      <c r="LMZ421" s="91"/>
      <c r="LNA421" s="91"/>
      <c r="LNB421" s="91"/>
      <c r="LNC421" s="91"/>
      <c r="LND421" s="91"/>
      <c r="LNE421" s="91"/>
      <c r="LNF421" s="91"/>
      <c r="LNG421" s="91"/>
      <c r="LNH421" s="91"/>
      <c r="LNI421" s="91"/>
      <c r="LNJ421" s="91"/>
      <c r="LNK421" s="91"/>
      <c r="LNL421" s="91"/>
      <c r="LNM421" s="91"/>
      <c r="LNN421" s="91"/>
      <c r="LNO421" s="91"/>
      <c r="LNP421" s="91"/>
      <c r="LNQ421" s="91"/>
      <c r="LNR421" s="91"/>
      <c r="LNS421" s="91"/>
      <c r="LNT421" s="91"/>
      <c r="LNU421" s="91"/>
      <c r="LNV421" s="91"/>
      <c r="LNW421" s="91"/>
      <c r="LNX421" s="91"/>
      <c r="LNY421" s="91"/>
      <c r="LNZ421" s="91"/>
      <c r="LOA421" s="91"/>
      <c r="LOB421" s="91"/>
      <c r="LOC421" s="91"/>
      <c r="LOD421" s="91"/>
      <c r="LOE421" s="91"/>
      <c r="LOF421" s="91"/>
      <c r="LOG421" s="91"/>
      <c r="LOH421" s="91"/>
      <c r="LOI421" s="91"/>
      <c r="LOJ421" s="91"/>
      <c r="LOK421" s="91"/>
      <c r="LOL421" s="91"/>
      <c r="LOM421" s="91"/>
      <c r="LON421" s="91"/>
      <c r="LOO421" s="91"/>
      <c r="LOP421" s="91"/>
      <c r="LOQ421" s="91"/>
      <c r="LOR421" s="91"/>
      <c r="LOS421" s="91"/>
      <c r="LOT421" s="91"/>
      <c r="LOU421" s="91"/>
      <c r="LOV421" s="91"/>
      <c r="LOW421" s="91"/>
      <c r="LOX421" s="91"/>
      <c r="LOY421" s="91"/>
      <c r="LOZ421" s="91"/>
      <c r="LPA421" s="91"/>
      <c r="LPB421" s="91"/>
      <c r="LPC421" s="91"/>
      <c r="LPD421" s="91"/>
      <c r="LPE421" s="91"/>
      <c r="LPF421" s="91"/>
      <c r="LPG421" s="91"/>
      <c r="LPH421" s="91"/>
      <c r="LPI421" s="91"/>
      <c r="LPJ421" s="91"/>
      <c r="LPK421" s="91"/>
      <c r="LPL421" s="91"/>
      <c r="LPM421" s="91"/>
      <c r="LPN421" s="91"/>
      <c r="LPO421" s="91"/>
      <c r="LPP421" s="91"/>
      <c r="LPQ421" s="91"/>
      <c r="LPR421" s="91"/>
      <c r="LPS421" s="91"/>
      <c r="LPT421" s="91"/>
      <c r="LPU421" s="91"/>
      <c r="LPV421" s="91"/>
      <c r="LPW421" s="91"/>
      <c r="LPX421" s="91"/>
      <c r="LPY421" s="91"/>
      <c r="LPZ421" s="91"/>
      <c r="LQA421" s="91"/>
      <c r="LQB421" s="91"/>
      <c r="LQC421" s="91"/>
      <c r="LQD421" s="91"/>
      <c r="LQE421" s="91"/>
      <c r="LQF421" s="91"/>
      <c r="LQG421" s="91"/>
      <c r="LQH421" s="91"/>
      <c r="LQI421" s="91"/>
      <c r="LQJ421" s="91"/>
      <c r="LQK421" s="91"/>
      <c r="LQL421" s="91"/>
      <c r="LQM421" s="91"/>
      <c r="LQN421" s="91"/>
      <c r="LQO421" s="91"/>
      <c r="LQP421" s="91"/>
      <c r="LQQ421" s="91"/>
      <c r="LQR421" s="91"/>
      <c r="LQS421" s="91"/>
      <c r="LQT421" s="91"/>
      <c r="LQU421" s="91"/>
      <c r="LQV421" s="91"/>
      <c r="LQW421" s="91"/>
      <c r="LQX421" s="91"/>
      <c r="LQY421" s="91"/>
      <c r="LQZ421" s="91"/>
      <c r="LRA421" s="91"/>
      <c r="LRB421" s="91"/>
      <c r="LRC421" s="91"/>
      <c r="LRD421" s="91"/>
      <c r="LRE421" s="91"/>
      <c r="LRF421" s="91"/>
      <c r="LRG421" s="91"/>
      <c r="LRH421" s="91"/>
      <c r="LRI421" s="91"/>
      <c r="LRJ421" s="91"/>
      <c r="LRK421" s="91"/>
      <c r="LRL421" s="91"/>
      <c r="LRM421" s="91"/>
      <c r="LRN421" s="91"/>
      <c r="LRO421" s="91"/>
      <c r="LRP421" s="91"/>
      <c r="LRQ421" s="91"/>
      <c r="LRR421" s="91"/>
      <c r="LRS421" s="91"/>
      <c r="LRT421" s="91"/>
      <c r="LRU421" s="91"/>
      <c r="LRV421" s="91"/>
      <c r="LRW421" s="91"/>
      <c r="LRX421" s="91"/>
      <c r="LRY421" s="91"/>
      <c r="LRZ421" s="91"/>
      <c r="LSA421" s="91"/>
      <c r="LSB421" s="91"/>
      <c r="LSC421" s="91"/>
      <c r="LSD421" s="91"/>
      <c r="LSE421" s="91"/>
      <c r="LSF421" s="91"/>
      <c r="LSG421" s="91"/>
      <c r="LSH421" s="91"/>
      <c r="LSI421" s="91"/>
      <c r="LSJ421" s="91"/>
      <c r="LSK421" s="91"/>
      <c r="LSL421" s="91"/>
      <c r="LSM421" s="91"/>
      <c r="LSN421" s="91"/>
      <c r="LSO421" s="91"/>
      <c r="LSP421" s="91"/>
      <c r="LSQ421" s="91"/>
      <c r="LSR421" s="91"/>
      <c r="LSS421" s="91"/>
      <c r="LST421" s="91"/>
      <c r="LSU421" s="91"/>
      <c r="LSV421" s="91"/>
      <c r="LSW421" s="91"/>
      <c r="LSX421" s="91"/>
      <c r="LSY421" s="91"/>
      <c r="LSZ421" s="91"/>
      <c r="LTA421" s="91"/>
      <c r="LTB421" s="91"/>
      <c r="LTC421" s="91"/>
      <c r="LTD421" s="91"/>
      <c r="LTE421" s="91"/>
      <c r="LTF421" s="91"/>
      <c r="LTG421" s="91"/>
      <c r="LTH421" s="91"/>
      <c r="LTI421" s="91"/>
      <c r="LTJ421" s="91"/>
      <c r="LTK421" s="91"/>
      <c r="LTL421" s="91"/>
      <c r="LTM421" s="91"/>
      <c r="LTN421" s="91"/>
      <c r="LTO421" s="91"/>
      <c r="LTP421" s="91"/>
      <c r="LTQ421" s="91"/>
      <c r="LTR421" s="91"/>
      <c r="LTS421" s="91"/>
      <c r="LTT421" s="91"/>
      <c r="LTU421" s="91"/>
      <c r="LTV421" s="91"/>
      <c r="LTW421" s="91"/>
      <c r="LTX421" s="91"/>
      <c r="LTY421" s="91"/>
      <c r="LTZ421" s="91"/>
      <c r="LUA421" s="91"/>
      <c r="LUB421" s="91"/>
      <c r="LUC421" s="91"/>
      <c r="LUD421" s="91"/>
      <c r="LUE421" s="91"/>
      <c r="LUF421" s="91"/>
      <c r="LUG421" s="91"/>
      <c r="LUH421" s="91"/>
      <c r="LUI421" s="91"/>
      <c r="LUJ421" s="91"/>
      <c r="LUK421" s="91"/>
      <c r="LUL421" s="91"/>
      <c r="LUM421" s="91"/>
      <c r="LUN421" s="91"/>
      <c r="LUO421" s="91"/>
      <c r="LUP421" s="91"/>
      <c r="LUQ421" s="91"/>
      <c r="LUR421" s="91"/>
      <c r="LUS421" s="91"/>
      <c r="LUT421" s="91"/>
      <c r="LUU421" s="91"/>
      <c r="LUV421" s="91"/>
      <c r="LUW421" s="91"/>
      <c r="LUX421" s="91"/>
      <c r="LUY421" s="91"/>
      <c r="LUZ421" s="91"/>
      <c r="LVA421" s="91"/>
      <c r="LVB421" s="91"/>
      <c r="LVC421" s="91"/>
      <c r="LVD421" s="91"/>
      <c r="LVE421" s="91"/>
      <c r="LVF421" s="91"/>
      <c r="LVG421" s="91"/>
      <c r="LVH421" s="91"/>
      <c r="LVI421" s="91"/>
      <c r="LVJ421" s="91"/>
      <c r="LVK421" s="91"/>
      <c r="LVL421" s="91"/>
      <c r="LVM421" s="91"/>
      <c r="LVN421" s="91"/>
      <c r="LVO421" s="91"/>
      <c r="LVP421" s="91"/>
      <c r="LVQ421" s="91"/>
      <c r="LVR421" s="91"/>
      <c r="LVS421" s="91"/>
      <c r="LVT421" s="91"/>
      <c r="LVU421" s="91"/>
      <c r="LVV421" s="91"/>
      <c r="LVW421" s="91"/>
      <c r="LVX421" s="91"/>
      <c r="LVY421" s="91"/>
      <c r="LVZ421" s="91"/>
      <c r="LWA421" s="91"/>
      <c r="LWB421" s="91"/>
      <c r="LWC421" s="91"/>
      <c r="LWD421" s="91"/>
      <c r="LWE421" s="91"/>
      <c r="LWF421" s="91"/>
      <c r="LWG421" s="91"/>
      <c r="LWH421" s="91"/>
      <c r="LWI421" s="91"/>
      <c r="LWJ421" s="91"/>
      <c r="LWK421" s="91"/>
      <c r="LWL421" s="91"/>
      <c r="LWM421" s="91"/>
      <c r="LWN421" s="91"/>
      <c r="LWO421" s="91"/>
      <c r="LWP421" s="91"/>
      <c r="LWQ421" s="91"/>
      <c r="LWR421" s="91"/>
      <c r="LWS421" s="91"/>
      <c r="LWT421" s="91"/>
      <c r="LWU421" s="91"/>
      <c r="LWV421" s="91"/>
      <c r="LWW421" s="91"/>
      <c r="LWX421" s="91"/>
      <c r="LWY421" s="91"/>
      <c r="LWZ421" s="91"/>
      <c r="LXA421" s="91"/>
      <c r="LXB421" s="91"/>
      <c r="LXC421" s="91"/>
      <c r="LXD421" s="91"/>
      <c r="LXE421" s="91"/>
      <c r="LXF421" s="91"/>
      <c r="LXG421" s="91"/>
      <c r="LXH421" s="91"/>
      <c r="LXI421" s="91"/>
      <c r="LXJ421" s="91"/>
      <c r="LXK421" s="91"/>
      <c r="LXL421" s="91"/>
      <c r="LXM421" s="91"/>
      <c r="LXN421" s="91"/>
      <c r="LXO421" s="91"/>
      <c r="LXP421" s="91"/>
      <c r="LXQ421" s="91"/>
      <c r="LXR421" s="91"/>
      <c r="LXS421" s="91"/>
      <c r="LXT421" s="91"/>
      <c r="LXU421" s="91"/>
      <c r="LXV421" s="91"/>
      <c r="LXW421" s="91"/>
      <c r="LXX421" s="91"/>
      <c r="LXY421" s="91"/>
      <c r="LXZ421" s="91"/>
      <c r="LYA421" s="91"/>
      <c r="LYB421" s="91"/>
      <c r="LYC421" s="91"/>
      <c r="LYD421" s="91"/>
      <c r="LYE421" s="91"/>
      <c r="LYF421" s="91"/>
      <c r="LYG421" s="91"/>
      <c r="LYH421" s="91"/>
      <c r="LYI421" s="91"/>
      <c r="LYJ421" s="91"/>
      <c r="LYK421" s="91"/>
      <c r="LYL421" s="91"/>
      <c r="LYM421" s="91"/>
      <c r="LYN421" s="91"/>
      <c r="LYO421" s="91"/>
      <c r="LYP421" s="91"/>
      <c r="LYQ421" s="91"/>
      <c r="LYR421" s="91"/>
      <c r="LYS421" s="91"/>
      <c r="LYT421" s="91"/>
      <c r="LYU421" s="91"/>
      <c r="LYV421" s="91"/>
      <c r="LYW421" s="91"/>
      <c r="LYX421" s="91"/>
      <c r="LYY421" s="91"/>
      <c r="LYZ421" s="91"/>
      <c r="LZA421" s="91"/>
      <c r="LZB421" s="91"/>
      <c r="LZC421" s="91"/>
      <c r="LZD421" s="91"/>
      <c r="LZE421" s="91"/>
      <c r="LZF421" s="91"/>
      <c r="LZG421" s="91"/>
      <c r="LZH421" s="91"/>
      <c r="LZI421" s="91"/>
      <c r="LZJ421" s="91"/>
      <c r="LZK421" s="91"/>
      <c r="LZL421" s="91"/>
      <c r="LZM421" s="91"/>
      <c r="LZN421" s="91"/>
      <c r="LZO421" s="91"/>
      <c r="LZP421" s="91"/>
      <c r="LZQ421" s="91"/>
      <c r="LZR421" s="91"/>
      <c r="LZS421" s="91"/>
      <c r="LZT421" s="91"/>
      <c r="LZU421" s="91"/>
      <c r="LZV421" s="91"/>
      <c r="LZW421" s="91"/>
      <c r="LZX421" s="91"/>
      <c r="LZY421" s="91"/>
      <c r="LZZ421" s="91"/>
      <c r="MAA421" s="91"/>
      <c r="MAB421" s="91"/>
      <c r="MAC421" s="91"/>
      <c r="MAD421" s="91"/>
      <c r="MAE421" s="91"/>
      <c r="MAF421" s="91"/>
      <c r="MAG421" s="91"/>
      <c r="MAH421" s="91"/>
      <c r="MAI421" s="91"/>
      <c r="MAJ421" s="91"/>
      <c r="MAK421" s="91"/>
      <c r="MAL421" s="91"/>
      <c r="MAM421" s="91"/>
      <c r="MAN421" s="91"/>
      <c r="MAO421" s="91"/>
      <c r="MAP421" s="91"/>
      <c r="MAQ421" s="91"/>
      <c r="MAR421" s="91"/>
      <c r="MAS421" s="91"/>
      <c r="MAT421" s="91"/>
      <c r="MAU421" s="91"/>
      <c r="MAV421" s="91"/>
      <c r="MAW421" s="91"/>
      <c r="MAX421" s="91"/>
      <c r="MAY421" s="91"/>
      <c r="MAZ421" s="91"/>
      <c r="MBA421" s="91"/>
      <c r="MBB421" s="91"/>
      <c r="MBC421" s="91"/>
      <c r="MBD421" s="91"/>
      <c r="MBE421" s="91"/>
      <c r="MBF421" s="91"/>
      <c r="MBG421" s="91"/>
      <c r="MBH421" s="91"/>
      <c r="MBI421" s="91"/>
      <c r="MBJ421" s="91"/>
      <c r="MBK421" s="91"/>
      <c r="MBL421" s="91"/>
      <c r="MBM421" s="91"/>
      <c r="MBN421" s="91"/>
      <c r="MBO421" s="91"/>
      <c r="MBP421" s="91"/>
      <c r="MBQ421" s="91"/>
      <c r="MBR421" s="91"/>
      <c r="MBS421" s="91"/>
      <c r="MBT421" s="91"/>
      <c r="MBU421" s="91"/>
      <c r="MBV421" s="91"/>
      <c r="MBW421" s="91"/>
      <c r="MBX421" s="91"/>
      <c r="MBY421" s="91"/>
      <c r="MBZ421" s="91"/>
      <c r="MCA421" s="91"/>
      <c r="MCB421" s="91"/>
      <c r="MCC421" s="91"/>
      <c r="MCD421" s="91"/>
      <c r="MCE421" s="91"/>
      <c r="MCF421" s="91"/>
      <c r="MCG421" s="91"/>
      <c r="MCH421" s="91"/>
      <c r="MCI421" s="91"/>
      <c r="MCJ421" s="91"/>
      <c r="MCK421" s="91"/>
      <c r="MCL421" s="91"/>
      <c r="MCM421" s="91"/>
      <c r="MCN421" s="91"/>
      <c r="MCO421" s="91"/>
      <c r="MCP421" s="91"/>
      <c r="MCQ421" s="91"/>
      <c r="MCR421" s="91"/>
      <c r="MCS421" s="91"/>
      <c r="MCT421" s="91"/>
      <c r="MCU421" s="91"/>
      <c r="MCV421" s="91"/>
      <c r="MCW421" s="91"/>
      <c r="MCX421" s="91"/>
      <c r="MCY421" s="91"/>
      <c r="MCZ421" s="91"/>
      <c r="MDA421" s="91"/>
      <c r="MDB421" s="91"/>
      <c r="MDC421" s="91"/>
      <c r="MDD421" s="91"/>
      <c r="MDE421" s="91"/>
      <c r="MDF421" s="91"/>
      <c r="MDG421" s="91"/>
      <c r="MDH421" s="91"/>
      <c r="MDI421" s="91"/>
      <c r="MDJ421" s="91"/>
      <c r="MDK421" s="91"/>
      <c r="MDL421" s="91"/>
      <c r="MDM421" s="91"/>
      <c r="MDN421" s="91"/>
      <c r="MDO421" s="91"/>
      <c r="MDP421" s="91"/>
      <c r="MDQ421" s="91"/>
      <c r="MDR421" s="91"/>
      <c r="MDS421" s="91"/>
      <c r="MDT421" s="91"/>
      <c r="MDU421" s="91"/>
      <c r="MDV421" s="91"/>
      <c r="MDW421" s="91"/>
      <c r="MDX421" s="91"/>
      <c r="MDY421" s="91"/>
      <c r="MDZ421" s="91"/>
      <c r="MEA421" s="91"/>
      <c r="MEB421" s="91"/>
      <c r="MEC421" s="91"/>
      <c r="MED421" s="91"/>
      <c r="MEE421" s="91"/>
      <c r="MEF421" s="91"/>
      <c r="MEG421" s="91"/>
      <c r="MEH421" s="91"/>
      <c r="MEI421" s="91"/>
      <c r="MEJ421" s="91"/>
      <c r="MEK421" s="91"/>
      <c r="MEL421" s="91"/>
      <c r="MEM421" s="91"/>
      <c r="MEN421" s="91"/>
      <c r="MEO421" s="91"/>
      <c r="MEP421" s="91"/>
      <c r="MEQ421" s="91"/>
      <c r="MER421" s="91"/>
      <c r="MES421" s="91"/>
      <c r="MET421" s="91"/>
      <c r="MEU421" s="91"/>
      <c r="MEV421" s="91"/>
      <c r="MEW421" s="91"/>
      <c r="MEX421" s="91"/>
      <c r="MEY421" s="91"/>
      <c r="MEZ421" s="91"/>
      <c r="MFA421" s="91"/>
      <c r="MFB421" s="91"/>
      <c r="MFC421" s="91"/>
      <c r="MFD421" s="91"/>
      <c r="MFE421" s="91"/>
      <c r="MFF421" s="91"/>
      <c r="MFG421" s="91"/>
      <c r="MFH421" s="91"/>
      <c r="MFI421" s="91"/>
      <c r="MFJ421" s="91"/>
      <c r="MFK421" s="91"/>
      <c r="MFL421" s="91"/>
      <c r="MFM421" s="91"/>
      <c r="MFN421" s="91"/>
      <c r="MFO421" s="91"/>
      <c r="MFP421" s="91"/>
      <c r="MFQ421" s="91"/>
      <c r="MFR421" s="91"/>
      <c r="MFS421" s="91"/>
      <c r="MFT421" s="91"/>
      <c r="MFU421" s="91"/>
      <c r="MFV421" s="91"/>
      <c r="MFW421" s="91"/>
      <c r="MFX421" s="91"/>
      <c r="MFY421" s="91"/>
      <c r="MFZ421" s="91"/>
      <c r="MGA421" s="91"/>
      <c r="MGB421" s="91"/>
      <c r="MGC421" s="91"/>
      <c r="MGD421" s="91"/>
      <c r="MGE421" s="91"/>
      <c r="MGF421" s="91"/>
      <c r="MGG421" s="91"/>
      <c r="MGH421" s="91"/>
      <c r="MGI421" s="91"/>
      <c r="MGJ421" s="91"/>
      <c r="MGK421" s="91"/>
      <c r="MGL421" s="91"/>
      <c r="MGM421" s="91"/>
      <c r="MGN421" s="91"/>
      <c r="MGO421" s="91"/>
      <c r="MGP421" s="91"/>
      <c r="MGQ421" s="91"/>
      <c r="MGR421" s="91"/>
      <c r="MGS421" s="91"/>
      <c r="MGT421" s="91"/>
      <c r="MGU421" s="91"/>
      <c r="MGV421" s="91"/>
      <c r="MGW421" s="91"/>
      <c r="MGX421" s="91"/>
      <c r="MGY421" s="91"/>
      <c r="MGZ421" s="91"/>
      <c r="MHA421" s="91"/>
      <c r="MHB421" s="91"/>
      <c r="MHC421" s="91"/>
      <c r="MHD421" s="91"/>
      <c r="MHE421" s="91"/>
      <c r="MHF421" s="91"/>
      <c r="MHG421" s="91"/>
      <c r="MHH421" s="91"/>
      <c r="MHI421" s="91"/>
      <c r="MHJ421" s="91"/>
      <c r="MHK421" s="91"/>
      <c r="MHL421" s="91"/>
      <c r="MHM421" s="91"/>
      <c r="MHN421" s="91"/>
      <c r="MHO421" s="91"/>
      <c r="MHP421" s="91"/>
      <c r="MHQ421" s="91"/>
      <c r="MHR421" s="91"/>
      <c r="MHS421" s="91"/>
      <c r="MHT421" s="91"/>
      <c r="MHU421" s="91"/>
      <c r="MHV421" s="91"/>
      <c r="MHW421" s="91"/>
      <c r="MHX421" s="91"/>
      <c r="MHY421" s="91"/>
      <c r="MHZ421" s="91"/>
      <c r="MIA421" s="91"/>
      <c r="MIB421" s="91"/>
      <c r="MIC421" s="91"/>
      <c r="MID421" s="91"/>
      <c r="MIE421" s="91"/>
      <c r="MIF421" s="91"/>
      <c r="MIG421" s="91"/>
      <c r="MIH421" s="91"/>
      <c r="MII421" s="91"/>
      <c r="MIJ421" s="91"/>
      <c r="MIK421" s="91"/>
      <c r="MIL421" s="91"/>
      <c r="MIM421" s="91"/>
      <c r="MIN421" s="91"/>
      <c r="MIO421" s="91"/>
      <c r="MIP421" s="91"/>
      <c r="MIQ421" s="91"/>
      <c r="MIR421" s="91"/>
      <c r="MIS421" s="91"/>
      <c r="MIT421" s="91"/>
      <c r="MIU421" s="91"/>
      <c r="MIV421" s="91"/>
      <c r="MIW421" s="91"/>
      <c r="MIX421" s="91"/>
      <c r="MIY421" s="91"/>
      <c r="MIZ421" s="91"/>
      <c r="MJA421" s="91"/>
      <c r="MJB421" s="91"/>
      <c r="MJC421" s="91"/>
      <c r="MJD421" s="91"/>
      <c r="MJE421" s="91"/>
      <c r="MJF421" s="91"/>
      <c r="MJG421" s="91"/>
      <c r="MJH421" s="91"/>
      <c r="MJI421" s="91"/>
      <c r="MJJ421" s="91"/>
      <c r="MJK421" s="91"/>
      <c r="MJL421" s="91"/>
      <c r="MJM421" s="91"/>
      <c r="MJN421" s="91"/>
      <c r="MJO421" s="91"/>
      <c r="MJP421" s="91"/>
      <c r="MJQ421" s="91"/>
      <c r="MJR421" s="91"/>
      <c r="MJS421" s="91"/>
      <c r="MJT421" s="91"/>
      <c r="MJU421" s="91"/>
      <c r="MJV421" s="91"/>
      <c r="MJW421" s="91"/>
      <c r="MJX421" s="91"/>
      <c r="MJY421" s="91"/>
      <c r="MJZ421" s="91"/>
      <c r="MKA421" s="91"/>
      <c r="MKB421" s="91"/>
      <c r="MKC421" s="91"/>
      <c r="MKD421" s="91"/>
      <c r="MKE421" s="91"/>
      <c r="MKF421" s="91"/>
      <c r="MKG421" s="91"/>
      <c r="MKH421" s="91"/>
      <c r="MKI421" s="91"/>
      <c r="MKJ421" s="91"/>
      <c r="MKK421" s="91"/>
      <c r="MKL421" s="91"/>
      <c r="MKM421" s="91"/>
      <c r="MKN421" s="91"/>
      <c r="MKO421" s="91"/>
      <c r="MKP421" s="91"/>
      <c r="MKQ421" s="91"/>
      <c r="MKR421" s="91"/>
      <c r="MKS421" s="91"/>
      <c r="MKT421" s="91"/>
      <c r="MKU421" s="91"/>
      <c r="MKV421" s="91"/>
      <c r="MKW421" s="91"/>
      <c r="MKX421" s="91"/>
      <c r="MKY421" s="91"/>
      <c r="MKZ421" s="91"/>
      <c r="MLA421" s="91"/>
      <c r="MLB421" s="91"/>
      <c r="MLC421" s="91"/>
      <c r="MLD421" s="91"/>
      <c r="MLE421" s="91"/>
      <c r="MLF421" s="91"/>
      <c r="MLG421" s="91"/>
      <c r="MLH421" s="91"/>
      <c r="MLI421" s="91"/>
      <c r="MLJ421" s="91"/>
      <c r="MLK421" s="91"/>
      <c r="MLL421" s="91"/>
      <c r="MLM421" s="91"/>
      <c r="MLN421" s="91"/>
      <c r="MLO421" s="91"/>
      <c r="MLP421" s="91"/>
      <c r="MLQ421" s="91"/>
      <c r="MLR421" s="91"/>
      <c r="MLS421" s="91"/>
      <c r="MLT421" s="91"/>
      <c r="MLU421" s="91"/>
      <c r="MLV421" s="91"/>
      <c r="MLW421" s="91"/>
      <c r="MLX421" s="91"/>
      <c r="MLY421" s="91"/>
      <c r="MLZ421" s="91"/>
      <c r="MMA421" s="91"/>
      <c r="MMB421" s="91"/>
      <c r="MMC421" s="91"/>
      <c r="MMD421" s="91"/>
      <c r="MME421" s="91"/>
      <c r="MMF421" s="91"/>
      <c r="MMG421" s="91"/>
      <c r="MMH421" s="91"/>
      <c r="MMI421" s="91"/>
      <c r="MMJ421" s="91"/>
      <c r="MMK421" s="91"/>
      <c r="MML421" s="91"/>
      <c r="MMM421" s="91"/>
      <c r="MMN421" s="91"/>
      <c r="MMO421" s="91"/>
      <c r="MMP421" s="91"/>
      <c r="MMQ421" s="91"/>
      <c r="MMR421" s="91"/>
      <c r="MMS421" s="91"/>
      <c r="MMT421" s="91"/>
      <c r="MMU421" s="91"/>
      <c r="MMV421" s="91"/>
      <c r="MMW421" s="91"/>
      <c r="MMX421" s="91"/>
      <c r="MMY421" s="91"/>
      <c r="MMZ421" s="91"/>
      <c r="MNA421" s="91"/>
      <c r="MNB421" s="91"/>
      <c r="MNC421" s="91"/>
      <c r="MND421" s="91"/>
      <c r="MNE421" s="91"/>
      <c r="MNF421" s="91"/>
      <c r="MNG421" s="91"/>
      <c r="MNH421" s="91"/>
      <c r="MNI421" s="91"/>
      <c r="MNJ421" s="91"/>
      <c r="MNK421" s="91"/>
      <c r="MNL421" s="91"/>
      <c r="MNM421" s="91"/>
      <c r="MNN421" s="91"/>
      <c r="MNO421" s="91"/>
      <c r="MNP421" s="91"/>
      <c r="MNQ421" s="91"/>
      <c r="MNR421" s="91"/>
      <c r="MNS421" s="91"/>
      <c r="MNT421" s="91"/>
      <c r="MNU421" s="91"/>
      <c r="MNV421" s="91"/>
      <c r="MNW421" s="91"/>
      <c r="MNX421" s="91"/>
      <c r="MNY421" s="91"/>
      <c r="MNZ421" s="91"/>
      <c r="MOA421" s="91"/>
      <c r="MOB421" s="91"/>
      <c r="MOC421" s="91"/>
      <c r="MOD421" s="91"/>
      <c r="MOE421" s="91"/>
      <c r="MOF421" s="91"/>
      <c r="MOG421" s="91"/>
      <c r="MOH421" s="91"/>
      <c r="MOI421" s="91"/>
      <c r="MOJ421" s="91"/>
      <c r="MOK421" s="91"/>
      <c r="MOL421" s="91"/>
      <c r="MOM421" s="91"/>
      <c r="MON421" s="91"/>
      <c r="MOO421" s="91"/>
      <c r="MOP421" s="91"/>
      <c r="MOQ421" s="91"/>
      <c r="MOR421" s="91"/>
      <c r="MOS421" s="91"/>
      <c r="MOT421" s="91"/>
      <c r="MOU421" s="91"/>
      <c r="MOV421" s="91"/>
      <c r="MOW421" s="91"/>
      <c r="MOX421" s="91"/>
      <c r="MOY421" s="91"/>
      <c r="MOZ421" s="91"/>
      <c r="MPA421" s="91"/>
      <c r="MPB421" s="91"/>
      <c r="MPC421" s="91"/>
      <c r="MPD421" s="91"/>
      <c r="MPE421" s="91"/>
      <c r="MPF421" s="91"/>
      <c r="MPG421" s="91"/>
      <c r="MPH421" s="91"/>
      <c r="MPI421" s="91"/>
      <c r="MPJ421" s="91"/>
      <c r="MPK421" s="91"/>
      <c r="MPL421" s="91"/>
      <c r="MPM421" s="91"/>
      <c r="MPN421" s="91"/>
      <c r="MPO421" s="91"/>
      <c r="MPP421" s="91"/>
      <c r="MPQ421" s="91"/>
      <c r="MPR421" s="91"/>
      <c r="MPS421" s="91"/>
      <c r="MPT421" s="91"/>
      <c r="MPU421" s="91"/>
      <c r="MPV421" s="91"/>
      <c r="MPW421" s="91"/>
      <c r="MPX421" s="91"/>
      <c r="MPY421" s="91"/>
      <c r="MPZ421" s="91"/>
      <c r="MQA421" s="91"/>
      <c r="MQB421" s="91"/>
      <c r="MQC421" s="91"/>
      <c r="MQD421" s="91"/>
      <c r="MQE421" s="91"/>
      <c r="MQF421" s="91"/>
      <c r="MQG421" s="91"/>
      <c r="MQH421" s="91"/>
      <c r="MQI421" s="91"/>
      <c r="MQJ421" s="91"/>
      <c r="MQK421" s="91"/>
      <c r="MQL421" s="91"/>
      <c r="MQM421" s="91"/>
      <c r="MQN421" s="91"/>
      <c r="MQO421" s="91"/>
      <c r="MQP421" s="91"/>
      <c r="MQQ421" s="91"/>
      <c r="MQR421" s="91"/>
      <c r="MQS421" s="91"/>
      <c r="MQT421" s="91"/>
      <c r="MQU421" s="91"/>
      <c r="MQV421" s="91"/>
      <c r="MQW421" s="91"/>
      <c r="MQX421" s="91"/>
      <c r="MQY421" s="91"/>
      <c r="MQZ421" s="91"/>
      <c r="MRA421" s="91"/>
      <c r="MRB421" s="91"/>
      <c r="MRC421" s="91"/>
      <c r="MRD421" s="91"/>
      <c r="MRE421" s="91"/>
      <c r="MRF421" s="91"/>
      <c r="MRG421" s="91"/>
      <c r="MRH421" s="91"/>
      <c r="MRI421" s="91"/>
      <c r="MRJ421" s="91"/>
      <c r="MRK421" s="91"/>
      <c r="MRL421" s="91"/>
      <c r="MRM421" s="91"/>
      <c r="MRN421" s="91"/>
      <c r="MRO421" s="91"/>
      <c r="MRP421" s="91"/>
      <c r="MRQ421" s="91"/>
      <c r="MRR421" s="91"/>
      <c r="MRS421" s="91"/>
      <c r="MRT421" s="91"/>
      <c r="MRU421" s="91"/>
      <c r="MRV421" s="91"/>
      <c r="MRW421" s="91"/>
      <c r="MRX421" s="91"/>
      <c r="MRY421" s="91"/>
      <c r="MRZ421" s="91"/>
      <c r="MSA421" s="91"/>
      <c r="MSB421" s="91"/>
      <c r="MSC421" s="91"/>
      <c r="MSD421" s="91"/>
      <c r="MSE421" s="91"/>
      <c r="MSF421" s="91"/>
      <c r="MSG421" s="91"/>
      <c r="MSH421" s="91"/>
      <c r="MSI421" s="91"/>
      <c r="MSJ421" s="91"/>
      <c r="MSK421" s="91"/>
      <c r="MSL421" s="91"/>
      <c r="MSM421" s="91"/>
      <c r="MSN421" s="91"/>
      <c r="MSO421" s="91"/>
      <c r="MSP421" s="91"/>
      <c r="MSQ421" s="91"/>
      <c r="MSR421" s="91"/>
      <c r="MSS421" s="91"/>
      <c r="MST421" s="91"/>
      <c r="MSU421" s="91"/>
      <c r="MSV421" s="91"/>
      <c r="MSW421" s="91"/>
      <c r="MSX421" s="91"/>
      <c r="MSY421" s="91"/>
      <c r="MSZ421" s="91"/>
      <c r="MTA421" s="91"/>
      <c r="MTB421" s="91"/>
      <c r="MTC421" s="91"/>
      <c r="MTD421" s="91"/>
      <c r="MTE421" s="91"/>
      <c r="MTF421" s="91"/>
      <c r="MTG421" s="91"/>
      <c r="MTH421" s="91"/>
      <c r="MTI421" s="91"/>
      <c r="MTJ421" s="91"/>
      <c r="MTK421" s="91"/>
      <c r="MTL421" s="91"/>
      <c r="MTM421" s="91"/>
      <c r="MTN421" s="91"/>
      <c r="MTO421" s="91"/>
      <c r="MTP421" s="91"/>
      <c r="MTQ421" s="91"/>
      <c r="MTR421" s="91"/>
      <c r="MTS421" s="91"/>
      <c r="MTT421" s="91"/>
      <c r="MTU421" s="91"/>
      <c r="MTV421" s="91"/>
      <c r="MTW421" s="91"/>
      <c r="MTX421" s="91"/>
      <c r="MTY421" s="91"/>
      <c r="MTZ421" s="91"/>
      <c r="MUA421" s="91"/>
      <c r="MUB421" s="91"/>
      <c r="MUC421" s="91"/>
      <c r="MUD421" s="91"/>
      <c r="MUE421" s="91"/>
      <c r="MUF421" s="91"/>
      <c r="MUG421" s="91"/>
      <c r="MUH421" s="91"/>
      <c r="MUI421" s="91"/>
      <c r="MUJ421" s="91"/>
      <c r="MUK421" s="91"/>
      <c r="MUL421" s="91"/>
      <c r="MUM421" s="91"/>
      <c r="MUN421" s="91"/>
      <c r="MUO421" s="91"/>
      <c r="MUP421" s="91"/>
      <c r="MUQ421" s="91"/>
      <c r="MUR421" s="91"/>
      <c r="MUS421" s="91"/>
      <c r="MUT421" s="91"/>
      <c r="MUU421" s="91"/>
      <c r="MUV421" s="91"/>
      <c r="MUW421" s="91"/>
      <c r="MUX421" s="91"/>
      <c r="MUY421" s="91"/>
      <c r="MUZ421" s="91"/>
      <c r="MVA421" s="91"/>
      <c r="MVB421" s="91"/>
      <c r="MVC421" s="91"/>
      <c r="MVD421" s="91"/>
      <c r="MVE421" s="91"/>
      <c r="MVF421" s="91"/>
      <c r="MVG421" s="91"/>
      <c r="MVH421" s="91"/>
      <c r="MVI421" s="91"/>
      <c r="MVJ421" s="91"/>
      <c r="MVK421" s="91"/>
      <c r="MVL421" s="91"/>
      <c r="MVM421" s="91"/>
      <c r="MVN421" s="91"/>
      <c r="MVO421" s="91"/>
      <c r="MVP421" s="91"/>
      <c r="MVQ421" s="91"/>
      <c r="MVR421" s="91"/>
      <c r="MVS421" s="91"/>
      <c r="MVT421" s="91"/>
      <c r="MVU421" s="91"/>
      <c r="MVV421" s="91"/>
      <c r="MVW421" s="91"/>
      <c r="MVX421" s="91"/>
      <c r="MVY421" s="91"/>
      <c r="MVZ421" s="91"/>
      <c r="MWA421" s="91"/>
      <c r="MWB421" s="91"/>
      <c r="MWC421" s="91"/>
      <c r="MWD421" s="91"/>
      <c r="MWE421" s="91"/>
      <c r="MWF421" s="91"/>
      <c r="MWG421" s="91"/>
      <c r="MWH421" s="91"/>
      <c r="MWI421" s="91"/>
      <c r="MWJ421" s="91"/>
      <c r="MWK421" s="91"/>
      <c r="MWL421" s="91"/>
      <c r="MWM421" s="91"/>
      <c r="MWN421" s="91"/>
      <c r="MWO421" s="91"/>
      <c r="MWP421" s="91"/>
      <c r="MWQ421" s="91"/>
      <c r="MWR421" s="91"/>
      <c r="MWS421" s="91"/>
      <c r="MWT421" s="91"/>
      <c r="MWU421" s="91"/>
      <c r="MWV421" s="91"/>
      <c r="MWW421" s="91"/>
      <c r="MWX421" s="91"/>
      <c r="MWY421" s="91"/>
      <c r="MWZ421" s="91"/>
      <c r="MXA421" s="91"/>
      <c r="MXB421" s="91"/>
      <c r="MXC421" s="91"/>
      <c r="MXD421" s="91"/>
      <c r="MXE421" s="91"/>
      <c r="MXF421" s="91"/>
      <c r="MXG421" s="91"/>
      <c r="MXH421" s="91"/>
      <c r="MXI421" s="91"/>
      <c r="MXJ421" s="91"/>
      <c r="MXK421" s="91"/>
      <c r="MXL421" s="91"/>
      <c r="MXM421" s="91"/>
      <c r="MXN421" s="91"/>
      <c r="MXO421" s="91"/>
      <c r="MXP421" s="91"/>
      <c r="MXQ421" s="91"/>
      <c r="MXR421" s="91"/>
      <c r="MXS421" s="91"/>
      <c r="MXT421" s="91"/>
      <c r="MXU421" s="91"/>
      <c r="MXV421" s="91"/>
      <c r="MXW421" s="91"/>
      <c r="MXX421" s="91"/>
      <c r="MXY421" s="91"/>
      <c r="MXZ421" s="91"/>
      <c r="MYA421" s="91"/>
      <c r="MYB421" s="91"/>
      <c r="MYC421" s="91"/>
      <c r="MYD421" s="91"/>
      <c r="MYE421" s="91"/>
      <c r="MYF421" s="91"/>
      <c r="MYG421" s="91"/>
      <c r="MYH421" s="91"/>
      <c r="MYI421" s="91"/>
      <c r="MYJ421" s="91"/>
      <c r="MYK421" s="91"/>
      <c r="MYL421" s="91"/>
      <c r="MYM421" s="91"/>
      <c r="MYN421" s="91"/>
      <c r="MYO421" s="91"/>
      <c r="MYP421" s="91"/>
      <c r="MYQ421" s="91"/>
      <c r="MYR421" s="91"/>
      <c r="MYS421" s="91"/>
      <c r="MYT421" s="91"/>
      <c r="MYU421" s="91"/>
      <c r="MYV421" s="91"/>
      <c r="MYW421" s="91"/>
      <c r="MYX421" s="91"/>
      <c r="MYY421" s="91"/>
      <c r="MYZ421" s="91"/>
      <c r="MZA421" s="91"/>
      <c r="MZB421" s="91"/>
      <c r="MZC421" s="91"/>
      <c r="MZD421" s="91"/>
      <c r="MZE421" s="91"/>
      <c r="MZF421" s="91"/>
      <c r="MZG421" s="91"/>
      <c r="MZH421" s="91"/>
      <c r="MZI421" s="91"/>
      <c r="MZJ421" s="91"/>
      <c r="MZK421" s="91"/>
      <c r="MZL421" s="91"/>
      <c r="MZM421" s="91"/>
      <c r="MZN421" s="91"/>
      <c r="MZO421" s="91"/>
      <c r="MZP421" s="91"/>
      <c r="MZQ421" s="91"/>
      <c r="MZR421" s="91"/>
      <c r="MZS421" s="91"/>
      <c r="MZT421" s="91"/>
      <c r="MZU421" s="91"/>
      <c r="MZV421" s="91"/>
      <c r="MZW421" s="91"/>
      <c r="MZX421" s="91"/>
      <c r="MZY421" s="91"/>
      <c r="MZZ421" s="91"/>
      <c r="NAA421" s="91"/>
      <c r="NAB421" s="91"/>
      <c r="NAC421" s="91"/>
      <c r="NAD421" s="91"/>
      <c r="NAE421" s="91"/>
      <c r="NAF421" s="91"/>
      <c r="NAG421" s="91"/>
      <c r="NAH421" s="91"/>
      <c r="NAI421" s="91"/>
      <c r="NAJ421" s="91"/>
      <c r="NAK421" s="91"/>
      <c r="NAL421" s="91"/>
      <c r="NAM421" s="91"/>
      <c r="NAN421" s="91"/>
      <c r="NAO421" s="91"/>
      <c r="NAP421" s="91"/>
      <c r="NAQ421" s="91"/>
      <c r="NAR421" s="91"/>
      <c r="NAS421" s="91"/>
      <c r="NAT421" s="91"/>
      <c r="NAU421" s="91"/>
      <c r="NAV421" s="91"/>
      <c r="NAW421" s="91"/>
      <c r="NAX421" s="91"/>
      <c r="NAY421" s="91"/>
      <c r="NAZ421" s="91"/>
      <c r="NBA421" s="91"/>
      <c r="NBB421" s="91"/>
      <c r="NBC421" s="91"/>
      <c r="NBD421" s="91"/>
      <c r="NBE421" s="91"/>
      <c r="NBF421" s="91"/>
      <c r="NBG421" s="91"/>
      <c r="NBH421" s="91"/>
      <c r="NBI421" s="91"/>
      <c r="NBJ421" s="91"/>
      <c r="NBK421" s="91"/>
      <c r="NBL421" s="91"/>
      <c r="NBM421" s="91"/>
      <c r="NBN421" s="91"/>
      <c r="NBO421" s="91"/>
      <c r="NBP421" s="91"/>
      <c r="NBQ421" s="91"/>
      <c r="NBR421" s="91"/>
      <c r="NBS421" s="91"/>
      <c r="NBT421" s="91"/>
      <c r="NBU421" s="91"/>
      <c r="NBV421" s="91"/>
      <c r="NBW421" s="91"/>
      <c r="NBX421" s="91"/>
      <c r="NBY421" s="91"/>
      <c r="NBZ421" s="91"/>
      <c r="NCA421" s="91"/>
      <c r="NCB421" s="91"/>
      <c r="NCC421" s="91"/>
      <c r="NCD421" s="91"/>
      <c r="NCE421" s="91"/>
      <c r="NCF421" s="91"/>
      <c r="NCG421" s="91"/>
      <c r="NCH421" s="91"/>
      <c r="NCI421" s="91"/>
      <c r="NCJ421" s="91"/>
      <c r="NCK421" s="91"/>
      <c r="NCL421" s="91"/>
      <c r="NCM421" s="91"/>
      <c r="NCN421" s="91"/>
      <c r="NCO421" s="91"/>
      <c r="NCP421" s="91"/>
      <c r="NCQ421" s="91"/>
      <c r="NCR421" s="91"/>
      <c r="NCS421" s="91"/>
      <c r="NCT421" s="91"/>
      <c r="NCU421" s="91"/>
      <c r="NCV421" s="91"/>
      <c r="NCW421" s="91"/>
      <c r="NCX421" s="91"/>
      <c r="NCY421" s="91"/>
      <c r="NCZ421" s="91"/>
      <c r="NDA421" s="91"/>
      <c r="NDB421" s="91"/>
      <c r="NDC421" s="91"/>
      <c r="NDD421" s="91"/>
      <c r="NDE421" s="91"/>
      <c r="NDF421" s="91"/>
      <c r="NDG421" s="91"/>
      <c r="NDH421" s="91"/>
      <c r="NDI421" s="91"/>
      <c r="NDJ421" s="91"/>
      <c r="NDK421" s="91"/>
      <c r="NDL421" s="91"/>
      <c r="NDM421" s="91"/>
      <c r="NDN421" s="91"/>
      <c r="NDO421" s="91"/>
      <c r="NDP421" s="91"/>
      <c r="NDQ421" s="91"/>
      <c r="NDR421" s="91"/>
      <c r="NDS421" s="91"/>
      <c r="NDT421" s="91"/>
      <c r="NDU421" s="91"/>
      <c r="NDV421" s="91"/>
      <c r="NDW421" s="91"/>
      <c r="NDX421" s="91"/>
      <c r="NDY421" s="91"/>
      <c r="NDZ421" s="91"/>
      <c r="NEA421" s="91"/>
      <c r="NEB421" s="91"/>
      <c r="NEC421" s="91"/>
      <c r="NED421" s="91"/>
      <c r="NEE421" s="91"/>
      <c r="NEF421" s="91"/>
      <c r="NEG421" s="91"/>
      <c r="NEH421" s="91"/>
      <c r="NEI421" s="91"/>
      <c r="NEJ421" s="91"/>
      <c r="NEK421" s="91"/>
      <c r="NEL421" s="91"/>
      <c r="NEM421" s="91"/>
      <c r="NEN421" s="91"/>
      <c r="NEO421" s="91"/>
      <c r="NEP421" s="91"/>
      <c r="NEQ421" s="91"/>
      <c r="NER421" s="91"/>
      <c r="NES421" s="91"/>
      <c r="NET421" s="91"/>
      <c r="NEU421" s="91"/>
      <c r="NEV421" s="91"/>
      <c r="NEW421" s="91"/>
      <c r="NEX421" s="91"/>
      <c r="NEY421" s="91"/>
      <c r="NEZ421" s="91"/>
      <c r="NFA421" s="91"/>
      <c r="NFB421" s="91"/>
      <c r="NFC421" s="91"/>
      <c r="NFD421" s="91"/>
      <c r="NFE421" s="91"/>
      <c r="NFF421" s="91"/>
      <c r="NFG421" s="91"/>
      <c r="NFH421" s="91"/>
      <c r="NFI421" s="91"/>
      <c r="NFJ421" s="91"/>
      <c r="NFK421" s="91"/>
      <c r="NFL421" s="91"/>
      <c r="NFM421" s="91"/>
      <c r="NFN421" s="91"/>
      <c r="NFO421" s="91"/>
      <c r="NFP421" s="91"/>
      <c r="NFQ421" s="91"/>
      <c r="NFR421" s="91"/>
      <c r="NFS421" s="91"/>
      <c r="NFT421" s="91"/>
      <c r="NFU421" s="91"/>
      <c r="NFV421" s="91"/>
      <c r="NFW421" s="91"/>
      <c r="NFX421" s="91"/>
      <c r="NFY421" s="91"/>
      <c r="NFZ421" s="91"/>
      <c r="NGA421" s="91"/>
      <c r="NGB421" s="91"/>
      <c r="NGC421" s="91"/>
      <c r="NGD421" s="91"/>
      <c r="NGE421" s="91"/>
      <c r="NGF421" s="91"/>
      <c r="NGG421" s="91"/>
      <c r="NGH421" s="91"/>
      <c r="NGI421" s="91"/>
      <c r="NGJ421" s="91"/>
      <c r="NGK421" s="91"/>
      <c r="NGL421" s="91"/>
      <c r="NGM421" s="91"/>
      <c r="NGN421" s="91"/>
      <c r="NGO421" s="91"/>
      <c r="NGP421" s="91"/>
      <c r="NGQ421" s="91"/>
      <c r="NGR421" s="91"/>
      <c r="NGS421" s="91"/>
      <c r="NGT421" s="91"/>
      <c r="NGU421" s="91"/>
      <c r="NGV421" s="91"/>
      <c r="NGW421" s="91"/>
      <c r="NGX421" s="91"/>
      <c r="NGY421" s="91"/>
      <c r="NGZ421" s="91"/>
      <c r="NHA421" s="91"/>
      <c r="NHB421" s="91"/>
      <c r="NHC421" s="91"/>
      <c r="NHD421" s="91"/>
      <c r="NHE421" s="91"/>
      <c r="NHF421" s="91"/>
      <c r="NHG421" s="91"/>
      <c r="NHH421" s="91"/>
      <c r="NHI421" s="91"/>
      <c r="NHJ421" s="91"/>
      <c r="NHK421" s="91"/>
      <c r="NHL421" s="91"/>
      <c r="NHM421" s="91"/>
      <c r="NHN421" s="91"/>
      <c r="NHO421" s="91"/>
      <c r="NHP421" s="91"/>
      <c r="NHQ421" s="91"/>
      <c r="NHR421" s="91"/>
      <c r="NHS421" s="91"/>
      <c r="NHT421" s="91"/>
      <c r="NHU421" s="91"/>
      <c r="NHV421" s="91"/>
      <c r="NHW421" s="91"/>
      <c r="NHX421" s="91"/>
      <c r="NHY421" s="91"/>
      <c r="NHZ421" s="91"/>
      <c r="NIA421" s="91"/>
      <c r="NIB421" s="91"/>
      <c r="NIC421" s="91"/>
      <c r="NID421" s="91"/>
      <c r="NIE421" s="91"/>
      <c r="NIF421" s="91"/>
      <c r="NIG421" s="91"/>
      <c r="NIH421" s="91"/>
      <c r="NII421" s="91"/>
      <c r="NIJ421" s="91"/>
      <c r="NIK421" s="91"/>
      <c r="NIL421" s="91"/>
      <c r="NIM421" s="91"/>
      <c r="NIN421" s="91"/>
      <c r="NIO421" s="91"/>
      <c r="NIP421" s="91"/>
      <c r="NIQ421" s="91"/>
      <c r="NIR421" s="91"/>
      <c r="NIS421" s="91"/>
      <c r="NIT421" s="91"/>
      <c r="NIU421" s="91"/>
      <c r="NIV421" s="91"/>
      <c r="NIW421" s="91"/>
      <c r="NIX421" s="91"/>
      <c r="NIY421" s="91"/>
      <c r="NIZ421" s="91"/>
      <c r="NJA421" s="91"/>
      <c r="NJB421" s="91"/>
      <c r="NJC421" s="91"/>
      <c r="NJD421" s="91"/>
      <c r="NJE421" s="91"/>
      <c r="NJF421" s="91"/>
      <c r="NJG421" s="91"/>
      <c r="NJH421" s="91"/>
      <c r="NJI421" s="91"/>
      <c r="NJJ421" s="91"/>
      <c r="NJK421" s="91"/>
      <c r="NJL421" s="91"/>
      <c r="NJM421" s="91"/>
      <c r="NJN421" s="91"/>
      <c r="NJO421" s="91"/>
      <c r="NJP421" s="91"/>
      <c r="NJQ421" s="91"/>
      <c r="NJR421" s="91"/>
      <c r="NJS421" s="91"/>
      <c r="NJT421" s="91"/>
      <c r="NJU421" s="91"/>
      <c r="NJV421" s="91"/>
      <c r="NJW421" s="91"/>
      <c r="NJX421" s="91"/>
      <c r="NJY421" s="91"/>
      <c r="NJZ421" s="91"/>
      <c r="NKA421" s="91"/>
      <c r="NKB421" s="91"/>
      <c r="NKC421" s="91"/>
      <c r="NKD421" s="91"/>
      <c r="NKE421" s="91"/>
      <c r="NKF421" s="91"/>
      <c r="NKG421" s="91"/>
      <c r="NKH421" s="91"/>
      <c r="NKI421" s="91"/>
      <c r="NKJ421" s="91"/>
      <c r="NKK421" s="91"/>
      <c r="NKL421" s="91"/>
      <c r="NKM421" s="91"/>
      <c r="NKN421" s="91"/>
      <c r="NKO421" s="91"/>
      <c r="NKP421" s="91"/>
      <c r="NKQ421" s="91"/>
      <c r="NKR421" s="91"/>
      <c r="NKS421" s="91"/>
      <c r="NKT421" s="91"/>
      <c r="NKU421" s="91"/>
      <c r="NKV421" s="91"/>
      <c r="NKW421" s="91"/>
      <c r="NKX421" s="91"/>
      <c r="NKY421" s="91"/>
      <c r="NKZ421" s="91"/>
      <c r="NLA421" s="91"/>
      <c r="NLB421" s="91"/>
      <c r="NLC421" s="91"/>
      <c r="NLD421" s="91"/>
      <c r="NLE421" s="91"/>
      <c r="NLF421" s="91"/>
      <c r="NLG421" s="91"/>
      <c r="NLH421" s="91"/>
      <c r="NLI421" s="91"/>
      <c r="NLJ421" s="91"/>
      <c r="NLK421" s="91"/>
      <c r="NLL421" s="91"/>
      <c r="NLM421" s="91"/>
      <c r="NLN421" s="91"/>
      <c r="NLO421" s="91"/>
      <c r="NLP421" s="91"/>
      <c r="NLQ421" s="91"/>
      <c r="NLR421" s="91"/>
      <c r="NLS421" s="91"/>
      <c r="NLT421" s="91"/>
      <c r="NLU421" s="91"/>
      <c r="NLV421" s="91"/>
      <c r="NLW421" s="91"/>
      <c r="NLX421" s="91"/>
      <c r="NLY421" s="91"/>
      <c r="NLZ421" s="91"/>
      <c r="NMA421" s="91"/>
      <c r="NMB421" s="91"/>
      <c r="NMC421" s="91"/>
      <c r="NMD421" s="91"/>
      <c r="NME421" s="91"/>
      <c r="NMF421" s="91"/>
      <c r="NMG421" s="91"/>
      <c r="NMH421" s="91"/>
      <c r="NMI421" s="91"/>
      <c r="NMJ421" s="91"/>
      <c r="NMK421" s="91"/>
      <c r="NML421" s="91"/>
      <c r="NMM421" s="91"/>
      <c r="NMN421" s="91"/>
      <c r="NMO421" s="91"/>
      <c r="NMP421" s="91"/>
      <c r="NMQ421" s="91"/>
      <c r="NMR421" s="91"/>
      <c r="NMS421" s="91"/>
      <c r="NMT421" s="91"/>
      <c r="NMU421" s="91"/>
      <c r="NMV421" s="91"/>
      <c r="NMW421" s="91"/>
      <c r="NMX421" s="91"/>
      <c r="NMY421" s="91"/>
      <c r="NMZ421" s="91"/>
      <c r="NNA421" s="91"/>
      <c r="NNB421" s="91"/>
      <c r="NNC421" s="91"/>
      <c r="NND421" s="91"/>
      <c r="NNE421" s="91"/>
      <c r="NNF421" s="91"/>
      <c r="NNG421" s="91"/>
      <c r="NNH421" s="91"/>
      <c r="NNI421" s="91"/>
      <c r="NNJ421" s="91"/>
      <c r="NNK421" s="91"/>
      <c r="NNL421" s="91"/>
      <c r="NNM421" s="91"/>
      <c r="NNN421" s="91"/>
      <c r="NNO421" s="91"/>
      <c r="NNP421" s="91"/>
      <c r="NNQ421" s="91"/>
      <c r="NNR421" s="91"/>
      <c r="NNS421" s="91"/>
      <c r="NNT421" s="91"/>
      <c r="NNU421" s="91"/>
      <c r="NNV421" s="91"/>
      <c r="NNW421" s="91"/>
      <c r="NNX421" s="91"/>
      <c r="NNY421" s="91"/>
      <c r="NNZ421" s="91"/>
      <c r="NOA421" s="91"/>
      <c r="NOB421" s="91"/>
      <c r="NOC421" s="91"/>
      <c r="NOD421" s="91"/>
      <c r="NOE421" s="91"/>
      <c r="NOF421" s="91"/>
      <c r="NOG421" s="91"/>
      <c r="NOH421" s="91"/>
      <c r="NOI421" s="91"/>
      <c r="NOJ421" s="91"/>
      <c r="NOK421" s="91"/>
      <c r="NOL421" s="91"/>
      <c r="NOM421" s="91"/>
      <c r="NON421" s="91"/>
      <c r="NOO421" s="91"/>
      <c r="NOP421" s="91"/>
      <c r="NOQ421" s="91"/>
      <c r="NOR421" s="91"/>
      <c r="NOS421" s="91"/>
      <c r="NOT421" s="91"/>
      <c r="NOU421" s="91"/>
      <c r="NOV421" s="91"/>
      <c r="NOW421" s="91"/>
      <c r="NOX421" s="91"/>
      <c r="NOY421" s="91"/>
      <c r="NOZ421" s="91"/>
      <c r="NPA421" s="91"/>
      <c r="NPB421" s="91"/>
      <c r="NPC421" s="91"/>
      <c r="NPD421" s="91"/>
      <c r="NPE421" s="91"/>
      <c r="NPF421" s="91"/>
      <c r="NPG421" s="91"/>
      <c r="NPH421" s="91"/>
      <c r="NPI421" s="91"/>
      <c r="NPJ421" s="91"/>
      <c r="NPK421" s="91"/>
      <c r="NPL421" s="91"/>
      <c r="NPM421" s="91"/>
      <c r="NPN421" s="91"/>
      <c r="NPO421" s="91"/>
      <c r="NPP421" s="91"/>
      <c r="NPQ421" s="91"/>
      <c r="NPR421" s="91"/>
      <c r="NPS421" s="91"/>
      <c r="NPT421" s="91"/>
      <c r="NPU421" s="91"/>
      <c r="NPV421" s="91"/>
      <c r="NPW421" s="91"/>
      <c r="NPX421" s="91"/>
      <c r="NPY421" s="91"/>
      <c r="NPZ421" s="91"/>
      <c r="NQA421" s="91"/>
      <c r="NQB421" s="91"/>
      <c r="NQC421" s="91"/>
      <c r="NQD421" s="91"/>
      <c r="NQE421" s="91"/>
      <c r="NQF421" s="91"/>
      <c r="NQG421" s="91"/>
      <c r="NQH421" s="91"/>
      <c r="NQI421" s="91"/>
      <c r="NQJ421" s="91"/>
      <c r="NQK421" s="91"/>
      <c r="NQL421" s="91"/>
      <c r="NQM421" s="91"/>
      <c r="NQN421" s="91"/>
      <c r="NQO421" s="91"/>
      <c r="NQP421" s="91"/>
      <c r="NQQ421" s="91"/>
      <c r="NQR421" s="91"/>
      <c r="NQS421" s="91"/>
      <c r="NQT421" s="91"/>
      <c r="NQU421" s="91"/>
      <c r="NQV421" s="91"/>
      <c r="NQW421" s="91"/>
      <c r="NQX421" s="91"/>
      <c r="NQY421" s="91"/>
      <c r="NQZ421" s="91"/>
      <c r="NRA421" s="91"/>
      <c r="NRB421" s="91"/>
      <c r="NRC421" s="91"/>
      <c r="NRD421" s="91"/>
      <c r="NRE421" s="91"/>
      <c r="NRF421" s="91"/>
      <c r="NRG421" s="91"/>
      <c r="NRH421" s="91"/>
      <c r="NRI421" s="91"/>
      <c r="NRJ421" s="91"/>
      <c r="NRK421" s="91"/>
      <c r="NRL421" s="91"/>
      <c r="NRM421" s="91"/>
      <c r="NRN421" s="91"/>
      <c r="NRO421" s="91"/>
      <c r="NRP421" s="91"/>
      <c r="NRQ421" s="91"/>
      <c r="NRR421" s="91"/>
      <c r="NRS421" s="91"/>
      <c r="NRT421" s="91"/>
      <c r="NRU421" s="91"/>
      <c r="NRV421" s="91"/>
      <c r="NRW421" s="91"/>
      <c r="NRX421" s="91"/>
      <c r="NRY421" s="91"/>
      <c r="NRZ421" s="91"/>
      <c r="NSA421" s="91"/>
      <c r="NSB421" s="91"/>
      <c r="NSC421" s="91"/>
      <c r="NSD421" s="91"/>
      <c r="NSE421" s="91"/>
      <c r="NSF421" s="91"/>
      <c r="NSG421" s="91"/>
      <c r="NSH421" s="91"/>
      <c r="NSI421" s="91"/>
      <c r="NSJ421" s="91"/>
      <c r="NSK421" s="91"/>
      <c r="NSL421" s="91"/>
      <c r="NSM421" s="91"/>
      <c r="NSN421" s="91"/>
      <c r="NSO421" s="91"/>
      <c r="NSP421" s="91"/>
      <c r="NSQ421" s="91"/>
      <c r="NSR421" s="91"/>
      <c r="NSS421" s="91"/>
      <c r="NST421" s="91"/>
      <c r="NSU421" s="91"/>
      <c r="NSV421" s="91"/>
      <c r="NSW421" s="91"/>
      <c r="NSX421" s="91"/>
      <c r="NSY421" s="91"/>
      <c r="NSZ421" s="91"/>
      <c r="NTA421" s="91"/>
      <c r="NTB421" s="91"/>
      <c r="NTC421" s="91"/>
      <c r="NTD421" s="91"/>
      <c r="NTE421" s="91"/>
      <c r="NTF421" s="91"/>
      <c r="NTG421" s="91"/>
      <c r="NTH421" s="91"/>
      <c r="NTI421" s="91"/>
      <c r="NTJ421" s="91"/>
      <c r="NTK421" s="91"/>
      <c r="NTL421" s="91"/>
      <c r="NTM421" s="91"/>
      <c r="NTN421" s="91"/>
      <c r="NTO421" s="91"/>
      <c r="NTP421" s="91"/>
      <c r="NTQ421" s="91"/>
      <c r="NTR421" s="91"/>
      <c r="NTS421" s="91"/>
      <c r="NTT421" s="91"/>
      <c r="NTU421" s="91"/>
      <c r="NTV421" s="91"/>
      <c r="NTW421" s="91"/>
      <c r="NTX421" s="91"/>
      <c r="NTY421" s="91"/>
      <c r="NTZ421" s="91"/>
      <c r="NUA421" s="91"/>
      <c r="NUB421" s="91"/>
      <c r="NUC421" s="91"/>
      <c r="NUD421" s="91"/>
      <c r="NUE421" s="91"/>
      <c r="NUF421" s="91"/>
      <c r="NUG421" s="91"/>
      <c r="NUH421" s="91"/>
      <c r="NUI421" s="91"/>
      <c r="NUJ421" s="91"/>
      <c r="NUK421" s="91"/>
      <c r="NUL421" s="91"/>
      <c r="NUM421" s="91"/>
      <c r="NUN421" s="91"/>
      <c r="NUO421" s="91"/>
      <c r="NUP421" s="91"/>
      <c r="NUQ421" s="91"/>
      <c r="NUR421" s="91"/>
      <c r="NUS421" s="91"/>
      <c r="NUT421" s="91"/>
      <c r="NUU421" s="91"/>
      <c r="NUV421" s="91"/>
      <c r="NUW421" s="91"/>
      <c r="NUX421" s="91"/>
      <c r="NUY421" s="91"/>
      <c r="NUZ421" s="91"/>
      <c r="NVA421" s="91"/>
      <c r="NVB421" s="91"/>
      <c r="NVC421" s="91"/>
      <c r="NVD421" s="91"/>
      <c r="NVE421" s="91"/>
      <c r="NVF421" s="91"/>
      <c r="NVG421" s="91"/>
      <c r="NVH421" s="91"/>
      <c r="NVI421" s="91"/>
      <c r="NVJ421" s="91"/>
      <c r="NVK421" s="91"/>
      <c r="NVL421" s="91"/>
      <c r="NVM421" s="91"/>
      <c r="NVN421" s="91"/>
      <c r="NVO421" s="91"/>
      <c r="NVP421" s="91"/>
      <c r="NVQ421" s="91"/>
      <c r="NVR421" s="91"/>
      <c r="NVS421" s="91"/>
      <c r="NVT421" s="91"/>
      <c r="NVU421" s="91"/>
      <c r="NVV421" s="91"/>
      <c r="NVW421" s="91"/>
      <c r="NVX421" s="91"/>
      <c r="NVY421" s="91"/>
      <c r="NVZ421" s="91"/>
      <c r="NWA421" s="91"/>
      <c r="NWB421" s="91"/>
      <c r="NWC421" s="91"/>
      <c r="NWD421" s="91"/>
      <c r="NWE421" s="91"/>
      <c r="NWF421" s="91"/>
      <c r="NWG421" s="91"/>
      <c r="NWH421" s="91"/>
      <c r="NWI421" s="91"/>
      <c r="NWJ421" s="91"/>
      <c r="NWK421" s="91"/>
      <c r="NWL421" s="91"/>
      <c r="NWM421" s="91"/>
      <c r="NWN421" s="91"/>
      <c r="NWO421" s="91"/>
      <c r="NWP421" s="91"/>
      <c r="NWQ421" s="91"/>
      <c r="NWR421" s="91"/>
      <c r="NWS421" s="91"/>
      <c r="NWT421" s="91"/>
      <c r="NWU421" s="91"/>
      <c r="NWV421" s="91"/>
      <c r="NWW421" s="91"/>
      <c r="NWX421" s="91"/>
      <c r="NWY421" s="91"/>
      <c r="NWZ421" s="91"/>
      <c r="NXA421" s="91"/>
      <c r="NXB421" s="91"/>
      <c r="NXC421" s="91"/>
      <c r="NXD421" s="91"/>
      <c r="NXE421" s="91"/>
      <c r="NXF421" s="91"/>
      <c r="NXG421" s="91"/>
      <c r="NXH421" s="91"/>
      <c r="NXI421" s="91"/>
      <c r="NXJ421" s="91"/>
      <c r="NXK421" s="91"/>
      <c r="NXL421" s="91"/>
      <c r="NXM421" s="91"/>
      <c r="NXN421" s="91"/>
      <c r="NXO421" s="91"/>
      <c r="NXP421" s="91"/>
      <c r="NXQ421" s="91"/>
      <c r="NXR421" s="91"/>
      <c r="NXS421" s="91"/>
      <c r="NXT421" s="91"/>
      <c r="NXU421" s="91"/>
      <c r="NXV421" s="91"/>
      <c r="NXW421" s="91"/>
      <c r="NXX421" s="91"/>
      <c r="NXY421" s="91"/>
      <c r="NXZ421" s="91"/>
      <c r="NYA421" s="91"/>
      <c r="NYB421" s="91"/>
      <c r="NYC421" s="91"/>
      <c r="NYD421" s="91"/>
      <c r="NYE421" s="91"/>
      <c r="NYF421" s="91"/>
      <c r="NYG421" s="91"/>
      <c r="NYH421" s="91"/>
      <c r="NYI421" s="91"/>
      <c r="NYJ421" s="91"/>
      <c r="NYK421" s="91"/>
      <c r="NYL421" s="91"/>
      <c r="NYM421" s="91"/>
      <c r="NYN421" s="91"/>
      <c r="NYO421" s="91"/>
      <c r="NYP421" s="91"/>
      <c r="NYQ421" s="91"/>
      <c r="NYR421" s="91"/>
      <c r="NYS421" s="91"/>
      <c r="NYT421" s="91"/>
      <c r="NYU421" s="91"/>
      <c r="NYV421" s="91"/>
      <c r="NYW421" s="91"/>
      <c r="NYX421" s="91"/>
      <c r="NYY421" s="91"/>
      <c r="NYZ421" s="91"/>
      <c r="NZA421" s="91"/>
      <c r="NZB421" s="91"/>
      <c r="NZC421" s="91"/>
      <c r="NZD421" s="91"/>
      <c r="NZE421" s="91"/>
      <c r="NZF421" s="91"/>
      <c r="NZG421" s="91"/>
      <c r="NZH421" s="91"/>
      <c r="NZI421" s="91"/>
      <c r="NZJ421" s="91"/>
      <c r="NZK421" s="91"/>
      <c r="NZL421" s="91"/>
      <c r="NZM421" s="91"/>
      <c r="NZN421" s="91"/>
      <c r="NZO421" s="91"/>
      <c r="NZP421" s="91"/>
      <c r="NZQ421" s="91"/>
      <c r="NZR421" s="91"/>
      <c r="NZS421" s="91"/>
      <c r="NZT421" s="91"/>
      <c r="NZU421" s="91"/>
      <c r="NZV421" s="91"/>
      <c r="NZW421" s="91"/>
      <c r="NZX421" s="91"/>
      <c r="NZY421" s="91"/>
      <c r="NZZ421" s="91"/>
      <c r="OAA421" s="91"/>
      <c r="OAB421" s="91"/>
      <c r="OAC421" s="91"/>
      <c r="OAD421" s="91"/>
      <c r="OAE421" s="91"/>
      <c r="OAF421" s="91"/>
      <c r="OAG421" s="91"/>
      <c r="OAH421" s="91"/>
      <c r="OAI421" s="91"/>
      <c r="OAJ421" s="91"/>
      <c r="OAK421" s="91"/>
      <c r="OAL421" s="91"/>
      <c r="OAM421" s="91"/>
      <c r="OAN421" s="91"/>
      <c r="OAO421" s="91"/>
      <c r="OAP421" s="91"/>
      <c r="OAQ421" s="91"/>
      <c r="OAR421" s="91"/>
      <c r="OAS421" s="91"/>
      <c r="OAT421" s="91"/>
      <c r="OAU421" s="91"/>
      <c r="OAV421" s="91"/>
      <c r="OAW421" s="91"/>
      <c r="OAX421" s="91"/>
      <c r="OAY421" s="91"/>
      <c r="OAZ421" s="91"/>
      <c r="OBA421" s="91"/>
      <c r="OBB421" s="91"/>
      <c r="OBC421" s="91"/>
      <c r="OBD421" s="91"/>
      <c r="OBE421" s="91"/>
      <c r="OBF421" s="91"/>
      <c r="OBG421" s="91"/>
      <c r="OBH421" s="91"/>
      <c r="OBI421" s="91"/>
      <c r="OBJ421" s="91"/>
      <c r="OBK421" s="91"/>
      <c r="OBL421" s="91"/>
      <c r="OBM421" s="91"/>
      <c r="OBN421" s="91"/>
      <c r="OBO421" s="91"/>
      <c r="OBP421" s="91"/>
      <c r="OBQ421" s="91"/>
      <c r="OBR421" s="91"/>
      <c r="OBS421" s="91"/>
      <c r="OBT421" s="91"/>
      <c r="OBU421" s="91"/>
      <c r="OBV421" s="91"/>
      <c r="OBW421" s="91"/>
      <c r="OBX421" s="91"/>
      <c r="OBY421" s="91"/>
      <c r="OBZ421" s="91"/>
      <c r="OCA421" s="91"/>
      <c r="OCB421" s="91"/>
      <c r="OCC421" s="91"/>
      <c r="OCD421" s="91"/>
      <c r="OCE421" s="91"/>
      <c r="OCF421" s="91"/>
      <c r="OCG421" s="91"/>
      <c r="OCH421" s="91"/>
      <c r="OCI421" s="91"/>
      <c r="OCJ421" s="91"/>
      <c r="OCK421" s="91"/>
      <c r="OCL421" s="91"/>
      <c r="OCM421" s="91"/>
      <c r="OCN421" s="91"/>
      <c r="OCO421" s="91"/>
      <c r="OCP421" s="91"/>
      <c r="OCQ421" s="91"/>
      <c r="OCR421" s="91"/>
      <c r="OCS421" s="91"/>
      <c r="OCT421" s="91"/>
      <c r="OCU421" s="91"/>
      <c r="OCV421" s="91"/>
      <c r="OCW421" s="91"/>
      <c r="OCX421" s="91"/>
      <c r="OCY421" s="91"/>
      <c r="OCZ421" s="91"/>
      <c r="ODA421" s="91"/>
      <c r="ODB421" s="91"/>
      <c r="ODC421" s="91"/>
      <c r="ODD421" s="91"/>
      <c r="ODE421" s="91"/>
      <c r="ODF421" s="91"/>
      <c r="ODG421" s="91"/>
      <c r="ODH421" s="91"/>
      <c r="ODI421" s="91"/>
      <c r="ODJ421" s="91"/>
      <c r="ODK421" s="91"/>
      <c r="ODL421" s="91"/>
      <c r="ODM421" s="91"/>
      <c r="ODN421" s="91"/>
      <c r="ODO421" s="91"/>
      <c r="ODP421" s="91"/>
      <c r="ODQ421" s="91"/>
      <c r="ODR421" s="91"/>
      <c r="ODS421" s="91"/>
      <c r="ODT421" s="91"/>
      <c r="ODU421" s="91"/>
      <c r="ODV421" s="91"/>
      <c r="ODW421" s="91"/>
      <c r="ODX421" s="91"/>
      <c r="ODY421" s="91"/>
      <c r="ODZ421" s="91"/>
      <c r="OEA421" s="91"/>
      <c r="OEB421" s="91"/>
      <c r="OEC421" s="91"/>
      <c r="OED421" s="91"/>
      <c r="OEE421" s="91"/>
      <c r="OEF421" s="91"/>
      <c r="OEG421" s="91"/>
      <c r="OEH421" s="91"/>
      <c r="OEI421" s="91"/>
      <c r="OEJ421" s="91"/>
      <c r="OEK421" s="91"/>
      <c r="OEL421" s="91"/>
      <c r="OEM421" s="91"/>
      <c r="OEN421" s="91"/>
      <c r="OEO421" s="91"/>
      <c r="OEP421" s="91"/>
      <c r="OEQ421" s="91"/>
      <c r="OER421" s="91"/>
      <c r="OES421" s="91"/>
      <c r="OET421" s="91"/>
      <c r="OEU421" s="91"/>
      <c r="OEV421" s="91"/>
      <c r="OEW421" s="91"/>
      <c r="OEX421" s="91"/>
      <c r="OEY421" s="91"/>
      <c r="OEZ421" s="91"/>
      <c r="OFA421" s="91"/>
      <c r="OFB421" s="91"/>
      <c r="OFC421" s="91"/>
      <c r="OFD421" s="91"/>
      <c r="OFE421" s="91"/>
      <c r="OFF421" s="91"/>
      <c r="OFG421" s="91"/>
      <c r="OFH421" s="91"/>
      <c r="OFI421" s="91"/>
      <c r="OFJ421" s="91"/>
      <c r="OFK421" s="91"/>
      <c r="OFL421" s="91"/>
      <c r="OFM421" s="91"/>
      <c r="OFN421" s="91"/>
      <c r="OFO421" s="91"/>
      <c r="OFP421" s="91"/>
      <c r="OFQ421" s="91"/>
      <c r="OFR421" s="91"/>
      <c r="OFS421" s="91"/>
      <c r="OFT421" s="91"/>
      <c r="OFU421" s="91"/>
      <c r="OFV421" s="91"/>
      <c r="OFW421" s="91"/>
      <c r="OFX421" s="91"/>
      <c r="OFY421" s="91"/>
      <c r="OFZ421" s="91"/>
      <c r="OGA421" s="91"/>
      <c r="OGB421" s="91"/>
      <c r="OGC421" s="91"/>
      <c r="OGD421" s="91"/>
      <c r="OGE421" s="91"/>
      <c r="OGF421" s="91"/>
      <c r="OGG421" s="91"/>
      <c r="OGH421" s="91"/>
      <c r="OGI421" s="91"/>
      <c r="OGJ421" s="91"/>
      <c r="OGK421" s="91"/>
      <c r="OGL421" s="91"/>
      <c r="OGM421" s="91"/>
      <c r="OGN421" s="91"/>
      <c r="OGO421" s="91"/>
      <c r="OGP421" s="91"/>
      <c r="OGQ421" s="91"/>
      <c r="OGR421" s="91"/>
      <c r="OGS421" s="91"/>
      <c r="OGT421" s="91"/>
      <c r="OGU421" s="91"/>
      <c r="OGV421" s="91"/>
      <c r="OGW421" s="91"/>
      <c r="OGX421" s="91"/>
      <c r="OGY421" s="91"/>
      <c r="OGZ421" s="91"/>
      <c r="OHA421" s="91"/>
      <c r="OHB421" s="91"/>
      <c r="OHC421" s="91"/>
      <c r="OHD421" s="91"/>
      <c r="OHE421" s="91"/>
      <c r="OHF421" s="91"/>
      <c r="OHG421" s="91"/>
      <c r="OHH421" s="91"/>
      <c r="OHI421" s="91"/>
      <c r="OHJ421" s="91"/>
      <c r="OHK421" s="91"/>
      <c r="OHL421" s="91"/>
      <c r="OHM421" s="91"/>
      <c r="OHN421" s="91"/>
      <c r="OHO421" s="91"/>
      <c r="OHP421" s="91"/>
      <c r="OHQ421" s="91"/>
      <c r="OHR421" s="91"/>
      <c r="OHS421" s="91"/>
      <c r="OHT421" s="91"/>
      <c r="OHU421" s="91"/>
      <c r="OHV421" s="91"/>
      <c r="OHW421" s="91"/>
      <c r="OHX421" s="91"/>
      <c r="OHY421" s="91"/>
      <c r="OHZ421" s="91"/>
      <c r="OIA421" s="91"/>
      <c r="OIB421" s="91"/>
      <c r="OIC421" s="91"/>
      <c r="OID421" s="91"/>
      <c r="OIE421" s="91"/>
      <c r="OIF421" s="91"/>
      <c r="OIG421" s="91"/>
      <c r="OIH421" s="91"/>
      <c r="OII421" s="91"/>
      <c r="OIJ421" s="91"/>
      <c r="OIK421" s="91"/>
      <c r="OIL421" s="91"/>
      <c r="OIM421" s="91"/>
      <c r="OIN421" s="91"/>
      <c r="OIO421" s="91"/>
      <c r="OIP421" s="91"/>
      <c r="OIQ421" s="91"/>
      <c r="OIR421" s="91"/>
      <c r="OIS421" s="91"/>
      <c r="OIT421" s="91"/>
      <c r="OIU421" s="91"/>
      <c r="OIV421" s="91"/>
      <c r="OIW421" s="91"/>
      <c r="OIX421" s="91"/>
      <c r="OIY421" s="91"/>
      <c r="OIZ421" s="91"/>
      <c r="OJA421" s="91"/>
      <c r="OJB421" s="91"/>
      <c r="OJC421" s="91"/>
      <c r="OJD421" s="91"/>
      <c r="OJE421" s="91"/>
      <c r="OJF421" s="91"/>
      <c r="OJG421" s="91"/>
      <c r="OJH421" s="91"/>
      <c r="OJI421" s="91"/>
      <c r="OJJ421" s="91"/>
      <c r="OJK421" s="91"/>
      <c r="OJL421" s="91"/>
      <c r="OJM421" s="91"/>
      <c r="OJN421" s="91"/>
      <c r="OJO421" s="91"/>
      <c r="OJP421" s="91"/>
      <c r="OJQ421" s="91"/>
      <c r="OJR421" s="91"/>
      <c r="OJS421" s="91"/>
      <c r="OJT421" s="91"/>
      <c r="OJU421" s="91"/>
      <c r="OJV421" s="91"/>
      <c r="OJW421" s="91"/>
      <c r="OJX421" s="91"/>
      <c r="OJY421" s="91"/>
      <c r="OJZ421" s="91"/>
      <c r="OKA421" s="91"/>
      <c r="OKB421" s="91"/>
      <c r="OKC421" s="91"/>
      <c r="OKD421" s="91"/>
      <c r="OKE421" s="91"/>
      <c r="OKF421" s="91"/>
      <c r="OKG421" s="91"/>
      <c r="OKH421" s="91"/>
      <c r="OKI421" s="91"/>
      <c r="OKJ421" s="91"/>
      <c r="OKK421" s="91"/>
      <c r="OKL421" s="91"/>
      <c r="OKM421" s="91"/>
      <c r="OKN421" s="91"/>
      <c r="OKO421" s="91"/>
      <c r="OKP421" s="91"/>
      <c r="OKQ421" s="91"/>
      <c r="OKR421" s="91"/>
      <c r="OKS421" s="91"/>
      <c r="OKT421" s="91"/>
      <c r="OKU421" s="91"/>
      <c r="OKV421" s="91"/>
      <c r="OKW421" s="91"/>
      <c r="OKX421" s="91"/>
      <c r="OKY421" s="91"/>
      <c r="OKZ421" s="91"/>
      <c r="OLA421" s="91"/>
      <c r="OLB421" s="91"/>
      <c r="OLC421" s="91"/>
      <c r="OLD421" s="91"/>
      <c r="OLE421" s="91"/>
      <c r="OLF421" s="91"/>
      <c r="OLG421" s="91"/>
      <c r="OLH421" s="91"/>
      <c r="OLI421" s="91"/>
      <c r="OLJ421" s="91"/>
      <c r="OLK421" s="91"/>
      <c r="OLL421" s="91"/>
      <c r="OLM421" s="91"/>
      <c r="OLN421" s="91"/>
      <c r="OLO421" s="91"/>
      <c r="OLP421" s="91"/>
      <c r="OLQ421" s="91"/>
      <c r="OLR421" s="91"/>
      <c r="OLS421" s="91"/>
      <c r="OLT421" s="91"/>
      <c r="OLU421" s="91"/>
      <c r="OLV421" s="91"/>
      <c r="OLW421" s="91"/>
      <c r="OLX421" s="91"/>
      <c r="OLY421" s="91"/>
      <c r="OLZ421" s="91"/>
      <c r="OMA421" s="91"/>
      <c r="OMB421" s="91"/>
      <c r="OMC421" s="91"/>
      <c r="OMD421" s="91"/>
      <c r="OME421" s="91"/>
      <c r="OMF421" s="91"/>
      <c r="OMG421" s="91"/>
      <c r="OMH421" s="91"/>
      <c r="OMI421" s="91"/>
      <c r="OMJ421" s="91"/>
      <c r="OMK421" s="91"/>
      <c r="OML421" s="91"/>
      <c r="OMM421" s="91"/>
      <c r="OMN421" s="91"/>
      <c r="OMO421" s="91"/>
      <c r="OMP421" s="91"/>
      <c r="OMQ421" s="91"/>
      <c r="OMR421" s="91"/>
      <c r="OMS421" s="91"/>
      <c r="OMT421" s="91"/>
      <c r="OMU421" s="91"/>
      <c r="OMV421" s="91"/>
      <c r="OMW421" s="91"/>
      <c r="OMX421" s="91"/>
      <c r="OMY421" s="91"/>
      <c r="OMZ421" s="91"/>
      <c r="ONA421" s="91"/>
      <c r="ONB421" s="91"/>
      <c r="ONC421" s="91"/>
      <c r="OND421" s="91"/>
      <c r="ONE421" s="91"/>
      <c r="ONF421" s="91"/>
      <c r="ONG421" s="91"/>
      <c r="ONH421" s="91"/>
      <c r="ONI421" s="91"/>
      <c r="ONJ421" s="91"/>
      <c r="ONK421" s="91"/>
      <c r="ONL421" s="91"/>
      <c r="ONM421" s="91"/>
      <c r="ONN421" s="91"/>
      <c r="ONO421" s="91"/>
      <c r="ONP421" s="91"/>
      <c r="ONQ421" s="91"/>
      <c r="ONR421" s="91"/>
      <c r="ONS421" s="91"/>
      <c r="ONT421" s="91"/>
      <c r="ONU421" s="91"/>
      <c r="ONV421" s="91"/>
      <c r="ONW421" s="91"/>
      <c r="ONX421" s="91"/>
      <c r="ONY421" s="91"/>
      <c r="ONZ421" s="91"/>
      <c r="OOA421" s="91"/>
      <c r="OOB421" s="91"/>
      <c r="OOC421" s="91"/>
      <c r="OOD421" s="91"/>
      <c r="OOE421" s="91"/>
      <c r="OOF421" s="91"/>
      <c r="OOG421" s="91"/>
      <c r="OOH421" s="91"/>
      <c r="OOI421" s="91"/>
      <c r="OOJ421" s="91"/>
      <c r="OOK421" s="91"/>
      <c r="OOL421" s="91"/>
      <c r="OOM421" s="91"/>
      <c r="OON421" s="91"/>
      <c r="OOO421" s="91"/>
      <c r="OOP421" s="91"/>
      <c r="OOQ421" s="91"/>
      <c r="OOR421" s="91"/>
      <c r="OOS421" s="91"/>
      <c r="OOT421" s="91"/>
      <c r="OOU421" s="91"/>
      <c r="OOV421" s="91"/>
      <c r="OOW421" s="91"/>
      <c r="OOX421" s="91"/>
      <c r="OOY421" s="91"/>
      <c r="OOZ421" s="91"/>
      <c r="OPA421" s="91"/>
      <c r="OPB421" s="91"/>
      <c r="OPC421" s="91"/>
      <c r="OPD421" s="91"/>
      <c r="OPE421" s="91"/>
      <c r="OPF421" s="91"/>
      <c r="OPG421" s="91"/>
      <c r="OPH421" s="91"/>
      <c r="OPI421" s="91"/>
      <c r="OPJ421" s="91"/>
      <c r="OPK421" s="91"/>
      <c r="OPL421" s="91"/>
      <c r="OPM421" s="91"/>
      <c r="OPN421" s="91"/>
      <c r="OPO421" s="91"/>
      <c r="OPP421" s="91"/>
      <c r="OPQ421" s="91"/>
      <c r="OPR421" s="91"/>
      <c r="OPS421" s="91"/>
      <c r="OPT421" s="91"/>
      <c r="OPU421" s="91"/>
      <c r="OPV421" s="91"/>
      <c r="OPW421" s="91"/>
      <c r="OPX421" s="91"/>
      <c r="OPY421" s="91"/>
      <c r="OPZ421" s="91"/>
      <c r="OQA421" s="91"/>
      <c r="OQB421" s="91"/>
      <c r="OQC421" s="91"/>
      <c r="OQD421" s="91"/>
      <c r="OQE421" s="91"/>
      <c r="OQF421" s="91"/>
      <c r="OQG421" s="91"/>
      <c r="OQH421" s="91"/>
      <c r="OQI421" s="91"/>
      <c r="OQJ421" s="91"/>
      <c r="OQK421" s="91"/>
      <c r="OQL421" s="91"/>
      <c r="OQM421" s="91"/>
      <c r="OQN421" s="91"/>
      <c r="OQO421" s="91"/>
      <c r="OQP421" s="91"/>
      <c r="OQQ421" s="91"/>
      <c r="OQR421" s="91"/>
      <c r="OQS421" s="91"/>
      <c r="OQT421" s="91"/>
      <c r="OQU421" s="91"/>
      <c r="OQV421" s="91"/>
      <c r="OQW421" s="91"/>
      <c r="OQX421" s="91"/>
      <c r="OQY421" s="91"/>
      <c r="OQZ421" s="91"/>
      <c r="ORA421" s="91"/>
      <c r="ORB421" s="91"/>
      <c r="ORC421" s="91"/>
      <c r="ORD421" s="91"/>
      <c r="ORE421" s="91"/>
      <c r="ORF421" s="91"/>
      <c r="ORG421" s="91"/>
      <c r="ORH421" s="91"/>
      <c r="ORI421" s="91"/>
      <c r="ORJ421" s="91"/>
      <c r="ORK421" s="91"/>
      <c r="ORL421" s="91"/>
      <c r="ORM421" s="91"/>
      <c r="ORN421" s="91"/>
      <c r="ORO421" s="91"/>
      <c r="ORP421" s="91"/>
      <c r="ORQ421" s="91"/>
      <c r="ORR421" s="91"/>
      <c r="ORS421" s="91"/>
      <c r="ORT421" s="91"/>
      <c r="ORU421" s="91"/>
      <c r="ORV421" s="91"/>
      <c r="ORW421" s="91"/>
      <c r="ORX421" s="91"/>
      <c r="ORY421" s="91"/>
      <c r="ORZ421" s="91"/>
      <c r="OSA421" s="91"/>
      <c r="OSB421" s="91"/>
      <c r="OSC421" s="91"/>
      <c r="OSD421" s="91"/>
      <c r="OSE421" s="91"/>
      <c r="OSF421" s="91"/>
      <c r="OSG421" s="91"/>
      <c r="OSH421" s="91"/>
      <c r="OSI421" s="91"/>
      <c r="OSJ421" s="91"/>
      <c r="OSK421" s="91"/>
      <c r="OSL421" s="91"/>
      <c r="OSM421" s="91"/>
      <c r="OSN421" s="91"/>
      <c r="OSO421" s="91"/>
      <c r="OSP421" s="91"/>
      <c r="OSQ421" s="91"/>
      <c r="OSR421" s="91"/>
      <c r="OSS421" s="91"/>
      <c r="OST421" s="91"/>
      <c r="OSU421" s="91"/>
      <c r="OSV421" s="91"/>
      <c r="OSW421" s="91"/>
      <c r="OSX421" s="91"/>
      <c r="OSY421" s="91"/>
      <c r="OSZ421" s="91"/>
      <c r="OTA421" s="91"/>
      <c r="OTB421" s="91"/>
      <c r="OTC421" s="91"/>
      <c r="OTD421" s="91"/>
      <c r="OTE421" s="91"/>
      <c r="OTF421" s="91"/>
      <c r="OTG421" s="91"/>
      <c r="OTH421" s="91"/>
      <c r="OTI421" s="91"/>
      <c r="OTJ421" s="91"/>
      <c r="OTK421" s="91"/>
      <c r="OTL421" s="91"/>
      <c r="OTM421" s="91"/>
      <c r="OTN421" s="91"/>
      <c r="OTO421" s="91"/>
      <c r="OTP421" s="91"/>
      <c r="OTQ421" s="91"/>
      <c r="OTR421" s="91"/>
      <c r="OTS421" s="91"/>
      <c r="OTT421" s="91"/>
      <c r="OTU421" s="91"/>
      <c r="OTV421" s="91"/>
      <c r="OTW421" s="91"/>
      <c r="OTX421" s="91"/>
      <c r="OTY421" s="91"/>
      <c r="OTZ421" s="91"/>
      <c r="OUA421" s="91"/>
      <c r="OUB421" s="91"/>
      <c r="OUC421" s="91"/>
      <c r="OUD421" s="91"/>
      <c r="OUE421" s="91"/>
      <c r="OUF421" s="91"/>
      <c r="OUG421" s="91"/>
      <c r="OUH421" s="91"/>
      <c r="OUI421" s="91"/>
      <c r="OUJ421" s="91"/>
      <c r="OUK421" s="91"/>
      <c r="OUL421" s="91"/>
      <c r="OUM421" s="91"/>
      <c r="OUN421" s="91"/>
      <c r="OUO421" s="91"/>
      <c r="OUP421" s="91"/>
      <c r="OUQ421" s="91"/>
      <c r="OUR421" s="91"/>
      <c r="OUS421" s="91"/>
      <c r="OUT421" s="91"/>
      <c r="OUU421" s="91"/>
      <c r="OUV421" s="91"/>
      <c r="OUW421" s="91"/>
      <c r="OUX421" s="91"/>
      <c r="OUY421" s="91"/>
      <c r="OUZ421" s="91"/>
      <c r="OVA421" s="91"/>
      <c r="OVB421" s="91"/>
      <c r="OVC421" s="91"/>
      <c r="OVD421" s="91"/>
      <c r="OVE421" s="91"/>
      <c r="OVF421" s="91"/>
      <c r="OVG421" s="91"/>
      <c r="OVH421" s="91"/>
      <c r="OVI421" s="91"/>
      <c r="OVJ421" s="91"/>
      <c r="OVK421" s="91"/>
      <c r="OVL421" s="91"/>
      <c r="OVM421" s="91"/>
      <c r="OVN421" s="91"/>
      <c r="OVO421" s="91"/>
      <c r="OVP421" s="91"/>
      <c r="OVQ421" s="91"/>
      <c r="OVR421" s="91"/>
      <c r="OVS421" s="91"/>
      <c r="OVT421" s="91"/>
      <c r="OVU421" s="91"/>
      <c r="OVV421" s="91"/>
      <c r="OVW421" s="91"/>
      <c r="OVX421" s="91"/>
      <c r="OVY421" s="91"/>
      <c r="OVZ421" s="91"/>
      <c r="OWA421" s="91"/>
      <c r="OWB421" s="91"/>
      <c r="OWC421" s="91"/>
      <c r="OWD421" s="91"/>
      <c r="OWE421" s="91"/>
      <c r="OWF421" s="91"/>
      <c r="OWG421" s="91"/>
      <c r="OWH421" s="91"/>
      <c r="OWI421" s="91"/>
      <c r="OWJ421" s="91"/>
      <c r="OWK421" s="91"/>
      <c r="OWL421" s="91"/>
      <c r="OWM421" s="91"/>
      <c r="OWN421" s="91"/>
      <c r="OWO421" s="91"/>
      <c r="OWP421" s="91"/>
      <c r="OWQ421" s="91"/>
      <c r="OWR421" s="91"/>
      <c r="OWS421" s="91"/>
      <c r="OWT421" s="91"/>
      <c r="OWU421" s="91"/>
      <c r="OWV421" s="91"/>
      <c r="OWW421" s="91"/>
      <c r="OWX421" s="91"/>
      <c r="OWY421" s="91"/>
      <c r="OWZ421" s="91"/>
      <c r="OXA421" s="91"/>
      <c r="OXB421" s="91"/>
      <c r="OXC421" s="91"/>
      <c r="OXD421" s="91"/>
      <c r="OXE421" s="91"/>
      <c r="OXF421" s="91"/>
      <c r="OXG421" s="91"/>
      <c r="OXH421" s="91"/>
      <c r="OXI421" s="91"/>
      <c r="OXJ421" s="91"/>
      <c r="OXK421" s="91"/>
      <c r="OXL421" s="91"/>
      <c r="OXM421" s="91"/>
      <c r="OXN421" s="91"/>
      <c r="OXO421" s="91"/>
      <c r="OXP421" s="91"/>
      <c r="OXQ421" s="91"/>
      <c r="OXR421" s="91"/>
      <c r="OXS421" s="91"/>
      <c r="OXT421" s="91"/>
      <c r="OXU421" s="91"/>
      <c r="OXV421" s="91"/>
      <c r="OXW421" s="91"/>
      <c r="OXX421" s="91"/>
      <c r="OXY421" s="91"/>
      <c r="OXZ421" s="91"/>
      <c r="OYA421" s="91"/>
      <c r="OYB421" s="91"/>
      <c r="OYC421" s="91"/>
      <c r="OYD421" s="91"/>
      <c r="OYE421" s="91"/>
      <c r="OYF421" s="91"/>
      <c r="OYG421" s="91"/>
      <c r="OYH421" s="91"/>
      <c r="OYI421" s="91"/>
      <c r="OYJ421" s="91"/>
      <c r="OYK421" s="91"/>
      <c r="OYL421" s="91"/>
      <c r="OYM421" s="91"/>
      <c r="OYN421" s="91"/>
      <c r="OYO421" s="91"/>
      <c r="OYP421" s="91"/>
      <c r="OYQ421" s="91"/>
      <c r="OYR421" s="91"/>
      <c r="OYS421" s="91"/>
      <c r="OYT421" s="91"/>
      <c r="OYU421" s="91"/>
      <c r="OYV421" s="91"/>
      <c r="OYW421" s="91"/>
      <c r="OYX421" s="91"/>
      <c r="OYY421" s="91"/>
      <c r="OYZ421" s="91"/>
      <c r="OZA421" s="91"/>
      <c r="OZB421" s="91"/>
      <c r="OZC421" s="91"/>
      <c r="OZD421" s="91"/>
      <c r="OZE421" s="91"/>
      <c r="OZF421" s="91"/>
      <c r="OZG421" s="91"/>
      <c r="OZH421" s="91"/>
      <c r="OZI421" s="91"/>
      <c r="OZJ421" s="91"/>
      <c r="OZK421" s="91"/>
      <c r="OZL421" s="91"/>
      <c r="OZM421" s="91"/>
      <c r="OZN421" s="91"/>
      <c r="OZO421" s="91"/>
      <c r="OZP421" s="91"/>
      <c r="OZQ421" s="91"/>
      <c r="OZR421" s="91"/>
      <c r="OZS421" s="91"/>
      <c r="OZT421" s="91"/>
      <c r="OZU421" s="91"/>
      <c r="OZV421" s="91"/>
      <c r="OZW421" s="91"/>
      <c r="OZX421" s="91"/>
      <c r="OZY421" s="91"/>
      <c r="OZZ421" s="91"/>
      <c r="PAA421" s="91"/>
      <c r="PAB421" s="91"/>
      <c r="PAC421" s="91"/>
      <c r="PAD421" s="91"/>
      <c r="PAE421" s="91"/>
      <c r="PAF421" s="91"/>
      <c r="PAG421" s="91"/>
      <c r="PAH421" s="91"/>
      <c r="PAI421" s="91"/>
      <c r="PAJ421" s="91"/>
      <c r="PAK421" s="91"/>
      <c r="PAL421" s="91"/>
      <c r="PAM421" s="91"/>
      <c r="PAN421" s="91"/>
      <c r="PAO421" s="91"/>
      <c r="PAP421" s="91"/>
      <c r="PAQ421" s="91"/>
      <c r="PAR421" s="91"/>
      <c r="PAS421" s="91"/>
      <c r="PAT421" s="91"/>
      <c r="PAU421" s="91"/>
      <c r="PAV421" s="91"/>
      <c r="PAW421" s="91"/>
      <c r="PAX421" s="91"/>
      <c r="PAY421" s="91"/>
      <c r="PAZ421" s="91"/>
      <c r="PBA421" s="91"/>
      <c r="PBB421" s="91"/>
      <c r="PBC421" s="91"/>
      <c r="PBD421" s="91"/>
      <c r="PBE421" s="91"/>
      <c r="PBF421" s="91"/>
      <c r="PBG421" s="91"/>
      <c r="PBH421" s="91"/>
      <c r="PBI421" s="91"/>
      <c r="PBJ421" s="91"/>
      <c r="PBK421" s="91"/>
      <c r="PBL421" s="91"/>
      <c r="PBM421" s="91"/>
      <c r="PBN421" s="91"/>
      <c r="PBO421" s="91"/>
      <c r="PBP421" s="91"/>
      <c r="PBQ421" s="91"/>
      <c r="PBR421" s="91"/>
      <c r="PBS421" s="91"/>
      <c r="PBT421" s="91"/>
      <c r="PBU421" s="91"/>
      <c r="PBV421" s="91"/>
      <c r="PBW421" s="91"/>
      <c r="PBX421" s="91"/>
      <c r="PBY421" s="91"/>
      <c r="PBZ421" s="91"/>
      <c r="PCA421" s="91"/>
      <c r="PCB421" s="91"/>
      <c r="PCC421" s="91"/>
      <c r="PCD421" s="91"/>
      <c r="PCE421" s="91"/>
      <c r="PCF421" s="91"/>
      <c r="PCG421" s="91"/>
      <c r="PCH421" s="91"/>
      <c r="PCI421" s="91"/>
      <c r="PCJ421" s="91"/>
      <c r="PCK421" s="91"/>
      <c r="PCL421" s="91"/>
      <c r="PCM421" s="91"/>
      <c r="PCN421" s="91"/>
      <c r="PCO421" s="91"/>
      <c r="PCP421" s="91"/>
      <c r="PCQ421" s="91"/>
      <c r="PCR421" s="91"/>
      <c r="PCS421" s="91"/>
      <c r="PCT421" s="91"/>
      <c r="PCU421" s="91"/>
      <c r="PCV421" s="91"/>
      <c r="PCW421" s="91"/>
      <c r="PCX421" s="91"/>
      <c r="PCY421" s="91"/>
      <c r="PCZ421" s="91"/>
      <c r="PDA421" s="91"/>
      <c r="PDB421" s="91"/>
      <c r="PDC421" s="91"/>
      <c r="PDD421" s="91"/>
      <c r="PDE421" s="91"/>
      <c r="PDF421" s="91"/>
      <c r="PDG421" s="91"/>
      <c r="PDH421" s="91"/>
      <c r="PDI421" s="91"/>
      <c r="PDJ421" s="91"/>
      <c r="PDK421" s="91"/>
      <c r="PDL421" s="91"/>
      <c r="PDM421" s="91"/>
      <c r="PDN421" s="91"/>
      <c r="PDO421" s="91"/>
      <c r="PDP421" s="91"/>
      <c r="PDQ421" s="91"/>
      <c r="PDR421" s="91"/>
      <c r="PDS421" s="91"/>
      <c r="PDT421" s="91"/>
      <c r="PDU421" s="91"/>
      <c r="PDV421" s="91"/>
      <c r="PDW421" s="91"/>
      <c r="PDX421" s="91"/>
      <c r="PDY421" s="91"/>
      <c r="PDZ421" s="91"/>
      <c r="PEA421" s="91"/>
      <c r="PEB421" s="91"/>
      <c r="PEC421" s="91"/>
      <c r="PED421" s="91"/>
      <c r="PEE421" s="91"/>
      <c r="PEF421" s="91"/>
      <c r="PEG421" s="91"/>
      <c r="PEH421" s="91"/>
      <c r="PEI421" s="91"/>
      <c r="PEJ421" s="91"/>
      <c r="PEK421" s="91"/>
      <c r="PEL421" s="91"/>
      <c r="PEM421" s="91"/>
      <c r="PEN421" s="91"/>
      <c r="PEO421" s="91"/>
      <c r="PEP421" s="91"/>
      <c r="PEQ421" s="91"/>
      <c r="PER421" s="91"/>
      <c r="PES421" s="91"/>
      <c r="PET421" s="91"/>
      <c r="PEU421" s="91"/>
      <c r="PEV421" s="91"/>
      <c r="PEW421" s="91"/>
      <c r="PEX421" s="91"/>
      <c r="PEY421" s="91"/>
      <c r="PEZ421" s="91"/>
      <c r="PFA421" s="91"/>
      <c r="PFB421" s="91"/>
      <c r="PFC421" s="91"/>
      <c r="PFD421" s="91"/>
      <c r="PFE421" s="91"/>
      <c r="PFF421" s="91"/>
      <c r="PFG421" s="91"/>
      <c r="PFH421" s="91"/>
      <c r="PFI421" s="91"/>
      <c r="PFJ421" s="91"/>
      <c r="PFK421" s="91"/>
      <c r="PFL421" s="91"/>
      <c r="PFM421" s="91"/>
      <c r="PFN421" s="91"/>
      <c r="PFO421" s="91"/>
      <c r="PFP421" s="91"/>
      <c r="PFQ421" s="91"/>
      <c r="PFR421" s="91"/>
      <c r="PFS421" s="91"/>
      <c r="PFT421" s="91"/>
      <c r="PFU421" s="91"/>
      <c r="PFV421" s="91"/>
      <c r="PFW421" s="91"/>
      <c r="PFX421" s="91"/>
      <c r="PFY421" s="91"/>
      <c r="PFZ421" s="91"/>
      <c r="PGA421" s="91"/>
      <c r="PGB421" s="91"/>
      <c r="PGC421" s="91"/>
      <c r="PGD421" s="91"/>
      <c r="PGE421" s="91"/>
      <c r="PGF421" s="91"/>
      <c r="PGG421" s="91"/>
      <c r="PGH421" s="91"/>
      <c r="PGI421" s="91"/>
      <c r="PGJ421" s="91"/>
      <c r="PGK421" s="91"/>
      <c r="PGL421" s="91"/>
      <c r="PGM421" s="91"/>
      <c r="PGN421" s="91"/>
      <c r="PGO421" s="91"/>
      <c r="PGP421" s="91"/>
      <c r="PGQ421" s="91"/>
      <c r="PGR421" s="91"/>
      <c r="PGS421" s="91"/>
      <c r="PGT421" s="91"/>
      <c r="PGU421" s="91"/>
      <c r="PGV421" s="91"/>
      <c r="PGW421" s="91"/>
      <c r="PGX421" s="91"/>
      <c r="PGY421" s="91"/>
      <c r="PGZ421" s="91"/>
      <c r="PHA421" s="91"/>
      <c r="PHB421" s="91"/>
      <c r="PHC421" s="91"/>
      <c r="PHD421" s="91"/>
      <c r="PHE421" s="91"/>
      <c r="PHF421" s="91"/>
      <c r="PHG421" s="91"/>
      <c r="PHH421" s="91"/>
      <c r="PHI421" s="91"/>
      <c r="PHJ421" s="91"/>
      <c r="PHK421" s="91"/>
      <c r="PHL421" s="91"/>
      <c r="PHM421" s="91"/>
      <c r="PHN421" s="91"/>
      <c r="PHO421" s="91"/>
      <c r="PHP421" s="91"/>
      <c r="PHQ421" s="91"/>
      <c r="PHR421" s="91"/>
      <c r="PHS421" s="91"/>
      <c r="PHT421" s="91"/>
      <c r="PHU421" s="91"/>
      <c r="PHV421" s="91"/>
      <c r="PHW421" s="91"/>
      <c r="PHX421" s="91"/>
      <c r="PHY421" s="91"/>
      <c r="PHZ421" s="91"/>
      <c r="PIA421" s="91"/>
      <c r="PIB421" s="91"/>
      <c r="PIC421" s="91"/>
      <c r="PID421" s="91"/>
      <c r="PIE421" s="91"/>
      <c r="PIF421" s="91"/>
      <c r="PIG421" s="91"/>
      <c r="PIH421" s="91"/>
      <c r="PII421" s="91"/>
      <c r="PIJ421" s="91"/>
      <c r="PIK421" s="91"/>
      <c r="PIL421" s="91"/>
      <c r="PIM421" s="91"/>
      <c r="PIN421" s="91"/>
      <c r="PIO421" s="91"/>
      <c r="PIP421" s="91"/>
      <c r="PIQ421" s="91"/>
      <c r="PIR421" s="91"/>
      <c r="PIS421" s="91"/>
      <c r="PIT421" s="91"/>
      <c r="PIU421" s="91"/>
      <c r="PIV421" s="91"/>
      <c r="PIW421" s="91"/>
      <c r="PIX421" s="91"/>
      <c r="PIY421" s="91"/>
      <c r="PIZ421" s="91"/>
      <c r="PJA421" s="91"/>
      <c r="PJB421" s="91"/>
      <c r="PJC421" s="91"/>
      <c r="PJD421" s="91"/>
      <c r="PJE421" s="91"/>
      <c r="PJF421" s="91"/>
      <c r="PJG421" s="91"/>
      <c r="PJH421" s="91"/>
      <c r="PJI421" s="91"/>
      <c r="PJJ421" s="91"/>
      <c r="PJK421" s="91"/>
      <c r="PJL421" s="91"/>
      <c r="PJM421" s="91"/>
      <c r="PJN421" s="91"/>
      <c r="PJO421" s="91"/>
      <c r="PJP421" s="91"/>
      <c r="PJQ421" s="91"/>
      <c r="PJR421" s="91"/>
      <c r="PJS421" s="91"/>
      <c r="PJT421" s="91"/>
      <c r="PJU421" s="91"/>
      <c r="PJV421" s="91"/>
      <c r="PJW421" s="91"/>
      <c r="PJX421" s="91"/>
      <c r="PJY421" s="91"/>
      <c r="PJZ421" s="91"/>
      <c r="PKA421" s="91"/>
      <c r="PKB421" s="91"/>
      <c r="PKC421" s="91"/>
      <c r="PKD421" s="91"/>
      <c r="PKE421" s="91"/>
      <c r="PKF421" s="91"/>
      <c r="PKG421" s="91"/>
      <c r="PKH421" s="91"/>
      <c r="PKI421" s="91"/>
      <c r="PKJ421" s="91"/>
      <c r="PKK421" s="91"/>
      <c r="PKL421" s="91"/>
      <c r="PKM421" s="91"/>
      <c r="PKN421" s="91"/>
      <c r="PKO421" s="91"/>
      <c r="PKP421" s="91"/>
      <c r="PKQ421" s="91"/>
      <c r="PKR421" s="91"/>
      <c r="PKS421" s="91"/>
      <c r="PKT421" s="91"/>
      <c r="PKU421" s="91"/>
      <c r="PKV421" s="91"/>
      <c r="PKW421" s="91"/>
      <c r="PKX421" s="91"/>
      <c r="PKY421" s="91"/>
      <c r="PKZ421" s="91"/>
      <c r="PLA421" s="91"/>
      <c r="PLB421" s="91"/>
      <c r="PLC421" s="91"/>
      <c r="PLD421" s="91"/>
      <c r="PLE421" s="91"/>
      <c r="PLF421" s="91"/>
      <c r="PLG421" s="91"/>
      <c r="PLH421" s="91"/>
      <c r="PLI421" s="91"/>
      <c r="PLJ421" s="91"/>
      <c r="PLK421" s="91"/>
      <c r="PLL421" s="91"/>
      <c r="PLM421" s="91"/>
      <c r="PLN421" s="91"/>
      <c r="PLO421" s="91"/>
      <c r="PLP421" s="91"/>
      <c r="PLQ421" s="91"/>
      <c r="PLR421" s="91"/>
      <c r="PLS421" s="91"/>
      <c r="PLT421" s="91"/>
      <c r="PLU421" s="91"/>
      <c r="PLV421" s="91"/>
      <c r="PLW421" s="91"/>
      <c r="PLX421" s="91"/>
      <c r="PLY421" s="91"/>
      <c r="PLZ421" s="91"/>
      <c r="PMA421" s="91"/>
      <c r="PMB421" s="91"/>
      <c r="PMC421" s="91"/>
      <c r="PMD421" s="91"/>
      <c r="PME421" s="91"/>
      <c r="PMF421" s="91"/>
      <c r="PMG421" s="91"/>
      <c r="PMH421" s="91"/>
      <c r="PMI421" s="91"/>
      <c r="PMJ421" s="91"/>
      <c r="PMK421" s="91"/>
      <c r="PML421" s="91"/>
      <c r="PMM421" s="91"/>
      <c r="PMN421" s="91"/>
      <c r="PMO421" s="91"/>
      <c r="PMP421" s="91"/>
      <c r="PMQ421" s="91"/>
      <c r="PMR421" s="91"/>
      <c r="PMS421" s="91"/>
      <c r="PMT421" s="91"/>
      <c r="PMU421" s="91"/>
      <c r="PMV421" s="91"/>
      <c r="PMW421" s="91"/>
      <c r="PMX421" s="91"/>
      <c r="PMY421" s="91"/>
      <c r="PMZ421" s="91"/>
      <c r="PNA421" s="91"/>
      <c r="PNB421" s="91"/>
      <c r="PNC421" s="91"/>
      <c r="PND421" s="91"/>
      <c r="PNE421" s="91"/>
      <c r="PNF421" s="91"/>
      <c r="PNG421" s="91"/>
      <c r="PNH421" s="91"/>
      <c r="PNI421" s="91"/>
      <c r="PNJ421" s="91"/>
      <c r="PNK421" s="91"/>
      <c r="PNL421" s="91"/>
      <c r="PNM421" s="91"/>
      <c r="PNN421" s="91"/>
      <c r="PNO421" s="91"/>
      <c r="PNP421" s="91"/>
      <c r="PNQ421" s="91"/>
      <c r="PNR421" s="91"/>
      <c r="PNS421" s="91"/>
      <c r="PNT421" s="91"/>
      <c r="PNU421" s="91"/>
      <c r="PNV421" s="91"/>
      <c r="PNW421" s="91"/>
      <c r="PNX421" s="91"/>
      <c r="PNY421" s="91"/>
      <c r="PNZ421" s="91"/>
      <c r="POA421" s="91"/>
      <c r="POB421" s="91"/>
      <c r="POC421" s="91"/>
      <c r="POD421" s="91"/>
      <c r="POE421" s="91"/>
      <c r="POF421" s="91"/>
      <c r="POG421" s="91"/>
      <c r="POH421" s="91"/>
      <c r="POI421" s="91"/>
      <c r="POJ421" s="91"/>
      <c r="POK421" s="91"/>
      <c r="POL421" s="91"/>
      <c r="POM421" s="91"/>
      <c r="PON421" s="91"/>
      <c r="POO421" s="91"/>
      <c r="POP421" s="91"/>
      <c r="POQ421" s="91"/>
      <c r="POR421" s="91"/>
      <c r="POS421" s="91"/>
      <c r="POT421" s="91"/>
      <c r="POU421" s="91"/>
      <c r="POV421" s="91"/>
      <c r="POW421" s="91"/>
      <c r="POX421" s="91"/>
      <c r="POY421" s="91"/>
      <c r="POZ421" s="91"/>
      <c r="PPA421" s="91"/>
      <c r="PPB421" s="91"/>
      <c r="PPC421" s="91"/>
      <c r="PPD421" s="91"/>
      <c r="PPE421" s="91"/>
      <c r="PPF421" s="91"/>
      <c r="PPG421" s="91"/>
      <c r="PPH421" s="91"/>
      <c r="PPI421" s="91"/>
      <c r="PPJ421" s="91"/>
      <c r="PPK421" s="91"/>
      <c r="PPL421" s="91"/>
      <c r="PPM421" s="91"/>
      <c r="PPN421" s="91"/>
      <c r="PPO421" s="91"/>
      <c r="PPP421" s="91"/>
      <c r="PPQ421" s="91"/>
      <c r="PPR421" s="91"/>
      <c r="PPS421" s="91"/>
      <c r="PPT421" s="91"/>
      <c r="PPU421" s="91"/>
      <c r="PPV421" s="91"/>
      <c r="PPW421" s="91"/>
      <c r="PPX421" s="91"/>
      <c r="PPY421" s="91"/>
      <c r="PPZ421" s="91"/>
      <c r="PQA421" s="91"/>
      <c r="PQB421" s="91"/>
      <c r="PQC421" s="91"/>
      <c r="PQD421" s="91"/>
      <c r="PQE421" s="91"/>
      <c r="PQF421" s="91"/>
      <c r="PQG421" s="91"/>
      <c r="PQH421" s="91"/>
      <c r="PQI421" s="91"/>
      <c r="PQJ421" s="91"/>
      <c r="PQK421" s="91"/>
      <c r="PQL421" s="91"/>
      <c r="PQM421" s="91"/>
      <c r="PQN421" s="91"/>
      <c r="PQO421" s="91"/>
      <c r="PQP421" s="91"/>
      <c r="PQQ421" s="91"/>
      <c r="PQR421" s="91"/>
      <c r="PQS421" s="91"/>
      <c r="PQT421" s="91"/>
      <c r="PQU421" s="91"/>
      <c r="PQV421" s="91"/>
      <c r="PQW421" s="91"/>
      <c r="PQX421" s="91"/>
      <c r="PQY421" s="91"/>
      <c r="PQZ421" s="91"/>
      <c r="PRA421" s="91"/>
      <c r="PRB421" s="91"/>
      <c r="PRC421" s="91"/>
      <c r="PRD421" s="91"/>
      <c r="PRE421" s="91"/>
      <c r="PRF421" s="91"/>
      <c r="PRG421" s="91"/>
      <c r="PRH421" s="91"/>
      <c r="PRI421" s="91"/>
      <c r="PRJ421" s="91"/>
      <c r="PRK421" s="91"/>
      <c r="PRL421" s="91"/>
      <c r="PRM421" s="91"/>
      <c r="PRN421" s="91"/>
      <c r="PRO421" s="91"/>
      <c r="PRP421" s="91"/>
      <c r="PRQ421" s="91"/>
      <c r="PRR421" s="91"/>
      <c r="PRS421" s="91"/>
      <c r="PRT421" s="91"/>
      <c r="PRU421" s="91"/>
      <c r="PRV421" s="91"/>
      <c r="PRW421" s="91"/>
      <c r="PRX421" s="91"/>
      <c r="PRY421" s="91"/>
      <c r="PRZ421" s="91"/>
      <c r="PSA421" s="91"/>
      <c r="PSB421" s="91"/>
      <c r="PSC421" s="91"/>
      <c r="PSD421" s="91"/>
      <c r="PSE421" s="91"/>
      <c r="PSF421" s="91"/>
      <c r="PSG421" s="91"/>
      <c r="PSH421" s="91"/>
      <c r="PSI421" s="91"/>
      <c r="PSJ421" s="91"/>
      <c r="PSK421" s="91"/>
      <c r="PSL421" s="91"/>
      <c r="PSM421" s="91"/>
      <c r="PSN421" s="91"/>
      <c r="PSO421" s="91"/>
      <c r="PSP421" s="91"/>
      <c r="PSQ421" s="91"/>
      <c r="PSR421" s="91"/>
      <c r="PSS421" s="91"/>
      <c r="PST421" s="91"/>
      <c r="PSU421" s="91"/>
      <c r="PSV421" s="91"/>
      <c r="PSW421" s="91"/>
      <c r="PSX421" s="91"/>
      <c r="PSY421" s="91"/>
      <c r="PSZ421" s="91"/>
      <c r="PTA421" s="91"/>
      <c r="PTB421" s="91"/>
      <c r="PTC421" s="91"/>
      <c r="PTD421" s="91"/>
      <c r="PTE421" s="91"/>
      <c r="PTF421" s="91"/>
      <c r="PTG421" s="91"/>
      <c r="PTH421" s="91"/>
      <c r="PTI421" s="91"/>
      <c r="PTJ421" s="91"/>
      <c r="PTK421" s="91"/>
      <c r="PTL421" s="91"/>
      <c r="PTM421" s="91"/>
      <c r="PTN421" s="91"/>
      <c r="PTO421" s="91"/>
      <c r="PTP421" s="91"/>
      <c r="PTQ421" s="91"/>
      <c r="PTR421" s="91"/>
      <c r="PTS421" s="91"/>
      <c r="PTT421" s="91"/>
      <c r="PTU421" s="91"/>
      <c r="PTV421" s="91"/>
      <c r="PTW421" s="91"/>
      <c r="PTX421" s="91"/>
      <c r="PTY421" s="91"/>
      <c r="PTZ421" s="91"/>
      <c r="PUA421" s="91"/>
      <c r="PUB421" s="91"/>
      <c r="PUC421" s="91"/>
      <c r="PUD421" s="91"/>
      <c r="PUE421" s="91"/>
      <c r="PUF421" s="91"/>
      <c r="PUG421" s="91"/>
      <c r="PUH421" s="91"/>
      <c r="PUI421" s="91"/>
      <c r="PUJ421" s="91"/>
      <c r="PUK421" s="91"/>
      <c r="PUL421" s="91"/>
      <c r="PUM421" s="91"/>
      <c r="PUN421" s="91"/>
      <c r="PUO421" s="91"/>
      <c r="PUP421" s="91"/>
      <c r="PUQ421" s="91"/>
      <c r="PUR421" s="91"/>
      <c r="PUS421" s="91"/>
      <c r="PUT421" s="91"/>
      <c r="PUU421" s="91"/>
      <c r="PUV421" s="91"/>
      <c r="PUW421" s="91"/>
      <c r="PUX421" s="91"/>
      <c r="PUY421" s="91"/>
      <c r="PUZ421" s="91"/>
      <c r="PVA421" s="91"/>
      <c r="PVB421" s="91"/>
      <c r="PVC421" s="91"/>
      <c r="PVD421" s="91"/>
      <c r="PVE421" s="91"/>
      <c r="PVF421" s="91"/>
      <c r="PVG421" s="91"/>
      <c r="PVH421" s="91"/>
      <c r="PVI421" s="91"/>
      <c r="PVJ421" s="91"/>
      <c r="PVK421" s="91"/>
      <c r="PVL421" s="91"/>
      <c r="PVM421" s="91"/>
      <c r="PVN421" s="91"/>
      <c r="PVO421" s="91"/>
      <c r="PVP421" s="91"/>
      <c r="PVQ421" s="91"/>
      <c r="PVR421" s="91"/>
      <c r="PVS421" s="91"/>
      <c r="PVT421" s="91"/>
      <c r="PVU421" s="91"/>
      <c r="PVV421" s="91"/>
      <c r="PVW421" s="91"/>
      <c r="PVX421" s="91"/>
      <c r="PVY421" s="91"/>
      <c r="PVZ421" s="91"/>
      <c r="PWA421" s="91"/>
      <c r="PWB421" s="91"/>
      <c r="PWC421" s="91"/>
      <c r="PWD421" s="91"/>
      <c r="PWE421" s="91"/>
      <c r="PWF421" s="91"/>
      <c r="PWG421" s="91"/>
      <c r="PWH421" s="91"/>
      <c r="PWI421" s="91"/>
      <c r="PWJ421" s="91"/>
      <c r="PWK421" s="91"/>
      <c r="PWL421" s="91"/>
      <c r="PWM421" s="91"/>
      <c r="PWN421" s="91"/>
      <c r="PWO421" s="91"/>
      <c r="PWP421" s="91"/>
      <c r="PWQ421" s="91"/>
      <c r="PWR421" s="91"/>
      <c r="PWS421" s="91"/>
      <c r="PWT421" s="91"/>
      <c r="PWU421" s="91"/>
      <c r="PWV421" s="91"/>
      <c r="PWW421" s="91"/>
      <c r="PWX421" s="91"/>
      <c r="PWY421" s="91"/>
      <c r="PWZ421" s="91"/>
      <c r="PXA421" s="91"/>
      <c r="PXB421" s="91"/>
      <c r="PXC421" s="91"/>
      <c r="PXD421" s="91"/>
      <c r="PXE421" s="91"/>
      <c r="PXF421" s="91"/>
      <c r="PXG421" s="91"/>
      <c r="PXH421" s="91"/>
      <c r="PXI421" s="91"/>
      <c r="PXJ421" s="91"/>
      <c r="PXK421" s="91"/>
      <c r="PXL421" s="91"/>
      <c r="PXM421" s="91"/>
      <c r="PXN421" s="91"/>
      <c r="PXO421" s="91"/>
      <c r="PXP421" s="91"/>
      <c r="PXQ421" s="91"/>
      <c r="PXR421" s="91"/>
      <c r="PXS421" s="91"/>
      <c r="PXT421" s="91"/>
      <c r="PXU421" s="91"/>
      <c r="PXV421" s="91"/>
      <c r="PXW421" s="91"/>
      <c r="PXX421" s="91"/>
      <c r="PXY421" s="91"/>
      <c r="PXZ421" s="91"/>
      <c r="PYA421" s="91"/>
      <c r="PYB421" s="91"/>
      <c r="PYC421" s="91"/>
      <c r="PYD421" s="91"/>
      <c r="PYE421" s="91"/>
      <c r="PYF421" s="91"/>
      <c r="PYG421" s="91"/>
      <c r="PYH421" s="91"/>
      <c r="PYI421" s="91"/>
      <c r="PYJ421" s="91"/>
      <c r="PYK421" s="91"/>
      <c r="PYL421" s="91"/>
      <c r="PYM421" s="91"/>
      <c r="PYN421" s="91"/>
      <c r="PYO421" s="91"/>
      <c r="PYP421" s="91"/>
      <c r="PYQ421" s="91"/>
      <c r="PYR421" s="91"/>
      <c r="PYS421" s="91"/>
      <c r="PYT421" s="91"/>
      <c r="PYU421" s="91"/>
      <c r="PYV421" s="91"/>
      <c r="PYW421" s="91"/>
      <c r="PYX421" s="91"/>
      <c r="PYY421" s="91"/>
      <c r="PYZ421" s="91"/>
      <c r="PZA421" s="91"/>
      <c r="PZB421" s="91"/>
      <c r="PZC421" s="91"/>
      <c r="PZD421" s="91"/>
      <c r="PZE421" s="91"/>
      <c r="PZF421" s="91"/>
      <c r="PZG421" s="91"/>
      <c r="PZH421" s="91"/>
      <c r="PZI421" s="91"/>
      <c r="PZJ421" s="91"/>
      <c r="PZK421" s="91"/>
      <c r="PZL421" s="91"/>
      <c r="PZM421" s="91"/>
      <c r="PZN421" s="91"/>
      <c r="PZO421" s="91"/>
      <c r="PZP421" s="91"/>
      <c r="PZQ421" s="91"/>
      <c r="PZR421" s="91"/>
      <c r="PZS421" s="91"/>
      <c r="PZT421" s="91"/>
      <c r="PZU421" s="91"/>
      <c r="PZV421" s="91"/>
      <c r="PZW421" s="91"/>
      <c r="PZX421" s="91"/>
      <c r="PZY421" s="91"/>
      <c r="PZZ421" s="91"/>
      <c r="QAA421" s="91"/>
      <c r="QAB421" s="91"/>
      <c r="QAC421" s="91"/>
      <c r="QAD421" s="91"/>
      <c r="QAE421" s="91"/>
      <c r="QAF421" s="91"/>
      <c r="QAG421" s="91"/>
      <c r="QAH421" s="91"/>
      <c r="QAI421" s="91"/>
      <c r="QAJ421" s="91"/>
      <c r="QAK421" s="91"/>
      <c r="QAL421" s="91"/>
      <c r="QAM421" s="91"/>
      <c r="QAN421" s="91"/>
      <c r="QAO421" s="91"/>
      <c r="QAP421" s="91"/>
      <c r="QAQ421" s="91"/>
      <c r="QAR421" s="91"/>
      <c r="QAS421" s="91"/>
      <c r="QAT421" s="91"/>
      <c r="QAU421" s="91"/>
      <c r="QAV421" s="91"/>
      <c r="QAW421" s="91"/>
      <c r="QAX421" s="91"/>
      <c r="QAY421" s="91"/>
      <c r="QAZ421" s="91"/>
      <c r="QBA421" s="91"/>
      <c r="QBB421" s="91"/>
      <c r="QBC421" s="91"/>
      <c r="QBD421" s="91"/>
      <c r="QBE421" s="91"/>
      <c r="QBF421" s="91"/>
      <c r="QBG421" s="91"/>
      <c r="QBH421" s="91"/>
      <c r="QBI421" s="91"/>
      <c r="QBJ421" s="91"/>
      <c r="QBK421" s="91"/>
      <c r="QBL421" s="91"/>
      <c r="QBM421" s="91"/>
      <c r="QBN421" s="91"/>
      <c r="QBO421" s="91"/>
      <c r="QBP421" s="91"/>
      <c r="QBQ421" s="91"/>
      <c r="QBR421" s="91"/>
      <c r="QBS421" s="91"/>
      <c r="QBT421" s="91"/>
      <c r="QBU421" s="91"/>
      <c r="QBV421" s="91"/>
      <c r="QBW421" s="91"/>
      <c r="QBX421" s="91"/>
      <c r="QBY421" s="91"/>
      <c r="QBZ421" s="91"/>
      <c r="QCA421" s="91"/>
      <c r="QCB421" s="91"/>
      <c r="QCC421" s="91"/>
      <c r="QCD421" s="91"/>
      <c r="QCE421" s="91"/>
      <c r="QCF421" s="91"/>
      <c r="QCG421" s="91"/>
      <c r="QCH421" s="91"/>
      <c r="QCI421" s="91"/>
      <c r="QCJ421" s="91"/>
      <c r="QCK421" s="91"/>
      <c r="QCL421" s="91"/>
      <c r="QCM421" s="91"/>
      <c r="QCN421" s="91"/>
      <c r="QCO421" s="91"/>
      <c r="QCP421" s="91"/>
      <c r="QCQ421" s="91"/>
      <c r="QCR421" s="91"/>
      <c r="QCS421" s="91"/>
      <c r="QCT421" s="91"/>
      <c r="QCU421" s="91"/>
      <c r="QCV421" s="91"/>
      <c r="QCW421" s="91"/>
      <c r="QCX421" s="91"/>
      <c r="QCY421" s="91"/>
      <c r="QCZ421" s="91"/>
      <c r="QDA421" s="91"/>
      <c r="QDB421" s="91"/>
      <c r="QDC421" s="91"/>
      <c r="QDD421" s="91"/>
      <c r="QDE421" s="91"/>
      <c r="QDF421" s="91"/>
      <c r="QDG421" s="91"/>
      <c r="QDH421" s="91"/>
      <c r="QDI421" s="91"/>
      <c r="QDJ421" s="91"/>
      <c r="QDK421" s="91"/>
      <c r="QDL421" s="91"/>
      <c r="QDM421" s="91"/>
      <c r="QDN421" s="91"/>
      <c r="QDO421" s="91"/>
      <c r="QDP421" s="91"/>
      <c r="QDQ421" s="91"/>
      <c r="QDR421" s="91"/>
      <c r="QDS421" s="91"/>
      <c r="QDT421" s="91"/>
      <c r="QDU421" s="91"/>
      <c r="QDV421" s="91"/>
      <c r="QDW421" s="91"/>
      <c r="QDX421" s="91"/>
      <c r="QDY421" s="91"/>
      <c r="QDZ421" s="91"/>
      <c r="QEA421" s="91"/>
      <c r="QEB421" s="91"/>
      <c r="QEC421" s="91"/>
      <c r="QED421" s="91"/>
      <c r="QEE421" s="91"/>
      <c r="QEF421" s="91"/>
      <c r="QEG421" s="91"/>
      <c r="QEH421" s="91"/>
      <c r="QEI421" s="91"/>
      <c r="QEJ421" s="91"/>
      <c r="QEK421" s="91"/>
      <c r="QEL421" s="91"/>
      <c r="QEM421" s="91"/>
      <c r="QEN421" s="91"/>
      <c r="QEO421" s="91"/>
      <c r="QEP421" s="91"/>
      <c r="QEQ421" s="91"/>
      <c r="QER421" s="91"/>
      <c r="QES421" s="91"/>
      <c r="QET421" s="91"/>
      <c r="QEU421" s="91"/>
      <c r="QEV421" s="91"/>
      <c r="QEW421" s="91"/>
      <c r="QEX421" s="91"/>
      <c r="QEY421" s="91"/>
      <c r="QEZ421" s="91"/>
      <c r="QFA421" s="91"/>
      <c r="QFB421" s="91"/>
      <c r="QFC421" s="91"/>
      <c r="QFD421" s="91"/>
      <c r="QFE421" s="91"/>
      <c r="QFF421" s="91"/>
      <c r="QFG421" s="91"/>
      <c r="QFH421" s="91"/>
      <c r="QFI421" s="91"/>
      <c r="QFJ421" s="91"/>
      <c r="QFK421" s="91"/>
      <c r="QFL421" s="91"/>
      <c r="QFM421" s="91"/>
      <c r="QFN421" s="91"/>
      <c r="QFO421" s="91"/>
      <c r="QFP421" s="91"/>
      <c r="QFQ421" s="91"/>
      <c r="QFR421" s="91"/>
      <c r="QFS421" s="91"/>
      <c r="QFT421" s="91"/>
      <c r="QFU421" s="91"/>
      <c r="QFV421" s="91"/>
      <c r="QFW421" s="91"/>
      <c r="QFX421" s="91"/>
      <c r="QFY421" s="91"/>
      <c r="QFZ421" s="91"/>
      <c r="QGA421" s="91"/>
      <c r="QGB421" s="91"/>
      <c r="QGC421" s="91"/>
      <c r="QGD421" s="91"/>
      <c r="QGE421" s="91"/>
      <c r="QGF421" s="91"/>
      <c r="QGG421" s="91"/>
      <c r="QGH421" s="91"/>
      <c r="QGI421" s="91"/>
      <c r="QGJ421" s="91"/>
      <c r="QGK421" s="91"/>
      <c r="QGL421" s="91"/>
      <c r="QGM421" s="91"/>
      <c r="QGN421" s="91"/>
      <c r="QGO421" s="91"/>
      <c r="QGP421" s="91"/>
      <c r="QGQ421" s="91"/>
      <c r="QGR421" s="91"/>
      <c r="QGS421" s="91"/>
      <c r="QGT421" s="91"/>
      <c r="QGU421" s="91"/>
      <c r="QGV421" s="91"/>
      <c r="QGW421" s="91"/>
      <c r="QGX421" s="91"/>
      <c r="QGY421" s="91"/>
      <c r="QGZ421" s="91"/>
      <c r="QHA421" s="91"/>
      <c r="QHB421" s="91"/>
      <c r="QHC421" s="91"/>
      <c r="QHD421" s="91"/>
      <c r="QHE421" s="91"/>
      <c r="QHF421" s="91"/>
      <c r="QHG421" s="91"/>
      <c r="QHH421" s="91"/>
      <c r="QHI421" s="91"/>
      <c r="QHJ421" s="91"/>
      <c r="QHK421" s="91"/>
      <c r="QHL421" s="91"/>
      <c r="QHM421" s="91"/>
      <c r="QHN421" s="91"/>
      <c r="QHO421" s="91"/>
      <c r="QHP421" s="91"/>
      <c r="QHQ421" s="91"/>
      <c r="QHR421" s="91"/>
      <c r="QHS421" s="91"/>
      <c r="QHT421" s="91"/>
      <c r="QHU421" s="91"/>
      <c r="QHV421" s="91"/>
      <c r="QHW421" s="91"/>
      <c r="QHX421" s="91"/>
      <c r="QHY421" s="91"/>
      <c r="QHZ421" s="91"/>
      <c r="QIA421" s="91"/>
      <c r="QIB421" s="91"/>
      <c r="QIC421" s="91"/>
      <c r="QID421" s="91"/>
      <c r="QIE421" s="91"/>
      <c r="QIF421" s="91"/>
      <c r="QIG421" s="91"/>
      <c r="QIH421" s="91"/>
      <c r="QII421" s="91"/>
      <c r="QIJ421" s="91"/>
      <c r="QIK421" s="91"/>
      <c r="QIL421" s="91"/>
      <c r="QIM421" s="91"/>
      <c r="QIN421" s="91"/>
      <c r="QIO421" s="91"/>
      <c r="QIP421" s="91"/>
      <c r="QIQ421" s="91"/>
      <c r="QIR421" s="91"/>
      <c r="QIS421" s="91"/>
      <c r="QIT421" s="91"/>
      <c r="QIU421" s="91"/>
      <c r="QIV421" s="91"/>
      <c r="QIW421" s="91"/>
      <c r="QIX421" s="91"/>
      <c r="QIY421" s="91"/>
      <c r="QIZ421" s="91"/>
      <c r="QJA421" s="91"/>
      <c r="QJB421" s="91"/>
      <c r="QJC421" s="91"/>
      <c r="QJD421" s="91"/>
      <c r="QJE421" s="91"/>
      <c r="QJF421" s="91"/>
      <c r="QJG421" s="91"/>
      <c r="QJH421" s="91"/>
      <c r="QJI421" s="91"/>
      <c r="QJJ421" s="91"/>
      <c r="QJK421" s="91"/>
      <c r="QJL421" s="91"/>
      <c r="QJM421" s="91"/>
      <c r="QJN421" s="91"/>
      <c r="QJO421" s="91"/>
      <c r="QJP421" s="91"/>
      <c r="QJQ421" s="91"/>
      <c r="QJR421" s="91"/>
      <c r="QJS421" s="91"/>
      <c r="QJT421" s="91"/>
      <c r="QJU421" s="91"/>
      <c r="QJV421" s="91"/>
      <c r="QJW421" s="91"/>
      <c r="QJX421" s="91"/>
      <c r="QJY421" s="91"/>
      <c r="QJZ421" s="91"/>
      <c r="QKA421" s="91"/>
      <c r="QKB421" s="91"/>
      <c r="QKC421" s="91"/>
      <c r="QKD421" s="91"/>
      <c r="QKE421" s="91"/>
      <c r="QKF421" s="91"/>
      <c r="QKG421" s="91"/>
      <c r="QKH421" s="91"/>
      <c r="QKI421" s="91"/>
      <c r="QKJ421" s="91"/>
      <c r="QKK421" s="91"/>
      <c r="QKL421" s="91"/>
      <c r="QKM421" s="91"/>
      <c r="QKN421" s="91"/>
      <c r="QKO421" s="91"/>
      <c r="QKP421" s="91"/>
      <c r="QKQ421" s="91"/>
      <c r="QKR421" s="91"/>
      <c r="QKS421" s="91"/>
      <c r="QKT421" s="91"/>
      <c r="QKU421" s="91"/>
      <c r="QKV421" s="91"/>
      <c r="QKW421" s="91"/>
      <c r="QKX421" s="91"/>
      <c r="QKY421" s="91"/>
      <c r="QKZ421" s="91"/>
      <c r="QLA421" s="91"/>
      <c r="QLB421" s="91"/>
      <c r="QLC421" s="91"/>
      <c r="QLD421" s="91"/>
      <c r="QLE421" s="91"/>
      <c r="QLF421" s="91"/>
      <c r="QLG421" s="91"/>
      <c r="QLH421" s="91"/>
      <c r="QLI421" s="91"/>
      <c r="QLJ421" s="91"/>
      <c r="QLK421" s="91"/>
      <c r="QLL421" s="91"/>
      <c r="QLM421" s="91"/>
      <c r="QLN421" s="91"/>
      <c r="QLO421" s="91"/>
      <c r="QLP421" s="91"/>
      <c r="QLQ421" s="91"/>
      <c r="QLR421" s="91"/>
      <c r="QLS421" s="91"/>
      <c r="QLT421" s="91"/>
      <c r="QLU421" s="91"/>
      <c r="QLV421" s="91"/>
      <c r="QLW421" s="91"/>
      <c r="QLX421" s="91"/>
      <c r="QLY421" s="91"/>
      <c r="QLZ421" s="91"/>
      <c r="QMA421" s="91"/>
      <c r="QMB421" s="91"/>
      <c r="QMC421" s="91"/>
      <c r="QMD421" s="91"/>
      <c r="QME421" s="91"/>
      <c r="QMF421" s="91"/>
      <c r="QMG421" s="91"/>
      <c r="QMH421" s="91"/>
      <c r="QMI421" s="91"/>
      <c r="QMJ421" s="91"/>
      <c r="QMK421" s="91"/>
      <c r="QML421" s="91"/>
      <c r="QMM421" s="91"/>
      <c r="QMN421" s="91"/>
      <c r="QMO421" s="91"/>
      <c r="QMP421" s="91"/>
      <c r="QMQ421" s="91"/>
      <c r="QMR421" s="91"/>
      <c r="QMS421" s="91"/>
      <c r="QMT421" s="91"/>
      <c r="QMU421" s="91"/>
      <c r="QMV421" s="91"/>
      <c r="QMW421" s="91"/>
      <c r="QMX421" s="91"/>
      <c r="QMY421" s="91"/>
      <c r="QMZ421" s="91"/>
      <c r="QNA421" s="91"/>
      <c r="QNB421" s="91"/>
      <c r="QNC421" s="91"/>
      <c r="QND421" s="91"/>
      <c r="QNE421" s="91"/>
      <c r="QNF421" s="91"/>
      <c r="QNG421" s="91"/>
      <c r="QNH421" s="91"/>
      <c r="QNI421" s="91"/>
      <c r="QNJ421" s="91"/>
      <c r="QNK421" s="91"/>
      <c r="QNL421" s="91"/>
      <c r="QNM421" s="91"/>
      <c r="QNN421" s="91"/>
      <c r="QNO421" s="91"/>
      <c r="QNP421" s="91"/>
      <c r="QNQ421" s="91"/>
      <c r="QNR421" s="91"/>
      <c r="QNS421" s="91"/>
      <c r="QNT421" s="91"/>
      <c r="QNU421" s="91"/>
      <c r="QNV421" s="91"/>
      <c r="QNW421" s="91"/>
      <c r="QNX421" s="91"/>
      <c r="QNY421" s="91"/>
      <c r="QNZ421" s="91"/>
      <c r="QOA421" s="91"/>
      <c r="QOB421" s="91"/>
      <c r="QOC421" s="91"/>
      <c r="QOD421" s="91"/>
      <c r="QOE421" s="91"/>
      <c r="QOF421" s="91"/>
      <c r="QOG421" s="91"/>
      <c r="QOH421" s="91"/>
      <c r="QOI421" s="91"/>
      <c r="QOJ421" s="91"/>
      <c r="QOK421" s="91"/>
      <c r="QOL421" s="91"/>
      <c r="QOM421" s="91"/>
      <c r="QON421" s="91"/>
      <c r="QOO421" s="91"/>
      <c r="QOP421" s="91"/>
      <c r="QOQ421" s="91"/>
      <c r="QOR421" s="91"/>
      <c r="QOS421" s="91"/>
      <c r="QOT421" s="91"/>
      <c r="QOU421" s="91"/>
      <c r="QOV421" s="91"/>
      <c r="QOW421" s="91"/>
      <c r="QOX421" s="91"/>
      <c r="QOY421" s="91"/>
      <c r="QOZ421" s="91"/>
      <c r="QPA421" s="91"/>
      <c r="QPB421" s="91"/>
      <c r="QPC421" s="91"/>
      <c r="QPD421" s="91"/>
      <c r="QPE421" s="91"/>
      <c r="QPF421" s="91"/>
      <c r="QPG421" s="91"/>
      <c r="QPH421" s="91"/>
      <c r="QPI421" s="91"/>
      <c r="QPJ421" s="91"/>
      <c r="QPK421" s="91"/>
      <c r="QPL421" s="91"/>
      <c r="QPM421" s="91"/>
      <c r="QPN421" s="91"/>
      <c r="QPO421" s="91"/>
      <c r="QPP421" s="91"/>
      <c r="QPQ421" s="91"/>
      <c r="QPR421" s="91"/>
      <c r="QPS421" s="91"/>
      <c r="QPT421" s="91"/>
      <c r="QPU421" s="91"/>
      <c r="QPV421" s="91"/>
      <c r="QPW421" s="91"/>
      <c r="QPX421" s="91"/>
      <c r="QPY421" s="91"/>
      <c r="QPZ421" s="91"/>
      <c r="QQA421" s="91"/>
      <c r="QQB421" s="91"/>
      <c r="QQC421" s="91"/>
      <c r="QQD421" s="91"/>
      <c r="QQE421" s="91"/>
      <c r="QQF421" s="91"/>
      <c r="QQG421" s="91"/>
      <c r="QQH421" s="91"/>
      <c r="QQI421" s="91"/>
      <c r="QQJ421" s="91"/>
      <c r="QQK421" s="91"/>
      <c r="QQL421" s="91"/>
      <c r="QQM421" s="91"/>
      <c r="QQN421" s="91"/>
      <c r="QQO421" s="91"/>
      <c r="QQP421" s="91"/>
      <c r="QQQ421" s="91"/>
      <c r="QQR421" s="91"/>
      <c r="QQS421" s="91"/>
      <c r="QQT421" s="91"/>
      <c r="QQU421" s="91"/>
      <c r="QQV421" s="91"/>
      <c r="QQW421" s="91"/>
      <c r="QQX421" s="91"/>
      <c r="QQY421" s="91"/>
      <c r="QQZ421" s="91"/>
      <c r="QRA421" s="91"/>
      <c r="QRB421" s="91"/>
      <c r="QRC421" s="91"/>
      <c r="QRD421" s="91"/>
      <c r="QRE421" s="91"/>
      <c r="QRF421" s="91"/>
      <c r="QRG421" s="91"/>
      <c r="QRH421" s="91"/>
      <c r="QRI421" s="91"/>
      <c r="QRJ421" s="91"/>
      <c r="QRK421" s="91"/>
      <c r="QRL421" s="91"/>
      <c r="QRM421" s="91"/>
      <c r="QRN421" s="91"/>
      <c r="QRO421" s="91"/>
      <c r="QRP421" s="91"/>
      <c r="QRQ421" s="91"/>
      <c r="QRR421" s="91"/>
      <c r="QRS421" s="91"/>
      <c r="QRT421" s="91"/>
      <c r="QRU421" s="91"/>
      <c r="QRV421" s="91"/>
      <c r="QRW421" s="91"/>
      <c r="QRX421" s="91"/>
      <c r="QRY421" s="91"/>
      <c r="QRZ421" s="91"/>
      <c r="QSA421" s="91"/>
      <c r="QSB421" s="91"/>
      <c r="QSC421" s="91"/>
      <c r="QSD421" s="91"/>
      <c r="QSE421" s="91"/>
      <c r="QSF421" s="91"/>
      <c r="QSG421" s="91"/>
      <c r="QSH421" s="91"/>
      <c r="QSI421" s="91"/>
      <c r="QSJ421" s="91"/>
      <c r="QSK421" s="91"/>
      <c r="QSL421" s="91"/>
      <c r="QSM421" s="91"/>
      <c r="QSN421" s="91"/>
      <c r="QSO421" s="91"/>
      <c r="QSP421" s="91"/>
      <c r="QSQ421" s="91"/>
      <c r="QSR421" s="91"/>
      <c r="QSS421" s="91"/>
      <c r="QST421" s="91"/>
      <c r="QSU421" s="91"/>
      <c r="QSV421" s="91"/>
      <c r="QSW421" s="91"/>
      <c r="QSX421" s="91"/>
      <c r="QSY421" s="91"/>
      <c r="QSZ421" s="91"/>
      <c r="QTA421" s="91"/>
      <c r="QTB421" s="91"/>
      <c r="QTC421" s="91"/>
      <c r="QTD421" s="91"/>
      <c r="QTE421" s="91"/>
      <c r="QTF421" s="91"/>
      <c r="QTG421" s="91"/>
      <c r="QTH421" s="91"/>
      <c r="QTI421" s="91"/>
      <c r="QTJ421" s="91"/>
      <c r="QTK421" s="91"/>
      <c r="QTL421" s="91"/>
      <c r="QTM421" s="91"/>
      <c r="QTN421" s="91"/>
      <c r="QTO421" s="91"/>
      <c r="QTP421" s="91"/>
      <c r="QTQ421" s="91"/>
      <c r="QTR421" s="91"/>
      <c r="QTS421" s="91"/>
      <c r="QTT421" s="91"/>
      <c r="QTU421" s="91"/>
      <c r="QTV421" s="91"/>
      <c r="QTW421" s="91"/>
      <c r="QTX421" s="91"/>
      <c r="QTY421" s="91"/>
      <c r="QTZ421" s="91"/>
      <c r="QUA421" s="91"/>
      <c r="QUB421" s="91"/>
      <c r="QUC421" s="91"/>
      <c r="QUD421" s="91"/>
      <c r="QUE421" s="91"/>
      <c r="QUF421" s="91"/>
      <c r="QUG421" s="91"/>
      <c r="QUH421" s="91"/>
      <c r="QUI421" s="91"/>
      <c r="QUJ421" s="91"/>
      <c r="QUK421" s="91"/>
      <c r="QUL421" s="91"/>
      <c r="QUM421" s="91"/>
      <c r="QUN421" s="91"/>
      <c r="QUO421" s="91"/>
      <c r="QUP421" s="91"/>
      <c r="QUQ421" s="91"/>
      <c r="QUR421" s="91"/>
      <c r="QUS421" s="91"/>
      <c r="QUT421" s="91"/>
      <c r="QUU421" s="91"/>
      <c r="QUV421" s="91"/>
      <c r="QUW421" s="91"/>
      <c r="QUX421" s="91"/>
      <c r="QUY421" s="91"/>
      <c r="QUZ421" s="91"/>
      <c r="QVA421" s="91"/>
      <c r="QVB421" s="91"/>
      <c r="QVC421" s="91"/>
      <c r="QVD421" s="91"/>
      <c r="QVE421" s="91"/>
      <c r="QVF421" s="91"/>
      <c r="QVG421" s="91"/>
      <c r="QVH421" s="91"/>
      <c r="QVI421" s="91"/>
      <c r="QVJ421" s="91"/>
      <c r="QVK421" s="91"/>
      <c r="QVL421" s="91"/>
      <c r="QVM421" s="91"/>
      <c r="QVN421" s="91"/>
      <c r="QVO421" s="91"/>
      <c r="QVP421" s="91"/>
      <c r="QVQ421" s="91"/>
      <c r="QVR421" s="91"/>
      <c r="QVS421" s="91"/>
      <c r="QVT421" s="91"/>
      <c r="QVU421" s="91"/>
      <c r="QVV421" s="91"/>
      <c r="QVW421" s="91"/>
      <c r="QVX421" s="91"/>
      <c r="QVY421" s="91"/>
      <c r="QVZ421" s="91"/>
      <c r="QWA421" s="91"/>
      <c r="QWB421" s="91"/>
      <c r="QWC421" s="91"/>
      <c r="QWD421" s="91"/>
      <c r="QWE421" s="91"/>
      <c r="QWF421" s="91"/>
      <c r="QWG421" s="91"/>
      <c r="QWH421" s="91"/>
      <c r="QWI421" s="91"/>
      <c r="QWJ421" s="91"/>
      <c r="QWK421" s="91"/>
      <c r="QWL421" s="91"/>
      <c r="QWM421" s="91"/>
      <c r="QWN421" s="91"/>
      <c r="QWO421" s="91"/>
      <c r="QWP421" s="91"/>
      <c r="QWQ421" s="91"/>
      <c r="QWR421" s="91"/>
      <c r="QWS421" s="91"/>
      <c r="QWT421" s="91"/>
      <c r="QWU421" s="91"/>
      <c r="QWV421" s="91"/>
      <c r="QWW421" s="91"/>
      <c r="QWX421" s="91"/>
      <c r="QWY421" s="91"/>
      <c r="QWZ421" s="91"/>
      <c r="QXA421" s="91"/>
      <c r="QXB421" s="91"/>
      <c r="QXC421" s="91"/>
      <c r="QXD421" s="91"/>
      <c r="QXE421" s="91"/>
      <c r="QXF421" s="91"/>
      <c r="QXG421" s="91"/>
      <c r="QXH421" s="91"/>
      <c r="QXI421" s="91"/>
      <c r="QXJ421" s="91"/>
      <c r="QXK421" s="91"/>
      <c r="QXL421" s="91"/>
      <c r="QXM421" s="91"/>
      <c r="QXN421" s="91"/>
      <c r="QXO421" s="91"/>
      <c r="QXP421" s="91"/>
      <c r="QXQ421" s="91"/>
      <c r="QXR421" s="91"/>
      <c r="QXS421" s="91"/>
      <c r="QXT421" s="91"/>
      <c r="QXU421" s="91"/>
      <c r="QXV421" s="91"/>
      <c r="QXW421" s="91"/>
      <c r="QXX421" s="91"/>
      <c r="QXY421" s="91"/>
      <c r="QXZ421" s="91"/>
      <c r="QYA421" s="91"/>
      <c r="QYB421" s="91"/>
      <c r="QYC421" s="91"/>
      <c r="QYD421" s="91"/>
      <c r="QYE421" s="91"/>
      <c r="QYF421" s="91"/>
      <c r="QYG421" s="91"/>
      <c r="QYH421" s="91"/>
      <c r="QYI421" s="91"/>
      <c r="QYJ421" s="91"/>
      <c r="QYK421" s="91"/>
      <c r="QYL421" s="91"/>
      <c r="QYM421" s="91"/>
      <c r="QYN421" s="91"/>
      <c r="QYO421" s="91"/>
      <c r="QYP421" s="91"/>
      <c r="QYQ421" s="91"/>
      <c r="QYR421" s="91"/>
      <c r="QYS421" s="91"/>
      <c r="QYT421" s="91"/>
      <c r="QYU421" s="91"/>
      <c r="QYV421" s="91"/>
      <c r="QYW421" s="91"/>
      <c r="QYX421" s="91"/>
      <c r="QYY421" s="91"/>
      <c r="QYZ421" s="91"/>
      <c r="QZA421" s="91"/>
      <c r="QZB421" s="91"/>
      <c r="QZC421" s="91"/>
      <c r="QZD421" s="91"/>
      <c r="QZE421" s="91"/>
      <c r="QZF421" s="91"/>
      <c r="QZG421" s="91"/>
      <c r="QZH421" s="91"/>
      <c r="QZI421" s="91"/>
      <c r="QZJ421" s="91"/>
      <c r="QZK421" s="91"/>
      <c r="QZL421" s="91"/>
      <c r="QZM421" s="91"/>
      <c r="QZN421" s="91"/>
      <c r="QZO421" s="91"/>
      <c r="QZP421" s="91"/>
      <c r="QZQ421" s="91"/>
      <c r="QZR421" s="91"/>
      <c r="QZS421" s="91"/>
      <c r="QZT421" s="91"/>
      <c r="QZU421" s="91"/>
      <c r="QZV421" s="91"/>
      <c r="QZW421" s="91"/>
      <c r="QZX421" s="91"/>
      <c r="QZY421" s="91"/>
      <c r="QZZ421" s="91"/>
      <c r="RAA421" s="91"/>
      <c r="RAB421" s="91"/>
      <c r="RAC421" s="91"/>
      <c r="RAD421" s="91"/>
      <c r="RAE421" s="91"/>
      <c r="RAF421" s="91"/>
      <c r="RAG421" s="91"/>
      <c r="RAH421" s="91"/>
      <c r="RAI421" s="91"/>
      <c r="RAJ421" s="91"/>
      <c r="RAK421" s="91"/>
      <c r="RAL421" s="91"/>
      <c r="RAM421" s="91"/>
      <c r="RAN421" s="91"/>
      <c r="RAO421" s="91"/>
      <c r="RAP421" s="91"/>
      <c r="RAQ421" s="91"/>
      <c r="RAR421" s="91"/>
      <c r="RAS421" s="91"/>
      <c r="RAT421" s="91"/>
      <c r="RAU421" s="91"/>
      <c r="RAV421" s="91"/>
      <c r="RAW421" s="91"/>
      <c r="RAX421" s="91"/>
      <c r="RAY421" s="91"/>
      <c r="RAZ421" s="91"/>
      <c r="RBA421" s="91"/>
      <c r="RBB421" s="91"/>
      <c r="RBC421" s="91"/>
      <c r="RBD421" s="91"/>
      <c r="RBE421" s="91"/>
      <c r="RBF421" s="91"/>
      <c r="RBG421" s="91"/>
      <c r="RBH421" s="91"/>
      <c r="RBI421" s="91"/>
      <c r="RBJ421" s="91"/>
      <c r="RBK421" s="91"/>
      <c r="RBL421" s="91"/>
      <c r="RBM421" s="91"/>
      <c r="RBN421" s="91"/>
      <c r="RBO421" s="91"/>
      <c r="RBP421" s="91"/>
      <c r="RBQ421" s="91"/>
      <c r="RBR421" s="91"/>
      <c r="RBS421" s="91"/>
      <c r="RBT421" s="91"/>
      <c r="RBU421" s="91"/>
      <c r="RBV421" s="91"/>
      <c r="RBW421" s="91"/>
      <c r="RBX421" s="91"/>
      <c r="RBY421" s="91"/>
      <c r="RBZ421" s="91"/>
      <c r="RCA421" s="91"/>
      <c r="RCB421" s="91"/>
      <c r="RCC421" s="91"/>
      <c r="RCD421" s="91"/>
      <c r="RCE421" s="91"/>
      <c r="RCF421" s="91"/>
      <c r="RCG421" s="91"/>
      <c r="RCH421" s="91"/>
      <c r="RCI421" s="91"/>
      <c r="RCJ421" s="91"/>
      <c r="RCK421" s="91"/>
      <c r="RCL421" s="91"/>
      <c r="RCM421" s="91"/>
      <c r="RCN421" s="91"/>
      <c r="RCO421" s="91"/>
      <c r="RCP421" s="91"/>
      <c r="RCQ421" s="91"/>
      <c r="RCR421" s="91"/>
      <c r="RCS421" s="91"/>
      <c r="RCT421" s="91"/>
      <c r="RCU421" s="91"/>
      <c r="RCV421" s="91"/>
      <c r="RCW421" s="91"/>
      <c r="RCX421" s="91"/>
      <c r="RCY421" s="91"/>
      <c r="RCZ421" s="91"/>
      <c r="RDA421" s="91"/>
      <c r="RDB421" s="91"/>
      <c r="RDC421" s="91"/>
      <c r="RDD421" s="91"/>
      <c r="RDE421" s="91"/>
      <c r="RDF421" s="91"/>
      <c r="RDG421" s="91"/>
      <c r="RDH421" s="91"/>
      <c r="RDI421" s="91"/>
      <c r="RDJ421" s="91"/>
      <c r="RDK421" s="91"/>
      <c r="RDL421" s="91"/>
      <c r="RDM421" s="91"/>
      <c r="RDN421" s="91"/>
      <c r="RDO421" s="91"/>
      <c r="RDP421" s="91"/>
      <c r="RDQ421" s="91"/>
      <c r="RDR421" s="91"/>
      <c r="RDS421" s="91"/>
      <c r="RDT421" s="91"/>
      <c r="RDU421" s="91"/>
      <c r="RDV421" s="91"/>
      <c r="RDW421" s="91"/>
      <c r="RDX421" s="91"/>
      <c r="RDY421" s="91"/>
      <c r="RDZ421" s="91"/>
      <c r="REA421" s="91"/>
      <c r="REB421" s="91"/>
      <c r="REC421" s="91"/>
      <c r="RED421" s="91"/>
      <c r="REE421" s="91"/>
      <c r="REF421" s="91"/>
      <c r="REG421" s="91"/>
      <c r="REH421" s="91"/>
      <c r="REI421" s="91"/>
      <c r="REJ421" s="91"/>
      <c r="REK421" s="91"/>
      <c r="REL421" s="91"/>
      <c r="REM421" s="91"/>
      <c r="REN421" s="91"/>
      <c r="REO421" s="91"/>
      <c r="REP421" s="91"/>
      <c r="REQ421" s="91"/>
      <c r="RER421" s="91"/>
      <c r="RES421" s="91"/>
      <c r="RET421" s="91"/>
      <c r="REU421" s="91"/>
      <c r="REV421" s="91"/>
      <c r="REW421" s="91"/>
      <c r="REX421" s="91"/>
      <c r="REY421" s="91"/>
      <c r="REZ421" s="91"/>
      <c r="RFA421" s="91"/>
      <c r="RFB421" s="91"/>
      <c r="RFC421" s="91"/>
      <c r="RFD421" s="91"/>
      <c r="RFE421" s="91"/>
      <c r="RFF421" s="91"/>
      <c r="RFG421" s="91"/>
      <c r="RFH421" s="91"/>
      <c r="RFI421" s="91"/>
      <c r="RFJ421" s="91"/>
      <c r="RFK421" s="91"/>
      <c r="RFL421" s="91"/>
      <c r="RFM421" s="91"/>
      <c r="RFN421" s="91"/>
      <c r="RFO421" s="91"/>
      <c r="RFP421" s="91"/>
      <c r="RFQ421" s="91"/>
      <c r="RFR421" s="91"/>
      <c r="RFS421" s="91"/>
      <c r="RFT421" s="91"/>
      <c r="RFU421" s="91"/>
      <c r="RFV421" s="91"/>
      <c r="RFW421" s="91"/>
      <c r="RFX421" s="91"/>
      <c r="RFY421" s="91"/>
      <c r="RFZ421" s="91"/>
      <c r="RGA421" s="91"/>
      <c r="RGB421" s="91"/>
      <c r="RGC421" s="91"/>
      <c r="RGD421" s="91"/>
      <c r="RGE421" s="91"/>
      <c r="RGF421" s="91"/>
      <c r="RGG421" s="91"/>
      <c r="RGH421" s="91"/>
      <c r="RGI421" s="91"/>
      <c r="RGJ421" s="91"/>
      <c r="RGK421" s="91"/>
      <c r="RGL421" s="91"/>
      <c r="RGM421" s="91"/>
      <c r="RGN421" s="91"/>
      <c r="RGO421" s="91"/>
      <c r="RGP421" s="91"/>
      <c r="RGQ421" s="91"/>
      <c r="RGR421" s="91"/>
      <c r="RGS421" s="91"/>
      <c r="RGT421" s="91"/>
      <c r="RGU421" s="91"/>
      <c r="RGV421" s="91"/>
      <c r="RGW421" s="91"/>
      <c r="RGX421" s="91"/>
      <c r="RGY421" s="91"/>
      <c r="RGZ421" s="91"/>
      <c r="RHA421" s="91"/>
      <c r="RHB421" s="91"/>
      <c r="RHC421" s="91"/>
      <c r="RHD421" s="91"/>
      <c r="RHE421" s="91"/>
      <c r="RHF421" s="91"/>
      <c r="RHG421" s="91"/>
      <c r="RHH421" s="91"/>
      <c r="RHI421" s="91"/>
      <c r="RHJ421" s="91"/>
      <c r="RHK421" s="91"/>
      <c r="RHL421" s="91"/>
      <c r="RHM421" s="91"/>
      <c r="RHN421" s="91"/>
      <c r="RHO421" s="91"/>
      <c r="RHP421" s="91"/>
      <c r="RHQ421" s="91"/>
      <c r="RHR421" s="91"/>
      <c r="RHS421" s="91"/>
      <c r="RHT421" s="91"/>
      <c r="RHU421" s="91"/>
      <c r="RHV421" s="91"/>
      <c r="RHW421" s="91"/>
      <c r="RHX421" s="91"/>
      <c r="RHY421" s="91"/>
      <c r="RHZ421" s="91"/>
      <c r="RIA421" s="91"/>
      <c r="RIB421" s="91"/>
      <c r="RIC421" s="91"/>
      <c r="RID421" s="91"/>
      <c r="RIE421" s="91"/>
      <c r="RIF421" s="91"/>
      <c r="RIG421" s="91"/>
      <c r="RIH421" s="91"/>
      <c r="RII421" s="91"/>
      <c r="RIJ421" s="91"/>
      <c r="RIK421" s="91"/>
      <c r="RIL421" s="91"/>
      <c r="RIM421" s="91"/>
      <c r="RIN421" s="91"/>
      <c r="RIO421" s="91"/>
      <c r="RIP421" s="91"/>
      <c r="RIQ421" s="91"/>
      <c r="RIR421" s="91"/>
      <c r="RIS421" s="91"/>
      <c r="RIT421" s="91"/>
      <c r="RIU421" s="91"/>
      <c r="RIV421" s="91"/>
      <c r="RIW421" s="91"/>
      <c r="RIX421" s="91"/>
      <c r="RIY421" s="91"/>
      <c r="RIZ421" s="91"/>
      <c r="RJA421" s="91"/>
      <c r="RJB421" s="91"/>
      <c r="RJC421" s="91"/>
      <c r="RJD421" s="91"/>
      <c r="RJE421" s="91"/>
      <c r="RJF421" s="91"/>
      <c r="RJG421" s="91"/>
      <c r="RJH421" s="91"/>
      <c r="RJI421" s="91"/>
      <c r="RJJ421" s="91"/>
      <c r="RJK421" s="91"/>
      <c r="RJL421" s="91"/>
      <c r="RJM421" s="91"/>
      <c r="RJN421" s="91"/>
      <c r="RJO421" s="91"/>
      <c r="RJP421" s="91"/>
      <c r="RJQ421" s="91"/>
      <c r="RJR421" s="91"/>
      <c r="RJS421" s="91"/>
      <c r="RJT421" s="91"/>
      <c r="RJU421" s="91"/>
      <c r="RJV421" s="91"/>
      <c r="RJW421" s="91"/>
      <c r="RJX421" s="91"/>
      <c r="RJY421" s="91"/>
      <c r="RJZ421" s="91"/>
      <c r="RKA421" s="91"/>
      <c r="RKB421" s="91"/>
      <c r="RKC421" s="91"/>
      <c r="RKD421" s="91"/>
      <c r="RKE421" s="91"/>
      <c r="RKF421" s="91"/>
      <c r="RKG421" s="91"/>
      <c r="RKH421" s="91"/>
      <c r="RKI421" s="91"/>
      <c r="RKJ421" s="91"/>
      <c r="RKK421" s="91"/>
      <c r="RKL421" s="91"/>
      <c r="RKM421" s="91"/>
      <c r="RKN421" s="91"/>
      <c r="RKO421" s="91"/>
      <c r="RKP421" s="91"/>
      <c r="RKQ421" s="91"/>
      <c r="RKR421" s="91"/>
      <c r="RKS421" s="91"/>
      <c r="RKT421" s="91"/>
      <c r="RKU421" s="91"/>
      <c r="RKV421" s="91"/>
      <c r="RKW421" s="91"/>
      <c r="RKX421" s="91"/>
      <c r="RKY421" s="91"/>
      <c r="RKZ421" s="91"/>
      <c r="RLA421" s="91"/>
      <c r="RLB421" s="91"/>
      <c r="RLC421" s="91"/>
      <c r="RLD421" s="91"/>
      <c r="RLE421" s="91"/>
      <c r="RLF421" s="91"/>
      <c r="RLG421" s="91"/>
      <c r="RLH421" s="91"/>
      <c r="RLI421" s="91"/>
      <c r="RLJ421" s="91"/>
      <c r="RLK421" s="91"/>
      <c r="RLL421" s="91"/>
      <c r="RLM421" s="91"/>
      <c r="RLN421" s="91"/>
      <c r="RLO421" s="91"/>
      <c r="RLP421" s="91"/>
      <c r="RLQ421" s="91"/>
      <c r="RLR421" s="91"/>
      <c r="RLS421" s="91"/>
      <c r="RLT421" s="91"/>
      <c r="RLU421" s="91"/>
      <c r="RLV421" s="91"/>
      <c r="RLW421" s="91"/>
      <c r="RLX421" s="91"/>
      <c r="RLY421" s="91"/>
      <c r="RLZ421" s="91"/>
      <c r="RMA421" s="91"/>
      <c r="RMB421" s="91"/>
      <c r="RMC421" s="91"/>
      <c r="RMD421" s="91"/>
      <c r="RME421" s="91"/>
      <c r="RMF421" s="91"/>
      <c r="RMG421" s="91"/>
      <c r="RMH421" s="91"/>
      <c r="RMI421" s="91"/>
      <c r="RMJ421" s="91"/>
      <c r="RMK421" s="91"/>
      <c r="RML421" s="91"/>
      <c r="RMM421" s="91"/>
      <c r="RMN421" s="91"/>
      <c r="RMO421" s="91"/>
      <c r="RMP421" s="91"/>
      <c r="RMQ421" s="91"/>
      <c r="RMR421" s="91"/>
      <c r="RMS421" s="91"/>
      <c r="RMT421" s="91"/>
      <c r="RMU421" s="91"/>
      <c r="RMV421" s="91"/>
      <c r="RMW421" s="91"/>
      <c r="RMX421" s="91"/>
      <c r="RMY421" s="91"/>
      <c r="RMZ421" s="91"/>
      <c r="RNA421" s="91"/>
      <c r="RNB421" s="91"/>
      <c r="RNC421" s="91"/>
      <c r="RND421" s="91"/>
      <c r="RNE421" s="91"/>
      <c r="RNF421" s="91"/>
      <c r="RNG421" s="91"/>
      <c r="RNH421" s="91"/>
      <c r="RNI421" s="91"/>
      <c r="RNJ421" s="91"/>
      <c r="RNK421" s="91"/>
      <c r="RNL421" s="91"/>
      <c r="RNM421" s="91"/>
      <c r="RNN421" s="91"/>
      <c r="RNO421" s="91"/>
      <c r="RNP421" s="91"/>
      <c r="RNQ421" s="91"/>
      <c r="RNR421" s="91"/>
      <c r="RNS421" s="91"/>
      <c r="RNT421" s="91"/>
      <c r="RNU421" s="91"/>
      <c r="RNV421" s="91"/>
      <c r="RNW421" s="91"/>
      <c r="RNX421" s="91"/>
      <c r="RNY421" s="91"/>
      <c r="RNZ421" s="91"/>
      <c r="ROA421" s="91"/>
      <c r="ROB421" s="91"/>
      <c r="ROC421" s="91"/>
      <c r="ROD421" s="91"/>
      <c r="ROE421" s="91"/>
      <c r="ROF421" s="91"/>
      <c r="ROG421" s="91"/>
      <c r="ROH421" s="91"/>
      <c r="ROI421" s="91"/>
      <c r="ROJ421" s="91"/>
      <c r="ROK421" s="91"/>
      <c r="ROL421" s="91"/>
      <c r="ROM421" s="91"/>
      <c r="RON421" s="91"/>
      <c r="ROO421" s="91"/>
      <c r="ROP421" s="91"/>
      <c r="ROQ421" s="91"/>
      <c r="ROR421" s="91"/>
      <c r="ROS421" s="91"/>
      <c r="ROT421" s="91"/>
      <c r="ROU421" s="91"/>
      <c r="ROV421" s="91"/>
      <c r="ROW421" s="91"/>
      <c r="ROX421" s="91"/>
      <c r="ROY421" s="91"/>
      <c r="ROZ421" s="91"/>
      <c r="RPA421" s="91"/>
      <c r="RPB421" s="91"/>
      <c r="RPC421" s="91"/>
      <c r="RPD421" s="91"/>
      <c r="RPE421" s="91"/>
      <c r="RPF421" s="91"/>
      <c r="RPG421" s="91"/>
      <c r="RPH421" s="91"/>
      <c r="RPI421" s="91"/>
      <c r="RPJ421" s="91"/>
      <c r="RPK421" s="91"/>
      <c r="RPL421" s="91"/>
      <c r="RPM421" s="91"/>
      <c r="RPN421" s="91"/>
      <c r="RPO421" s="91"/>
      <c r="RPP421" s="91"/>
      <c r="RPQ421" s="91"/>
      <c r="RPR421" s="91"/>
      <c r="RPS421" s="91"/>
      <c r="RPT421" s="91"/>
      <c r="RPU421" s="91"/>
      <c r="RPV421" s="91"/>
      <c r="RPW421" s="91"/>
      <c r="RPX421" s="91"/>
      <c r="RPY421" s="91"/>
      <c r="RPZ421" s="91"/>
      <c r="RQA421" s="91"/>
      <c r="RQB421" s="91"/>
      <c r="RQC421" s="91"/>
      <c r="RQD421" s="91"/>
      <c r="RQE421" s="91"/>
      <c r="RQF421" s="91"/>
      <c r="RQG421" s="91"/>
      <c r="RQH421" s="91"/>
      <c r="RQI421" s="91"/>
      <c r="RQJ421" s="91"/>
      <c r="RQK421" s="91"/>
      <c r="RQL421" s="91"/>
      <c r="RQM421" s="91"/>
      <c r="RQN421" s="91"/>
      <c r="RQO421" s="91"/>
      <c r="RQP421" s="91"/>
      <c r="RQQ421" s="91"/>
      <c r="RQR421" s="91"/>
      <c r="RQS421" s="91"/>
      <c r="RQT421" s="91"/>
      <c r="RQU421" s="91"/>
      <c r="RQV421" s="91"/>
      <c r="RQW421" s="91"/>
      <c r="RQX421" s="91"/>
      <c r="RQY421" s="91"/>
      <c r="RQZ421" s="91"/>
      <c r="RRA421" s="91"/>
      <c r="RRB421" s="91"/>
      <c r="RRC421" s="91"/>
      <c r="RRD421" s="91"/>
      <c r="RRE421" s="91"/>
      <c r="RRF421" s="91"/>
      <c r="RRG421" s="91"/>
      <c r="RRH421" s="91"/>
      <c r="RRI421" s="91"/>
      <c r="RRJ421" s="91"/>
      <c r="RRK421" s="91"/>
      <c r="RRL421" s="91"/>
      <c r="RRM421" s="91"/>
      <c r="RRN421" s="91"/>
      <c r="RRO421" s="91"/>
      <c r="RRP421" s="91"/>
      <c r="RRQ421" s="91"/>
      <c r="RRR421" s="91"/>
      <c r="RRS421" s="91"/>
      <c r="RRT421" s="91"/>
      <c r="RRU421" s="91"/>
      <c r="RRV421" s="91"/>
      <c r="RRW421" s="91"/>
      <c r="RRX421" s="91"/>
      <c r="RRY421" s="91"/>
      <c r="RRZ421" s="91"/>
      <c r="RSA421" s="91"/>
      <c r="RSB421" s="91"/>
      <c r="RSC421" s="91"/>
      <c r="RSD421" s="91"/>
      <c r="RSE421" s="91"/>
      <c r="RSF421" s="91"/>
      <c r="RSG421" s="91"/>
      <c r="RSH421" s="91"/>
      <c r="RSI421" s="91"/>
      <c r="RSJ421" s="91"/>
      <c r="RSK421" s="91"/>
      <c r="RSL421" s="91"/>
      <c r="RSM421" s="91"/>
      <c r="RSN421" s="91"/>
      <c r="RSO421" s="91"/>
      <c r="RSP421" s="91"/>
      <c r="RSQ421" s="91"/>
      <c r="RSR421" s="91"/>
      <c r="RSS421" s="91"/>
      <c r="RST421" s="91"/>
      <c r="RSU421" s="91"/>
      <c r="RSV421" s="91"/>
      <c r="RSW421" s="91"/>
      <c r="RSX421" s="91"/>
      <c r="RSY421" s="91"/>
      <c r="RSZ421" s="91"/>
      <c r="RTA421" s="91"/>
      <c r="RTB421" s="91"/>
      <c r="RTC421" s="91"/>
      <c r="RTD421" s="91"/>
      <c r="RTE421" s="91"/>
      <c r="RTF421" s="91"/>
      <c r="RTG421" s="91"/>
      <c r="RTH421" s="91"/>
      <c r="RTI421" s="91"/>
      <c r="RTJ421" s="91"/>
      <c r="RTK421" s="91"/>
      <c r="RTL421" s="91"/>
      <c r="RTM421" s="91"/>
      <c r="RTN421" s="91"/>
      <c r="RTO421" s="91"/>
      <c r="RTP421" s="91"/>
      <c r="RTQ421" s="91"/>
      <c r="RTR421" s="91"/>
      <c r="RTS421" s="91"/>
      <c r="RTT421" s="91"/>
      <c r="RTU421" s="91"/>
      <c r="RTV421" s="91"/>
      <c r="RTW421" s="91"/>
      <c r="RTX421" s="91"/>
      <c r="RTY421" s="91"/>
      <c r="RTZ421" s="91"/>
      <c r="RUA421" s="91"/>
      <c r="RUB421" s="91"/>
      <c r="RUC421" s="91"/>
      <c r="RUD421" s="91"/>
      <c r="RUE421" s="91"/>
      <c r="RUF421" s="91"/>
      <c r="RUG421" s="91"/>
      <c r="RUH421" s="91"/>
      <c r="RUI421" s="91"/>
      <c r="RUJ421" s="91"/>
      <c r="RUK421" s="91"/>
      <c r="RUL421" s="91"/>
      <c r="RUM421" s="91"/>
      <c r="RUN421" s="91"/>
      <c r="RUO421" s="91"/>
      <c r="RUP421" s="91"/>
      <c r="RUQ421" s="91"/>
      <c r="RUR421" s="91"/>
      <c r="RUS421" s="91"/>
      <c r="RUT421" s="91"/>
      <c r="RUU421" s="91"/>
      <c r="RUV421" s="91"/>
      <c r="RUW421" s="91"/>
      <c r="RUX421" s="91"/>
      <c r="RUY421" s="91"/>
      <c r="RUZ421" s="91"/>
      <c r="RVA421" s="91"/>
      <c r="RVB421" s="91"/>
      <c r="RVC421" s="91"/>
      <c r="RVD421" s="91"/>
      <c r="RVE421" s="91"/>
      <c r="RVF421" s="91"/>
      <c r="RVG421" s="91"/>
      <c r="RVH421" s="91"/>
      <c r="RVI421" s="91"/>
      <c r="RVJ421" s="91"/>
      <c r="RVK421" s="91"/>
      <c r="RVL421" s="91"/>
      <c r="RVM421" s="91"/>
      <c r="RVN421" s="91"/>
      <c r="RVO421" s="91"/>
      <c r="RVP421" s="91"/>
      <c r="RVQ421" s="91"/>
      <c r="RVR421" s="91"/>
      <c r="RVS421" s="91"/>
      <c r="RVT421" s="91"/>
      <c r="RVU421" s="91"/>
      <c r="RVV421" s="91"/>
      <c r="RVW421" s="91"/>
      <c r="RVX421" s="91"/>
      <c r="RVY421" s="91"/>
      <c r="RVZ421" s="91"/>
      <c r="RWA421" s="91"/>
      <c r="RWB421" s="91"/>
      <c r="RWC421" s="91"/>
      <c r="RWD421" s="91"/>
      <c r="RWE421" s="91"/>
      <c r="RWF421" s="91"/>
      <c r="RWG421" s="91"/>
      <c r="RWH421" s="91"/>
      <c r="RWI421" s="91"/>
      <c r="RWJ421" s="91"/>
      <c r="RWK421" s="91"/>
      <c r="RWL421" s="91"/>
      <c r="RWM421" s="91"/>
      <c r="RWN421" s="91"/>
      <c r="RWO421" s="91"/>
      <c r="RWP421" s="91"/>
      <c r="RWQ421" s="91"/>
      <c r="RWR421" s="91"/>
      <c r="RWS421" s="91"/>
      <c r="RWT421" s="91"/>
      <c r="RWU421" s="91"/>
      <c r="RWV421" s="91"/>
      <c r="RWW421" s="91"/>
      <c r="RWX421" s="91"/>
      <c r="RWY421" s="91"/>
      <c r="RWZ421" s="91"/>
      <c r="RXA421" s="91"/>
      <c r="RXB421" s="91"/>
      <c r="RXC421" s="91"/>
      <c r="RXD421" s="91"/>
      <c r="RXE421" s="91"/>
      <c r="RXF421" s="91"/>
      <c r="RXG421" s="91"/>
      <c r="RXH421" s="91"/>
      <c r="RXI421" s="91"/>
      <c r="RXJ421" s="91"/>
      <c r="RXK421" s="91"/>
      <c r="RXL421" s="91"/>
      <c r="RXM421" s="91"/>
      <c r="RXN421" s="91"/>
      <c r="RXO421" s="91"/>
      <c r="RXP421" s="91"/>
      <c r="RXQ421" s="91"/>
      <c r="RXR421" s="91"/>
      <c r="RXS421" s="91"/>
      <c r="RXT421" s="91"/>
      <c r="RXU421" s="91"/>
      <c r="RXV421" s="91"/>
      <c r="RXW421" s="91"/>
      <c r="RXX421" s="91"/>
      <c r="RXY421" s="91"/>
      <c r="RXZ421" s="91"/>
      <c r="RYA421" s="91"/>
      <c r="RYB421" s="91"/>
      <c r="RYC421" s="91"/>
      <c r="RYD421" s="91"/>
      <c r="RYE421" s="91"/>
      <c r="RYF421" s="91"/>
      <c r="RYG421" s="91"/>
      <c r="RYH421" s="91"/>
      <c r="RYI421" s="91"/>
      <c r="RYJ421" s="91"/>
      <c r="RYK421" s="91"/>
      <c r="RYL421" s="91"/>
      <c r="RYM421" s="91"/>
      <c r="RYN421" s="91"/>
      <c r="RYO421" s="91"/>
      <c r="RYP421" s="91"/>
      <c r="RYQ421" s="91"/>
      <c r="RYR421" s="91"/>
      <c r="RYS421" s="91"/>
      <c r="RYT421" s="91"/>
      <c r="RYU421" s="91"/>
      <c r="RYV421" s="91"/>
      <c r="RYW421" s="91"/>
      <c r="RYX421" s="91"/>
      <c r="RYY421" s="91"/>
      <c r="RYZ421" s="91"/>
      <c r="RZA421" s="91"/>
      <c r="RZB421" s="91"/>
      <c r="RZC421" s="91"/>
      <c r="RZD421" s="91"/>
      <c r="RZE421" s="91"/>
      <c r="RZF421" s="91"/>
      <c r="RZG421" s="91"/>
      <c r="RZH421" s="91"/>
      <c r="RZI421" s="91"/>
      <c r="RZJ421" s="91"/>
      <c r="RZK421" s="91"/>
      <c r="RZL421" s="91"/>
      <c r="RZM421" s="91"/>
      <c r="RZN421" s="91"/>
      <c r="RZO421" s="91"/>
      <c r="RZP421" s="91"/>
      <c r="RZQ421" s="91"/>
      <c r="RZR421" s="91"/>
      <c r="RZS421" s="91"/>
      <c r="RZT421" s="91"/>
      <c r="RZU421" s="91"/>
      <c r="RZV421" s="91"/>
      <c r="RZW421" s="91"/>
      <c r="RZX421" s="91"/>
      <c r="RZY421" s="91"/>
      <c r="RZZ421" s="91"/>
      <c r="SAA421" s="91"/>
      <c r="SAB421" s="91"/>
      <c r="SAC421" s="91"/>
      <c r="SAD421" s="91"/>
      <c r="SAE421" s="91"/>
      <c r="SAF421" s="91"/>
      <c r="SAG421" s="91"/>
      <c r="SAH421" s="91"/>
      <c r="SAI421" s="91"/>
      <c r="SAJ421" s="91"/>
      <c r="SAK421" s="91"/>
      <c r="SAL421" s="91"/>
      <c r="SAM421" s="91"/>
      <c r="SAN421" s="91"/>
      <c r="SAO421" s="91"/>
      <c r="SAP421" s="91"/>
      <c r="SAQ421" s="91"/>
      <c r="SAR421" s="91"/>
      <c r="SAS421" s="91"/>
      <c r="SAT421" s="91"/>
      <c r="SAU421" s="91"/>
      <c r="SAV421" s="91"/>
      <c r="SAW421" s="91"/>
      <c r="SAX421" s="91"/>
      <c r="SAY421" s="91"/>
      <c r="SAZ421" s="91"/>
      <c r="SBA421" s="91"/>
      <c r="SBB421" s="91"/>
      <c r="SBC421" s="91"/>
      <c r="SBD421" s="91"/>
      <c r="SBE421" s="91"/>
      <c r="SBF421" s="91"/>
      <c r="SBG421" s="91"/>
      <c r="SBH421" s="91"/>
      <c r="SBI421" s="91"/>
      <c r="SBJ421" s="91"/>
      <c r="SBK421" s="91"/>
      <c r="SBL421" s="91"/>
      <c r="SBM421" s="91"/>
      <c r="SBN421" s="91"/>
      <c r="SBO421" s="91"/>
      <c r="SBP421" s="91"/>
      <c r="SBQ421" s="91"/>
      <c r="SBR421" s="91"/>
      <c r="SBS421" s="91"/>
      <c r="SBT421" s="91"/>
      <c r="SBU421" s="91"/>
      <c r="SBV421" s="91"/>
      <c r="SBW421" s="91"/>
      <c r="SBX421" s="91"/>
      <c r="SBY421" s="91"/>
      <c r="SBZ421" s="91"/>
      <c r="SCA421" s="91"/>
      <c r="SCB421" s="91"/>
      <c r="SCC421" s="91"/>
      <c r="SCD421" s="91"/>
      <c r="SCE421" s="91"/>
      <c r="SCF421" s="91"/>
      <c r="SCG421" s="91"/>
      <c r="SCH421" s="91"/>
      <c r="SCI421" s="91"/>
      <c r="SCJ421" s="91"/>
      <c r="SCK421" s="91"/>
      <c r="SCL421" s="91"/>
      <c r="SCM421" s="91"/>
      <c r="SCN421" s="91"/>
      <c r="SCO421" s="91"/>
      <c r="SCP421" s="91"/>
      <c r="SCQ421" s="91"/>
      <c r="SCR421" s="91"/>
      <c r="SCS421" s="91"/>
      <c r="SCT421" s="91"/>
      <c r="SCU421" s="91"/>
      <c r="SCV421" s="91"/>
      <c r="SCW421" s="91"/>
      <c r="SCX421" s="91"/>
      <c r="SCY421" s="91"/>
      <c r="SCZ421" s="91"/>
      <c r="SDA421" s="91"/>
      <c r="SDB421" s="91"/>
      <c r="SDC421" s="91"/>
      <c r="SDD421" s="91"/>
      <c r="SDE421" s="91"/>
      <c r="SDF421" s="91"/>
      <c r="SDG421" s="91"/>
      <c r="SDH421" s="91"/>
      <c r="SDI421" s="91"/>
      <c r="SDJ421" s="91"/>
      <c r="SDK421" s="91"/>
      <c r="SDL421" s="91"/>
      <c r="SDM421" s="91"/>
      <c r="SDN421" s="91"/>
      <c r="SDO421" s="91"/>
      <c r="SDP421" s="91"/>
      <c r="SDQ421" s="91"/>
      <c r="SDR421" s="91"/>
      <c r="SDS421" s="91"/>
      <c r="SDT421" s="91"/>
      <c r="SDU421" s="91"/>
      <c r="SDV421" s="91"/>
      <c r="SDW421" s="91"/>
      <c r="SDX421" s="91"/>
      <c r="SDY421" s="91"/>
      <c r="SDZ421" s="91"/>
      <c r="SEA421" s="91"/>
      <c r="SEB421" s="91"/>
      <c r="SEC421" s="91"/>
      <c r="SED421" s="91"/>
      <c r="SEE421" s="91"/>
      <c r="SEF421" s="91"/>
      <c r="SEG421" s="91"/>
      <c r="SEH421" s="91"/>
      <c r="SEI421" s="91"/>
      <c r="SEJ421" s="91"/>
      <c r="SEK421" s="91"/>
      <c r="SEL421" s="91"/>
      <c r="SEM421" s="91"/>
      <c r="SEN421" s="91"/>
      <c r="SEO421" s="91"/>
      <c r="SEP421" s="91"/>
      <c r="SEQ421" s="91"/>
      <c r="SER421" s="91"/>
      <c r="SES421" s="91"/>
      <c r="SET421" s="91"/>
      <c r="SEU421" s="91"/>
      <c r="SEV421" s="91"/>
      <c r="SEW421" s="91"/>
      <c r="SEX421" s="91"/>
      <c r="SEY421" s="91"/>
      <c r="SEZ421" s="91"/>
      <c r="SFA421" s="91"/>
      <c r="SFB421" s="91"/>
      <c r="SFC421" s="91"/>
      <c r="SFD421" s="91"/>
      <c r="SFE421" s="91"/>
      <c r="SFF421" s="91"/>
      <c r="SFG421" s="91"/>
      <c r="SFH421" s="91"/>
      <c r="SFI421" s="91"/>
      <c r="SFJ421" s="91"/>
      <c r="SFK421" s="91"/>
      <c r="SFL421" s="91"/>
      <c r="SFM421" s="91"/>
      <c r="SFN421" s="91"/>
      <c r="SFO421" s="91"/>
      <c r="SFP421" s="91"/>
      <c r="SFQ421" s="91"/>
      <c r="SFR421" s="91"/>
      <c r="SFS421" s="91"/>
      <c r="SFT421" s="91"/>
      <c r="SFU421" s="91"/>
      <c r="SFV421" s="91"/>
      <c r="SFW421" s="91"/>
      <c r="SFX421" s="91"/>
      <c r="SFY421" s="91"/>
      <c r="SFZ421" s="91"/>
      <c r="SGA421" s="91"/>
      <c r="SGB421" s="91"/>
      <c r="SGC421" s="91"/>
      <c r="SGD421" s="91"/>
      <c r="SGE421" s="91"/>
      <c r="SGF421" s="91"/>
      <c r="SGG421" s="91"/>
      <c r="SGH421" s="91"/>
      <c r="SGI421" s="91"/>
      <c r="SGJ421" s="91"/>
      <c r="SGK421" s="91"/>
      <c r="SGL421" s="91"/>
      <c r="SGM421" s="91"/>
      <c r="SGN421" s="91"/>
      <c r="SGO421" s="91"/>
      <c r="SGP421" s="91"/>
      <c r="SGQ421" s="91"/>
      <c r="SGR421" s="91"/>
      <c r="SGS421" s="91"/>
      <c r="SGT421" s="91"/>
      <c r="SGU421" s="91"/>
      <c r="SGV421" s="91"/>
      <c r="SGW421" s="91"/>
      <c r="SGX421" s="91"/>
      <c r="SGY421" s="91"/>
      <c r="SGZ421" s="91"/>
      <c r="SHA421" s="91"/>
      <c r="SHB421" s="91"/>
      <c r="SHC421" s="91"/>
      <c r="SHD421" s="91"/>
      <c r="SHE421" s="91"/>
      <c r="SHF421" s="91"/>
      <c r="SHG421" s="91"/>
      <c r="SHH421" s="91"/>
      <c r="SHI421" s="91"/>
      <c r="SHJ421" s="91"/>
      <c r="SHK421" s="91"/>
      <c r="SHL421" s="91"/>
      <c r="SHM421" s="91"/>
      <c r="SHN421" s="91"/>
      <c r="SHO421" s="91"/>
      <c r="SHP421" s="91"/>
      <c r="SHQ421" s="91"/>
      <c r="SHR421" s="91"/>
      <c r="SHS421" s="91"/>
      <c r="SHT421" s="91"/>
      <c r="SHU421" s="91"/>
      <c r="SHV421" s="91"/>
      <c r="SHW421" s="91"/>
      <c r="SHX421" s="91"/>
      <c r="SHY421" s="91"/>
      <c r="SHZ421" s="91"/>
      <c r="SIA421" s="91"/>
      <c r="SIB421" s="91"/>
      <c r="SIC421" s="91"/>
      <c r="SID421" s="91"/>
      <c r="SIE421" s="91"/>
      <c r="SIF421" s="91"/>
      <c r="SIG421" s="91"/>
      <c r="SIH421" s="91"/>
      <c r="SII421" s="91"/>
      <c r="SIJ421" s="91"/>
      <c r="SIK421" s="91"/>
      <c r="SIL421" s="91"/>
      <c r="SIM421" s="91"/>
      <c r="SIN421" s="91"/>
      <c r="SIO421" s="91"/>
      <c r="SIP421" s="91"/>
      <c r="SIQ421" s="91"/>
      <c r="SIR421" s="91"/>
      <c r="SIS421" s="91"/>
      <c r="SIT421" s="91"/>
      <c r="SIU421" s="91"/>
      <c r="SIV421" s="91"/>
      <c r="SIW421" s="91"/>
      <c r="SIX421" s="91"/>
      <c r="SIY421" s="91"/>
      <c r="SIZ421" s="91"/>
      <c r="SJA421" s="91"/>
      <c r="SJB421" s="91"/>
      <c r="SJC421" s="91"/>
      <c r="SJD421" s="91"/>
      <c r="SJE421" s="91"/>
      <c r="SJF421" s="91"/>
      <c r="SJG421" s="91"/>
      <c r="SJH421" s="91"/>
      <c r="SJI421" s="91"/>
      <c r="SJJ421" s="91"/>
      <c r="SJK421" s="91"/>
      <c r="SJL421" s="91"/>
      <c r="SJM421" s="91"/>
      <c r="SJN421" s="91"/>
      <c r="SJO421" s="91"/>
      <c r="SJP421" s="91"/>
      <c r="SJQ421" s="91"/>
      <c r="SJR421" s="91"/>
      <c r="SJS421" s="91"/>
      <c r="SJT421" s="91"/>
      <c r="SJU421" s="91"/>
      <c r="SJV421" s="91"/>
      <c r="SJW421" s="91"/>
      <c r="SJX421" s="91"/>
      <c r="SJY421" s="91"/>
      <c r="SJZ421" s="91"/>
      <c r="SKA421" s="91"/>
      <c r="SKB421" s="91"/>
      <c r="SKC421" s="91"/>
      <c r="SKD421" s="91"/>
      <c r="SKE421" s="91"/>
      <c r="SKF421" s="91"/>
      <c r="SKG421" s="91"/>
      <c r="SKH421" s="91"/>
      <c r="SKI421" s="91"/>
      <c r="SKJ421" s="91"/>
      <c r="SKK421" s="91"/>
      <c r="SKL421" s="91"/>
      <c r="SKM421" s="91"/>
      <c r="SKN421" s="91"/>
      <c r="SKO421" s="91"/>
      <c r="SKP421" s="91"/>
      <c r="SKQ421" s="91"/>
      <c r="SKR421" s="91"/>
      <c r="SKS421" s="91"/>
      <c r="SKT421" s="91"/>
      <c r="SKU421" s="91"/>
      <c r="SKV421" s="91"/>
      <c r="SKW421" s="91"/>
      <c r="SKX421" s="91"/>
      <c r="SKY421" s="91"/>
      <c r="SKZ421" s="91"/>
      <c r="SLA421" s="91"/>
      <c r="SLB421" s="91"/>
      <c r="SLC421" s="91"/>
      <c r="SLD421" s="91"/>
      <c r="SLE421" s="91"/>
      <c r="SLF421" s="91"/>
      <c r="SLG421" s="91"/>
      <c r="SLH421" s="91"/>
      <c r="SLI421" s="91"/>
      <c r="SLJ421" s="91"/>
      <c r="SLK421" s="91"/>
      <c r="SLL421" s="91"/>
      <c r="SLM421" s="91"/>
      <c r="SLN421" s="91"/>
      <c r="SLO421" s="91"/>
      <c r="SLP421" s="91"/>
      <c r="SLQ421" s="91"/>
      <c r="SLR421" s="91"/>
      <c r="SLS421" s="91"/>
      <c r="SLT421" s="91"/>
      <c r="SLU421" s="91"/>
      <c r="SLV421" s="91"/>
      <c r="SLW421" s="91"/>
      <c r="SLX421" s="91"/>
      <c r="SLY421" s="91"/>
      <c r="SLZ421" s="91"/>
      <c r="SMA421" s="91"/>
      <c r="SMB421" s="91"/>
      <c r="SMC421" s="91"/>
      <c r="SMD421" s="91"/>
      <c r="SME421" s="91"/>
      <c r="SMF421" s="91"/>
      <c r="SMG421" s="91"/>
      <c r="SMH421" s="91"/>
      <c r="SMI421" s="91"/>
      <c r="SMJ421" s="91"/>
      <c r="SMK421" s="91"/>
      <c r="SML421" s="91"/>
      <c r="SMM421" s="91"/>
      <c r="SMN421" s="91"/>
      <c r="SMO421" s="91"/>
      <c r="SMP421" s="91"/>
      <c r="SMQ421" s="91"/>
      <c r="SMR421" s="91"/>
      <c r="SMS421" s="91"/>
      <c r="SMT421" s="91"/>
      <c r="SMU421" s="91"/>
      <c r="SMV421" s="91"/>
      <c r="SMW421" s="91"/>
      <c r="SMX421" s="91"/>
      <c r="SMY421" s="91"/>
      <c r="SMZ421" s="91"/>
      <c r="SNA421" s="91"/>
      <c r="SNB421" s="91"/>
      <c r="SNC421" s="91"/>
      <c r="SND421" s="91"/>
      <c r="SNE421" s="91"/>
      <c r="SNF421" s="91"/>
      <c r="SNG421" s="91"/>
      <c r="SNH421" s="91"/>
      <c r="SNI421" s="91"/>
      <c r="SNJ421" s="91"/>
      <c r="SNK421" s="91"/>
      <c r="SNL421" s="91"/>
      <c r="SNM421" s="91"/>
      <c r="SNN421" s="91"/>
      <c r="SNO421" s="91"/>
      <c r="SNP421" s="91"/>
      <c r="SNQ421" s="91"/>
      <c r="SNR421" s="91"/>
      <c r="SNS421" s="91"/>
      <c r="SNT421" s="91"/>
      <c r="SNU421" s="91"/>
      <c r="SNV421" s="91"/>
      <c r="SNW421" s="91"/>
      <c r="SNX421" s="91"/>
      <c r="SNY421" s="91"/>
      <c r="SNZ421" s="91"/>
      <c r="SOA421" s="91"/>
      <c r="SOB421" s="91"/>
      <c r="SOC421" s="91"/>
      <c r="SOD421" s="91"/>
      <c r="SOE421" s="91"/>
      <c r="SOF421" s="91"/>
      <c r="SOG421" s="91"/>
      <c r="SOH421" s="91"/>
      <c r="SOI421" s="91"/>
      <c r="SOJ421" s="91"/>
      <c r="SOK421" s="91"/>
      <c r="SOL421" s="91"/>
      <c r="SOM421" s="91"/>
      <c r="SON421" s="91"/>
      <c r="SOO421" s="91"/>
      <c r="SOP421" s="91"/>
      <c r="SOQ421" s="91"/>
      <c r="SOR421" s="91"/>
      <c r="SOS421" s="91"/>
      <c r="SOT421" s="91"/>
      <c r="SOU421" s="91"/>
      <c r="SOV421" s="91"/>
      <c r="SOW421" s="91"/>
      <c r="SOX421" s="91"/>
      <c r="SOY421" s="91"/>
      <c r="SOZ421" s="91"/>
      <c r="SPA421" s="91"/>
      <c r="SPB421" s="91"/>
      <c r="SPC421" s="91"/>
      <c r="SPD421" s="91"/>
      <c r="SPE421" s="91"/>
      <c r="SPF421" s="91"/>
      <c r="SPG421" s="91"/>
      <c r="SPH421" s="91"/>
      <c r="SPI421" s="91"/>
      <c r="SPJ421" s="91"/>
      <c r="SPK421" s="91"/>
      <c r="SPL421" s="91"/>
      <c r="SPM421" s="91"/>
      <c r="SPN421" s="91"/>
      <c r="SPO421" s="91"/>
      <c r="SPP421" s="91"/>
      <c r="SPQ421" s="91"/>
      <c r="SPR421" s="91"/>
      <c r="SPS421" s="91"/>
      <c r="SPT421" s="91"/>
      <c r="SPU421" s="91"/>
      <c r="SPV421" s="91"/>
      <c r="SPW421" s="91"/>
      <c r="SPX421" s="91"/>
      <c r="SPY421" s="91"/>
      <c r="SPZ421" s="91"/>
      <c r="SQA421" s="91"/>
      <c r="SQB421" s="91"/>
      <c r="SQC421" s="91"/>
      <c r="SQD421" s="91"/>
      <c r="SQE421" s="91"/>
      <c r="SQF421" s="91"/>
      <c r="SQG421" s="91"/>
      <c r="SQH421" s="91"/>
      <c r="SQI421" s="91"/>
      <c r="SQJ421" s="91"/>
      <c r="SQK421" s="91"/>
      <c r="SQL421" s="91"/>
      <c r="SQM421" s="91"/>
      <c r="SQN421" s="91"/>
      <c r="SQO421" s="91"/>
      <c r="SQP421" s="91"/>
      <c r="SQQ421" s="91"/>
      <c r="SQR421" s="91"/>
      <c r="SQS421" s="91"/>
      <c r="SQT421" s="91"/>
      <c r="SQU421" s="91"/>
      <c r="SQV421" s="91"/>
      <c r="SQW421" s="91"/>
      <c r="SQX421" s="91"/>
      <c r="SQY421" s="91"/>
      <c r="SQZ421" s="91"/>
      <c r="SRA421" s="91"/>
      <c r="SRB421" s="91"/>
      <c r="SRC421" s="91"/>
      <c r="SRD421" s="91"/>
      <c r="SRE421" s="91"/>
      <c r="SRF421" s="91"/>
      <c r="SRG421" s="91"/>
      <c r="SRH421" s="91"/>
      <c r="SRI421" s="91"/>
      <c r="SRJ421" s="91"/>
      <c r="SRK421" s="91"/>
      <c r="SRL421" s="91"/>
      <c r="SRM421" s="91"/>
      <c r="SRN421" s="91"/>
      <c r="SRO421" s="91"/>
      <c r="SRP421" s="91"/>
      <c r="SRQ421" s="91"/>
      <c r="SRR421" s="91"/>
      <c r="SRS421" s="91"/>
      <c r="SRT421" s="91"/>
      <c r="SRU421" s="91"/>
      <c r="SRV421" s="91"/>
      <c r="SRW421" s="91"/>
      <c r="SRX421" s="91"/>
      <c r="SRY421" s="91"/>
      <c r="SRZ421" s="91"/>
      <c r="SSA421" s="91"/>
      <c r="SSB421" s="91"/>
      <c r="SSC421" s="91"/>
      <c r="SSD421" s="91"/>
      <c r="SSE421" s="91"/>
      <c r="SSF421" s="91"/>
      <c r="SSG421" s="91"/>
      <c r="SSH421" s="91"/>
      <c r="SSI421" s="91"/>
      <c r="SSJ421" s="91"/>
      <c r="SSK421" s="91"/>
      <c r="SSL421" s="91"/>
      <c r="SSM421" s="91"/>
      <c r="SSN421" s="91"/>
      <c r="SSO421" s="91"/>
      <c r="SSP421" s="91"/>
      <c r="SSQ421" s="91"/>
      <c r="SSR421" s="91"/>
      <c r="SSS421" s="91"/>
      <c r="SST421" s="91"/>
      <c r="SSU421" s="91"/>
      <c r="SSV421" s="91"/>
      <c r="SSW421" s="91"/>
      <c r="SSX421" s="91"/>
      <c r="SSY421" s="91"/>
      <c r="SSZ421" s="91"/>
      <c r="STA421" s="91"/>
      <c r="STB421" s="91"/>
      <c r="STC421" s="91"/>
      <c r="STD421" s="91"/>
      <c r="STE421" s="91"/>
      <c r="STF421" s="91"/>
      <c r="STG421" s="91"/>
      <c r="STH421" s="91"/>
      <c r="STI421" s="91"/>
      <c r="STJ421" s="91"/>
      <c r="STK421" s="91"/>
      <c r="STL421" s="91"/>
      <c r="STM421" s="91"/>
      <c r="STN421" s="91"/>
      <c r="STO421" s="91"/>
      <c r="STP421" s="91"/>
      <c r="STQ421" s="91"/>
      <c r="STR421" s="91"/>
      <c r="STS421" s="91"/>
      <c r="STT421" s="91"/>
      <c r="STU421" s="91"/>
      <c r="STV421" s="91"/>
      <c r="STW421" s="91"/>
      <c r="STX421" s="91"/>
      <c r="STY421" s="91"/>
      <c r="STZ421" s="91"/>
      <c r="SUA421" s="91"/>
      <c r="SUB421" s="91"/>
      <c r="SUC421" s="91"/>
      <c r="SUD421" s="91"/>
      <c r="SUE421" s="91"/>
      <c r="SUF421" s="91"/>
      <c r="SUG421" s="91"/>
      <c r="SUH421" s="91"/>
      <c r="SUI421" s="91"/>
      <c r="SUJ421" s="91"/>
      <c r="SUK421" s="91"/>
      <c r="SUL421" s="91"/>
      <c r="SUM421" s="91"/>
      <c r="SUN421" s="91"/>
      <c r="SUO421" s="91"/>
      <c r="SUP421" s="91"/>
      <c r="SUQ421" s="91"/>
      <c r="SUR421" s="91"/>
      <c r="SUS421" s="91"/>
      <c r="SUT421" s="91"/>
      <c r="SUU421" s="91"/>
      <c r="SUV421" s="91"/>
      <c r="SUW421" s="91"/>
      <c r="SUX421" s="91"/>
      <c r="SUY421" s="91"/>
      <c r="SUZ421" s="91"/>
      <c r="SVA421" s="91"/>
      <c r="SVB421" s="91"/>
      <c r="SVC421" s="91"/>
      <c r="SVD421" s="91"/>
      <c r="SVE421" s="91"/>
      <c r="SVF421" s="91"/>
      <c r="SVG421" s="91"/>
      <c r="SVH421" s="91"/>
      <c r="SVI421" s="91"/>
      <c r="SVJ421" s="91"/>
      <c r="SVK421" s="91"/>
      <c r="SVL421" s="91"/>
      <c r="SVM421" s="91"/>
      <c r="SVN421" s="91"/>
      <c r="SVO421" s="91"/>
      <c r="SVP421" s="91"/>
      <c r="SVQ421" s="91"/>
      <c r="SVR421" s="91"/>
      <c r="SVS421" s="91"/>
      <c r="SVT421" s="91"/>
      <c r="SVU421" s="91"/>
      <c r="SVV421" s="91"/>
      <c r="SVW421" s="91"/>
      <c r="SVX421" s="91"/>
      <c r="SVY421" s="91"/>
      <c r="SVZ421" s="91"/>
      <c r="SWA421" s="91"/>
      <c r="SWB421" s="91"/>
      <c r="SWC421" s="91"/>
      <c r="SWD421" s="91"/>
      <c r="SWE421" s="91"/>
      <c r="SWF421" s="91"/>
      <c r="SWG421" s="91"/>
      <c r="SWH421" s="91"/>
      <c r="SWI421" s="91"/>
      <c r="SWJ421" s="91"/>
      <c r="SWK421" s="91"/>
      <c r="SWL421" s="91"/>
      <c r="SWM421" s="91"/>
      <c r="SWN421" s="91"/>
      <c r="SWO421" s="91"/>
      <c r="SWP421" s="91"/>
      <c r="SWQ421" s="91"/>
      <c r="SWR421" s="91"/>
      <c r="SWS421" s="91"/>
      <c r="SWT421" s="91"/>
      <c r="SWU421" s="91"/>
      <c r="SWV421" s="91"/>
      <c r="SWW421" s="91"/>
      <c r="SWX421" s="91"/>
      <c r="SWY421" s="91"/>
      <c r="SWZ421" s="91"/>
      <c r="SXA421" s="91"/>
      <c r="SXB421" s="91"/>
      <c r="SXC421" s="91"/>
      <c r="SXD421" s="91"/>
      <c r="SXE421" s="91"/>
      <c r="SXF421" s="91"/>
      <c r="SXG421" s="91"/>
      <c r="SXH421" s="91"/>
      <c r="SXI421" s="91"/>
      <c r="SXJ421" s="91"/>
      <c r="SXK421" s="91"/>
      <c r="SXL421" s="91"/>
      <c r="SXM421" s="91"/>
      <c r="SXN421" s="91"/>
      <c r="SXO421" s="91"/>
      <c r="SXP421" s="91"/>
      <c r="SXQ421" s="91"/>
      <c r="SXR421" s="91"/>
      <c r="SXS421" s="91"/>
      <c r="SXT421" s="91"/>
      <c r="SXU421" s="91"/>
      <c r="SXV421" s="91"/>
      <c r="SXW421" s="91"/>
      <c r="SXX421" s="91"/>
      <c r="SXY421" s="91"/>
      <c r="SXZ421" s="91"/>
      <c r="SYA421" s="91"/>
      <c r="SYB421" s="91"/>
      <c r="SYC421" s="91"/>
      <c r="SYD421" s="91"/>
      <c r="SYE421" s="91"/>
      <c r="SYF421" s="91"/>
      <c r="SYG421" s="91"/>
      <c r="SYH421" s="91"/>
      <c r="SYI421" s="91"/>
      <c r="SYJ421" s="91"/>
      <c r="SYK421" s="91"/>
      <c r="SYL421" s="91"/>
      <c r="SYM421" s="91"/>
      <c r="SYN421" s="91"/>
      <c r="SYO421" s="91"/>
      <c r="SYP421" s="91"/>
      <c r="SYQ421" s="91"/>
      <c r="SYR421" s="91"/>
      <c r="SYS421" s="91"/>
      <c r="SYT421" s="91"/>
      <c r="SYU421" s="91"/>
      <c r="SYV421" s="91"/>
      <c r="SYW421" s="91"/>
      <c r="SYX421" s="91"/>
      <c r="SYY421" s="91"/>
      <c r="SYZ421" s="91"/>
      <c r="SZA421" s="91"/>
      <c r="SZB421" s="91"/>
      <c r="SZC421" s="91"/>
      <c r="SZD421" s="91"/>
      <c r="SZE421" s="91"/>
      <c r="SZF421" s="91"/>
      <c r="SZG421" s="91"/>
      <c r="SZH421" s="91"/>
      <c r="SZI421" s="91"/>
      <c r="SZJ421" s="91"/>
      <c r="SZK421" s="91"/>
      <c r="SZL421" s="91"/>
      <c r="SZM421" s="91"/>
      <c r="SZN421" s="91"/>
      <c r="SZO421" s="91"/>
      <c r="SZP421" s="91"/>
      <c r="SZQ421" s="91"/>
      <c r="SZR421" s="91"/>
      <c r="SZS421" s="91"/>
      <c r="SZT421" s="91"/>
      <c r="SZU421" s="91"/>
      <c r="SZV421" s="91"/>
      <c r="SZW421" s="91"/>
      <c r="SZX421" s="91"/>
      <c r="SZY421" s="91"/>
      <c r="SZZ421" s="91"/>
      <c r="TAA421" s="91"/>
      <c r="TAB421" s="91"/>
      <c r="TAC421" s="91"/>
      <c r="TAD421" s="91"/>
      <c r="TAE421" s="91"/>
      <c r="TAF421" s="91"/>
      <c r="TAG421" s="91"/>
      <c r="TAH421" s="91"/>
      <c r="TAI421" s="91"/>
      <c r="TAJ421" s="91"/>
      <c r="TAK421" s="91"/>
      <c r="TAL421" s="91"/>
      <c r="TAM421" s="91"/>
      <c r="TAN421" s="91"/>
      <c r="TAO421" s="91"/>
      <c r="TAP421" s="91"/>
      <c r="TAQ421" s="91"/>
      <c r="TAR421" s="91"/>
      <c r="TAS421" s="91"/>
      <c r="TAT421" s="91"/>
      <c r="TAU421" s="91"/>
      <c r="TAV421" s="91"/>
      <c r="TAW421" s="91"/>
      <c r="TAX421" s="91"/>
      <c r="TAY421" s="91"/>
      <c r="TAZ421" s="91"/>
      <c r="TBA421" s="91"/>
      <c r="TBB421" s="91"/>
      <c r="TBC421" s="91"/>
      <c r="TBD421" s="91"/>
      <c r="TBE421" s="91"/>
      <c r="TBF421" s="91"/>
      <c r="TBG421" s="91"/>
      <c r="TBH421" s="91"/>
      <c r="TBI421" s="91"/>
      <c r="TBJ421" s="91"/>
      <c r="TBK421" s="91"/>
      <c r="TBL421" s="91"/>
      <c r="TBM421" s="91"/>
      <c r="TBN421" s="91"/>
      <c r="TBO421" s="91"/>
      <c r="TBP421" s="91"/>
      <c r="TBQ421" s="91"/>
      <c r="TBR421" s="91"/>
      <c r="TBS421" s="91"/>
      <c r="TBT421" s="91"/>
      <c r="TBU421" s="91"/>
      <c r="TBV421" s="91"/>
      <c r="TBW421" s="91"/>
      <c r="TBX421" s="91"/>
      <c r="TBY421" s="91"/>
      <c r="TBZ421" s="91"/>
      <c r="TCA421" s="91"/>
      <c r="TCB421" s="91"/>
      <c r="TCC421" s="91"/>
      <c r="TCD421" s="91"/>
      <c r="TCE421" s="91"/>
      <c r="TCF421" s="91"/>
      <c r="TCG421" s="91"/>
      <c r="TCH421" s="91"/>
      <c r="TCI421" s="91"/>
      <c r="TCJ421" s="91"/>
      <c r="TCK421" s="91"/>
      <c r="TCL421" s="91"/>
      <c r="TCM421" s="91"/>
      <c r="TCN421" s="91"/>
      <c r="TCO421" s="91"/>
      <c r="TCP421" s="91"/>
      <c r="TCQ421" s="91"/>
      <c r="TCR421" s="91"/>
      <c r="TCS421" s="91"/>
      <c r="TCT421" s="91"/>
      <c r="TCU421" s="91"/>
      <c r="TCV421" s="91"/>
      <c r="TCW421" s="91"/>
      <c r="TCX421" s="91"/>
      <c r="TCY421" s="91"/>
      <c r="TCZ421" s="91"/>
      <c r="TDA421" s="91"/>
      <c r="TDB421" s="91"/>
      <c r="TDC421" s="91"/>
      <c r="TDD421" s="91"/>
      <c r="TDE421" s="91"/>
      <c r="TDF421" s="91"/>
      <c r="TDG421" s="91"/>
      <c r="TDH421" s="91"/>
      <c r="TDI421" s="91"/>
      <c r="TDJ421" s="91"/>
      <c r="TDK421" s="91"/>
      <c r="TDL421" s="91"/>
      <c r="TDM421" s="91"/>
      <c r="TDN421" s="91"/>
      <c r="TDO421" s="91"/>
      <c r="TDP421" s="91"/>
      <c r="TDQ421" s="91"/>
      <c r="TDR421" s="91"/>
      <c r="TDS421" s="91"/>
      <c r="TDT421" s="91"/>
      <c r="TDU421" s="91"/>
      <c r="TDV421" s="91"/>
      <c r="TDW421" s="91"/>
      <c r="TDX421" s="91"/>
      <c r="TDY421" s="91"/>
      <c r="TDZ421" s="91"/>
      <c r="TEA421" s="91"/>
      <c r="TEB421" s="91"/>
      <c r="TEC421" s="91"/>
      <c r="TED421" s="91"/>
      <c r="TEE421" s="91"/>
      <c r="TEF421" s="91"/>
      <c r="TEG421" s="91"/>
      <c r="TEH421" s="91"/>
      <c r="TEI421" s="91"/>
      <c r="TEJ421" s="91"/>
      <c r="TEK421" s="91"/>
      <c r="TEL421" s="91"/>
      <c r="TEM421" s="91"/>
      <c r="TEN421" s="91"/>
      <c r="TEO421" s="91"/>
      <c r="TEP421" s="91"/>
      <c r="TEQ421" s="91"/>
      <c r="TER421" s="91"/>
      <c r="TES421" s="91"/>
      <c r="TET421" s="91"/>
      <c r="TEU421" s="91"/>
      <c r="TEV421" s="91"/>
      <c r="TEW421" s="91"/>
      <c r="TEX421" s="91"/>
      <c r="TEY421" s="91"/>
      <c r="TEZ421" s="91"/>
      <c r="TFA421" s="91"/>
      <c r="TFB421" s="91"/>
      <c r="TFC421" s="91"/>
      <c r="TFD421" s="91"/>
      <c r="TFE421" s="91"/>
      <c r="TFF421" s="91"/>
      <c r="TFG421" s="91"/>
      <c r="TFH421" s="91"/>
      <c r="TFI421" s="91"/>
      <c r="TFJ421" s="91"/>
      <c r="TFK421" s="91"/>
      <c r="TFL421" s="91"/>
      <c r="TFM421" s="91"/>
      <c r="TFN421" s="91"/>
      <c r="TFO421" s="91"/>
      <c r="TFP421" s="91"/>
      <c r="TFQ421" s="91"/>
      <c r="TFR421" s="91"/>
      <c r="TFS421" s="91"/>
      <c r="TFT421" s="91"/>
      <c r="TFU421" s="91"/>
      <c r="TFV421" s="91"/>
      <c r="TFW421" s="91"/>
      <c r="TFX421" s="91"/>
      <c r="TFY421" s="91"/>
      <c r="TFZ421" s="91"/>
      <c r="TGA421" s="91"/>
      <c r="TGB421" s="91"/>
      <c r="TGC421" s="91"/>
      <c r="TGD421" s="91"/>
      <c r="TGE421" s="91"/>
      <c r="TGF421" s="91"/>
      <c r="TGG421" s="91"/>
      <c r="TGH421" s="91"/>
      <c r="TGI421" s="91"/>
      <c r="TGJ421" s="91"/>
      <c r="TGK421" s="91"/>
      <c r="TGL421" s="91"/>
      <c r="TGM421" s="91"/>
      <c r="TGN421" s="91"/>
      <c r="TGO421" s="91"/>
      <c r="TGP421" s="91"/>
      <c r="TGQ421" s="91"/>
      <c r="TGR421" s="91"/>
      <c r="TGS421" s="91"/>
      <c r="TGT421" s="91"/>
      <c r="TGU421" s="91"/>
      <c r="TGV421" s="91"/>
      <c r="TGW421" s="91"/>
      <c r="TGX421" s="91"/>
      <c r="TGY421" s="91"/>
      <c r="TGZ421" s="91"/>
      <c r="THA421" s="91"/>
      <c r="THB421" s="91"/>
      <c r="THC421" s="91"/>
      <c r="THD421" s="91"/>
      <c r="THE421" s="91"/>
      <c r="THF421" s="91"/>
      <c r="THG421" s="91"/>
      <c r="THH421" s="91"/>
      <c r="THI421" s="91"/>
      <c r="THJ421" s="91"/>
      <c r="THK421" s="91"/>
      <c r="THL421" s="91"/>
      <c r="THM421" s="91"/>
      <c r="THN421" s="91"/>
      <c r="THO421" s="91"/>
      <c r="THP421" s="91"/>
      <c r="THQ421" s="91"/>
      <c r="THR421" s="91"/>
      <c r="THS421" s="91"/>
      <c r="THT421" s="91"/>
      <c r="THU421" s="91"/>
      <c r="THV421" s="91"/>
      <c r="THW421" s="91"/>
      <c r="THX421" s="91"/>
      <c r="THY421" s="91"/>
      <c r="THZ421" s="91"/>
      <c r="TIA421" s="91"/>
      <c r="TIB421" s="91"/>
      <c r="TIC421" s="91"/>
      <c r="TID421" s="91"/>
      <c r="TIE421" s="91"/>
      <c r="TIF421" s="91"/>
      <c r="TIG421" s="91"/>
      <c r="TIH421" s="91"/>
      <c r="TII421" s="91"/>
      <c r="TIJ421" s="91"/>
      <c r="TIK421" s="91"/>
      <c r="TIL421" s="91"/>
      <c r="TIM421" s="91"/>
      <c r="TIN421" s="91"/>
      <c r="TIO421" s="91"/>
      <c r="TIP421" s="91"/>
      <c r="TIQ421" s="91"/>
      <c r="TIR421" s="91"/>
      <c r="TIS421" s="91"/>
      <c r="TIT421" s="91"/>
      <c r="TIU421" s="91"/>
      <c r="TIV421" s="91"/>
      <c r="TIW421" s="91"/>
      <c r="TIX421" s="91"/>
      <c r="TIY421" s="91"/>
      <c r="TIZ421" s="91"/>
      <c r="TJA421" s="91"/>
      <c r="TJB421" s="91"/>
      <c r="TJC421" s="91"/>
      <c r="TJD421" s="91"/>
      <c r="TJE421" s="91"/>
      <c r="TJF421" s="91"/>
      <c r="TJG421" s="91"/>
      <c r="TJH421" s="91"/>
      <c r="TJI421" s="91"/>
      <c r="TJJ421" s="91"/>
      <c r="TJK421" s="91"/>
      <c r="TJL421" s="91"/>
      <c r="TJM421" s="91"/>
      <c r="TJN421" s="91"/>
      <c r="TJO421" s="91"/>
      <c r="TJP421" s="91"/>
      <c r="TJQ421" s="91"/>
      <c r="TJR421" s="91"/>
      <c r="TJS421" s="91"/>
      <c r="TJT421" s="91"/>
      <c r="TJU421" s="91"/>
      <c r="TJV421" s="91"/>
      <c r="TJW421" s="91"/>
      <c r="TJX421" s="91"/>
      <c r="TJY421" s="91"/>
      <c r="TJZ421" s="91"/>
      <c r="TKA421" s="91"/>
      <c r="TKB421" s="91"/>
      <c r="TKC421" s="91"/>
      <c r="TKD421" s="91"/>
      <c r="TKE421" s="91"/>
      <c r="TKF421" s="91"/>
      <c r="TKG421" s="91"/>
      <c r="TKH421" s="91"/>
      <c r="TKI421" s="91"/>
      <c r="TKJ421" s="91"/>
      <c r="TKK421" s="91"/>
      <c r="TKL421" s="91"/>
      <c r="TKM421" s="91"/>
      <c r="TKN421" s="91"/>
      <c r="TKO421" s="91"/>
      <c r="TKP421" s="91"/>
      <c r="TKQ421" s="91"/>
      <c r="TKR421" s="91"/>
      <c r="TKS421" s="91"/>
      <c r="TKT421" s="91"/>
      <c r="TKU421" s="91"/>
      <c r="TKV421" s="91"/>
      <c r="TKW421" s="91"/>
      <c r="TKX421" s="91"/>
      <c r="TKY421" s="91"/>
      <c r="TKZ421" s="91"/>
      <c r="TLA421" s="91"/>
      <c r="TLB421" s="91"/>
      <c r="TLC421" s="91"/>
      <c r="TLD421" s="91"/>
      <c r="TLE421" s="91"/>
      <c r="TLF421" s="91"/>
      <c r="TLG421" s="91"/>
      <c r="TLH421" s="91"/>
      <c r="TLI421" s="91"/>
      <c r="TLJ421" s="91"/>
      <c r="TLK421" s="91"/>
      <c r="TLL421" s="91"/>
      <c r="TLM421" s="91"/>
      <c r="TLN421" s="91"/>
      <c r="TLO421" s="91"/>
      <c r="TLP421" s="91"/>
      <c r="TLQ421" s="91"/>
      <c r="TLR421" s="91"/>
      <c r="TLS421" s="91"/>
      <c r="TLT421" s="91"/>
      <c r="TLU421" s="91"/>
      <c r="TLV421" s="91"/>
      <c r="TLW421" s="91"/>
      <c r="TLX421" s="91"/>
      <c r="TLY421" s="91"/>
      <c r="TLZ421" s="91"/>
      <c r="TMA421" s="91"/>
      <c r="TMB421" s="91"/>
      <c r="TMC421" s="91"/>
      <c r="TMD421" s="91"/>
      <c r="TME421" s="91"/>
      <c r="TMF421" s="91"/>
      <c r="TMG421" s="91"/>
      <c r="TMH421" s="91"/>
      <c r="TMI421" s="91"/>
      <c r="TMJ421" s="91"/>
      <c r="TMK421" s="91"/>
      <c r="TML421" s="91"/>
      <c r="TMM421" s="91"/>
      <c r="TMN421" s="91"/>
      <c r="TMO421" s="91"/>
      <c r="TMP421" s="91"/>
      <c r="TMQ421" s="91"/>
      <c r="TMR421" s="91"/>
      <c r="TMS421" s="91"/>
      <c r="TMT421" s="91"/>
      <c r="TMU421" s="91"/>
      <c r="TMV421" s="91"/>
      <c r="TMW421" s="91"/>
      <c r="TMX421" s="91"/>
      <c r="TMY421" s="91"/>
      <c r="TMZ421" s="91"/>
      <c r="TNA421" s="91"/>
      <c r="TNB421" s="91"/>
      <c r="TNC421" s="91"/>
      <c r="TND421" s="91"/>
      <c r="TNE421" s="91"/>
      <c r="TNF421" s="91"/>
      <c r="TNG421" s="91"/>
      <c r="TNH421" s="91"/>
      <c r="TNI421" s="91"/>
      <c r="TNJ421" s="91"/>
      <c r="TNK421" s="91"/>
      <c r="TNL421" s="91"/>
      <c r="TNM421" s="91"/>
      <c r="TNN421" s="91"/>
      <c r="TNO421" s="91"/>
      <c r="TNP421" s="91"/>
      <c r="TNQ421" s="91"/>
      <c r="TNR421" s="91"/>
      <c r="TNS421" s="91"/>
      <c r="TNT421" s="91"/>
      <c r="TNU421" s="91"/>
      <c r="TNV421" s="91"/>
      <c r="TNW421" s="91"/>
      <c r="TNX421" s="91"/>
      <c r="TNY421" s="91"/>
      <c r="TNZ421" s="91"/>
      <c r="TOA421" s="91"/>
      <c r="TOB421" s="91"/>
      <c r="TOC421" s="91"/>
      <c r="TOD421" s="91"/>
      <c r="TOE421" s="91"/>
      <c r="TOF421" s="91"/>
      <c r="TOG421" s="91"/>
      <c r="TOH421" s="91"/>
      <c r="TOI421" s="91"/>
      <c r="TOJ421" s="91"/>
      <c r="TOK421" s="91"/>
      <c r="TOL421" s="91"/>
      <c r="TOM421" s="91"/>
      <c r="TON421" s="91"/>
      <c r="TOO421" s="91"/>
      <c r="TOP421" s="91"/>
      <c r="TOQ421" s="91"/>
      <c r="TOR421" s="91"/>
      <c r="TOS421" s="91"/>
      <c r="TOT421" s="91"/>
      <c r="TOU421" s="91"/>
      <c r="TOV421" s="91"/>
      <c r="TOW421" s="91"/>
      <c r="TOX421" s="91"/>
      <c r="TOY421" s="91"/>
      <c r="TOZ421" s="91"/>
      <c r="TPA421" s="91"/>
      <c r="TPB421" s="91"/>
      <c r="TPC421" s="91"/>
      <c r="TPD421" s="91"/>
      <c r="TPE421" s="91"/>
      <c r="TPF421" s="91"/>
      <c r="TPG421" s="91"/>
      <c r="TPH421" s="91"/>
      <c r="TPI421" s="91"/>
      <c r="TPJ421" s="91"/>
      <c r="TPK421" s="91"/>
      <c r="TPL421" s="91"/>
      <c r="TPM421" s="91"/>
      <c r="TPN421" s="91"/>
      <c r="TPO421" s="91"/>
      <c r="TPP421" s="91"/>
      <c r="TPQ421" s="91"/>
      <c r="TPR421" s="91"/>
      <c r="TPS421" s="91"/>
      <c r="TPT421" s="91"/>
      <c r="TPU421" s="91"/>
      <c r="TPV421" s="91"/>
      <c r="TPW421" s="91"/>
      <c r="TPX421" s="91"/>
      <c r="TPY421" s="91"/>
      <c r="TPZ421" s="91"/>
      <c r="TQA421" s="91"/>
      <c r="TQB421" s="91"/>
      <c r="TQC421" s="91"/>
      <c r="TQD421" s="91"/>
      <c r="TQE421" s="91"/>
      <c r="TQF421" s="91"/>
      <c r="TQG421" s="91"/>
      <c r="TQH421" s="91"/>
      <c r="TQI421" s="91"/>
      <c r="TQJ421" s="91"/>
      <c r="TQK421" s="91"/>
      <c r="TQL421" s="91"/>
      <c r="TQM421" s="91"/>
      <c r="TQN421" s="91"/>
      <c r="TQO421" s="91"/>
      <c r="TQP421" s="91"/>
      <c r="TQQ421" s="91"/>
      <c r="TQR421" s="91"/>
      <c r="TQS421" s="91"/>
      <c r="TQT421" s="91"/>
      <c r="TQU421" s="91"/>
      <c r="TQV421" s="91"/>
      <c r="TQW421" s="91"/>
      <c r="TQX421" s="91"/>
      <c r="TQY421" s="91"/>
      <c r="TQZ421" s="91"/>
      <c r="TRA421" s="91"/>
      <c r="TRB421" s="91"/>
      <c r="TRC421" s="91"/>
      <c r="TRD421" s="91"/>
      <c r="TRE421" s="91"/>
      <c r="TRF421" s="91"/>
      <c r="TRG421" s="91"/>
      <c r="TRH421" s="91"/>
      <c r="TRI421" s="91"/>
      <c r="TRJ421" s="91"/>
      <c r="TRK421" s="91"/>
      <c r="TRL421" s="91"/>
      <c r="TRM421" s="91"/>
      <c r="TRN421" s="91"/>
      <c r="TRO421" s="91"/>
      <c r="TRP421" s="91"/>
      <c r="TRQ421" s="91"/>
      <c r="TRR421" s="91"/>
      <c r="TRS421" s="91"/>
      <c r="TRT421" s="91"/>
      <c r="TRU421" s="91"/>
      <c r="TRV421" s="91"/>
      <c r="TRW421" s="91"/>
      <c r="TRX421" s="91"/>
      <c r="TRY421" s="91"/>
      <c r="TRZ421" s="91"/>
      <c r="TSA421" s="91"/>
      <c r="TSB421" s="91"/>
      <c r="TSC421" s="91"/>
      <c r="TSD421" s="91"/>
      <c r="TSE421" s="91"/>
      <c r="TSF421" s="91"/>
      <c r="TSG421" s="91"/>
      <c r="TSH421" s="91"/>
      <c r="TSI421" s="91"/>
      <c r="TSJ421" s="91"/>
      <c r="TSK421" s="91"/>
      <c r="TSL421" s="91"/>
      <c r="TSM421" s="91"/>
      <c r="TSN421" s="91"/>
      <c r="TSO421" s="91"/>
      <c r="TSP421" s="91"/>
      <c r="TSQ421" s="91"/>
      <c r="TSR421" s="91"/>
      <c r="TSS421" s="91"/>
      <c r="TST421" s="91"/>
      <c r="TSU421" s="91"/>
      <c r="TSV421" s="91"/>
      <c r="TSW421" s="91"/>
      <c r="TSX421" s="91"/>
      <c r="TSY421" s="91"/>
      <c r="TSZ421" s="91"/>
      <c r="TTA421" s="91"/>
      <c r="TTB421" s="91"/>
      <c r="TTC421" s="91"/>
      <c r="TTD421" s="91"/>
      <c r="TTE421" s="91"/>
      <c r="TTF421" s="91"/>
      <c r="TTG421" s="91"/>
      <c r="TTH421" s="91"/>
      <c r="TTI421" s="91"/>
      <c r="TTJ421" s="91"/>
      <c r="TTK421" s="91"/>
      <c r="TTL421" s="91"/>
      <c r="TTM421" s="91"/>
      <c r="TTN421" s="91"/>
      <c r="TTO421" s="91"/>
      <c r="TTP421" s="91"/>
      <c r="TTQ421" s="91"/>
      <c r="TTR421" s="91"/>
      <c r="TTS421" s="91"/>
      <c r="TTT421" s="91"/>
      <c r="TTU421" s="91"/>
      <c r="TTV421" s="91"/>
      <c r="TTW421" s="91"/>
      <c r="TTX421" s="91"/>
      <c r="TTY421" s="91"/>
      <c r="TTZ421" s="91"/>
      <c r="TUA421" s="91"/>
      <c r="TUB421" s="91"/>
      <c r="TUC421" s="91"/>
      <c r="TUD421" s="91"/>
      <c r="TUE421" s="91"/>
      <c r="TUF421" s="91"/>
      <c r="TUG421" s="91"/>
      <c r="TUH421" s="91"/>
      <c r="TUI421" s="91"/>
      <c r="TUJ421" s="91"/>
      <c r="TUK421" s="91"/>
      <c r="TUL421" s="91"/>
      <c r="TUM421" s="91"/>
      <c r="TUN421" s="91"/>
      <c r="TUO421" s="91"/>
      <c r="TUP421" s="91"/>
      <c r="TUQ421" s="91"/>
      <c r="TUR421" s="91"/>
      <c r="TUS421" s="91"/>
      <c r="TUT421" s="91"/>
      <c r="TUU421" s="91"/>
      <c r="TUV421" s="91"/>
      <c r="TUW421" s="91"/>
      <c r="TUX421" s="91"/>
      <c r="TUY421" s="91"/>
      <c r="TUZ421" s="91"/>
      <c r="TVA421" s="91"/>
      <c r="TVB421" s="91"/>
      <c r="TVC421" s="91"/>
      <c r="TVD421" s="91"/>
      <c r="TVE421" s="91"/>
      <c r="TVF421" s="91"/>
      <c r="TVG421" s="91"/>
      <c r="TVH421" s="91"/>
      <c r="TVI421" s="91"/>
      <c r="TVJ421" s="91"/>
      <c r="TVK421" s="91"/>
      <c r="TVL421" s="91"/>
      <c r="TVM421" s="91"/>
      <c r="TVN421" s="91"/>
      <c r="TVO421" s="91"/>
      <c r="TVP421" s="91"/>
      <c r="TVQ421" s="91"/>
      <c r="TVR421" s="91"/>
      <c r="TVS421" s="91"/>
      <c r="TVT421" s="91"/>
      <c r="TVU421" s="91"/>
      <c r="TVV421" s="91"/>
      <c r="TVW421" s="91"/>
      <c r="TVX421" s="91"/>
      <c r="TVY421" s="91"/>
      <c r="TVZ421" s="91"/>
      <c r="TWA421" s="91"/>
      <c r="TWB421" s="91"/>
      <c r="TWC421" s="91"/>
      <c r="TWD421" s="91"/>
      <c r="TWE421" s="91"/>
      <c r="TWF421" s="91"/>
      <c r="TWG421" s="91"/>
      <c r="TWH421" s="91"/>
      <c r="TWI421" s="91"/>
      <c r="TWJ421" s="91"/>
      <c r="TWK421" s="91"/>
      <c r="TWL421" s="91"/>
      <c r="TWM421" s="91"/>
      <c r="TWN421" s="91"/>
      <c r="TWO421" s="91"/>
      <c r="TWP421" s="91"/>
      <c r="TWQ421" s="91"/>
      <c r="TWR421" s="91"/>
      <c r="TWS421" s="91"/>
      <c r="TWT421" s="91"/>
      <c r="TWU421" s="91"/>
      <c r="TWV421" s="91"/>
      <c r="TWW421" s="91"/>
      <c r="TWX421" s="91"/>
      <c r="TWY421" s="91"/>
      <c r="TWZ421" s="91"/>
      <c r="TXA421" s="91"/>
      <c r="TXB421" s="91"/>
      <c r="TXC421" s="91"/>
      <c r="TXD421" s="91"/>
      <c r="TXE421" s="91"/>
      <c r="TXF421" s="91"/>
      <c r="TXG421" s="91"/>
      <c r="TXH421" s="91"/>
      <c r="TXI421" s="91"/>
      <c r="TXJ421" s="91"/>
      <c r="TXK421" s="91"/>
      <c r="TXL421" s="91"/>
      <c r="TXM421" s="91"/>
      <c r="TXN421" s="91"/>
      <c r="TXO421" s="91"/>
      <c r="TXP421" s="91"/>
      <c r="TXQ421" s="91"/>
      <c r="TXR421" s="91"/>
      <c r="TXS421" s="91"/>
      <c r="TXT421" s="91"/>
      <c r="TXU421" s="91"/>
      <c r="TXV421" s="91"/>
      <c r="TXW421" s="91"/>
      <c r="TXX421" s="91"/>
      <c r="TXY421" s="91"/>
      <c r="TXZ421" s="91"/>
      <c r="TYA421" s="91"/>
      <c r="TYB421" s="91"/>
      <c r="TYC421" s="91"/>
      <c r="TYD421" s="91"/>
      <c r="TYE421" s="91"/>
      <c r="TYF421" s="91"/>
      <c r="TYG421" s="91"/>
      <c r="TYH421" s="91"/>
      <c r="TYI421" s="91"/>
      <c r="TYJ421" s="91"/>
      <c r="TYK421" s="91"/>
      <c r="TYL421" s="91"/>
      <c r="TYM421" s="91"/>
      <c r="TYN421" s="91"/>
      <c r="TYO421" s="91"/>
      <c r="TYP421" s="91"/>
      <c r="TYQ421" s="91"/>
      <c r="TYR421" s="91"/>
      <c r="TYS421" s="91"/>
      <c r="TYT421" s="91"/>
      <c r="TYU421" s="91"/>
      <c r="TYV421" s="91"/>
      <c r="TYW421" s="91"/>
      <c r="TYX421" s="91"/>
      <c r="TYY421" s="91"/>
      <c r="TYZ421" s="91"/>
      <c r="TZA421" s="91"/>
      <c r="TZB421" s="91"/>
      <c r="TZC421" s="91"/>
      <c r="TZD421" s="91"/>
      <c r="TZE421" s="91"/>
      <c r="TZF421" s="91"/>
      <c r="TZG421" s="91"/>
      <c r="TZH421" s="91"/>
      <c r="TZI421" s="91"/>
      <c r="TZJ421" s="91"/>
      <c r="TZK421" s="91"/>
      <c r="TZL421" s="91"/>
      <c r="TZM421" s="91"/>
      <c r="TZN421" s="91"/>
      <c r="TZO421" s="91"/>
      <c r="TZP421" s="91"/>
      <c r="TZQ421" s="91"/>
      <c r="TZR421" s="91"/>
      <c r="TZS421" s="91"/>
      <c r="TZT421" s="91"/>
      <c r="TZU421" s="91"/>
      <c r="TZV421" s="91"/>
      <c r="TZW421" s="91"/>
      <c r="TZX421" s="91"/>
      <c r="TZY421" s="91"/>
      <c r="TZZ421" s="91"/>
      <c r="UAA421" s="91"/>
      <c r="UAB421" s="91"/>
      <c r="UAC421" s="91"/>
      <c r="UAD421" s="91"/>
      <c r="UAE421" s="91"/>
      <c r="UAF421" s="91"/>
      <c r="UAG421" s="91"/>
      <c r="UAH421" s="91"/>
      <c r="UAI421" s="91"/>
      <c r="UAJ421" s="91"/>
      <c r="UAK421" s="91"/>
      <c r="UAL421" s="91"/>
      <c r="UAM421" s="91"/>
      <c r="UAN421" s="91"/>
      <c r="UAO421" s="91"/>
      <c r="UAP421" s="91"/>
      <c r="UAQ421" s="91"/>
      <c r="UAR421" s="91"/>
      <c r="UAS421" s="91"/>
      <c r="UAT421" s="91"/>
      <c r="UAU421" s="91"/>
      <c r="UAV421" s="91"/>
      <c r="UAW421" s="91"/>
      <c r="UAX421" s="91"/>
      <c r="UAY421" s="91"/>
      <c r="UAZ421" s="91"/>
      <c r="UBA421" s="91"/>
      <c r="UBB421" s="91"/>
      <c r="UBC421" s="91"/>
      <c r="UBD421" s="91"/>
      <c r="UBE421" s="91"/>
      <c r="UBF421" s="91"/>
      <c r="UBG421" s="91"/>
      <c r="UBH421" s="91"/>
      <c r="UBI421" s="91"/>
      <c r="UBJ421" s="91"/>
      <c r="UBK421" s="91"/>
      <c r="UBL421" s="91"/>
      <c r="UBM421" s="91"/>
      <c r="UBN421" s="91"/>
      <c r="UBO421" s="91"/>
      <c r="UBP421" s="91"/>
      <c r="UBQ421" s="91"/>
      <c r="UBR421" s="91"/>
      <c r="UBS421" s="91"/>
      <c r="UBT421" s="91"/>
      <c r="UBU421" s="91"/>
      <c r="UBV421" s="91"/>
      <c r="UBW421" s="91"/>
      <c r="UBX421" s="91"/>
      <c r="UBY421" s="91"/>
      <c r="UBZ421" s="91"/>
      <c r="UCA421" s="91"/>
      <c r="UCB421" s="91"/>
      <c r="UCC421" s="91"/>
      <c r="UCD421" s="91"/>
      <c r="UCE421" s="91"/>
      <c r="UCF421" s="91"/>
      <c r="UCG421" s="91"/>
      <c r="UCH421" s="91"/>
      <c r="UCI421" s="91"/>
      <c r="UCJ421" s="91"/>
      <c r="UCK421" s="91"/>
      <c r="UCL421" s="91"/>
      <c r="UCM421" s="91"/>
      <c r="UCN421" s="91"/>
      <c r="UCO421" s="91"/>
      <c r="UCP421" s="91"/>
      <c r="UCQ421" s="91"/>
      <c r="UCR421" s="91"/>
      <c r="UCS421" s="91"/>
      <c r="UCT421" s="91"/>
      <c r="UCU421" s="91"/>
      <c r="UCV421" s="91"/>
      <c r="UCW421" s="91"/>
      <c r="UCX421" s="91"/>
      <c r="UCY421" s="91"/>
      <c r="UCZ421" s="91"/>
      <c r="UDA421" s="91"/>
      <c r="UDB421" s="91"/>
      <c r="UDC421" s="91"/>
      <c r="UDD421" s="91"/>
      <c r="UDE421" s="91"/>
      <c r="UDF421" s="91"/>
      <c r="UDG421" s="91"/>
      <c r="UDH421" s="91"/>
      <c r="UDI421" s="91"/>
      <c r="UDJ421" s="91"/>
      <c r="UDK421" s="91"/>
      <c r="UDL421" s="91"/>
      <c r="UDM421" s="91"/>
      <c r="UDN421" s="91"/>
      <c r="UDO421" s="91"/>
      <c r="UDP421" s="91"/>
      <c r="UDQ421" s="91"/>
      <c r="UDR421" s="91"/>
      <c r="UDS421" s="91"/>
      <c r="UDT421" s="91"/>
      <c r="UDU421" s="91"/>
      <c r="UDV421" s="91"/>
      <c r="UDW421" s="91"/>
      <c r="UDX421" s="91"/>
      <c r="UDY421" s="91"/>
      <c r="UDZ421" s="91"/>
      <c r="UEA421" s="91"/>
      <c r="UEB421" s="91"/>
      <c r="UEC421" s="91"/>
      <c r="UED421" s="91"/>
      <c r="UEE421" s="91"/>
      <c r="UEF421" s="91"/>
      <c r="UEG421" s="91"/>
      <c r="UEH421" s="91"/>
      <c r="UEI421" s="91"/>
      <c r="UEJ421" s="91"/>
      <c r="UEK421" s="91"/>
      <c r="UEL421" s="91"/>
      <c r="UEM421" s="91"/>
      <c r="UEN421" s="91"/>
      <c r="UEO421" s="91"/>
      <c r="UEP421" s="91"/>
      <c r="UEQ421" s="91"/>
      <c r="UER421" s="91"/>
      <c r="UES421" s="91"/>
      <c r="UET421" s="91"/>
      <c r="UEU421" s="91"/>
      <c r="UEV421" s="91"/>
      <c r="UEW421" s="91"/>
      <c r="UEX421" s="91"/>
      <c r="UEY421" s="91"/>
      <c r="UEZ421" s="91"/>
      <c r="UFA421" s="91"/>
      <c r="UFB421" s="91"/>
      <c r="UFC421" s="91"/>
      <c r="UFD421" s="91"/>
      <c r="UFE421" s="91"/>
      <c r="UFF421" s="91"/>
      <c r="UFG421" s="91"/>
      <c r="UFH421" s="91"/>
      <c r="UFI421" s="91"/>
      <c r="UFJ421" s="91"/>
      <c r="UFK421" s="91"/>
      <c r="UFL421" s="91"/>
      <c r="UFM421" s="91"/>
      <c r="UFN421" s="91"/>
      <c r="UFO421" s="91"/>
      <c r="UFP421" s="91"/>
      <c r="UFQ421" s="91"/>
      <c r="UFR421" s="91"/>
      <c r="UFS421" s="91"/>
      <c r="UFT421" s="91"/>
      <c r="UFU421" s="91"/>
      <c r="UFV421" s="91"/>
      <c r="UFW421" s="91"/>
      <c r="UFX421" s="91"/>
      <c r="UFY421" s="91"/>
      <c r="UFZ421" s="91"/>
      <c r="UGA421" s="91"/>
      <c r="UGB421" s="91"/>
      <c r="UGC421" s="91"/>
      <c r="UGD421" s="91"/>
      <c r="UGE421" s="91"/>
      <c r="UGF421" s="91"/>
      <c r="UGG421" s="91"/>
      <c r="UGH421" s="91"/>
      <c r="UGI421" s="91"/>
      <c r="UGJ421" s="91"/>
      <c r="UGK421" s="91"/>
      <c r="UGL421" s="91"/>
      <c r="UGM421" s="91"/>
      <c r="UGN421" s="91"/>
      <c r="UGO421" s="91"/>
      <c r="UGP421" s="91"/>
      <c r="UGQ421" s="91"/>
      <c r="UGR421" s="91"/>
      <c r="UGS421" s="91"/>
      <c r="UGT421" s="91"/>
      <c r="UGU421" s="91"/>
      <c r="UGV421" s="91"/>
      <c r="UGW421" s="91"/>
      <c r="UGX421" s="91"/>
      <c r="UGY421" s="91"/>
      <c r="UGZ421" s="91"/>
      <c r="UHA421" s="91"/>
      <c r="UHB421" s="91"/>
      <c r="UHC421" s="91"/>
      <c r="UHD421" s="91"/>
      <c r="UHE421" s="91"/>
      <c r="UHF421" s="91"/>
      <c r="UHG421" s="91"/>
      <c r="UHH421" s="91"/>
      <c r="UHI421" s="91"/>
      <c r="UHJ421" s="91"/>
      <c r="UHK421" s="91"/>
      <c r="UHL421" s="91"/>
      <c r="UHM421" s="91"/>
      <c r="UHN421" s="91"/>
      <c r="UHO421" s="91"/>
      <c r="UHP421" s="91"/>
      <c r="UHQ421" s="91"/>
      <c r="UHR421" s="91"/>
      <c r="UHS421" s="91"/>
      <c r="UHT421" s="91"/>
      <c r="UHU421" s="91"/>
      <c r="UHV421" s="91"/>
      <c r="UHW421" s="91"/>
      <c r="UHX421" s="91"/>
      <c r="UHY421" s="91"/>
      <c r="UHZ421" s="91"/>
      <c r="UIA421" s="91"/>
      <c r="UIB421" s="91"/>
      <c r="UIC421" s="91"/>
      <c r="UID421" s="91"/>
      <c r="UIE421" s="91"/>
      <c r="UIF421" s="91"/>
      <c r="UIG421" s="91"/>
      <c r="UIH421" s="91"/>
      <c r="UII421" s="91"/>
      <c r="UIJ421" s="91"/>
      <c r="UIK421" s="91"/>
      <c r="UIL421" s="91"/>
      <c r="UIM421" s="91"/>
      <c r="UIN421" s="91"/>
      <c r="UIO421" s="91"/>
      <c r="UIP421" s="91"/>
      <c r="UIQ421" s="91"/>
      <c r="UIR421" s="91"/>
      <c r="UIS421" s="91"/>
      <c r="UIT421" s="91"/>
      <c r="UIU421" s="91"/>
      <c r="UIV421" s="91"/>
      <c r="UIW421" s="91"/>
      <c r="UIX421" s="91"/>
      <c r="UIY421" s="91"/>
      <c r="UIZ421" s="91"/>
      <c r="UJA421" s="91"/>
      <c r="UJB421" s="91"/>
      <c r="UJC421" s="91"/>
      <c r="UJD421" s="91"/>
      <c r="UJE421" s="91"/>
      <c r="UJF421" s="91"/>
      <c r="UJG421" s="91"/>
      <c r="UJH421" s="91"/>
      <c r="UJI421" s="91"/>
      <c r="UJJ421" s="91"/>
      <c r="UJK421" s="91"/>
      <c r="UJL421" s="91"/>
      <c r="UJM421" s="91"/>
      <c r="UJN421" s="91"/>
      <c r="UJO421" s="91"/>
      <c r="UJP421" s="91"/>
      <c r="UJQ421" s="91"/>
      <c r="UJR421" s="91"/>
      <c r="UJS421" s="91"/>
      <c r="UJT421" s="91"/>
      <c r="UJU421" s="91"/>
      <c r="UJV421" s="91"/>
      <c r="UJW421" s="91"/>
      <c r="UJX421" s="91"/>
      <c r="UJY421" s="91"/>
      <c r="UJZ421" s="91"/>
      <c r="UKA421" s="91"/>
      <c r="UKB421" s="91"/>
      <c r="UKC421" s="91"/>
      <c r="UKD421" s="91"/>
      <c r="UKE421" s="91"/>
      <c r="UKF421" s="91"/>
      <c r="UKG421" s="91"/>
      <c r="UKH421" s="91"/>
      <c r="UKI421" s="91"/>
      <c r="UKJ421" s="91"/>
      <c r="UKK421" s="91"/>
      <c r="UKL421" s="91"/>
      <c r="UKM421" s="91"/>
      <c r="UKN421" s="91"/>
      <c r="UKO421" s="91"/>
      <c r="UKP421" s="91"/>
      <c r="UKQ421" s="91"/>
      <c r="UKR421" s="91"/>
      <c r="UKS421" s="91"/>
      <c r="UKT421" s="91"/>
      <c r="UKU421" s="91"/>
      <c r="UKV421" s="91"/>
      <c r="UKW421" s="91"/>
      <c r="UKX421" s="91"/>
      <c r="UKY421" s="91"/>
      <c r="UKZ421" s="91"/>
      <c r="ULA421" s="91"/>
      <c r="ULB421" s="91"/>
      <c r="ULC421" s="91"/>
      <c r="ULD421" s="91"/>
      <c r="ULE421" s="91"/>
      <c r="ULF421" s="91"/>
      <c r="ULG421" s="91"/>
      <c r="ULH421" s="91"/>
      <c r="ULI421" s="91"/>
      <c r="ULJ421" s="91"/>
      <c r="ULK421" s="91"/>
      <c r="ULL421" s="91"/>
      <c r="ULM421" s="91"/>
      <c r="ULN421" s="91"/>
      <c r="ULO421" s="91"/>
      <c r="ULP421" s="91"/>
      <c r="ULQ421" s="91"/>
      <c r="ULR421" s="91"/>
      <c r="ULS421" s="91"/>
      <c r="ULT421" s="91"/>
      <c r="ULU421" s="91"/>
      <c r="ULV421" s="91"/>
      <c r="ULW421" s="91"/>
      <c r="ULX421" s="91"/>
      <c r="ULY421" s="91"/>
      <c r="ULZ421" s="91"/>
      <c r="UMA421" s="91"/>
      <c r="UMB421" s="91"/>
      <c r="UMC421" s="91"/>
      <c r="UMD421" s="91"/>
      <c r="UME421" s="91"/>
      <c r="UMF421" s="91"/>
      <c r="UMG421" s="91"/>
      <c r="UMH421" s="91"/>
      <c r="UMI421" s="91"/>
      <c r="UMJ421" s="91"/>
      <c r="UMK421" s="91"/>
      <c r="UML421" s="91"/>
      <c r="UMM421" s="91"/>
      <c r="UMN421" s="91"/>
      <c r="UMO421" s="91"/>
      <c r="UMP421" s="91"/>
      <c r="UMQ421" s="91"/>
      <c r="UMR421" s="91"/>
      <c r="UMS421" s="91"/>
      <c r="UMT421" s="91"/>
      <c r="UMU421" s="91"/>
      <c r="UMV421" s="91"/>
      <c r="UMW421" s="91"/>
      <c r="UMX421" s="91"/>
      <c r="UMY421" s="91"/>
      <c r="UMZ421" s="91"/>
      <c r="UNA421" s="91"/>
      <c r="UNB421" s="91"/>
      <c r="UNC421" s="91"/>
      <c r="UND421" s="91"/>
      <c r="UNE421" s="91"/>
      <c r="UNF421" s="91"/>
      <c r="UNG421" s="91"/>
      <c r="UNH421" s="91"/>
      <c r="UNI421" s="91"/>
      <c r="UNJ421" s="91"/>
      <c r="UNK421" s="91"/>
      <c r="UNL421" s="91"/>
      <c r="UNM421" s="91"/>
      <c r="UNN421" s="91"/>
      <c r="UNO421" s="91"/>
      <c r="UNP421" s="91"/>
      <c r="UNQ421" s="91"/>
      <c r="UNR421" s="91"/>
      <c r="UNS421" s="91"/>
      <c r="UNT421" s="91"/>
      <c r="UNU421" s="91"/>
      <c r="UNV421" s="91"/>
      <c r="UNW421" s="91"/>
      <c r="UNX421" s="91"/>
      <c r="UNY421" s="91"/>
      <c r="UNZ421" s="91"/>
      <c r="UOA421" s="91"/>
      <c r="UOB421" s="91"/>
      <c r="UOC421" s="91"/>
      <c r="UOD421" s="91"/>
      <c r="UOE421" s="91"/>
      <c r="UOF421" s="91"/>
      <c r="UOG421" s="91"/>
      <c r="UOH421" s="91"/>
      <c r="UOI421" s="91"/>
      <c r="UOJ421" s="91"/>
      <c r="UOK421" s="91"/>
      <c r="UOL421" s="91"/>
      <c r="UOM421" s="91"/>
      <c r="UON421" s="91"/>
      <c r="UOO421" s="91"/>
      <c r="UOP421" s="91"/>
      <c r="UOQ421" s="91"/>
      <c r="UOR421" s="91"/>
      <c r="UOS421" s="91"/>
      <c r="UOT421" s="91"/>
      <c r="UOU421" s="91"/>
      <c r="UOV421" s="91"/>
      <c r="UOW421" s="91"/>
      <c r="UOX421" s="91"/>
      <c r="UOY421" s="91"/>
      <c r="UOZ421" s="91"/>
      <c r="UPA421" s="91"/>
      <c r="UPB421" s="91"/>
      <c r="UPC421" s="91"/>
      <c r="UPD421" s="91"/>
      <c r="UPE421" s="91"/>
      <c r="UPF421" s="91"/>
      <c r="UPG421" s="91"/>
      <c r="UPH421" s="91"/>
      <c r="UPI421" s="91"/>
      <c r="UPJ421" s="91"/>
      <c r="UPK421" s="91"/>
      <c r="UPL421" s="91"/>
      <c r="UPM421" s="91"/>
      <c r="UPN421" s="91"/>
      <c r="UPO421" s="91"/>
      <c r="UPP421" s="91"/>
      <c r="UPQ421" s="91"/>
      <c r="UPR421" s="91"/>
      <c r="UPS421" s="91"/>
      <c r="UPT421" s="91"/>
      <c r="UPU421" s="91"/>
      <c r="UPV421" s="91"/>
      <c r="UPW421" s="91"/>
      <c r="UPX421" s="91"/>
      <c r="UPY421" s="91"/>
      <c r="UPZ421" s="91"/>
      <c r="UQA421" s="91"/>
      <c r="UQB421" s="91"/>
      <c r="UQC421" s="91"/>
      <c r="UQD421" s="91"/>
      <c r="UQE421" s="91"/>
      <c r="UQF421" s="91"/>
      <c r="UQG421" s="91"/>
      <c r="UQH421" s="91"/>
      <c r="UQI421" s="91"/>
      <c r="UQJ421" s="91"/>
      <c r="UQK421" s="91"/>
      <c r="UQL421" s="91"/>
      <c r="UQM421" s="91"/>
      <c r="UQN421" s="91"/>
      <c r="UQO421" s="91"/>
      <c r="UQP421" s="91"/>
      <c r="UQQ421" s="91"/>
      <c r="UQR421" s="91"/>
      <c r="UQS421" s="91"/>
      <c r="UQT421" s="91"/>
      <c r="UQU421" s="91"/>
      <c r="UQV421" s="91"/>
      <c r="UQW421" s="91"/>
      <c r="UQX421" s="91"/>
      <c r="UQY421" s="91"/>
      <c r="UQZ421" s="91"/>
      <c r="URA421" s="91"/>
      <c r="URB421" s="91"/>
      <c r="URC421" s="91"/>
      <c r="URD421" s="91"/>
      <c r="URE421" s="91"/>
      <c r="URF421" s="91"/>
      <c r="URG421" s="91"/>
      <c r="URH421" s="91"/>
      <c r="URI421" s="91"/>
      <c r="URJ421" s="91"/>
      <c r="URK421" s="91"/>
      <c r="URL421" s="91"/>
      <c r="URM421" s="91"/>
      <c r="URN421" s="91"/>
      <c r="URO421" s="91"/>
      <c r="URP421" s="91"/>
      <c r="URQ421" s="91"/>
      <c r="URR421" s="91"/>
      <c r="URS421" s="91"/>
      <c r="URT421" s="91"/>
      <c r="URU421" s="91"/>
      <c r="URV421" s="91"/>
      <c r="URW421" s="91"/>
      <c r="URX421" s="91"/>
      <c r="URY421" s="91"/>
      <c r="URZ421" s="91"/>
      <c r="USA421" s="91"/>
      <c r="USB421" s="91"/>
      <c r="USC421" s="91"/>
      <c r="USD421" s="91"/>
      <c r="USE421" s="91"/>
      <c r="USF421" s="91"/>
      <c r="USG421" s="91"/>
      <c r="USH421" s="91"/>
      <c r="USI421" s="91"/>
      <c r="USJ421" s="91"/>
      <c r="USK421" s="91"/>
      <c r="USL421" s="91"/>
      <c r="USM421" s="91"/>
      <c r="USN421" s="91"/>
      <c r="USO421" s="91"/>
      <c r="USP421" s="91"/>
      <c r="USQ421" s="91"/>
      <c r="USR421" s="91"/>
      <c r="USS421" s="91"/>
      <c r="UST421" s="91"/>
      <c r="USU421" s="91"/>
      <c r="USV421" s="91"/>
      <c r="USW421" s="91"/>
      <c r="USX421" s="91"/>
      <c r="USY421" s="91"/>
      <c r="USZ421" s="91"/>
      <c r="UTA421" s="91"/>
      <c r="UTB421" s="91"/>
      <c r="UTC421" s="91"/>
      <c r="UTD421" s="91"/>
      <c r="UTE421" s="91"/>
      <c r="UTF421" s="91"/>
      <c r="UTG421" s="91"/>
      <c r="UTH421" s="91"/>
      <c r="UTI421" s="91"/>
      <c r="UTJ421" s="91"/>
      <c r="UTK421" s="91"/>
      <c r="UTL421" s="91"/>
      <c r="UTM421" s="91"/>
      <c r="UTN421" s="91"/>
      <c r="UTO421" s="91"/>
      <c r="UTP421" s="91"/>
      <c r="UTQ421" s="91"/>
      <c r="UTR421" s="91"/>
      <c r="UTS421" s="91"/>
      <c r="UTT421" s="91"/>
      <c r="UTU421" s="91"/>
      <c r="UTV421" s="91"/>
      <c r="UTW421" s="91"/>
      <c r="UTX421" s="91"/>
      <c r="UTY421" s="91"/>
      <c r="UTZ421" s="91"/>
      <c r="UUA421" s="91"/>
      <c r="UUB421" s="91"/>
      <c r="UUC421" s="91"/>
      <c r="UUD421" s="91"/>
      <c r="UUE421" s="91"/>
      <c r="UUF421" s="91"/>
      <c r="UUG421" s="91"/>
      <c r="UUH421" s="91"/>
      <c r="UUI421" s="91"/>
      <c r="UUJ421" s="91"/>
      <c r="UUK421" s="91"/>
      <c r="UUL421" s="91"/>
      <c r="UUM421" s="91"/>
      <c r="UUN421" s="91"/>
      <c r="UUO421" s="91"/>
      <c r="UUP421" s="91"/>
      <c r="UUQ421" s="91"/>
      <c r="UUR421" s="91"/>
      <c r="UUS421" s="91"/>
      <c r="UUT421" s="91"/>
      <c r="UUU421" s="91"/>
      <c r="UUV421" s="91"/>
      <c r="UUW421" s="91"/>
      <c r="UUX421" s="91"/>
      <c r="UUY421" s="91"/>
      <c r="UUZ421" s="91"/>
      <c r="UVA421" s="91"/>
      <c r="UVB421" s="91"/>
      <c r="UVC421" s="91"/>
      <c r="UVD421" s="91"/>
      <c r="UVE421" s="91"/>
      <c r="UVF421" s="91"/>
      <c r="UVG421" s="91"/>
      <c r="UVH421" s="91"/>
      <c r="UVI421" s="91"/>
      <c r="UVJ421" s="91"/>
      <c r="UVK421" s="91"/>
      <c r="UVL421" s="91"/>
      <c r="UVM421" s="91"/>
      <c r="UVN421" s="91"/>
      <c r="UVO421" s="91"/>
      <c r="UVP421" s="91"/>
      <c r="UVQ421" s="91"/>
      <c r="UVR421" s="91"/>
      <c r="UVS421" s="91"/>
      <c r="UVT421" s="91"/>
      <c r="UVU421" s="91"/>
      <c r="UVV421" s="91"/>
      <c r="UVW421" s="91"/>
      <c r="UVX421" s="91"/>
      <c r="UVY421" s="91"/>
      <c r="UVZ421" s="91"/>
      <c r="UWA421" s="91"/>
      <c r="UWB421" s="91"/>
      <c r="UWC421" s="91"/>
      <c r="UWD421" s="91"/>
      <c r="UWE421" s="91"/>
      <c r="UWF421" s="91"/>
      <c r="UWG421" s="91"/>
      <c r="UWH421" s="91"/>
      <c r="UWI421" s="91"/>
      <c r="UWJ421" s="91"/>
      <c r="UWK421" s="91"/>
      <c r="UWL421" s="91"/>
      <c r="UWM421" s="91"/>
      <c r="UWN421" s="91"/>
      <c r="UWO421" s="91"/>
      <c r="UWP421" s="91"/>
      <c r="UWQ421" s="91"/>
      <c r="UWR421" s="91"/>
      <c r="UWS421" s="91"/>
      <c r="UWT421" s="91"/>
      <c r="UWU421" s="91"/>
      <c r="UWV421" s="91"/>
      <c r="UWW421" s="91"/>
      <c r="UWX421" s="91"/>
      <c r="UWY421" s="91"/>
      <c r="UWZ421" s="91"/>
      <c r="UXA421" s="91"/>
      <c r="UXB421" s="91"/>
      <c r="UXC421" s="91"/>
      <c r="UXD421" s="91"/>
      <c r="UXE421" s="91"/>
      <c r="UXF421" s="91"/>
      <c r="UXG421" s="91"/>
      <c r="UXH421" s="91"/>
      <c r="UXI421" s="91"/>
      <c r="UXJ421" s="91"/>
      <c r="UXK421" s="91"/>
      <c r="UXL421" s="91"/>
      <c r="UXM421" s="91"/>
      <c r="UXN421" s="91"/>
      <c r="UXO421" s="91"/>
      <c r="UXP421" s="91"/>
      <c r="UXQ421" s="91"/>
      <c r="UXR421" s="91"/>
      <c r="UXS421" s="91"/>
      <c r="UXT421" s="91"/>
      <c r="UXU421" s="91"/>
      <c r="UXV421" s="91"/>
      <c r="UXW421" s="91"/>
      <c r="UXX421" s="91"/>
      <c r="UXY421" s="91"/>
      <c r="UXZ421" s="91"/>
      <c r="UYA421" s="91"/>
      <c r="UYB421" s="91"/>
      <c r="UYC421" s="91"/>
      <c r="UYD421" s="91"/>
      <c r="UYE421" s="91"/>
      <c r="UYF421" s="91"/>
      <c r="UYG421" s="91"/>
      <c r="UYH421" s="91"/>
      <c r="UYI421" s="91"/>
      <c r="UYJ421" s="91"/>
      <c r="UYK421" s="91"/>
      <c r="UYL421" s="91"/>
      <c r="UYM421" s="91"/>
      <c r="UYN421" s="91"/>
      <c r="UYO421" s="91"/>
      <c r="UYP421" s="91"/>
      <c r="UYQ421" s="91"/>
      <c r="UYR421" s="91"/>
      <c r="UYS421" s="91"/>
      <c r="UYT421" s="91"/>
      <c r="UYU421" s="91"/>
      <c r="UYV421" s="91"/>
      <c r="UYW421" s="91"/>
      <c r="UYX421" s="91"/>
      <c r="UYY421" s="91"/>
      <c r="UYZ421" s="91"/>
      <c r="UZA421" s="91"/>
      <c r="UZB421" s="91"/>
      <c r="UZC421" s="91"/>
      <c r="UZD421" s="91"/>
      <c r="UZE421" s="91"/>
      <c r="UZF421" s="91"/>
      <c r="UZG421" s="91"/>
      <c r="UZH421" s="91"/>
      <c r="UZI421" s="91"/>
      <c r="UZJ421" s="91"/>
      <c r="UZK421" s="91"/>
      <c r="UZL421" s="91"/>
      <c r="UZM421" s="91"/>
      <c r="UZN421" s="91"/>
      <c r="UZO421" s="91"/>
      <c r="UZP421" s="91"/>
      <c r="UZQ421" s="91"/>
      <c r="UZR421" s="91"/>
      <c r="UZS421" s="91"/>
      <c r="UZT421" s="91"/>
      <c r="UZU421" s="91"/>
      <c r="UZV421" s="91"/>
      <c r="UZW421" s="91"/>
      <c r="UZX421" s="91"/>
      <c r="UZY421" s="91"/>
      <c r="UZZ421" s="91"/>
      <c r="VAA421" s="91"/>
      <c r="VAB421" s="91"/>
      <c r="VAC421" s="91"/>
      <c r="VAD421" s="91"/>
      <c r="VAE421" s="91"/>
      <c r="VAF421" s="91"/>
      <c r="VAG421" s="91"/>
      <c r="VAH421" s="91"/>
      <c r="VAI421" s="91"/>
      <c r="VAJ421" s="91"/>
      <c r="VAK421" s="91"/>
      <c r="VAL421" s="91"/>
      <c r="VAM421" s="91"/>
      <c r="VAN421" s="91"/>
      <c r="VAO421" s="91"/>
      <c r="VAP421" s="91"/>
      <c r="VAQ421" s="91"/>
      <c r="VAR421" s="91"/>
      <c r="VAS421" s="91"/>
      <c r="VAT421" s="91"/>
      <c r="VAU421" s="91"/>
      <c r="VAV421" s="91"/>
      <c r="VAW421" s="91"/>
      <c r="VAX421" s="91"/>
      <c r="VAY421" s="91"/>
      <c r="VAZ421" s="91"/>
      <c r="VBA421" s="91"/>
      <c r="VBB421" s="91"/>
      <c r="VBC421" s="91"/>
      <c r="VBD421" s="91"/>
      <c r="VBE421" s="91"/>
      <c r="VBF421" s="91"/>
      <c r="VBG421" s="91"/>
      <c r="VBH421" s="91"/>
      <c r="VBI421" s="91"/>
      <c r="VBJ421" s="91"/>
      <c r="VBK421" s="91"/>
      <c r="VBL421" s="91"/>
      <c r="VBM421" s="91"/>
      <c r="VBN421" s="91"/>
      <c r="VBO421" s="91"/>
      <c r="VBP421" s="91"/>
      <c r="VBQ421" s="91"/>
      <c r="VBR421" s="91"/>
      <c r="VBS421" s="91"/>
      <c r="VBT421" s="91"/>
      <c r="VBU421" s="91"/>
      <c r="VBV421" s="91"/>
      <c r="VBW421" s="91"/>
      <c r="VBX421" s="91"/>
      <c r="VBY421" s="91"/>
      <c r="VBZ421" s="91"/>
      <c r="VCA421" s="91"/>
      <c r="VCB421" s="91"/>
      <c r="VCC421" s="91"/>
      <c r="VCD421" s="91"/>
      <c r="VCE421" s="91"/>
      <c r="VCF421" s="91"/>
      <c r="VCG421" s="91"/>
      <c r="VCH421" s="91"/>
      <c r="VCI421" s="91"/>
      <c r="VCJ421" s="91"/>
      <c r="VCK421" s="91"/>
      <c r="VCL421" s="91"/>
      <c r="VCM421" s="91"/>
      <c r="VCN421" s="91"/>
      <c r="VCO421" s="91"/>
      <c r="VCP421" s="91"/>
      <c r="VCQ421" s="91"/>
      <c r="VCR421" s="91"/>
      <c r="VCS421" s="91"/>
      <c r="VCT421" s="91"/>
      <c r="VCU421" s="91"/>
      <c r="VCV421" s="91"/>
      <c r="VCW421" s="91"/>
      <c r="VCX421" s="91"/>
      <c r="VCY421" s="91"/>
      <c r="VCZ421" s="91"/>
      <c r="VDA421" s="91"/>
      <c r="VDB421" s="91"/>
      <c r="VDC421" s="91"/>
      <c r="VDD421" s="91"/>
      <c r="VDE421" s="91"/>
      <c r="VDF421" s="91"/>
      <c r="VDG421" s="91"/>
      <c r="VDH421" s="91"/>
      <c r="VDI421" s="91"/>
      <c r="VDJ421" s="91"/>
      <c r="VDK421" s="91"/>
      <c r="VDL421" s="91"/>
      <c r="VDM421" s="91"/>
      <c r="VDN421" s="91"/>
      <c r="VDO421" s="91"/>
      <c r="VDP421" s="91"/>
      <c r="VDQ421" s="91"/>
      <c r="VDR421" s="91"/>
      <c r="VDS421" s="91"/>
      <c r="VDT421" s="91"/>
      <c r="VDU421" s="91"/>
      <c r="VDV421" s="91"/>
      <c r="VDW421" s="91"/>
      <c r="VDX421" s="91"/>
      <c r="VDY421" s="91"/>
      <c r="VDZ421" s="91"/>
      <c r="VEA421" s="91"/>
      <c r="VEB421" s="91"/>
      <c r="VEC421" s="91"/>
      <c r="VED421" s="91"/>
      <c r="VEE421" s="91"/>
      <c r="VEF421" s="91"/>
      <c r="VEG421" s="91"/>
      <c r="VEH421" s="91"/>
      <c r="VEI421" s="91"/>
      <c r="VEJ421" s="91"/>
      <c r="VEK421" s="91"/>
      <c r="VEL421" s="91"/>
      <c r="VEM421" s="91"/>
      <c r="VEN421" s="91"/>
      <c r="VEO421" s="91"/>
      <c r="VEP421" s="91"/>
      <c r="VEQ421" s="91"/>
      <c r="VER421" s="91"/>
      <c r="VES421" s="91"/>
      <c r="VET421" s="91"/>
      <c r="VEU421" s="91"/>
      <c r="VEV421" s="91"/>
      <c r="VEW421" s="91"/>
      <c r="VEX421" s="91"/>
      <c r="VEY421" s="91"/>
      <c r="VEZ421" s="91"/>
      <c r="VFA421" s="91"/>
      <c r="VFB421" s="91"/>
      <c r="VFC421" s="91"/>
      <c r="VFD421" s="91"/>
      <c r="VFE421" s="91"/>
      <c r="VFF421" s="91"/>
      <c r="VFG421" s="91"/>
      <c r="VFH421" s="91"/>
      <c r="VFI421" s="91"/>
      <c r="VFJ421" s="91"/>
      <c r="VFK421" s="91"/>
      <c r="VFL421" s="91"/>
      <c r="VFM421" s="91"/>
      <c r="VFN421" s="91"/>
      <c r="VFO421" s="91"/>
      <c r="VFP421" s="91"/>
      <c r="VFQ421" s="91"/>
      <c r="VFR421" s="91"/>
      <c r="VFS421" s="91"/>
      <c r="VFT421" s="91"/>
      <c r="VFU421" s="91"/>
      <c r="VFV421" s="91"/>
      <c r="VFW421" s="91"/>
      <c r="VFX421" s="91"/>
      <c r="VFY421" s="91"/>
      <c r="VFZ421" s="91"/>
      <c r="VGA421" s="91"/>
      <c r="VGB421" s="91"/>
      <c r="VGC421" s="91"/>
      <c r="VGD421" s="91"/>
      <c r="VGE421" s="91"/>
      <c r="VGF421" s="91"/>
      <c r="VGG421" s="91"/>
      <c r="VGH421" s="91"/>
      <c r="VGI421" s="91"/>
      <c r="VGJ421" s="91"/>
      <c r="VGK421" s="91"/>
      <c r="VGL421" s="91"/>
      <c r="VGM421" s="91"/>
      <c r="VGN421" s="91"/>
      <c r="VGO421" s="91"/>
      <c r="VGP421" s="91"/>
      <c r="VGQ421" s="91"/>
      <c r="VGR421" s="91"/>
      <c r="VGS421" s="91"/>
      <c r="VGT421" s="91"/>
      <c r="VGU421" s="91"/>
      <c r="VGV421" s="91"/>
      <c r="VGW421" s="91"/>
      <c r="VGX421" s="91"/>
      <c r="VGY421" s="91"/>
      <c r="VGZ421" s="91"/>
      <c r="VHA421" s="91"/>
      <c r="VHB421" s="91"/>
      <c r="VHC421" s="91"/>
      <c r="VHD421" s="91"/>
      <c r="VHE421" s="91"/>
      <c r="VHF421" s="91"/>
      <c r="VHG421" s="91"/>
      <c r="VHH421" s="91"/>
      <c r="VHI421" s="91"/>
      <c r="VHJ421" s="91"/>
      <c r="VHK421" s="91"/>
      <c r="VHL421" s="91"/>
      <c r="VHM421" s="91"/>
      <c r="VHN421" s="91"/>
      <c r="VHO421" s="91"/>
      <c r="VHP421" s="91"/>
      <c r="VHQ421" s="91"/>
      <c r="VHR421" s="91"/>
      <c r="VHS421" s="91"/>
      <c r="VHT421" s="91"/>
      <c r="VHU421" s="91"/>
      <c r="VHV421" s="91"/>
      <c r="VHW421" s="91"/>
      <c r="VHX421" s="91"/>
      <c r="VHY421" s="91"/>
      <c r="VHZ421" s="91"/>
      <c r="VIA421" s="91"/>
      <c r="VIB421" s="91"/>
      <c r="VIC421" s="91"/>
      <c r="VID421" s="91"/>
      <c r="VIE421" s="91"/>
      <c r="VIF421" s="91"/>
      <c r="VIG421" s="91"/>
      <c r="VIH421" s="91"/>
      <c r="VII421" s="91"/>
      <c r="VIJ421" s="91"/>
      <c r="VIK421" s="91"/>
      <c r="VIL421" s="91"/>
      <c r="VIM421" s="91"/>
      <c r="VIN421" s="91"/>
      <c r="VIO421" s="91"/>
      <c r="VIP421" s="91"/>
      <c r="VIQ421" s="91"/>
      <c r="VIR421" s="91"/>
      <c r="VIS421" s="91"/>
      <c r="VIT421" s="91"/>
      <c r="VIU421" s="91"/>
      <c r="VIV421" s="91"/>
      <c r="VIW421" s="91"/>
      <c r="VIX421" s="91"/>
      <c r="VIY421" s="91"/>
      <c r="VIZ421" s="91"/>
      <c r="VJA421" s="91"/>
      <c r="VJB421" s="91"/>
      <c r="VJC421" s="91"/>
      <c r="VJD421" s="91"/>
      <c r="VJE421" s="91"/>
      <c r="VJF421" s="91"/>
      <c r="VJG421" s="91"/>
      <c r="VJH421" s="91"/>
      <c r="VJI421" s="91"/>
      <c r="VJJ421" s="91"/>
      <c r="VJK421" s="91"/>
      <c r="VJL421" s="91"/>
      <c r="VJM421" s="91"/>
      <c r="VJN421" s="91"/>
      <c r="VJO421" s="91"/>
      <c r="VJP421" s="91"/>
      <c r="VJQ421" s="91"/>
      <c r="VJR421" s="91"/>
      <c r="VJS421" s="91"/>
      <c r="VJT421" s="91"/>
      <c r="VJU421" s="91"/>
      <c r="VJV421" s="91"/>
      <c r="VJW421" s="91"/>
      <c r="VJX421" s="91"/>
      <c r="VJY421" s="91"/>
      <c r="VJZ421" s="91"/>
      <c r="VKA421" s="91"/>
      <c r="VKB421" s="91"/>
      <c r="VKC421" s="91"/>
      <c r="VKD421" s="91"/>
      <c r="VKE421" s="91"/>
      <c r="VKF421" s="91"/>
      <c r="VKG421" s="91"/>
      <c r="VKH421" s="91"/>
      <c r="VKI421" s="91"/>
      <c r="VKJ421" s="91"/>
      <c r="VKK421" s="91"/>
      <c r="VKL421" s="91"/>
      <c r="VKM421" s="91"/>
      <c r="VKN421" s="91"/>
      <c r="VKO421" s="91"/>
      <c r="VKP421" s="91"/>
      <c r="VKQ421" s="91"/>
      <c r="VKR421" s="91"/>
      <c r="VKS421" s="91"/>
      <c r="VKT421" s="91"/>
      <c r="VKU421" s="91"/>
      <c r="VKV421" s="91"/>
      <c r="VKW421" s="91"/>
      <c r="VKX421" s="91"/>
      <c r="VKY421" s="91"/>
      <c r="VKZ421" s="91"/>
      <c r="VLA421" s="91"/>
      <c r="VLB421" s="91"/>
      <c r="VLC421" s="91"/>
      <c r="VLD421" s="91"/>
      <c r="VLE421" s="91"/>
      <c r="VLF421" s="91"/>
      <c r="VLG421" s="91"/>
      <c r="VLH421" s="91"/>
      <c r="VLI421" s="91"/>
      <c r="VLJ421" s="91"/>
      <c r="VLK421" s="91"/>
      <c r="VLL421" s="91"/>
      <c r="VLM421" s="91"/>
      <c r="VLN421" s="91"/>
      <c r="VLO421" s="91"/>
      <c r="VLP421" s="91"/>
      <c r="VLQ421" s="91"/>
      <c r="VLR421" s="91"/>
      <c r="VLS421" s="91"/>
      <c r="VLT421" s="91"/>
      <c r="VLU421" s="91"/>
      <c r="VLV421" s="91"/>
      <c r="VLW421" s="91"/>
      <c r="VLX421" s="91"/>
      <c r="VLY421" s="91"/>
      <c r="VLZ421" s="91"/>
      <c r="VMA421" s="91"/>
      <c r="VMB421" s="91"/>
      <c r="VMC421" s="91"/>
      <c r="VMD421" s="91"/>
      <c r="VME421" s="91"/>
      <c r="VMF421" s="91"/>
      <c r="VMG421" s="91"/>
      <c r="VMH421" s="91"/>
      <c r="VMI421" s="91"/>
      <c r="VMJ421" s="91"/>
      <c r="VMK421" s="91"/>
      <c r="VML421" s="91"/>
      <c r="VMM421" s="91"/>
      <c r="VMN421" s="91"/>
      <c r="VMO421" s="91"/>
      <c r="VMP421" s="91"/>
      <c r="VMQ421" s="91"/>
      <c r="VMR421" s="91"/>
      <c r="VMS421" s="91"/>
      <c r="VMT421" s="91"/>
      <c r="VMU421" s="91"/>
      <c r="VMV421" s="91"/>
      <c r="VMW421" s="91"/>
      <c r="VMX421" s="91"/>
      <c r="VMY421" s="91"/>
      <c r="VMZ421" s="91"/>
      <c r="VNA421" s="91"/>
      <c r="VNB421" s="91"/>
      <c r="VNC421" s="91"/>
      <c r="VND421" s="91"/>
      <c r="VNE421" s="91"/>
      <c r="VNF421" s="91"/>
      <c r="VNG421" s="91"/>
      <c r="VNH421" s="91"/>
      <c r="VNI421" s="91"/>
      <c r="VNJ421" s="91"/>
      <c r="VNK421" s="91"/>
      <c r="VNL421" s="91"/>
      <c r="VNM421" s="91"/>
      <c r="VNN421" s="91"/>
      <c r="VNO421" s="91"/>
      <c r="VNP421" s="91"/>
      <c r="VNQ421" s="91"/>
      <c r="VNR421" s="91"/>
      <c r="VNS421" s="91"/>
      <c r="VNT421" s="91"/>
      <c r="VNU421" s="91"/>
      <c r="VNV421" s="91"/>
      <c r="VNW421" s="91"/>
      <c r="VNX421" s="91"/>
      <c r="VNY421" s="91"/>
      <c r="VNZ421" s="91"/>
      <c r="VOA421" s="91"/>
      <c r="VOB421" s="91"/>
      <c r="VOC421" s="91"/>
      <c r="VOD421" s="91"/>
      <c r="VOE421" s="91"/>
      <c r="VOF421" s="91"/>
      <c r="VOG421" s="91"/>
      <c r="VOH421" s="91"/>
      <c r="VOI421" s="91"/>
      <c r="VOJ421" s="91"/>
      <c r="VOK421" s="91"/>
      <c r="VOL421" s="91"/>
      <c r="VOM421" s="91"/>
      <c r="VON421" s="91"/>
      <c r="VOO421" s="91"/>
      <c r="VOP421" s="91"/>
      <c r="VOQ421" s="91"/>
      <c r="VOR421" s="91"/>
      <c r="VOS421" s="91"/>
      <c r="VOT421" s="91"/>
      <c r="VOU421" s="91"/>
      <c r="VOV421" s="91"/>
      <c r="VOW421" s="91"/>
      <c r="VOX421" s="91"/>
      <c r="VOY421" s="91"/>
      <c r="VOZ421" s="91"/>
      <c r="VPA421" s="91"/>
      <c r="VPB421" s="91"/>
      <c r="VPC421" s="91"/>
      <c r="VPD421" s="91"/>
      <c r="VPE421" s="91"/>
      <c r="VPF421" s="91"/>
      <c r="VPG421" s="91"/>
      <c r="VPH421" s="91"/>
      <c r="VPI421" s="91"/>
      <c r="VPJ421" s="91"/>
      <c r="VPK421" s="91"/>
      <c r="VPL421" s="91"/>
      <c r="VPM421" s="91"/>
      <c r="VPN421" s="91"/>
      <c r="VPO421" s="91"/>
      <c r="VPP421" s="91"/>
      <c r="VPQ421" s="91"/>
      <c r="VPR421" s="91"/>
      <c r="VPS421" s="91"/>
      <c r="VPT421" s="91"/>
      <c r="VPU421" s="91"/>
      <c r="VPV421" s="91"/>
      <c r="VPW421" s="91"/>
      <c r="VPX421" s="91"/>
      <c r="VPY421" s="91"/>
      <c r="VPZ421" s="91"/>
      <c r="VQA421" s="91"/>
      <c r="VQB421" s="91"/>
      <c r="VQC421" s="91"/>
      <c r="VQD421" s="91"/>
      <c r="VQE421" s="91"/>
      <c r="VQF421" s="91"/>
      <c r="VQG421" s="91"/>
      <c r="VQH421" s="91"/>
      <c r="VQI421" s="91"/>
      <c r="VQJ421" s="91"/>
      <c r="VQK421" s="91"/>
      <c r="VQL421" s="91"/>
      <c r="VQM421" s="91"/>
      <c r="VQN421" s="91"/>
      <c r="VQO421" s="91"/>
      <c r="VQP421" s="91"/>
      <c r="VQQ421" s="91"/>
      <c r="VQR421" s="91"/>
      <c r="VQS421" s="91"/>
      <c r="VQT421" s="91"/>
      <c r="VQU421" s="91"/>
      <c r="VQV421" s="91"/>
      <c r="VQW421" s="91"/>
      <c r="VQX421" s="91"/>
      <c r="VQY421" s="91"/>
      <c r="VQZ421" s="91"/>
      <c r="VRA421" s="91"/>
      <c r="VRB421" s="91"/>
      <c r="VRC421" s="91"/>
      <c r="VRD421" s="91"/>
      <c r="VRE421" s="91"/>
      <c r="VRF421" s="91"/>
      <c r="VRG421" s="91"/>
      <c r="VRH421" s="91"/>
      <c r="VRI421" s="91"/>
      <c r="VRJ421" s="91"/>
      <c r="VRK421" s="91"/>
      <c r="VRL421" s="91"/>
      <c r="VRM421" s="91"/>
      <c r="VRN421" s="91"/>
      <c r="VRO421" s="91"/>
      <c r="VRP421" s="91"/>
      <c r="VRQ421" s="91"/>
      <c r="VRR421" s="91"/>
      <c r="VRS421" s="91"/>
      <c r="VRT421" s="91"/>
      <c r="VRU421" s="91"/>
      <c r="VRV421" s="91"/>
      <c r="VRW421" s="91"/>
      <c r="VRX421" s="91"/>
      <c r="VRY421" s="91"/>
      <c r="VRZ421" s="91"/>
      <c r="VSA421" s="91"/>
      <c r="VSB421" s="91"/>
      <c r="VSC421" s="91"/>
      <c r="VSD421" s="91"/>
      <c r="VSE421" s="91"/>
      <c r="VSF421" s="91"/>
      <c r="VSG421" s="91"/>
      <c r="VSH421" s="91"/>
      <c r="VSI421" s="91"/>
      <c r="VSJ421" s="91"/>
      <c r="VSK421" s="91"/>
      <c r="VSL421" s="91"/>
      <c r="VSM421" s="91"/>
      <c r="VSN421" s="91"/>
      <c r="VSO421" s="91"/>
      <c r="VSP421" s="91"/>
      <c r="VSQ421" s="91"/>
      <c r="VSR421" s="91"/>
      <c r="VSS421" s="91"/>
      <c r="VST421" s="91"/>
      <c r="VSU421" s="91"/>
      <c r="VSV421" s="91"/>
      <c r="VSW421" s="91"/>
      <c r="VSX421" s="91"/>
      <c r="VSY421" s="91"/>
      <c r="VSZ421" s="91"/>
      <c r="VTA421" s="91"/>
      <c r="VTB421" s="91"/>
      <c r="VTC421" s="91"/>
      <c r="VTD421" s="91"/>
      <c r="VTE421" s="91"/>
      <c r="VTF421" s="91"/>
      <c r="VTG421" s="91"/>
      <c r="VTH421" s="91"/>
      <c r="VTI421" s="91"/>
      <c r="VTJ421" s="91"/>
      <c r="VTK421" s="91"/>
      <c r="VTL421" s="91"/>
      <c r="VTM421" s="91"/>
      <c r="VTN421" s="91"/>
      <c r="VTO421" s="91"/>
      <c r="VTP421" s="91"/>
      <c r="VTQ421" s="91"/>
      <c r="VTR421" s="91"/>
      <c r="VTS421" s="91"/>
      <c r="VTT421" s="91"/>
      <c r="VTU421" s="91"/>
      <c r="VTV421" s="91"/>
      <c r="VTW421" s="91"/>
      <c r="VTX421" s="91"/>
      <c r="VTY421" s="91"/>
      <c r="VTZ421" s="91"/>
      <c r="VUA421" s="91"/>
      <c r="VUB421" s="91"/>
      <c r="VUC421" s="91"/>
      <c r="VUD421" s="91"/>
      <c r="VUE421" s="91"/>
      <c r="VUF421" s="91"/>
      <c r="VUG421" s="91"/>
      <c r="VUH421" s="91"/>
      <c r="VUI421" s="91"/>
      <c r="VUJ421" s="91"/>
      <c r="VUK421" s="91"/>
      <c r="VUL421" s="91"/>
      <c r="VUM421" s="91"/>
      <c r="VUN421" s="91"/>
      <c r="VUO421" s="91"/>
      <c r="VUP421" s="91"/>
      <c r="VUQ421" s="91"/>
      <c r="VUR421" s="91"/>
      <c r="VUS421" s="91"/>
      <c r="VUT421" s="91"/>
      <c r="VUU421" s="91"/>
      <c r="VUV421" s="91"/>
      <c r="VUW421" s="91"/>
      <c r="VUX421" s="91"/>
      <c r="VUY421" s="91"/>
      <c r="VUZ421" s="91"/>
      <c r="VVA421" s="91"/>
      <c r="VVB421" s="91"/>
      <c r="VVC421" s="91"/>
      <c r="VVD421" s="91"/>
      <c r="VVE421" s="91"/>
      <c r="VVF421" s="91"/>
      <c r="VVG421" s="91"/>
      <c r="VVH421" s="91"/>
      <c r="VVI421" s="91"/>
      <c r="VVJ421" s="91"/>
      <c r="VVK421" s="91"/>
      <c r="VVL421" s="91"/>
      <c r="VVM421" s="91"/>
      <c r="VVN421" s="91"/>
      <c r="VVO421" s="91"/>
      <c r="VVP421" s="91"/>
      <c r="VVQ421" s="91"/>
      <c r="VVR421" s="91"/>
      <c r="VVS421" s="91"/>
      <c r="VVT421" s="91"/>
      <c r="VVU421" s="91"/>
      <c r="VVV421" s="91"/>
      <c r="VVW421" s="91"/>
      <c r="VVX421" s="91"/>
      <c r="VVY421" s="91"/>
      <c r="VVZ421" s="91"/>
      <c r="VWA421" s="91"/>
      <c r="VWB421" s="91"/>
      <c r="VWC421" s="91"/>
      <c r="VWD421" s="91"/>
      <c r="VWE421" s="91"/>
      <c r="VWF421" s="91"/>
      <c r="VWG421" s="91"/>
      <c r="VWH421" s="91"/>
      <c r="VWI421" s="91"/>
      <c r="VWJ421" s="91"/>
      <c r="VWK421" s="91"/>
      <c r="VWL421" s="91"/>
      <c r="VWM421" s="91"/>
      <c r="VWN421" s="91"/>
      <c r="VWO421" s="91"/>
      <c r="VWP421" s="91"/>
      <c r="VWQ421" s="91"/>
      <c r="VWR421" s="91"/>
      <c r="VWS421" s="91"/>
      <c r="VWT421" s="91"/>
      <c r="VWU421" s="91"/>
      <c r="VWV421" s="91"/>
      <c r="VWW421" s="91"/>
      <c r="VWX421" s="91"/>
      <c r="VWY421" s="91"/>
      <c r="VWZ421" s="91"/>
      <c r="VXA421" s="91"/>
      <c r="VXB421" s="91"/>
      <c r="VXC421" s="91"/>
      <c r="VXD421" s="91"/>
      <c r="VXE421" s="91"/>
      <c r="VXF421" s="91"/>
      <c r="VXG421" s="91"/>
      <c r="VXH421" s="91"/>
      <c r="VXI421" s="91"/>
      <c r="VXJ421" s="91"/>
      <c r="VXK421" s="91"/>
      <c r="VXL421" s="91"/>
      <c r="VXM421" s="91"/>
      <c r="VXN421" s="91"/>
      <c r="VXO421" s="91"/>
      <c r="VXP421" s="91"/>
      <c r="VXQ421" s="91"/>
      <c r="VXR421" s="91"/>
      <c r="VXS421" s="91"/>
      <c r="VXT421" s="91"/>
      <c r="VXU421" s="91"/>
      <c r="VXV421" s="91"/>
      <c r="VXW421" s="91"/>
      <c r="VXX421" s="91"/>
      <c r="VXY421" s="91"/>
      <c r="VXZ421" s="91"/>
      <c r="VYA421" s="91"/>
      <c r="VYB421" s="91"/>
      <c r="VYC421" s="91"/>
      <c r="VYD421" s="91"/>
      <c r="VYE421" s="91"/>
      <c r="VYF421" s="91"/>
      <c r="VYG421" s="91"/>
      <c r="VYH421" s="91"/>
      <c r="VYI421" s="91"/>
      <c r="VYJ421" s="91"/>
      <c r="VYK421" s="91"/>
      <c r="VYL421" s="91"/>
      <c r="VYM421" s="91"/>
      <c r="VYN421" s="91"/>
      <c r="VYO421" s="91"/>
      <c r="VYP421" s="91"/>
      <c r="VYQ421" s="91"/>
      <c r="VYR421" s="91"/>
      <c r="VYS421" s="91"/>
      <c r="VYT421" s="91"/>
      <c r="VYU421" s="91"/>
      <c r="VYV421" s="91"/>
      <c r="VYW421" s="91"/>
      <c r="VYX421" s="91"/>
      <c r="VYY421" s="91"/>
      <c r="VYZ421" s="91"/>
      <c r="VZA421" s="91"/>
      <c r="VZB421" s="91"/>
      <c r="VZC421" s="91"/>
      <c r="VZD421" s="91"/>
      <c r="VZE421" s="91"/>
      <c r="VZF421" s="91"/>
      <c r="VZG421" s="91"/>
      <c r="VZH421" s="91"/>
      <c r="VZI421" s="91"/>
      <c r="VZJ421" s="91"/>
      <c r="VZK421" s="91"/>
      <c r="VZL421" s="91"/>
      <c r="VZM421" s="91"/>
      <c r="VZN421" s="91"/>
      <c r="VZO421" s="91"/>
      <c r="VZP421" s="91"/>
      <c r="VZQ421" s="91"/>
      <c r="VZR421" s="91"/>
      <c r="VZS421" s="91"/>
      <c r="VZT421" s="91"/>
      <c r="VZU421" s="91"/>
      <c r="VZV421" s="91"/>
      <c r="VZW421" s="91"/>
      <c r="VZX421" s="91"/>
      <c r="VZY421" s="91"/>
      <c r="VZZ421" s="91"/>
      <c r="WAA421" s="91"/>
      <c r="WAB421" s="91"/>
      <c r="WAC421" s="91"/>
      <c r="WAD421" s="91"/>
      <c r="WAE421" s="91"/>
      <c r="WAF421" s="91"/>
      <c r="WAG421" s="91"/>
      <c r="WAH421" s="91"/>
      <c r="WAI421" s="91"/>
      <c r="WAJ421" s="91"/>
      <c r="WAK421" s="91"/>
      <c r="WAL421" s="91"/>
      <c r="WAM421" s="91"/>
      <c r="WAN421" s="91"/>
      <c r="WAO421" s="91"/>
      <c r="WAP421" s="91"/>
      <c r="WAQ421" s="91"/>
      <c r="WAR421" s="91"/>
      <c r="WAS421" s="91"/>
      <c r="WAT421" s="91"/>
      <c r="WAU421" s="91"/>
      <c r="WAV421" s="91"/>
      <c r="WAW421" s="91"/>
      <c r="WAX421" s="91"/>
      <c r="WAY421" s="91"/>
      <c r="WAZ421" s="91"/>
      <c r="WBA421" s="91"/>
      <c r="WBB421" s="91"/>
      <c r="WBC421" s="91"/>
      <c r="WBD421" s="91"/>
      <c r="WBE421" s="91"/>
      <c r="WBF421" s="91"/>
      <c r="WBG421" s="91"/>
      <c r="WBH421" s="91"/>
      <c r="WBI421" s="91"/>
      <c r="WBJ421" s="91"/>
      <c r="WBK421" s="91"/>
      <c r="WBL421" s="91"/>
      <c r="WBM421" s="91"/>
      <c r="WBN421" s="91"/>
      <c r="WBO421" s="91"/>
      <c r="WBP421" s="91"/>
      <c r="WBQ421" s="91"/>
      <c r="WBR421" s="91"/>
      <c r="WBS421" s="91"/>
      <c r="WBT421" s="91"/>
      <c r="WBU421" s="91"/>
      <c r="WBV421" s="91"/>
      <c r="WBW421" s="91"/>
      <c r="WBX421" s="91"/>
      <c r="WBY421" s="91"/>
      <c r="WBZ421" s="91"/>
      <c r="WCA421" s="91"/>
      <c r="WCB421" s="91"/>
      <c r="WCC421" s="91"/>
      <c r="WCD421" s="91"/>
      <c r="WCE421" s="91"/>
      <c r="WCF421" s="91"/>
      <c r="WCG421" s="91"/>
      <c r="WCH421" s="91"/>
      <c r="WCI421" s="91"/>
      <c r="WCJ421" s="91"/>
      <c r="WCK421" s="91"/>
      <c r="WCL421" s="91"/>
      <c r="WCM421" s="91"/>
      <c r="WCN421" s="91"/>
      <c r="WCO421" s="91"/>
      <c r="WCP421" s="91"/>
      <c r="WCQ421" s="91"/>
      <c r="WCR421" s="91"/>
      <c r="WCS421" s="91"/>
      <c r="WCT421" s="91"/>
      <c r="WCU421" s="91"/>
      <c r="WCV421" s="91"/>
      <c r="WCW421" s="91"/>
      <c r="WCX421" s="91"/>
      <c r="WCY421" s="91"/>
      <c r="WCZ421" s="91"/>
      <c r="WDA421" s="91"/>
      <c r="WDB421" s="91"/>
      <c r="WDC421" s="91"/>
      <c r="WDD421" s="91"/>
      <c r="WDE421" s="91"/>
      <c r="WDF421" s="91"/>
      <c r="WDG421" s="91"/>
      <c r="WDH421" s="91"/>
      <c r="WDI421" s="91"/>
      <c r="WDJ421" s="91"/>
      <c r="WDK421" s="91"/>
      <c r="WDL421" s="91"/>
      <c r="WDM421" s="91"/>
      <c r="WDN421" s="91"/>
      <c r="WDO421" s="91"/>
      <c r="WDP421" s="91"/>
      <c r="WDQ421" s="91"/>
      <c r="WDR421" s="91"/>
      <c r="WDS421" s="91"/>
      <c r="WDT421" s="91"/>
      <c r="WDU421" s="91"/>
      <c r="WDV421" s="91"/>
      <c r="WDW421" s="91"/>
      <c r="WDX421" s="91"/>
      <c r="WDY421" s="91"/>
      <c r="WDZ421" s="91"/>
      <c r="WEA421" s="91"/>
      <c r="WEB421" s="91"/>
      <c r="WEC421" s="91"/>
      <c r="WED421" s="91"/>
      <c r="WEE421" s="91"/>
      <c r="WEF421" s="91"/>
      <c r="WEG421" s="91"/>
      <c r="WEH421" s="91"/>
      <c r="WEI421" s="91"/>
      <c r="WEJ421" s="91"/>
      <c r="WEK421" s="91"/>
      <c r="WEL421" s="91"/>
      <c r="WEM421" s="91"/>
      <c r="WEN421" s="91"/>
      <c r="WEO421" s="91"/>
      <c r="WEP421" s="91"/>
      <c r="WEQ421" s="91"/>
      <c r="WER421" s="91"/>
      <c r="WES421" s="91"/>
      <c r="WET421" s="91"/>
      <c r="WEU421" s="91"/>
      <c r="WEV421" s="91"/>
      <c r="WEW421" s="91"/>
      <c r="WEX421" s="91"/>
      <c r="WEY421" s="91"/>
      <c r="WEZ421" s="91"/>
      <c r="WFA421" s="91"/>
      <c r="WFB421" s="91"/>
      <c r="WFC421" s="91"/>
      <c r="WFD421" s="91"/>
      <c r="WFE421" s="91"/>
      <c r="WFF421" s="91"/>
      <c r="WFG421" s="91"/>
      <c r="WFH421" s="91"/>
      <c r="WFI421" s="91"/>
      <c r="WFJ421" s="91"/>
      <c r="WFK421" s="91"/>
      <c r="WFL421" s="91"/>
      <c r="WFM421" s="91"/>
      <c r="WFN421" s="91"/>
      <c r="WFO421" s="91"/>
      <c r="WFP421" s="91"/>
      <c r="WFQ421" s="91"/>
      <c r="WFR421" s="91"/>
      <c r="WFS421" s="91"/>
      <c r="WFT421" s="91"/>
      <c r="WFU421" s="91"/>
      <c r="WFV421" s="91"/>
      <c r="WFW421" s="91"/>
      <c r="WFX421" s="91"/>
      <c r="WFY421" s="91"/>
      <c r="WFZ421" s="91"/>
      <c r="WGA421" s="91"/>
      <c r="WGB421" s="91"/>
      <c r="WGC421" s="91"/>
      <c r="WGD421" s="91"/>
      <c r="WGE421" s="91"/>
      <c r="WGF421" s="91"/>
      <c r="WGG421" s="91"/>
      <c r="WGH421" s="91"/>
      <c r="WGI421" s="91"/>
      <c r="WGJ421" s="91"/>
      <c r="WGK421" s="91"/>
      <c r="WGL421" s="91"/>
      <c r="WGM421" s="91"/>
      <c r="WGN421" s="91"/>
      <c r="WGO421" s="91"/>
      <c r="WGP421" s="91"/>
      <c r="WGQ421" s="91"/>
      <c r="WGR421" s="91"/>
      <c r="WGS421" s="91"/>
      <c r="WGT421" s="91"/>
      <c r="WGU421" s="91"/>
      <c r="WGV421" s="91"/>
      <c r="WGW421" s="91"/>
      <c r="WGX421" s="91"/>
      <c r="WGY421" s="91"/>
      <c r="WGZ421" s="91"/>
      <c r="WHA421" s="91"/>
      <c r="WHB421" s="91"/>
      <c r="WHC421" s="91"/>
      <c r="WHD421" s="91"/>
      <c r="WHE421" s="91"/>
      <c r="WHF421" s="91"/>
      <c r="WHG421" s="91"/>
      <c r="WHH421" s="91"/>
      <c r="WHI421" s="91"/>
      <c r="WHJ421" s="91"/>
      <c r="WHK421" s="91"/>
      <c r="WHL421" s="91"/>
      <c r="WHM421" s="91"/>
      <c r="WHN421" s="91"/>
      <c r="WHO421" s="91"/>
      <c r="WHP421" s="91"/>
      <c r="WHQ421" s="91"/>
      <c r="WHR421" s="91"/>
      <c r="WHS421" s="91"/>
      <c r="WHT421" s="91"/>
      <c r="WHU421" s="91"/>
      <c r="WHV421" s="91"/>
      <c r="WHW421" s="91"/>
      <c r="WHX421" s="91"/>
      <c r="WHY421" s="91"/>
      <c r="WHZ421" s="91"/>
      <c r="WIA421" s="91"/>
      <c r="WIB421" s="91"/>
      <c r="WIC421" s="91"/>
      <c r="WID421" s="91"/>
      <c r="WIE421" s="91"/>
      <c r="WIF421" s="91"/>
      <c r="WIG421" s="91"/>
      <c r="WIH421" s="91"/>
      <c r="WII421" s="91"/>
      <c r="WIJ421" s="91"/>
      <c r="WIK421" s="91"/>
      <c r="WIL421" s="91"/>
      <c r="WIM421" s="91"/>
      <c r="WIN421" s="91"/>
      <c r="WIO421" s="91"/>
      <c r="WIP421" s="91"/>
      <c r="WIQ421" s="91"/>
      <c r="WIR421" s="91"/>
      <c r="WIS421" s="91"/>
      <c r="WIT421" s="91"/>
      <c r="WIU421" s="91"/>
      <c r="WIV421" s="91"/>
      <c r="WIW421" s="91"/>
      <c r="WIX421" s="91"/>
      <c r="WIY421" s="91"/>
      <c r="WIZ421" s="91"/>
      <c r="WJA421" s="91"/>
      <c r="WJB421" s="91"/>
      <c r="WJC421" s="91"/>
      <c r="WJD421" s="91"/>
      <c r="WJE421" s="91"/>
      <c r="WJF421" s="91"/>
      <c r="WJG421" s="91"/>
      <c r="WJH421" s="91"/>
      <c r="WJI421" s="91"/>
      <c r="WJJ421" s="91"/>
      <c r="WJK421" s="91"/>
      <c r="WJL421" s="91"/>
      <c r="WJM421" s="91"/>
      <c r="WJN421" s="91"/>
      <c r="WJO421" s="91"/>
      <c r="WJP421" s="91"/>
      <c r="WJQ421" s="91"/>
      <c r="WJR421" s="91"/>
      <c r="WJS421" s="91"/>
      <c r="WJT421" s="91"/>
      <c r="WJU421" s="91"/>
      <c r="WJV421" s="91"/>
      <c r="WJW421" s="91"/>
      <c r="WJX421" s="91"/>
      <c r="WJY421" s="91"/>
      <c r="WJZ421" s="91"/>
      <c r="WKA421" s="91"/>
      <c r="WKB421" s="91"/>
      <c r="WKC421" s="91"/>
      <c r="WKD421" s="91"/>
      <c r="WKE421" s="91"/>
      <c r="WKF421" s="91"/>
      <c r="WKG421" s="91"/>
      <c r="WKH421" s="91"/>
      <c r="WKI421" s="91"/>
      <c r="WKJ421" s="91"/>
      <c r="WKK421" s="91"/>
      <c r="WKL421" s="91"/>
      <c r="WKM421" s="91"/>
      <c r="WKN421" s="91"/>
      <c r="WKO421" s="91"/>
      <c r="WKP421" s="91"/>
      <c r="WKQ421" s="91"/>
      <c r="WKR421" s="91"/>
      <c r="WKS421" s="91"/>
      <c r="WKT421" s="91"/>
      <c r="WKU421" s="91"/>
      <c r="WKV421" s="91"/>
      <c r="WKW421" s="91"/>
      <c r="WKX421" s="91"/>
      <c r="WKY421" s="91"/>
      <c r="WKZ421" s="91"/>
      <c r="WLA421" s="91"/>
      <c r="WLB421" s="91"/>
      <c r="WLC421" s="91"/>
      <c r="WLD421" s="91"/>
      <c r="WLE421" s="91"/>
      <c r="WLF421" s="91"/>
      <c r="WLG421" s="91"/>
      <c r="WLH421" s="91"/>
      <c r="WLI421" s="91"/>
      <c r="WLJ421" s="91"/>
      <c r="WLK421" s="91"/>
      <c r="WLL421" s="91"/>
      <c r="WLM421" s="91"/>
      <c r="WLN421" s="91"/>
      <c r="WLO421" s="91"/>
      <c r="WLP421" s="91"/>
      <c r="WLQ421" s="91"/>
      <c r="WLR421" s="91"/>
      <c r="WLS421" s="91"/>
      <c r="WLT421" s="91"/>
      <c r="WLU421" s="91"/>
      <c r="WLV421" s="91"/>
      <c r="WLW421" s="91"/>
      <c r="WLX421" s="91"/>
      <c r="WLY421" s="91"/>
      <c r="WLZ421" s="91"/>
      <c r="WMA421" s="91"/>
      <c r="WMB421" s="91"/>
      <c r="WMC421" s="91"/>
      <c r="WMD421" s="91"/>
      <c r="WME421" s="91"/>
      <c r="WMF421" s="91"/>
      <c r="WMG421" s="91"/>
      <c r="WMH421" s="91"/>
      <c r="WMI421" s="91"/>
      <c r="WMJ421" s="91"/>
      <c r="WMK421" s="91"/>
      <c r="WML421" s="91"/>
      <c r="WMM421" s="91"/>
      <c r="WMN421" s="91"/>
      <c r="WMO421" s="91"/>
      <c r="WMP421" s="91"/>
      <c r="WMQ421" s="91"/>
      <c r="WMR421" s="91"/>
      <c r="WMS421" s="91"/>
      <c r="WMT421" s="91"/>
      <c r="WMU421" s="91"/>
      <c r="WMV421" s="91"/>
      <c r="WMW421" s="91"/>
      <c r="WMX421" s="91"/>
      <c r="WMY421" s="91"/>
      <c r="WMZ421" s="91"/>
      <c r="WNA421" s="91"/>
      <c r="WNB421" s="91"/>
      <c r="WNC421" s="91"/>
      <c r="WND421" s="91"/>
      <c r="WNE421" s="91"/>
      <c r="WNF421" s="91"/>
      <c r="WNG421" s="91"/>
      <c r="WNH421" s="91"/>
      <c r="WNI421" s="91"/>
      <c r="WNJ421" s="91"/>
      <c r="WNK421" s="91"/>
      <c r="WNL421" s="91"/>
      <c r="WNM421" s="91"/>
      <c r="WNN421" s="91"/>
      <c r="WNO421" s="91"/>
      <c r="WNP421" s="91"/>
      <c r="WNQ421" s="91"/>
      <c r="WNR421" s="91"/>
      <c r="WNS421" s="91"/>
      <c r="WNT421" s="91"/>
      <c r="WNU421" s="91"/>
      <c r="WNV421" s="91"/>
      <c r="WNW421" s="91"/>
      <c r="WNX421" s="91"/>
      <c r="WNY421" s="91"/>
      <c r="WNZ421" s="91"/>
      <c r="WOA421" s="91"/>
      <c r="WOB421" s="91"/>
      <c r="WOC421" s="91"/>
      <c r="WOD421" s="91"/>
      <c r="WOE421" s="91"/>
      <c r="WOF421" s="91"/>
      <c r="WOG421" s="91"/>
      <c r="WOH421" s="91"/>
      <c r="WOI421" s="91"/>
      <c r="WOJ421" s="91"/>
      <c r="WOK421" s="91"/>
      <c r="WOL421" s="91"/>
      <c r="WOM421" s="91"/>
      <c r="WON421" s="91"/>
      <c r="WOO421" s="91"/>
      <c r="WOP421" s="91"/>
      <c r="WOQ421" s="91"/>
      <c r="WOR421" s="91"/>
      <c r="WOS421" s="91"/>
      <c r="WOT421" s="91"/>
      <c r="WOU421" s="91"/>
      <c r="WOV421" s="91"/>
      <c r="WOW421" s="91"/>
      <c r="WOX421" s="91"/>
      <c r="WOY421" s="91"/>
      <c r="WOZ421" s="91"/>
      <c r="WPA421" s="91"/>
      <c r="WPB421" s="91"/>
      <c r="WPC421" s="91"/>
      <c r="WPD421" s="91"/>
      <c r="WPE421" s="91"/>
      <c r="WPF421" s="91"/>
      <c r="WPG421" s="91"/>
      <c r="WPH421" s="91"/>
      <c r="WPI421" s="91"/>
      <c r="WPJ421" s="91"/>
      <c r="WPK421" s="91"/>
      <c r="WPL421" s="91"/>
      <c r="WPM421" s="91"/>
      <c r="WPN421" s="91"/>
      <c r="WPO421" s="91"/>
      <c r="WPP421" s="91"/>
      <c r="WPQ421" s="91"/>
      <c r="WPR421" s="91"/>
      <c r="WPS421" s="91"/>
      <c r="WPT421" s="91"/>
      <c r="WPU421" s="91"/>
      <c r="WPV421" s="91"/>
      <c r="WPW421" s="91"/>
      <c r="WPX421" s="91"/>
      <c r="WPY421" s="91"/>
      <c r="WPZ421" s="91"/>
      <c r="WQA421" s="91"/>
      <c r="WQB421" s="91"/>
      <c r="WQC421" s="91"/>
      <c r="WQD421" s="91"/>
      <c r="WQE421" s="91"/>
      <c r="WQF421" s="91"/>
      <c r="WQG421" s="91"/>
      <c r="WQH421" s="91"/>
      <c r="WQI421" s="91"/>
      <c r="WQJ421" s="91"/>
      <c r="WQK421" s="91"/>
      <c r="WQL421" s="91"/>
      <c r="WQM421" s="91"/>
      <c r="WQN421" s="91"/>
      <c r="WQO421" s="91"/>
      <c r="WQP421" s="91"/>
      <c r="WQQ421" s="91"/>
      <c r="WQR421" s="91"/>
      <c r="WQS421" s="91"/>
      <c r="WQT421" s="91"/>
      <c r="WQU421" s="91"/>
      <c r="WQV421" s="91"/>
      <c r="WQW421" s="91"/>
      <c r="WQX421" s="91"/>
      <c r="WQY421" s="91"/>
      <c r="WQZ421" s="91"/>
      <c r="WRA421" s="91"/>
      <c r="WRB421" s="91"/>
      <c r="WRC421" s="91"/>
      <c r="WRD421" s="91"/>
      <c r="WRE421" s="91"/>
      <c r="WRF421" s="91"/>
      <c r="WRG421" s="91"/>
      <c r="WRH421" s="91"/>
      <c r="WRI421" s="91"/>
      <c r="WRJ421" s="91"/>
      <c r="WRK421" s="91"/>
      <c r="WRL421" s="91"/>
      <c r="WRM421" s="91"/>
      <c r="WRN421" s="91"/>
      <c r="WRO421" s="91"/>
      <c r="WRP421" s="91"/>
      <c r="WRQ421" s="91"/>
      <c r="WRR421" s="91"/>
      <c r="WRS421" s="91"/>
      <c r="WRT421" s="91"/>
      <c r="WRU421" s="91"/>
      <c r="WRV421" s="91"/>
      <c r="WRW421" s="91"/>
      <c r="WRX421" s="91"/>
      <c r="WRY421" s="91"/>
      <c r="WRZ421" s="91"/>
      <c r="WSA421" s="91"/>
      <c r="WSB421" s="91"/>
      <c r="WSC421" s="91"/>
      <c r="WSD421" s="91"/>
      <c r="WSE421" s="91"/>
      <c r="WSF421" s="91"/>
      <c r="WSG421" s="91"/>
      <c r="WSH421" s="91"/>
      <c r="WSI421" s="91"/>
      <c r="WSJ421" s="91"/>
      <c r="WSK421" s="91"/>
      <c r="WSL421" s="91"/>
      <c r="WSM421" s="91"/>
      <c r="WSN421" s="91"/>
      <c r="WSO421" s="91"/>
      <c r="WSP421" s="91"/>
      <c r="WSQ421" s="91"/>
      <c r="WSR421" s="91"/>
      <c r="WSS421" s="91"/>
      <c r="WST421" s="91"/>
      <c r="WSU421" s="91"/>
      <c r="WSV421" s="91"/>
      <c r="WSW421" s="91"/>
      <c r="WSX421" s="91"/>
      <c r="WSY421" s="91"/>
      <c r="WSZ421" s="91"/>
      <c r="WTA421" s="91"/>
      <c r="WTB421" s="91"/>
      <c r="WTC421" s="91"/>
      <c r="WTD421" s="91"/>
      <c r="WTE421" s="91"/>
      <c r="WTF421" s="91"/>
      <c r="WTG421" s="91"/>
      <c r="WTH421" s="91"/>
      <c r="WTI421" s="91"/>
      <c r="WTJ421" s="91"/>
      <c r="WTK421" s="91"/>
      <c r="WTL421" s="91"/>
      <c r="WTM421" s="91"/>
      <c r="WTN421" s="91"/>
      <c r="WTO421" s="91"/>
      <c r="WTP421" s="91"/>
      <c r="WTQ421" s="91"/>
      <c r="WTR421" s="91"/>
      <c r="WTS421" s="91"/>
      <c r="WTT421" s="91"/>
      <c r="WTU421" s="91"/>
      <c r="WTV421" s="91"/>
      <c r="WTW421" s="91"/>
      <c r="WTX421" s="91"/>
      <c r="WTY421" s="91"/>
      <c r="WTZ421" s="91"/>
      <c r="WUA421" s="91"/>
      <c r="WUB421" s="91"/>
      <c r="WUC421" s="91"/>
      <c r="WUD421" s="91"/>
      <c r="WUE421" s="91"/>
      <c r="WUF421" s="91"/>
      <c r="WUG421" s="91"/>
      <c r="WUH421" s="91"/>
      <c r="WUI421" s="91"/>
      <c r="WUJ421" s="91"/>
      <c r="WUK421" s="91"/>
      <c r="WUL421" s="91"/>
      <c r="WUM421" s="91"/>
      <c r="WUN421" s="91"/>
      <c r="WUO421" s="91"/>
      <c r="WUP421" s="91"/>
      <c r="WUQ421" s="91"/>
      <c r="WUR421" s="91"/>
      <c r="WUS421" s="91"/>
      <c r="WUT421" s="91"/>
      <c r="WUU421" s="91"/>
      <c r="WUV421" s="91"/>
      <c r="WUW421" s="91"/>
      <c r="WUX421" s="91"/>
      <c r="WUY421" s="91"/>
      <c r="WUZ421" s="91"/>
      <c r="WVA421" s="91"/>
      <c r="WVB421" s="91"/>
      <c r="WVC421" s="91"/>
      <c r="WVD421" s="91"/>
      <c r="WVE421" s="91"/>
      <c r="WVF421" s="91"/>
      <c r="WVG421" s="91"/>
      <c r="WVH421" s="91"/>
      <c r="WVI421" s="91"/>
      <c r="WVJ421" s="91"/>
      <c r="WVK421" s="91"/>
      <c r="WVL421" s="91"/>
      <c r="WVM421" s="91"/>
      <c r="WVN421" s="91"/>
      <c r="WVO421" s="91"/>
      <c r="WVP421" s="91"/>
      <c r="WVQ421" s="91"/>
      <c r="WVR421" s="91"/>
      <c r="WVS421" s="91"/>
      <c r="WVT421" s="91"/>
      <c r="WVU421" s="91"/>
      <c r="WVV421" s="91"/>
      <c r="WVW421" s="91"/>
      <c r="WVX421" s="91"/>
      <c r="WVY421" s="91"/>
      <c r="WVZ421" s="91"/>
      <c r="WWA421" s="91"/>
      <c r="WWB421" s="91"/>
      <c r="WWC421" s="91"/>
      <c r="WWD421" s="91"/>
      <c r="WWE421" s="91"/>
      <c r="WWF421" s="91"/>
      <c r="WWG421" s="91"/>
      <c r="WWH421" s="91"/>
      <c r="WWI421" s="91"/>
      <c r="WWJ421" s="91"/>
      <c r="WWK421" s="91"/>
      <c r="WWL421" s="91"/>
      <c r="WWM421" s="91"/>
      <c r="WWN421" s="91"/>
      <c r="WWO421" s="91"/>
      <c r="WWP421" s="91"/>
      <c r="WWQ421" s="91"/>
      <c r="WWR421" s="91"/>
      <c r="WWS421" s="91"/>
      <c r="WWT421" s="91"/>
      <c r="WWU421" s="91"/>
      <c r="WWV421" s="91"/>
      <c r="WWW421" s="91"/>
      <c r="WWX421" s="91"/>
      <c r="WWY421" s="91"/>
      <c r="WWZ421" s="91"/>
      <c r="WXA421" s="91"/>
      <c r="WXB421" s="91"/>
      <c r="WXC421" s="91"/>
      <c r="WXD421" s="91"/>
      <c r="WXE421" s="91"/>
      <c r="WXF421" s="91"/>
      <c r="WXG421" s="91"/>
      <c r="WXH421" s="91"/>
      <c r="WXI421" s="91"/>
      <c r="WXJ421" s="91"/>
      <c r="WXK421" s="91"/>
      <c r="WXL421" s="91"/>
      <c r="WXM421" s="91"/>
      <c r="WXN421" s="91"/>
      <c r="WXO421" s="91"/>
      <c r="WXP421" s="91"/>
      <c r="WXQ421" s="91"/>
      <c r="WXR421" s="91"/>
      <c r="WXS421" s="91"/>
      <c r="WXT421" s="91"/>
      <c r="WXU421" s="91"/>
      <c r="WXV421" s="91"/>
      <c r="WXW421" s="91"/>
      <c r="WXX421" s="91"/>
      <c r="WXY421" s="91"/>
      <c r="WXZ421" s="91"/>
      <c r="WYA421" s="91"/>
      <c r="WYB421" s="91"/>
      <c r="WYC421" s="91"/>
      <c r="WYD421" s="91"/>
      <c r="WYE421" s="91"/>
      <c r="WYF421" s="91"/>
      <c r="WYG421" s="91"/>
      <c r="WYH421" s="91"/>
      <c r="WYI421" s="91"/>
      <c r="WYJ421" s="91"/>
      <c r="WYK421" s="91"/>
      <c r="WYL421" s="91"/>
      <c r="WYM421" s="91"/>
      <c r="WYN421" s="91"/>
      <c r="WYO421" s="91"/>
      <c r="WYP421" s="91"/>
      <c r="WYQ421" s="91"/>
      <c r="WYR421" s="91"/>
      <c r="WYS421" s="91"/>
      <c r="WYT421" s="91"/>
      <c r="WYU421" s="91"/>
      <c r="WYV421" s="91"/>
      <c r="WYW421" s="91"/>
      <c r="WYX421" s="91"/>
      <c r="WYY421" s="91"/>
      <c r="WYZ421" s="91"/>
      <c r="WZA421" s="91"/>
      <c r="WZB421" s="91"/>
      <c r="WZC421" s="91"/>
      <c r="WZD421" s="91"/>
      <c r="WZE421" s="91"/>
      <c r="WZF421" s="91"/>
      <c r="WZG421" s="91"/>
      <c r="WZH421" s="91"/>
      <c r="WZI421" s="91"/>
      <c r="WZJ421" s="91"/>
      <c r="WZK421" s="91"/>
      <c r="WZL421" s="91"/>
      <c r="WZM421" s="91"/>
      <c r="WZN421" s="91"/>
      <c r="WZO421" s="91"/>
      <c r="WZP421" s="91"/>
      <c r="WZQ421" s="91"/>
      <c r="WZR421" s="91"/>
      <c r="WZS421" s="91"/>
      <c r="WZT421" s="91"/>
      <c r="WZU421" s="91"/>
      <c r="WZV421" s="91"/>
      <c r="WZW421" s="91"/>
      <c r="WZX421" s="91"/>
      <c r="WZY421" s="91"/>
      <c r="WZZ421" s="91"/>
      <c r="XAA421" s="91"/>
      <c r="XAB421" s="91"/>
      <c r="XAC421" s="91"/>
      <c r="XAD421" s="91"/>
      <c r="XAE421" s="91"/>
      <c r="XAF421" s="91"/>
      <c r="XAG421" s="91"/>
      <c r="XAH421" s="91"/>
      <c r="XAI421" s="91"/>
      <c r="XAJ421" s="91"/>
      <c r="XAK421" s="91"/>
      <c r="XAL421" s="91"/>
      <c r="XAM421" s="91"/>
      <c r="XAN421" s="91"/>
      <c r="XAO421" s="91"/>
      <c r="XAP421" s="91"/>
      <c r="XAQ421" s="91"/>
      <c r="XAR421" s="91"/>
      <c r="XAS421" s="91"/>
      <c r="XAT421" s="91"/>
      <c r="XAU421" s="91"/>
      <c r="XAV421" s="91"/>
      <c r="XAW421" s="91"/>
      <c r="XAX421" s="91"/>
      <c r="XAY421" s="91"/>
      <c r="XAZ421" s="91"/>
      <c r="XBA421" s="91"/>
      <c r="XBB421" s="91"/>
      <c r="XBC421" s="91"/>
      <c r="XBD421" s="91"/>
      <c r="XBE421" s="91"/>
      <c r="XBF421" s="91"/>
      <c r="XBG421" s="91"/>
      <c r="XBH421" s="91"/>
      <c r="XBI421" s="91"/>
      <c r="XBJ421" s="91"/>
      <c r="XBK421" s="91"/>
      <c r="XBL421" s="91"/>
      <c r="XBM421" s="91"/>
      <c r="XBN421" s="91"/>
      <c r="XBO421" s="91"/>
      <c r="XBP421" s="91"/>
      <c r="XBQ421" s="91"/>
      <c r="XBR421" s="91"/>
      <c r="XBS421" s="91"/>
      <c r="XBT421" s="91"/>
      <c r="XBU421" s="91"/>
      <c r="XBV421" s="91"/>
      <c r="XBW421" s="91"/>
      <c r="XBX421" s="91"/>
      <c r="XBY421" s="91"/>
      <c r="XBZ421" s="91"/>
      <c r="XCA421" s="91"/>
      <c r="XCB421" s="91"/>
      <c r="XCC421" s="91"/>
      <c r="XCD421" s="91"/>
      <c r="XCE421" s="91"/>
      <c r="XCF421" s="91"/>
      <c r="XCG421" s="91"/>
      <c r="XCH421" s="91"/>
      <c r="XCI421" s="91"/>
      <c r="XCJ421" s="91"/>
      <c r="XCK421" s="91"/>
      <c r="XCL421" s="91"/>
      <c r="XCM421" s="91"/>
      <c r="XCN421" s="91"/>
      <c r="XCO421" s="91"/>
      <c r="XCP421" s="91"/>
      <c r="XCQ421" s="91"/>
      <c r="XCR421" s="91"/>
      <c r="XCS421" s="91"/>
      <c r="XCT421" s="91"/>
      <c r="XCU421" s="91"/>
      <c r="XCV421" s="91"/>
      <c r="XCW421" s="91"/>
      <c r="XCX421" s="91"/>
      <c r="XCY421" s="91"/>
      <c r="XCZ421" s="91"/>
      <c r="XDA421" s="91"/>
      <c r="XDB421" s="91"/>
      <c r="XDC421" s="91"/>
      <c r="XDD421" s="91"/>
      <c r="XDE421" s="91"/>
      <c r="XDF421" s="91"/>
      <c r="XDG421" s="91"/>
      <c r="XDH421" s="91"/>
      <c r="XDI421" s="91"/>
      <c r="XDJ421" s="91"/>
      <c r="XDK421" s="91"/>
      <c r="XDL421" s="91"/>
      <c r="XDM421" s="91"/>
      <c r="XDN421" s="91"/>
      <c r="XDO421" s="91"/>
      <c r="XDP421" s="91"/>
      <c r="XDQ421" s="91"/>
      <c r="XDR421" s="91"/>
      <c r="XDS421" s="91"/>
      <c r="XDT421" s="91"/>
      <c r="XDU421" s="91"/>
      <c r="XDV421" s="91"/>
      <c r="XDW421" s="91"/>
      <c r="XDX421" s="91"/>
      <c r="XDY421" s="91"/>
      <c r="XDZ421" s="91"/>
      <c r="XEA421" s="91"/>
      <c r="XEB421" s="91"/>
      <c r="XEC421" s="91"/>
      <c r="XED421" s="91"/>
      <c r="XEE421" s="91"/>
      <c r="XEF421" s="91"/>
      <c r="XEG421" s="91"/>
      <c r="XEH421" s="91"/>
      <c r="XEI421" s="91"/>
      <c r="XEJ421" s="91"/>
      <c r="XEK421" s="91"/>
      <c r="XEL421" s="91"/>
      <c r="XEM421" s="91"/>
      <c r="XEN421" s="91"/>
      <c r="XEO421" s="91"/>
      <c r="XEP421" s="91"/>
      <c r="XEQ421" s="91"/>
      <c r="XER421" s="91"/>
      <c r="XES421" s="91"/>
      <c r="XET421" s="91"/>
      <c r="XEU421" s="91"/>
      <c r="XEV421" s="91"/>
      <c r="XEW421" s="91"/>
      <c r="XEX421" s="91"/>
      <c r="XEY421" s="91"/>
      <c r="XEZ421" s="91"/>
      <c r="XFA421" s="91"/>
      <c r="XFB421" s="91"/>
      <c r="XFC421" s="91"/>
      <c r="XFD421" s="91"/>
    </row>
    <row r="422" s="97" customFormat="1" ht="45" hidden="1" spans="1:17">
      <c r="A422" s="248">
        <v>28</v>
      </c>
      <c r="B422" s="180" t="s">
        <v>3394</v>
      </c>
      <c r="C422" s="183" t="s">
        <v>1951</v>
      </c>
      <c r="D422" s="179" t="s">
        <v>1396</v>
      </c>
      <c r="E422" s="180" t="s">
        <v>3395</v>
      </c>
      <c r="F422" s="179">
        <v>70000</v>
      </c>
      <c r="G422" s="179">
        <v>0</v>
      </c>
      <c r="H422" s="180" t="s">
        <v>3363</v>
      </c>
      <c r="I422" s="180"/>
      <c r="J422" s="180"/>
      <c r="K422" s="259" t="s">
        <v>33</v>
      </c>
      <c r="L422" s="259" t="s">
        <v>33</v>
      </c>
      <c r="M422" s="179" t="s">
        <v>3396</v>
      </c>
      <c r="N422" s="181" t="s">
        <v>3397</v>
      </c>
      <c r="O422" s="179"/>
      <c r="P422" s="227"/>
      <c r="Q422" s="179">
        <v>4</v>
      </c>
    </row>
    <row r="423" s="147" customFormat="1" ht="45" spans="1:17">
      <c r="A423" s="5">
        <v>29</v>
      </c>
      <c r="B423" s="18" t="s">
        <v>3398</v>
      </c>
      <c r="C423" s="25" t="s">
        <v>1951</v>
      </c>
      <c r="D423" s="7" t="s">
        <v>3399</v>
      </c>
      <c r="E423" s="18" t="s">
        <v>3400</v>
      </c>
      <c r="F423" s="7">
        <v>10000</v>
      </c>
      <c r="G423" s="7">
        <v>0</v>
      </c>
      <c r="H423" s="13" t="s">
        <v>3341</v>
      </c>
      <c r="I423" s="274"/>
      <c r="J423" s="274"/>
      <c r="K423" s="10" t="s">
        <v>33</v>
      </c>
      <c r="L423" s="7" t="s">
        <v>33</v>
      </c>
      <c r="M423" s="7" t="s">
        <v>1675</v>
      </c>
      <c r="N423" s="279" t="s">
        <v>2177</v>
      </c>
      <c r="O423" s="279" t="s">
        <v>709</v>
      </c>
      <c r="P423" s="389"/>
      <c r="Q423" s="279">
        <v>4</v>
      </c>
    </row>
    <row r="424" spans="6:16">
      <c r="F424" s="155">
        <f>SUBTOTAL(9,F6:F423)</f>
        <v>1341605</v>
      </c>
      <c r="G424" s="155">
        <f>SUBTOTAL(9,G13:G305)</f>
        <v>136500</v>
      </c>
      <c r="P424" s="390"/>
    </row>
    <row r="430" spans="19:31">
      <c r="S430" s="396" t="s">
        <v>1473</v>
      </c>
      <c r="T430" s="396" t="s">
        <v>1474</v>
      </c>
      <c r="U430" s="21" t="s">
        <v>1475</v>
      </c>
      <c r="V430" s="397" t="s">
        <v>1476</v>
      </c>
      <c r="W430" s="397" t="s">
        <v>3401</v>
      </c>
      <c r="X430" s="398" t="s">
        <v>1439</v>
      </c>
      <c r="Y430" s="398"/>
      <c r="Z430" s="398"/>
      <c r="AA430" s="398" t="s">
        <v>1440</v>
      </c>
      <c r="AB430" s="398"/>
      <c r="AC430" s="398"/>
      <c r="AD430" s="398" t="s">
        <v>1441</v>
      </c>
      <c r="AE430" s="398"/>
    </row>
    <row r="431" spans="19:31">
      <c r="S431" s="396"/>
      <c r="T431" s="396"/>
      <c r="U431" s="21"/>
      <c r="V431" s="397"/>
      <c r="W431" s="397"/>
      <c r="X431" s="399" t="s">
        <v>3402</v>
      </c>
      <c r="Y431" s="399" t="s">
        <v>1476</v>
      </c>
      <c r="Z431" s="399" t="s">
        <v>3403</v>
      </c>
      <c r="AA431" s="399" t="s">
        <v>3402</v>
      </c>
      <c r="AB431" s="399" t="s">
        <v>1476</v>
      </c>
      <c r="AC431" s="399" t="s">
        <v>3403</v>
      </c>
      <c r="AD431" s="399" t="s">
        <v>3402</v>
      </c>
      <c r="AE431" s="399" t="s">
        <v>1476</v>
      </c>
    </row>
    <row r="432" s="148" customFormat="1" spans="1:31">
      <c r="A432" s="151"/>
      <c r="B432" s="152"/>
      <c r="C432" s="103"/>
      <c r="D432" s="153"/>
      <c r="E432" s="154"/>
      <c r="F432" s="155"/>
      <c r="G432" s="103"/>
      <c r="H432" s="154"/>
      <c r="I432" s="156"/>
      <c r="J432" s="156"/>
      <c r="K432" s="103"/>
      <c r="L432" s="103"/>
      <c r="M432" s="103"/>
      <c r="N432" s="103"/>
      <c r="O432" s="103"/>
      <c r="P432" s="157"/>
      <c r="Q432" s="158"/>
      <c r="R432" s="158"/>
      <c r="S432" s="400" t="s">
        <v>1445</v>
      </c>
      <c r="T432" s="401"/>
      <c r="U432" s="402">
        <f t="shared" ref="U432:U435" si="0">X432+AA432+AD432</f>
        <v>398</v>
      </c>
      <c r="V432" s="403">
        <f t="shared" ref="V432:V435" si="1">Y432+AB432+AE432</f>
        <v>21833569</v>
      </c>
      <c r="W432" s="403">
        <f>SUM(W433,W436,W439,W440,W445,W451)</f>
        <v>2655187</v>
      </c>
      <c r="X432" s="403">
        <f>SUM(X433,X436,X439:X440,X445,X451)</f>
        <v>184</v>
      </c>
      <c r="Y432" s="403">
        <f t="shared" ref="Y432:AE432" si="2">SUM(Y433,Y436,Y439:Y440,Y445,Y451)</f>
        <v>6821161</v>
      </c>
      <c r="Z432" s="403">
        <f t="shared" si="2"/>
        <v>1795162</v>
      </c>
      <c r="AA432" s="403">
        <f t="shared" si="2"/>
        <v>90</v>
      </c>
      <c r="AB432" s="403">
        <f t="shared" si="2"/>
        <v>2877365</v>
      </c>
      <c r="AC432" s="403">
        <f t="shared" si="2"/>
        <v>860025</v>
      </c>
      <c r="AD432" s="403">
        <f t="shared" si="2"/>
        <v>124</v>
      </c>
      <c r="AE432" s="403">
        <f t="shared" si="2"/>
        <v>12135043</v>
      </c>
    </row>
    <row r="433" ht="28.5" spans="1:31">
      <c r="A433" s="380"/>
      <c r="B433" s="381"/>
      <c r="C433" s="382"/>
      <c r="D433" s="383"/>
      <c r="E433" s="384"/>
      <c r="F433" s="385"/>
      <c r="G433" s="382"/>
      <c r="H433" s="384"/>
      <c r="I433" s="391"/>
      <c r="J433" s="391"/>
      <c r="K433" s="382"/>
      <c r="L433" s="382"/>
      <c r="M433" s="382"/>
      <c r="N433" s="382"/>
      <c r="O433" s="382"/>
      <c r="P433" s="392"/>
      <c r="S433" s="396" t="s">
        <v>3404</v>
      </c>
      <c r="T433" s="404"/>
      <c r="U433" s="405">
        <f>SUM(U434:U435)</f>
        <v>58</v>
      </c>
      <c r="V433" s="406">
        <f t="shared" ref="V433:AE433" si="3">SUM(V434:V435)</f>
        <v>7309800</v>
      </c>
      <c r="W433" s="406">
        <f t="shared" si="3"/>
        <v>221800</v>
      </c>
      <c r="X433" s="406">
        <f t="shared" si="3"/>
        <v>26</v>
      </c>
      <c r="Y433" s="406">
        <f t="shared" si="3"/>
        <v>1230600</v>
      </c>
      <c r="Z433" s="406">
        <f t="shared" si="3"/>
        <v>182000</v>
      </c>
      <c r="AA433" s="406">
        <f t="shared" si="3"/>
        <v>16</v>
      </c>
      <c r="AB433" s="406">
        <f t="shared" si="3"/>
        <v>88200</v>
      </c>
      <c r="AC433" s="406">
        <f t="shared" si="3"/>
        <v>39800</v>
      </c>
      <c r="AD433" s="406">
        <f t="shared" si="3"/>
        <v>16</v>
      </c>
      <c r="AE433" s="406">
        <f t="shared" si="3"/>
        <v>5991000</v>
      </c>
    </row>
    <row r="434" spans="19:31">
      <c r="S434" s="399"/>
      <c r="T434" s="404" t="s">
        <v>433</v>
      </c>
      <c r="U434" s="407">
        <f>X434+AA434+AD434</f>
        <v>53</v>
      </c>
      <c r="V434" s="408">
        <f>Y434+AB434+AE434</f>
        <v>7169100</v>
      </c>
      <c r="W434" s="403">
        <f t="shared" ref="W434:W439" si="4">Z434+AC434</f>
        <v>176300</v>
      </c>
      <c r="X434" s="408">
        <f>COUNTIF($C$4:$C$195,"工业")</f>
        <v>23</v>
      </c>
      <c r="Y434" s="408">
        <f>SUMIF($C$4:$C$195,"工业",F$4:F$195)</f>
        <v>1097800</v>
      </c>
      <c r="Z434" s="408">
        <f>SUMIF($C$4:$C$195,"工业",G$4:G$195)</f>
        <v>142000</v>
      </c>
      <c r="AA434" s="408">
        <f>COUNTIF($C$196:$C$292,"工业")</f>
        <v>14</v>
      </c>
      <c r="AB434" s="408">
        <f>SUMIF($C$196:$C$292,"工业",F$196:F$292)</f>
        <v>80300</v>
      </c>
      <c r="AC434" s="408">
        <f>SUMIF($C$196:$C$292,"工业",G$196:G$292)</f>
        <v>34300</v>
      </c>
      <c r="AD434" s="408">
        <f>COUNTIF($C$294:$C$451,"工业")</f>
        <v>16</v>
      </c>
      <c r="AE434" s="408">
        <f>SUMIF($C$294:$C$451,"工业",F$294:F$451)</f>
        <v>5991000</v>
      </c>
    </row>
    <row r="435" spans="19:31">
      <c r="S435" s="399"/>
      <c r="T435" s="404" t="s">
        <v>852</v>
      </c>
      <c r="U435" s="407">
        <f>X435+AA435+AD435</f>
        <v>5</v>
      </c>
      <c r="V435" s="408">
        <f>Y435+AB435+AE435</f>
        <v>140700</v>
      </c>
      <c r="W435" s="403">
        <f t="shared" si="4"/>
        <v>45500</v>
      </c>
      <c r="X435" s="408">
        <f>COUNTIF($C$4:$C$195,"能源")</f>
        <v>3</v>
      </c>
      <c r="Y435" s="408">
        <f>SUMIF($C$4:$C$195,"能源",F$4:F$195)</f>
        <v>132800</v>
      </c>
      <c r="Z435" s="408">
        <f>SUMIF($C$4:$C$195,"能源",G$4:G$195)</f>
        <v>40000</v>
      </c>
      <c r="AA435" s="408">
        <f>COUNTIF($C$196:$C$292,"能源")</f>
        <v>2</v>
      </c>
      <c r="AB435" s="408">
        <f>SUMIF($C$196:$C$292,"能源",F$196:F$292)</f>
        <v>7900</v>
      </c>
      <c r="AC435" s="408">
        <f>SUMIF($C$196:$C$421,"能源",G$196:G$421)</f>
        <v>5500</v>
      </c>
      <c r="AD435" s="408">
        <f>COUNTIF($C$294:$C$451,"能源")</f>
        <v>0</v>
      </c>
      <c r="AE435" s="408">
        <f>SUMIF($C$294:$C$451,"能源",F$294:F$451)</f>
        <v>0</v>
      </c>
    </row>
    <row r="436" ht="28.5" spans="19:31">
      <c r="S436" s="396" t="s">
        <v>1478</v>
      </c>
      <c r="T436" s="404"/>
      <c r="U436" s="405">
        <f t="shared" ref="U436:AE436" si="5">SUM(U437:U438)</f>
        <v>58</v>
      </c>
      <c r="V436" s="406">
        <f t="shared" si="5"/>
        <v>286512</v>
      </c>
      <c r="W436" s="406">
        <f t="shared" si="5"/>
        <v>78736</v>
      </c>
      <c r="X436" s="406">
        <f t="shared" si="5"/>
        <v>31</v>
      </c>
      <c r="Y436" s="406">
        <f t="shared" si="5"/>
        <v>133512</v>
      </c>
      <c r="Z436" s="406">
        <f t="shared" si="5"/>
        <v>60536</v>
      </c>
      <c r="AA436" s="406">
        <f t="shared" si="5"/>
        <v>15</v>
      </c>
      <c r="AB436" s="406">
        <f t="shared" si="5"/>
        <v>54000</v>
      </c>
      <c r="AC436" s="406">
        <f t="shared" si="5"/>
        <v>18200</v>
      </c>
      <c r="AD436" s="406">
        <f t="shared" si="5"/>
        <v>12</v>
      </c>
      <c r="AE436" s="406">
        <f t="shared" si="5"/>
        <v>99000</v>
      </c>
    </row>
    <row r="437" spans="19:31">
      <c r="S437" s="399"/>
      <c r="T437" s="404" t="s">
        <v>129</v>
      </c>
      <c r="U437" s="407">
        <f t="shared" ref="U437:U439" si="6">X437+AA437+AD437</f>
        <v>21</v>
      </c>
      <c r="V437" s="408">
        <f t="shared" ref="V437:V439" si="7">Y437+AB437+AE437</f>
        <v>98712</v>
      </c>
      <c r="W437" s="403">
        <f t="shared" ref="W437:W439" si="8">Z437+AC437</f>
        <v>20336</v>
      </c>
      <c r="X437" s="408">
        <f>COUNTIF($C$4:$C$195,"农林牧渔")</f>
        <v>12</v>
      </c>
      <c r="Y437" s="408">
        <f>SUMIF($C$4:$C$195,"农林牧渔",F$4:F$195)</f>
        <v>17712</v>
      </c>
      <c r="Z437" s="408">
        <f>SUMIF($C$4:$C$195,"农林牧渔",G$4:G$195)</f>
        <v>14136</v>
      </c>
      <c r="AA437" s="408">
        <f>COUNTIF($C$196:$C$292,"农林牧渔")</f>
        <v>4</v>
      </c>
      <c r="AB437" s="408">
        <f>SUMIF($C$196:$C$292,"农林牧渔",F$196:F$292)</f>
        <v>29000</v>
      </c>
      <c r="AC437" s="408">
        <f>SUMIF($C$196:$C$292,"农林牧渔",G$196:G$292)</f>
        <v>6200</v>
      </c>
      <c r="AD437" s="408">
        <f>COUNTIF($C$294:$C$451,"农林牧渔")</f>
        <v>5</v>
      </c>
      <c r="AE437" s="408">
        <f>SUMIF($C$294:$C$451,"农林牧渔",F$294:F$451)</f>
        <v>52000</v>
      </c>
    </row>
    <row r="438" spans="19:31">
      <c r="S438" s="399"/>
      <c r="T438" s="404" t="s">
        <v>117</v>
      </c>
      <c r="U438" s="407">
        <f t="shared" si="6"/>
        <v>37</v>
      </c>
      <c r="V438" s="408">
        <f t="shared" si="7"/>
        <v>187800</v>
      </c>
      <c r="W438" s="403">
        <f t="shared" si="8"/>
        <v>58400</v>
      </c>
      <c r="X438" s="408">
        <f>COUNTIF($C$4:$C$195,"水利")</f>
        <v>19</v>
      </c>
      <c r="Y438" s="408">
        <f>SUMIF($C$4:$C$195,"水利",F$4:F$195)</f>
        <v>115800</v>
      </c>
      <c r="Z438" s="408">
        <f>SUMIF($C$4:$C$195,"水利",G$4:G$195)</f>
        <v>46400</v>
      </c>
      <c r="AA438" s="408">
        <f>COUNTIF($C$196:$C$292,"水利")</f>
        <v>11</v>
      </c>
      <c r="AB438" s="408">
        <f>SUMIF($C$196:$C$292,"水利",F$196:F$292)</f>
        <v>25000</v>
      </c>
      <c r="AC438" s="408">
        <f>SUMIF($C$196:$C$292,"水利",G$196:G$292)</f>
        <v>12000</v>
      </c>
      <c r="AD438" s="408">
        <f>COUNTIF($C$294:$C$451,"水利")</f>
        <v>7</v>
      </c>
      <c r="AE438" s="408">
        <f>SUMIF($C$294:$C$451,"水利",F$294:F$451)</f>
        <v>47000</v>
      </c>
    </row>
    <row r="439" ht="28.5" spans="19:33">
      <c r="S439" s="396" t="s">
        <v>1479</v>
      </c>
      <c r="T439" s="409"/>
      <c r="U439" s="405">
        <f t="shared" si="6"/>
        <v>38</v>
      </c>
      <c r="V439" s="406">
        <f t="shared" si="7"/>
        <v>1178092</v>
      </c>
      <c r="W439" s="410">
        <f t="shared" si="8"/>
        <v>200626</v>
      </c>
      <c r="X439" s="406">
        <f>COUNTIF($C$4:$C$195,"交通")</f>
        <v>20</v>
      </c>
      <c r="Y439" s="406">
        <f>SUMIF($C$4:$C$195,"交通",F$4:F$195)</f>
        <v>919076</v>
      </c>
      <c r="Z439" s="406">
        <f>SUMIF($C$4:$C$195,"交通",G$4:G$195)</f>
        <v>181426</v>
      </c>
      <c r="AA439" s="406">
        <f>COUNTIF($C$196:$C$292,"交通")</f>
        <v>5</v>
      </c>
      <c r="AB439" s="406">
        <f>SUMIF($C$196:$C$292,"交通",F$196:F$292)</f>
        <v>76000</v>
      </c>
      <c r="AC439" s="406">
        <f>SUMIF($C$196:$C$292,"交通",G$196:G$292)</f>
        <v>19200</v>
      </c>
      <c r="AD439" s="406">
        <f>COUNTIF($C$294:$C$451,"交通")</f>
        <v>13</v>
      </c>
      <c r="AE439" s="408">
        <f>SUMIF($C$294:$C$451,"交通",F$294:F$451)</f>
        <v>183016</v>
      </c>
      <c r="AF439" s="411"/>
      <c r="AG439" s="411"/>
    </row>
    <row r="440" ht="28.5" spans="19:31">
      <c r="S440" s="396" t="s">
        <v>1480</v>
      </c>
      <c r="T440" s="404"/>
      <c r="U440" s="405">
        <f t="shared" ref="U440:AE440" si="9">SUM(U441:U444)</f>
        <v>133</v>
      </c>
      <c r="V440" s="406">
        <f t="shared" si="9"/>
        <v>9511233</v>
      </c>
      <c r="W440" s="406">
        <f t="shared" si="9"/>
        <v>1823545</v>
      </c>
      <c r="X440" s="406">
        <f t="shared" si="9"/>
        <v>74</v>
      </c>
      <c r="Y440" s="406">
        <f t="shared" si="9"/>
        <v>3454818</v>
      </c>
      <c r="Z440" s="406">
        <f t="shared" si="9"/>
        <v>1118000</v>
      </c>
      <c r="AA440" s="406">
        <f t="shared" si="9"/>
        <v>27</v>
      </c>
      <c r="AB440" s="406">
        <f t="shared" si="9"/>
        <v>2369515</v>
      </c>
      <c r="AC440" s="406">
        <f t="shared" si="9"/>
        <v>705545</v>
      </c>
      <c r="AD440" s="406">
        <f t="shared" si="9"/>
        <v>32</v>
      </c>
      <c r="AE440" s="406">
        <f t="shared" si="9"/>
        <v>3686900</v>
      </c>
    </row>
    <row r="441" spans="19:31">
      <c r="S441" s="399"/>
      <c r="T441" s="404" t="s">
        <v>27</v>
      </c>
      <c r="U441" s="407">
        <f t="shared" ref="U441:U444" si="10">X441+AA441+AD441</f>
        <v>25</v>
      </c>
      <c r="V441" s="408">
        <f t="shared" ref="V441:V444" si="11">Y441+AB441+AE441</f>
        <v>3384780</v>
      </c>
      <c r="W441" s="403">
        <f t="shared" ref="W441:W444" si="12">Z441+AC441</f>
        <v>834000</v>
      </c>
      <c r="X441" s="408">
        <f>COUNTIF($C$4:$C$195,"房地产")</f>
        <v>22</v>
      </c>
      <c r="Y441" s="408">
        <f>SUMIF($C$4:$C$195,"房地产",F$4:F$195)</f>
        <v>2832810</v>
      </c>
      <c r="Z441" s="408">
        <f>SUMIF($C$4:$C$195,"房地产",G$4:G$195)</f>
        <v>784000</v>
      </c>
      <c r="AA441" s="408">
        <f>COUNTIF($C$196:$C$292,"房地产")</f>
        <v>1</v>
      </c>
      <c r="AB441" s="408">
        <f>SUMIF($C$196:$C$292,"房地产",F$196:F$292)</f>
        <v>131970</v>
      </c>
      <c r="AC441" s="408">
        <f>SUMIF($C$196:$C$292,"房地产",G$196:G$292)</f>
        <v>50000</v>
      </c>
      <c r="AD441" s="408">
        <f>COUNTIF($C$294:$C$451,"房地产")</f>
        <v>2</v>
      </c>
      <c r="AE441" s="408">
        <f>SUMIF($C$294:$C$451,"房地产",F$294:F$451)</f>
        <v>420000</v>
      </c>
    </row>
    <row r="442" spans="19:31">
      <c r="S442" s="399"/>
      <c r="T442" s="404" t="s">
        <v>51</v>
      </c>
      <c r="U442" s="407">
        <f t="shared" si="10"/>
        <v>46</v>
      </c>
      <c r="V442" s="408">
        <f t="shared" si="11"/>
        <v>5762608</v>
      </c>
      <c r="W442" s="403">
        <f t="shared" si="12"/>
        <v>767800</v>
      </c>
      <c r="X442" s="408">
        <f>COUNTIF($C$4:$C$195,"棚户区")</f>
        <v>13</v>
      </c>
      <c r="Y442" s="408">
        <f>SUMIF($C$4:$C$195,"棚户区",F$4:F$195)</f>
        <v>417408</v>
      </c>
      <c r="Z442" s="408">
        <f>SUMIF($C$4:$C$195,"棚户区",G$4:G$195)</f>
        <v>194600</v>
      </c>
      <c r="AA442" s="408">
        <f>COUNTIF($C$196:$C$292,"棚户区")</f>
        <v>14</v>
      </c>
      <c r="AB442" s="408">
        <f>SUMIF($C$196:$C$292,"棚户区",F$196:F$292)</f>
        <v>2118200</v>
      </c>
      <c r="AC442" s="408">
        <f>SUMIF($C$196:$C$292,"棚户区",G$196:G$292)</f>
        <v>573200</v>
      </c>
      <c r="AD442" s="408">
        <f>COUNTIF($C$294:$C$451,"棚户区")</f>
        <v>19</v>
      </c>
      <c r="AE442" s="408">
        <f>SUMIF($C$294:$C$451,"棚户区",F$294:F$451)</f>
        <v>3227000</v>
      </c>
    </row>
    <row r="443" spans="19:31">
      <c r="S443" s="399"/>
      <c r="T443" s="404" t="s">
        <v>104</v>
      </c>
      <c r="U443" s="407">
        <f t="shared" si="10"/>
        <v>39</v>
      </c>
      <c r="V443" s="408">
        <f t="shared" si="11"/>
        <v>272845</v>
      </c>
      <c r="W443" s="403">
        <f t="shared" si="12"/>
        <v>158545</v>
      </c>
      <c r="X443" s="408">
        <f>COUNTIF($C$4:$C$195,"市政设施")</f>
        <v>20</v>
      </c>
      <c r="Y443" s="408">
        <f>SUMIF($C$4:$C$195,"市政设施",F$4:F$195)</f>
        <v>120900</v>
      </c>
      <c r="Z443" s="408">
        <f>SUMIF($C$4:$C$195,"市政设施",G$4:G$195)</f>
        <v>79900</v>
      </c>
      <c r="AA443" s="408">
        <f>COUNTIF($C$196:$C$292,"市政设施")</f>
        <v>9</v>
      </c>
      <c r="AB443" s="408">
        <f>SUMIF($C$196:$C$292,"市政设施",F$196:F$292)</f>
        <v>113645</v>
      </c>
      <c r="AC443" s="408">
        <f>SUMIF($C$196:$C$292,"市政设施",G$196:G$292)</f>
        <v>78645</v>
      </c>
      <c r="AD443" s="408">
        <f>COUNTIF($C$294:$C$451,"市政设施")</f>
        <v>10</v>
      </c>
      <c r="AE443" s="408">
        <f>SUMIF($C$294:$C$451,"市政设施",F$294:F$451)</f>
        <v>38300</v>
      </c>
    </row>
    <row r="444" spans="19:31">
      <c r="S444" s="399"/>
      <c r="T444" s="404" t="s">
        <v>317</v>
      </c>
      <c r="U444" s="407">
        <f t="shared" si="10"/>
        <v>23</v>
      </c>
      <c r="V444" s="408">
        <f t="shared" si="11"/>
        <v>91000</v>
      </c>
      <c r="W444" s="403">
        <f t="shared" si="12"/>
        <v>63200</v>
      </c>
      <c r="X444" s="408">
        <f>COUNTIF($C$4:$C$195,"美丽乡村")</f>
        <v>19</v>
      </c>
      <c r="Y444" s="408">
        <f>SUMIF($C$4:$C$195,"美丽乡村",F$4:F$195)</f>
        <v>83700</v>
      </c>
      <c r="Z444" s="408">
        <f>SUMIF($C$4:$C$195,"美丽乡村",G$4:G$195)</f>
        <v>59500</v>
      </c>
      <c r="AA444" s="408">
        <f>COUNTIF($C$196:$C$292,"美丽乡村")</f>
        <v>3</v>
      </c>
      <c r="AB444" s="408">
        <f>SUMIF($C$196:$C$292,"美丽乡村",F$196:F$292)</f>
        <v>5700</v>
      </c>
      <c r="AC444" s="408">
        <f>SUMIF($C$196:$C$292,"美丽乡村",G$196:G$292)</f>
        <v>3700</v>
      </c>
      <c r="AD444" s="408">
        <f>COUNTIF($C$294:$C$451,"美丽乡村")</f>
        <v>1</v>
      </c>
      <c r="AE444" s="408">
        <f>SUMIF($C$294:$C$451,"美丽乡村",F$294:F$451)</f>
        <v>1600</v>
      </c>
    </row>
    <row r="445" ht="28.5" spans="19:31">
      <c r="S445" s="396" t="s">
        <v>1481</v>
      </c>
      <c r="T445" s="404"/>
      <c r="U445" s="405">
        <f t="shared" ref="U445:AE445" si="13">SUM(U446:U450)</f>
        <v>54</v>
      </c>
      <c r="V445" s="406">
        <f t="shared" si="13"/>
        <v>597232</v>
      </c>
      <c r="W445" s="406">
        <f t="shared" si="13"/>
        <v>91880</v>
      </c>
      <c r="X445" s="406">
        <f t="shared" si="13"/>
        <v>16</v>
      </c>
      <c r="Y445" s="406">
        <f t="shared" si="13"/>
        <v>117455</v>
      </c>
      <c r="Z445" s="406">
        <f t="shared" si="13"/>
        <v>65300</v>
      </c>
      <c r="AA445" s="406">
        <f t="shared" si="13"/>
        <v>18</v>
      </c>
      <c r="AB445" s="406">
        <f t="shared" si="13"/>
        <v>86650</v>
      </c>
      <c r="AC445" s="406">
        <f t="shared" si="13"/>
        <v>26580</v>
      </c>
      <c r="AD445" s="406">
        <f t="shared" si="13"/>
        <v>20</v>
      </c>
      <c r="AE445" s="406">
        <f t="shared" si="13"/>
        <v>393127</v>
      </c>
    </row>
    <row r="446" spans="19:31">
      <c r="S446" s="399"/>
      <c r="T446" s="404" t="s">
        <v>189</v>
      </c>
      <c r="U446" s="407">
        <f t="shared" ref="U446:U450" si="14">X446+AA446+AD446</f>
        <v>16</v>
      </c>
      <c r="V446" s="408">
        <f t="shared" ref="V446:V450" si="15">Y446+AB446+AE446</f>
        <v>164200</v>
      </c>
      <c r="W446" s="403">
        <f t="shared" ref="W446:W450" si="16">Z446+AC446</f>
        <v>9680</v>
      </c>
      <c r="X446" s="408">
        <f>COUNTIF($C$4:$C$195,"民政")</f>
        <v>5</v>
      </c>
      <c r="Y446" s="408">
        <f>SUMIF($C$4:$C$195,"民政",F$4:F$195)</f>
        <v>6900</v>
      </c>
      <c r="Z446" s="408">
        <f>SUMIF($C$4:$C$195,"民政",G$4:G$195)</f>
        <v>6900</v>
      </c>
      <c r="AA446" s="408">
        <f>COUNTIF($C$196:$C$292,"民政")</f>
        <v>4</v>
      </c>
      <c r="AB446" s="408">
        <f>SUMIF($C$196:$C$292,"民政",F$196:F$292)</f>
        <v>6300</v>
      </c>
      <c r="AC446" s="408">
        <f>SUMIF($C$196:$C$292,"民政",G$196:G$292)</f>
        <v>2780</v>
      </c>
      <c r="AD446" s="408">
        <f>COUNTIF($C$294:$C$451,"民政")</f>
        <v>7</v>
      </c>
      <c r="AE446" s="408">
        <f>SUMIF($C$294:$C$451,"民政",F$294:F$451)</f>
        <v>151000</v>
      </c>
    </row>
    <row r="447" spans="19:31">
      <c r="S447" s="399"/>
      <c r="T447" s="404" t="s">
        <v>2746</v>
      </c>
      <c r="U447" s="407">
        <f t="shared" si="14"/>
        <v>6</v>
      </c>
      <c r="V447" s="408">
        <f t="shared" si="15"/>
        <v>64600</v>
      </c>
      <c r="W447" s="403">
        <f t="shared" si="16"/>
        <v>6000</v>
      </c>
      <c r="X447" s="408">
        <f>COUNTIF($C$4:$C$195,"文体")</f>
        <v>1</v>
      </c>
      <c r="Y447" s="408">
        <f>SUMIF($C$4:$C$195,"文体",F$4:F$195)</f>
        <v>5000</v>
      </c>
      <c r="Z447" s="408">
        <f>SUMIF($C$4:$C$195,"文体",G$4:G$195)</f>
        <v>5000</v>
      </c>
      <c r="AA447" s="408">
        <f>COUNTIF($C$196:$C$292,"文体")</f>
        <v>3</v>
      </c>
      <c r="AB447" s="408">
        <f>SUMIF($C$196:$C$292,"文体",F$196:F$292)</f>
        <v>1600</v>
      </c>
      <c r="AC447" s="408">
        <f>SUMIF($C$196:$C$292,"文体",G$196:G$292)</f>
        <v>1000</v>
      </c>
      <c r="AD447" s="408">
        <f>COUNTIF($C$294:$C$451,"文体")</f>
        <v>2</v>
      </c>
      <c r="AE447" s="408">
        <f>SUMIF($C$294:$C$451,"文体",F$294:F$451)</f>
        <v>58000</v>
      </c>
    </row>
    <row r="448" spans="19:31">
      <c r="S448" s="399"/>
      <c r="T448" s="404" t="s">
        <v>2623</v>
      </c>
      <c r="U448" s="407">
        <f t="shared" si="14"/>
        <v>2</v>
      </c>
      <c r="V448" s="408">
        <f t="shared" si="15"/>
        <v>42000</v>
      </c>
      <c r="W448" s="403">
        <f t="shared" si="16"/>
        <v>12000</v>
      </c>
      <c r="X448" s="408">
        <f>COUNTIF($C$4:$C$195,"政法")</f>
        <v>1</v>
      </c>
      <c r="Y448" s="408">
        <f>SUMIF($C$4:$C$195,"政法",F$4:F$195)</f>
        <v>2000</v>
      </c>
      <c r="Z448" s="408">
        <f>SUMIF($C$4:$C$195,"政法",G$4:G$195)</f>
        <v>2000</v>
      </c>
      <c r="AA448" s="408">
        <f>COUNTIF($C$196:$C$292,"政法")</f>
        <v>1</v>
      </c>
      <c r="AB448" s="408">
        <f>SUMIF($C$196:$C$292,"政法",F$196:F$292)</f>
        <v>40000</v>
      </c>
      <c r="AC448" s="408">
        <f>SUMIF($C$196:$C$292,"政法",G$196:G$292)</f>
        <v>10000</v>
      </c>
      <c r="AD448" s="408">
        <f>COUNTIF($C$294:$C$451,"政法")</f>
        <v>0</v>
      </c>
      <c r="AE448" s="408">
        <f>SUMIF($C$294:$C$451,"政法",F$294:F$451)</f>
        <v>0</v>
      </c>
    </row>
    <row r="449" spans="19:31">
      <c r="S449" s="399"/>
      <c r="T449" s="404" t="s">
        <v>266</v>
      </c>
      <c r="U449" s="407">
        <f t="shared" si="14"/>
        <v>6</v>
      </c>
      <c r="V449" s="408">
        <f t="shared" si="15"/>
        <v>35900</v>
      </c>
      <c r="W449" s="403">
        <f t="shared" si="16"/>
        <v>14100</v>
      </c>
      <c r="X449" s="408">
        <f>COUNTIF($C$4:$C$195,"医疗卫生")</f>
        <v>2</v>
      </c>
      <c r="Y449" s="408">
        <f>SUMIF($C$4:$C$195,"医疗卫生",F$4:F$195)</f>
        <v>29500</v>
      </c>
      <c r="Z449" s="408">
        <f>SUMIF($C$4:$C$195,"医疗卫生",G$4:G$195)</f>
        <v>12500</v>
      </c>
      <c r="AA449" s="408">
        <f>COUNTIF($C$196:$C$292,"医疗卫生")</f>
        <v>4</v>
      </c>
      <c r="AB449" s="408">
        <f>SUMIF($C$196:$C$292,"医疗卫生",F$196:F$292)</f>
        <v>6400</v>
      </c>
      <c r="AC449" s="408">
        <f>SUMIF($C$196:$C$292,"医疗卫生",G$196:G$292)</f>
        <v>1600</v>
      </c>
      <c r="AD449" s="408">
        <f>COUNTIF($C$294:$C$451,"医疗卫生")</f>
        <v>0</v>
      </c>
      <c r="AE449" s="408">
        <f>SUMIF($C$294:$C$451,"医疗卫生",F$294:F$451)</f>
        <v>0</v>
      </c>
    </row>
    <row r="450" spans="19:31">
      <c r="S450" s="399"/>
      <c r="T450" s="404" t="s">
        <v>137</v>
      </c>
      <c r="U450" s="407">
        <f t="shared" si="14"/>
        <v>24</v>
      </c>
      <c r="V450" s="408">
        <f t="shared" si="15"/>
        <v>290532</v>
      </c>
      <c r="W450" s="403">
        <f t="shared" si="16"/>
        <v>50100</v>
      </c>
      <c r="X450" s="408">
        <f>COUNTIF($C$4:$C$195,"教育")</f>
        <v>7</v>
      </c>
      <c r="Y450" s="408">
        <f>SUMIF($C$4:$C$195,"教育",F$4:F$195)</f>
        <v>74055</v>
      </c>
      <c r="Z450" s="408">
        <f>SUMIF($C$4:$C$195,"教育",G$4:G$195)</f>
        <v>38900</v>
      </c>
      <c r="AA450" s="408">
        <f>COUNTIF($C$196:$C$292,"教育")</f>
        <v>6</v>
      </c>
      <c r="AB450" s="408">
        <f>SUMIF($C$196:$C$292,"教育",F$196:F$292)</f>
        <v>32350</v>
      </c>
      <c r="AC450" s="408">
        <f>SUMIF($C$196:$C$292,"教育",G$196:G$292)</f>
        <v>11200</v>
      </c>
      <c r="AD450" s="408">
        <f>COUNTIF($C$294:$C$451,"教育")</f>
        <v>11</v>
      </c>
      <c r="AE450" s="408">
        <f>SUMIF($C$294:$C$451,"教育",F$294:F$451)</f>
        <v>184127</v>
      </c>
    </row>
    <row r="451" ht="28.5" spans="19:33">
      <c r="S451" s="396" t="s">
        <v>41</v>
      </c>
      <c r="T451" s="409"/>
      <c r="U451" s="405">
        <f>SUM(U452:U453)</f>
        <v>57</v>
      </c>
      <c r="V451" s="405">
        <f t="shared" ref="V451:AE451" si="17">SUM(V452:V453)</f>
        <v>2950700</v>
      </c>
      <c r="W451" s="405">
        <f t="shared" si="17"/>
        <v>238600</v>
      </c>
      <c r="X451" s="405">
        <f t="shared" si="17"/>
        <v>17</v>
      </c>
      <c r="Y451" s="405">
        <f t="shared" si="17"/>
        <v>965700</v>
      </c>
      <c r="Z451" s="405">
        <f t="shared" si="17"/>
        <v>187900</v>
      </c>
      <c r="AA451" s="405">
        <f t="shared" si="17"/>
        <v>9</v>
      </c>
      <c r="AB451" s="405">
        <f t="shared" si="17"/>
        <v>203000</v>
      </c>
      <c r="AC451" s="405">
        <f t="shared" si="17"/>
        <v>50700</v>
      </c>
      <c r="AD451" s="405">
        <f t="shared" si="17"/>
        <v>31</v>
      </c>
      <c r="AE451" s="405">
        <f t="shared" si="17"/>
        <v>1782000</v>
      </c>
      <c r="AF451" s="411"/>
      <c r="AG451" s="411"/>
    </row>
    <row r="452" spans="19:33">
      <c r="S452" s="396"/>
      <c r="T452" s="404" t="s">
        <v>2685</v>
      </c>
      <c r="U452" s="407">
        <f>X452+AA452+AD452</f>
        <v>40</v>
      </c>
      <c r="V452" s="408">
        <f>Y452+AB452+AE452</f>
        <v>2365200</v>
      </c>
      <c r="W452" s="403">
        <f>Z452+AC452</f>
        <v>193400</v>
      </c>
      <c r="X452" s="406">
        <f>COUNTIF($C$4:$C$195,"商贸")</f>
        <v>13</v>
      </c>
      <c r="Y452" s="408">
        <f>SUMIF($C$4:$C$195,"商贸",F$4:F$195)</f>
        <v>825200</v>
      </c>
      <c r="Z452" s="408">
        <f>SUMIF($C$4:$C$195,"商贸",G$4:G$195)</f>
        <v>171400</v>
      </c>
      <c r="AA452" s="406">
        <f>COUNTIF($C$196:$C$292,"商贸")</f>
        <v>5</v>
      </c>
      <c r="AB452" s="406">
        <f>SUMIF($C$196:$C$292,"商贸",F$196:F$292)</f>
        <v>38000</v>
      </c>
      <c r="AC452" s="406">
        <f>SUMIF($C$196:$C$292,"商贸",G$196:G$292)</f>
        <v>22000</v>
      </c>
      <c r="AD452" s="406">
        <f>COUNTIF($C$294:$C$451,"商贸")</f>
        <v>22</v>
      </c>
      <c r="AE452" s="408">
        <f>SUMIF($C$294:$C$451,"商贸",F$294:F$451)</f>
        <v>1502000</v>
      </c>
      <c r="AF452" s="411"/>
      <c r="AG452" s="411"/>
    </row>
    <row r="453" spans="19:31">
      <c r="S453" s="417"/>
      <c r="T453" s="418" t="s">
        <v>1951</v>
      </c>
      <c r="U453" s="407">
        <f>X453+AA453+AD453</f>
        <v>17</v>
      </c>
      <c r="V453" s="408">
        <f>Y453+AB453+AE453</f>
        <v>585500</v>
      </c>
      <c r="W453" s="403">
        <f>Z453+AC453</f>
        <v>45200</v>
      </c>
      <c r="X453" s="406">
        <f>COUNTIF($C$4:$C$195,"旅游")</f>
        <v>4</v>
      </c>
      <c r="Y453" s="408">
        <f>SUMIF($C$4:$C$195,"旅游",F$4:F$195)</f>
        <v>140500</v>
      </c>
      <c r="Z453" s="408">
        <f>SUMIF($C$4:$C$195,"旅游",G$4:G$195)</f>
        <v>16500</v>
      </c>
      <c r="AA453" s="406">
        <f>COUNTIF($C$196:$C$292,"旅游")</f>
        <v>4</v>
      </c>
      <c r="AB453" s="406">
        <f>SUMIF($C$196:$C$292,"旅游",F$196:F$292)</f>
        <v>165000</v>
      </c>
      <c r="AC453" s="406">
        <f>SUMIF($C$196:$C$292,"旅游",G$196:G$292)</f>
        <v>28700</v>
      </c>
      <c r="AD453" s="406">
        <f>COUNTIF($C$294:$C$451,"旅游")</f>
        <v>9</v>
      </c>
      <c r="AE453" s="408">
        <f>SUMIF($C$294:$C$451,"旅游",F$294:F$451)</f>
        <v>280000</v>
      </c>
    </row>
    <row r="454" s="149" customFormat="1" spans="1:33">
      <c r="A454" s="151"/>
      <c r="B454" s="152"/>
      <c r="C454" s="103"/>
      <c r="D454" s="153"/>
      <c r="E454" s="154"/>
      <c r="F454" s="155"/>
      <c r="G454" s="103"/>
      <c r="H454" s="154"/>
      <c r="I454" s="156"/>
      <c r="J454" s="156"/>
      <c r="K454" s="103"/>
      <c r="L454" s="103"/>
      <c r="M454" s="103"/>
      <c r="N454" s="103"/>
      <c r="O454" s="103"/>
      <c r="P454" s="157"/>
      <c r="Q454" s="158"/>
      <c r="R454" s="158"/>
      <c r="S454" s="417"/>
      <c r="T454" s="418"/>
      <c r="U454" s="407"/>
      <c r="V454" s="408"/>
      <c r="W454" s="408"/>
      <c r="X454" s="417"/>
      <c r="Y454" s="417"/>
      <c r="Z454" s="417"/>
      <c r="AA454" s="417"/>
      <c r="AB454" s="417"/>
      <c r="AC454" s="417"/>
      <c r="AD454" s="417"/>
      <c r="AE454" s="417"/>
      <c r="AF454" s="159"/>
      <c r="AG454" s="159"/>
    </row>
    <row r="455" s="150" customFormat="1" spans="1:31">
      <c r="A455" s="151"/>
      <c r="B455" s="152"/>
      <c r="C455" s="103"/>
      <c r="D455" s="153"/>
      <c r="E455" s="154"/>
      <c r="F455" s="155"/>
      <c r="G455" s="103"/>
      <c r="H455" s="154"/>
      <c r="I455" s="156"/>
      <c r="J455" s="156"/>
      <c r="K455" s="103"/>
      <c r="L455" s="103"/>
      <c r="M455" s="103"/>
      <c r="N455" s="103"/>
      <c r="O455" s="103"/>
      <c r="P455" s="157"/>
      <c r="Q455" s="158"/>
      <c r="R455" s="412"/>
      <c r="S455" s="419"/>
      <c r="T455" s="418"/>
      <c r="U455" s="21" t="s">
        <v>1475</v>
      </c>
      <c r="V455" s="397" t="s">
        <v>1476</v>
      </c>
      <c r="W455" s="397" t="s">
        <v>3401</v>
      </c>
      <c r="X455" s="398" t="s">
        <v>1439</v>
      </c>
      <c r="Y455" s="398"/>
      <c r="Z455" s="398"/>
      <c r="AA455" s="398" t="s">
        <v>1440</v>
      </c>
      <c r="AB455" s="398"/>
      <c r="AC455" s="398"/>
      <c r="AD455" s="398" t="s">
        <v>1441</v>
      </c>
      <c r="AE455" s="398"/>
    </row>
    <row r="456" s="150" customFormat="1" ht="27" spans="1:36">
      <c r="A456" s="412"/>
      <c r="B456" s="413"/>
      <c r="C456" s="103"/>
      <c r="D456" s="158"/>
      <c r="E456" s="414"/>
      <c r="F456" s="415"/>
      <c r="G456" s="158"/>
      <c r="H456" s="414"/>
      <c r="I456" s="416"/>
      <c r="J456" s="416"/>
      <c r="K456" s="158"/>
      <c r="L456" s="158"/>
      <c r="M456" s="158"/>
      <c r="N456" s="158"/>
      <c r="O456" s="158"/>
      <c r="P456" s="157"/>
      <c r="Q456" s="158"/>
      <c r="R456" s="412"/>
      <c r="S456" s="419"/>
      <c r="T456" s="418"/>
      <c r="U456" s="21"/>
      <c r="V456" s="397"/>
      <c r="W456" s="397"/>
      <c r="X456" s="399" t="s">
        <v>3402</v>
      </c>
      <c r="Y456" s="399" t="s">
        <v>1476</v>
      </c>
      <c r="Z456" s="399" t="s">
        <v>3403</v>
      </c>
      <c r="AA456" s="399" t="s">
        <v>3402</v>
      </c>
      <c r="AB456" s="399" t="s">
        <v>1476</v>
      </c>
      <c r="AC456" s="399" t="s">
        <v>3403</v>
      </c>
      <c r="AD456" s="399" t="s">
        <v>3402</v>
      </c>
      <c r="AE456" s="399" t="s">
        <v>1476</v>
      </c>
      <c r="AG456" s="150" t="s">
        <v>3405</v>
      </c>
      <c r="AH456" s="150" t="s">
        <v>3406</v>
      </c>
      <c r="AI456" s="150" t="s">
        <v>3407</v>
      </c>
      <c r="AJ456" s="150" t="s">
        <v>3408</v>
      </c>
    </row>
    <row r="457" s="150" customFormat="1" spans="1:36">
      <c r="A457" s="412"/>
      <c r="B457" s="413"/>
      <c r="C457" s="103"/>
      <c r="D457" s="158"/>
      <c r="E457" s="414"/>
      <c r="F457" s="415"/>
      <c r="G457" s="158"/>
      <c r="H457" s="414"/>
      <c r="I457" s="416"/>
      <c r="J457" s="416"/>
      <c r="K457" s="158"/>
      <c r="L457" s="158"/>
      <c r="M457" s="158"/>
      <c r="N457" s="158"/>
      <c r="O457" s="158"/>
      <c r="P457" s="157"/>
      <c r="Q457" s="158"/>
      <c r="R457" s="412"/>
      <c r="S457" s="419"/>
      <c r="T457" s="418"/>
      <c r="U457" s="406">
        <f t="shared" ref="U457:AE457" si="18">SUM(U458:U467)</f>
        <v>398</v>
      </c>
      <c r="V457" s="406">
        <f t="shared" si="18"/>
        <v>21833169</v>
      </c>
      <c r="W457" s="406">
        <f t="shared" si="18"/>
        <v>2654787</v>
      </c>
      <c r="X457" s="406">
        <f t="shared" si="18"/>
        <v>184</v>
      </c>
      <c r="Y457" s="406">
        <f t="shared" si="18"/>
        <v>6821161</v>
      </c>
      <c r="Z457" s="406">
        <f t="shared" si="18"/>
        <v>1795162</v>
      </c>
      <c r="AA457" s="406">
        <f t="shared" si="18"/>
        <v>90</v>
      </c>
      <c r="AB457" s="406">
        <f t="shared" si="18"/>
        <v>2876965</v>
      </c>
      <c r="AC457" s="406">
        <f t="shared" si="18"/>
        <v>859625</v>
      </c>
      <c r="AD457" s="406">
        <f t="shared" si="18"/>
        <v>124</v>
      </c>
      <c r="AE457" s="406">
        <f t="shared" si="18"/>
        <v>12135043</v>
      </c>
      <c r="AG457" s="421">
        <f t="shared" ref="AG457:AJ457" si="19">SUM(AG458:AG467)</f>
        <v>97</v>
      </c>
      <c r="AH457" s="421">
        <f t="shared" si="19"/>
        <v>15</v>
      </c>
      <c r="AI457" s="421">
        <f t="shared" si="19"/>
        <v>82</v>
      </c>
      <c r="AJ457" s="421">
        <f t="shared" si="19"/>
        <v>56</v>
      </c>
    </row>
    <row r="458" s="150" customFormat="1" spans="1:36">
      <c r="A458" s="412"/>
      <c r="B458" s="413"/>
      <c r="C458" s="103"/>
      <c r="D458" s="158"/>
      <c r="E458" s="414"/>
      <c r="F458" s="415"/>
      <c r="G458" s="158"/>
      <c r="H458" s="414"/>
      <c r="I458" s="416"/>
      <c r="J458" s="416"/>
      <c r="K458" s="158"/>
      <c r="L458" s="158"/>
      <c r="M458" s="158"/>
      <c r="N458" s="158"/>
      <c r="O458" s="158"/>
      <c r="P458" s="157"/>
      <c r="Q458" s="158"/>
      <c r="R458" s="412"/>
      <c r="S458" s="419"/>
      <c r="T458" s="420" t="s">
        <v>28</v>
      </c>
      <c r="U458" s="406">
        <f t="shared" ref="U458:W458" si="20">SUM(X458,AA458,AD458)</f>
        <v>62</v>
      </c>
      <c r="V458" s="406">
        <f t="shared" si="20"/>
        <v>4741735</v>
      </c>
      <c r="W458" s="406">
        <f t="shared" si="20"/>
        <v>634400</v>
      </c>
      <c r="X458" s="408">
        <f>COUNTIF($D$4:$D$195,"龙办")</f>
        <v>29</v>
      </c>
      <c r="Y458" s="408">
        <f>SUMIF($D$4:$D$195,"龙办",F$4:F$195)</f>
        <v>2432018</v>
      </c>
      <c r="Z458" s="408">
        <f>SUMIF($D$4:$D$195,"龙办",G$4:G$195)</f>
        <v>544200</v>
      </c>
      <c r="AA458" s="408">
        <f>COUNTIF($D$196:$D$292,"龙办")</f>
        <v>8</v>
      </c>
      <c r="AB458" s="408">
        <f>SUMIF($D$196:$D$292,"龙办",F$196:F$292)</f>
        <v>209550</v>
      </c>
      <c r="AC458" s="408">
        <f>SUMIF($D$196:$D$292,"龙办",G$196:G$292)</f>
        <v>90200</v>
      </c>
      <c r="AD458" s="408">
        <f>COUNTIF($D$294:$D$451,"龙办")</f>
        <v>25</v>
      </c>
      <c r="AE458" s="408">
        <f>SUMIF($D$294:$D$451,"龙办",F$294:F$451)</f>
        <v>2100167</v>
      </c>
      <c r="AG458" s="158">
        <v>13</v>
      </c>
      <c r="AH458" s="158">
        <v>0</v>
      </c>
      <c r="AI458" s="158">
        <f t="shared" ref="AI458:AI460" si="21">SUM(AG458-AH458)</f>
        <v>13</v>
      </c>
      <c r="AJ458" s="150">
        <v>8</v>
      </c>
    </row>
    <row r="459" s="150" customFormat="1" spans="1:36">
      <c r="A459" s="412"/>
      <c r="B459" s="413"/>
      <c r="C459" s="103"/>
      <c r="D459" s="158"/>
      <c r="E459" s="414"/>
      <c r="F459" s="415"/>
      <c r="G459" s="158"/>
      <c r="H459" s="414"/>
      <c r="I459" s="416"/>
      <c r="J459" s="416"/>
      <c r="K459" s="158"/>
      <c r="L459" s="158"/>
      <c r="M459" s="158"/>
      <c r="N459" s="158"/>
      <c r="O459" s="158"/>
      <c r="P459" s="157"/>
      <c r="Q459" s="158"/>
      <c r="R459" s="412"/>
      <c r="S459" s="419"/>
      <c r="T459" s="420" t="s">
        <v>267</v>
      </c>
      <c r="U459" s="406">
        <f t="shared" ref="U459:W459" si="22">SUM(X459,AA459,AD459)</f>
        <v>31</v>
      </c>
      <c r="V459" s="406">
        <f t="shared" si="22"/>
        <v>1331605</v>
      </c>
      <c r="W459" s="406">
        <f t="shared" si="22"/>
        <v>156500</v>
      </c>
      <c r="X459" s="408">
        <f>COUNTIF($D$4:$D$195,"凤办")</f>
        <v>15</v>
      </c>
      <c r="Y459" s="408">
        <f>SUMIF($D$4:$D$195,"凤办",F$4:F$195)</f>
        <v>78605</v>
      </c>
      <c r="Z459" s="408">
        <f>SUMIF($D$4:$D$195,"凤办",G$4:G$195)</f>
        <v>50500</v>
      </c>
      <c r="AA459" s="408">
        <f>COUNTIF($D$196:$D$292,"凤办")</f>
        <v>7</v>
      </c>
      <c r="AB459" s="408">
        <f>SUMIF($D$196:$D$292,"凤办",F$196:F$292)</f>
        <v>742000</v>
      </c>
      <c r="AC459" s="408">
        <f>SUMIF($D$196:$D$292,"凤办",G$196:G$292)</f>
        <v>106000</v>
      </c>
      <c r="AD459" s="408">
        <f>COUNTIF($D$294:$D$451,"凤办")</f>
        <v>9</v>
      </c>
      <c r="AE459" s="408">
        <f>SUMIF($D$294:$D$451,"凤办",F$294:F$451)</f>
        <v>511000</v>
      </c>
      <c r="AG459" s="158">
        <v>8</v>
      </c>
      <c r="AH459" s="158">
        <v>1</v>
      </c>
      <c r="AI459" s="158">
        <f t="shared" si="21"/>
        <v>7</v>
      </c>
      <c r="AJ459" s="150">
        <v>7</v>
      </c>
    </row>
    <row r="460" s="150" customFormat="1" spans="1:36">
      <c r="A460" s="412"/>
      <c r="B460" s="413"/>
      <c r="C460" s="103"/>
      <c r="D460" s="158"/>
      <c r="E460" s="414"/>
      <c r="F460" s="415"/>
      <c r="G460" s="158"/>
      <c r="H460" s="414"/>
      <c r="I460" s="416"/>
      <c r="J460" s="416"/>
      <c r="K460" s="158"/>
      <c r="L460" s="158"/>
      <c r="M460" s="158"/>
      <c r="N460" s="158"/>
      <c r="O460" s="158"/>
      <c r="P460" s="157"/>
      <c r="Q460" s="158"/>
      <c r="R460" s="412"/>
      <c r="S460" s="419"/>
      <c r="T460" s="420" t="s">
        <v>439</v>
      </c>
      <c r="U460" s="406">
        <f t="shared" ref="U460:W460" si="23">SUM(X460,AA460,AD460)</f>
        <v>43</v>
      </c>
      <c r="V460" s="406">
        <f t="shared" si="23"/>
        <v>3575530</v>
      </c>
      <c r="W460" s="406">
        <f t="shared" si="23"/>
        <v>863000</v>
      </c>
      <c r="X460" s="408">
        <f>COUNTIF($D$4:$D$195,"霞办")</f>
        <v>22</v>
      </c>
      <c r="Y460" s="408">
        <f>SUMIF($D$4:$D$195,"霞办",F$4:F$195)</f>
        <v>1157560</v>
      </c>
      <c r="Z460" s="408">
        <f>SUMIF($D$4:$D$195,"霞办",G$4:G$195)</f>
        <v>520000</v>
      </c>
      <c r="AA460" s="408">
        <f>COUNTIF($D$196:$D$292,"霞办")</f>
        <v>7</v>
      </c>
      <c r="AB460" s="408">
        <f>SUMIF($D$196:$D$292,"霞办",F$196:F$292)</f>
        <v>806970</v>
      </c>
      <c r="AC460" s="408">
        <f>SUMIF($D$196:$D$292,"霞办",G$196:G$292)</f>
        <v>343000</v>
      </c>
      <c r="AD460" s="408">
        <f>COUNTIF($D$294:$D$451,"霞办")</f>
        <v>14</v>
      </c>
      <c r="AE460" s="408">
        <f>SUMIF($D$294:$D$451,"霞办",F$294:F$451)</f>
        <v>1611000</v>
      </c>
      <c r="AG460" s="158">
        <v>6</v>
      </c>
      <c r="AH460" s="158">
        <v>1</v>
      </c>
      <c r="AI460" s="158">
        <f t="shared" si="21"/>
        <v>5</v>
      </c>
      <c r="AJ460" s="150">
        <v>2</v>
      </c>
    </row>
    <row r="461" s="150" customFormat="1" spans="1:36">
      <c r="A461" s="412"/>
      <c r="B461" s="413"/>
      <c r="C461" s="103"/>
      <c r="D461" s="158"/>
      <c r="E461" s="414"/>
      <c r="F461" s="415"/>
      <c r="G461" s="158"/>
      <c r="H461" s="414"/>
      <c r="I461" s="416"/>
      <c r="J461" s="416"/>
      <c r="K461" s="158"/>
      <c r="L461" s="158"/>
      <c r="M461" s="158"/>
      <c r="N461" s="158"/>
      <c r="O461" s="158"/>
      <c r="P461" s="157"/>
      <c r="Q461" s="158"/>
      <c r="R461" s="412"/>
      <c r="S461" s="419"/>
      <c r="T461" s="420" t="s">
        <v>642</v>
      </c>
      <c r="U461" s="406">
        <f t="shared" ref="U461:W461" si="24">SUM(X461,AA461,AD461)</f>
        <v>68</v>
      </c>
      <c r="V461" s="406">
        <f t="shared" si="24"/>
        <v>2694340</v>
      </c>
      <c r="W461" s="406">
        <f t="shared" si="24"/>
        <v>399880</v>
      </c>
      <c r="X461" s="408">
        <f>COUNTIF($D$4:$D$195,"华亭镇")</f>
        <v>27</v>
      </c>
      <c r="Y461" s="408">
        <f>SUMIF($D$4:$D$195,"华亭镇",F$4:F$195)</f>
        <v>709140</v>
      </c>
      <c r="Z461" s="408">
        <f>SUMIF($D$4:$D$195,"华亭镇",G$4:G$195)</f>
        <v>197700</v>
      </c>
      <c r="AA461" s="408">
        <f>COUNTIF($D$196:$D$292,"华亭镇")</f>
        <v>17</v>
      </c>
      <c r="AB461" s="408">
        <f>SUMIF($D$196:$D$292,"华亭镇",F$196:F$292)</f>
        <v>778300</v>
      </c>
      <c r="AC461" s="408">
        <f>SUMIF($D$196:$D$292,"华亭镇",G$196:G$292)</f>
        <v>202180</v>
      </c>
      <c r="AD461" s="408">
        <f>COUNTIF($D$294:$D$451,"华亭镇")</f>
        <v>24</v>
      </c>
      <c r="AE461" s="408">
        <f>SUMIF($D$294:$D$451,"华亭镇",F$294:F$451)</f>
        <v>1206900</v>
      </c>
      <c r="AG461" s="158">
        <v>17</v>
      </c>
      <c r="AH461" s="158">
        <v>1</v>
      </c>
      <c r="AI461" s="158">
        <f t="shared" ref="AI461:AI467" si="25">SUM(AG461-AH461)</f>
        <v>16</v>
      </c>
      <c r="AJ461" s="150">
        <v>4</v>
      </c>
    </row>
    <row r="462" s="150" customFormat="1" spans="1:36">
      <c r="A462" s="412"/>
      <c r="B462" s="413"/>
      <c r="C462" s="103"/>
      <c r="D462" s="158"/>
      <c r="E462" s="414"/>
      <c r="F462" s="415"/>
      <c r="G462" s="158"/>
      <c r="H462" s="414"/>
      <c r="I462" s="416"/>
      <c r="J462" s="416"/>
      <c r="K462" s="158"/>
      <c r="L462" s="158"/>
      <c r="M462" s="158"/>
      <c r="N462" s="158"/>
      <c r="O462" s="158"/>
      <c r="P462" s="157"/>
      <c r="Q462" s="158"/>
      <c r="R462" s="412"/>
      <c r="S462" s="419"/>
      <c r="T462" s="420" t="s">
        <v>1072</v>
      </c>
      <c r="U462" s="406">
        <f t="shared" ref="U462:W462" si="26">SUM(X462,AA462,AD462)</f>
        <v>52</v>
      </c>
      <c r="V462" s="406">
        <f t="shared" si="26"/>
        <v>270272</v>
      </c>
      <c r="W462" s="406">
        <f t="shared" si="26"/>
        <v>100476</v>
      </c>
      <c r="X462" s="408">
        <f>COUNTIF($D$4:$D$195,"常太镇")</f>
        <v>26</v>
      </c>
      <c r="Y462" s="408">
        <f>SUMIF($D$4:$D$195,"常太镇",F$4:F$195)</f>
        <v>66652</v>
      </c>
      <c r="Z462" s="408">
        <f>SUMIF($D$4:$D$195,"常太镇",G$4:G$195)</f>
        <v>53176</v>
      </c>
      <c r="AA462" s="408">
        <f>COUNTIF($D$196:$D$292,"常太镇")</f>
        <v>17</v>
      </c>
      <c r="AB462" s="408">
        <f>SUMIF($D$196:$D$292,"常太镇",F$196:F$292)</f>
        <v>136600</v>
      </c>
      <c r="AC462" s="408">
        <f>SUMIF($D$196:$D$292,"常太镇",G$196:G$292)</f>
        <v>47300</v>
      </c>
      <c r="AD462" s="408">
        <f>COUNTIF($D$294:$D$451,"常太镇")</f>
        <v>9</v>
      </c>
      <c r="AE462" s="408">
        <f>SUMIF($D$294:$D$451,"常太镇",F$294:F$451)</f>
        <v>67020</v>
      </c>
      <c r="AG462" s="158">
        <v>18</v>
      </c>
      <c r="AH462" s="158">
        <v>3</v>
      </c>
      <c r="AI462" s="158">
        <f t="shared" si="25"/>
        <v>15</v>
      </c>
      <c r="AJ462" s="150">
        <v>9</v>
      </c>
    </row>
    <row r="463" s="150" customFormat="1" spans="1:36">
      <c r="A463" s="412"/>
      <c r="B463" s="413"/>
      <c r="C463" s="103"/>
      <c r="D463" s="158"/>
      <c r="E463" s="414"/>
      <c r="F463" s="415"/>
      <c r="G463" s="158"/>
      <c r="H463" s="414"/>
      <c r="I463" s="416"/>
      <c r="J463" s="416"/>
      <c r="K463" s="158"/>
      <c r="L463" s="158"/>
      <c r="M463" s="158"/>
      <c r="N463" s="158"/>
      <c r="O463" s="158"/>
      <c r="P463" s="157"/>
      <c r="Q463" s="158"/>
      <c r="R463" s="412"/>
      <c r="S463" s="419"/>
      <c r="T463" s="420" t="s">
        <v>894</v>
      </c>
      <c r="U463" s="406">
        <f t="shared" ref="U463:W463" si="27">SUM(X463,AA463,AD463)</f>
        <v>46</v>
      </c>
      <c r="V463" s="406">
        <f t="shared" si="27"/>
        <v>1708356</v>
      </c>
      <c r="W463" s="406">
        <f t="shared" si="27"/>
        <v>114960</v>
      </c>
      <c r="X463" s="408">
        <f>COUNTIF($D$4:$D$195,"灵川镇")</f>
        <v>14</v>
      </c>
      <c r="Y463" s="408">
        <f>SUMIF($D$4:$D$195,"灵川镇",F$4:F$195)</f>
        <v>229260</v>
      </c>
      <c r="Z463" s="408">
        <f>SUMIF($D$4:$D$195,"灵川镇",G$4:G$195)</f>
        <v>87960</v>
      </c>
      <c r="AA463" s="408">
        <f>COUNTIF($D$196:$D$292,"灵川镇")</f>
        <v>10</v>
      </c>
      <c r="AB463" s="408">
        <f>SUMIF($D$196:$D$292,"灵川镇",F$196:F$292)</f>
        <v>91000</v>
      </c>
      <c r="AC463" s="408">
        <f>SUMIF($D$196:$D$292,"灵川镇",G$196:G$292)</f>
        <v>27000</v>
      </c>
      <c r="AD463" s="408">
        <f>COUNTIF($D$294:$D$451,"灵川镇")</f>
        <v>22</v>
      </c>
      <c r="AE463" s="408">
        <f>SUMIF($D$294:$D$451,"灵川镇",F$294:F$451)</f>
        <v>1388096</v>
      </c>
      <c r="AG463" s="158">
        <v>5</v>
      </c>
      <c r="AH463" s="158">
        <v>1</v>
      </c>
      <c r="AI463" s="158">
        <f t="shared" si="25"/>
        <v>4</v>
      </c>
      <c r="AJ463" s="150">
        <v>3</v>
      </c>
    </row>
    <row r="464" s="150" customFormat="1" spans="1:36">
      <c r="A464" s="412"/>
      <c r="B464" s="413"/>
      <c r="C464" s="103"/>
      <c r="D464" s="158"/>
      <c r="E464" s="414"/>
      <c r="F464" s="415"/>
      <c r="G464" s="158"/>
      <c r="H464" s="414"/>
      <c r="I464" s="416"/>
      <c r="J464" s="416"/>
      <c r="K464" s="158"/>
      <c r="L464" s="158"/>
      <c r="M464" s="158"/>
      <c r="N464" s="158"/>
      <c r="O464" s="158"/>
      <c r="P464" s="157"/>
      <c r="Q464" s="158"/>
      <c r="R464" s="412"/>
      <c r="S464" s="419"/>
      <c r="T464" s="420" t="s">
        <v>984</v>
      </c>
      <c r="U464" s="406">
        <f t="shared" ref="U464:W464" si="28">SUM(X464,AA464,AD464)</f>
        <v>39</v>
      </c>
      <c r="V464" s="406">
        <f t="shared" si="28"/>
        <v>946286</v>
      </c>
      <c r="W464" s="406">
        <f t="shared" si="28"/>
        <v>82126</v>
      </c>
      <c r="X464" s="408">
        <f>COUNTIF($D$4:$D$195,"东海镇")</f>
        <v>23</v>
      </c>
      <c r="Y464" s="408">
        <f>SUMIF($D$4:$D$195,"东海镇",F$4:F$195)</f>
        <v>277926</v>
      </c>
      <c r="Z464" s="408">
        <f>SUMIF($D$4:$D$195,"东海镇",G$4:G$195)</f>
        <v>73926</v>
      </c>
      <c r="AA464" s="408">
        <f>COUNTIF($D$196:$D$292,"东海镇")</f>
        <v>6</v>
      </c>
      <c r="AB464" s="408">
        <f>SUMIF($D$196:$D$292,"东海镇",F$196:F$292)</f>
        <v>16500</v>
      </c>
      <c r="AC464" s="408">
        <f>SUMIF($D$196:$D$292,"东海镇",G$196:G$292)</f>
        <v>8200</v>
      </c>
      <c r="AD464" s="408">
        <f>COUNTIF($D$294:$D$451,"东海镇")</f>
        <v>10</v>
      </c>
      <c r="AE464" s="408">
        <f>SUMIF($D$294:$D$451,"东海镇",F$294:F$451)</f>
        <v>651860</v>
      </c>
      <c r="AG464" s="158">
        <v>9</v>
      </c>
      <c r="AH464" s="158">
        <v>2</v>
      </c>
      <c r="AI464" s="158">
        <f t="shared" si="25"/>
        <v>7</v>
      </c>
      <c r="AJ464" s="150">
        <v>5</v>
      </c>
    </row>
    <row r="465" s="150" customFormat="1" spans="1:36">
      <c r="A465" s="412"/>
      <c r="B465" s="413"/>
      <c r="C465" s="103"/>
      <c r="D465" s="158"/>
      <c r="E465" s="414"/>
      <c r="F465" s="415"/>
      <c r="G465" s="158"/>
      <c r="H465" s="414"/>
      <c r="I465" s="416"/>
      <c r="J465" s="416"/>
      <c r="K465" s="158"/>
      <c r="L465" s="158"/>
      <c r="M465" s="158"/>
      <c r="N465" s="158"/>
      <c r="O465" s="158"/>
      <c r="P465" s="157"/>
      <c r="Q465" s="158"/>
      <c r="R465" s="412"/>
      <c r="S465" s="419"/>
      <c r="T465" s="418" t="s">
        <v>1144</v>
      </c>
      <c r="U465" s="406">
        <f t="shared" ref="U465:W465" si="29">SUM(X465,AA465,AD465)</f>
        <v>26</v>
      </c>
      <c r="V465" s="406">
        <f t="shared" si="29"/>
        <v>1495800</v>
      </c>
      <c r="W465" s="406">
        <f t="shared" si="29"/>
        <v>168300</v>
      </c>
      <c r="X465" s="408">
        <f>COUNTIF($D$4:$D$195,"华林")</f>
        <v>12</v>
      </c>
      <c r="Y465" s="408">
        <f>SUMIF($D$4:$D$195,"华林",F$4:F$195)</f>
        <v>908500</v>
      </c>
      <c r="Z465" s="408">
        <f>SUMIF($D$4:$D$195,"华林",G$4:G$195)</f>
        <v>138500</v>
      </c>
      <c r="AA465" s="408">
        <f>COUNTIF($D$196:$D$292,"华林")</f>
        <v>11</v>
      </c>
      <c r="AB465" s="408">
        <f>SUMIF($D$196:$D$292,"华林",F$196:F$292)</f>
        <v>76300</v>
      </c>
      <c r="AC465" s="408">
        <f>SUMIF($D$196:$D$292,"华林",G$196:G$292)</f>
        <v>29800</v>
      </c>
      <c r="AD465" s="408">
        <f>COUNTIF($D$294:$D$451,"华林")</f>
        <v>3</v>
      </c>
      <c r="AE465" s="408">
        <f>SUMIF($D$294:$D$451,"华林",F$294:F$451)</f>
        <v>511000</v>
      </c>
      <c r="AG465" s="158">
        <v>9</v>
      </c>
      <c r="AH465" s="158">
        <v>3</v>
      </c>
      <c r="AI465" s="158">
        <f t="shared" si="25"/>
        <v>6</v>
      </c>
      <c r="AJ465" s="150">
        <v>9</v>
      </c>
    </row>
    <row r="466" s="150" customFormat="1" spans="1:36">
      <c r="A466" s="412"/>
      <c r="B466" s="413"/>
      <c r="C466" s="103"/>
      <c r="D466" s="158"/>
      <c r="E466" s="414"/>
      <c r="F466" s="415"/>
      <c r="G466" s="158"/>
      <c r="H466" s="414"/>
      <c r="I466" s="416"/>
      <c r="J466" s="416"/>
      <c r="K466" s="158"/>
      <c r="L466" s="158"/>
      <c r="M466" s="158"/>
      <c r="N466" s="158"/>
      <c r="O466" s="158"/>
      <c r="P466" s="157"/>
      <c r="Q466" s="158"/>
      <c r="R466" s="412"/>
      <c r="S466" s="419"/>
      <c r="T466" s="418" t="s">
        <v>1265</v>
      </c>
      <c r="U466" s="406">
        <f t="shared" ref="U466:W466" si="30">SUM(X466,AA466,AD466)</f>
        <v>16</v>
      </c>
      <c r="V466" s="406">
        <f t="shared" si="30"/>
        <v>4137300</v>
      </c>
      <c r="W466" s="406">
        <f t="shared" si="30"/>
        <v>44000</v>
      </c>
      <c r="X466" s="408">
        <f>COUNTIF($D$4:$D$195,"太湖")</f>
        <v>8</v>
      </c>
      <c r="Y466" s="408">
        <f>SUMIF($D$4:$D$195,"太湖",F$4:F$195)</f>
        <v>323300</v>
      </c>
      <c r="Z466" s="408">
        <f>SUMIF($D$4:$D$195,"太湖",G$4:G$195)</f>
        <v>41000</v>
      </c>
      <c r="AA466" s="408">
        <f>COUNTIF($D$196:$D$292,"太湖")</f>
        <v>3</v>
      </c>
      <c r="AB466" s="408">
        <f>SUMIF($D$196:$D$292,"太湖",F$196:F$292)</f>
        <v>6000</v>
      </c>
      <c r="AC466" s="408">
        <f>SUMIF($D$196:$D$292,"太湖",G$196:G$292)</f>
        <v>3000</v>
      </c>
      <c r="AD466" s="408">
        <f>COUNTIF($D$294:$D$451,"太湖")</f>
        <v>5</v>
      </c>
      <c r="AE466" s="408">
        <f>SUMIF($D$294:$D$451,"太湖",F$294:F$451)</f>
        <v>3808000</v>
      </c>
      <c r="AG466" s="158">
        <v>4</v>
      </c>
      <c r="AH466" s="158">
        <v>0</v>
      </c>
      <c r="AI466" s="158">
        <f t="shared" si="25"/>
        <v>4</v>
      </c>
      <c r="AJ466" s="150">
        <v>4</v>
      </c>
    </row>
    <row r="467" s="150" customFormat="1" spans="1:36">
      <c r="A467" s="412"/>
      <c r="B467" s="413"/>
      <c r="C467" s="103"/>
      <c r="D467" s="158"/>
      <c r="E467" s="414"/>
      <c r="F467" s="415"/>
      <c r="G467" s="158"/>
      <c r="H467" s="414"/>
      <c r="I467" s="416"/>
      <c r="J467" s="416"/>
      <c r="K467" s="158"/>
      <c r="L467" s="158"/>
      <c r="M467" s="158"/>
      <c r="N467" s="158"/>
      <c r="O467" s="158"/>
      <c r="P467" s="157"/>
      <c r="Q467" s="158"/>
      <c r="R467" s="412"/>
      <c r="S467" s="419"/>
      <c r="T467" s="420" t="s">
        <v>1400</v>
      </c>
      <c r="U467" s="406">
        <f>Sheet3!C27</f>
        <v>15</v>
      </c>
      <c r="V467" s="406">
        <f>Sheet3!D27</f>
        <v>931945</v>
      </c>
      <c r="W467" s="406">
        <f>Sheet3!E27</f>
        <v>91145</v>
      </c>
      <c r="X467" s="406">
        <f>Sheet3!G27</f>
        <v>8</v>
      </c>
      <c r="Y467" s="406">
        <f>Sheet3!H27</f>
        <v>638200</v>
      </c>
      <c r="Z467" s="406">
        <f>Sheet3!I27</f>
        <v>88200</v>
      </c>
      <c r="AA467" s="406">
        <f>Sheet3!K27</f>
        <v>4</v>
      </c>
      <c r="AB467" s="406">
        <f>Sheet3!L27</f>
        <v>13745</v>
      </c>
      <c r="AC467" s="406">
        <f>Sheet3!M27</f>
        <v>2945</v>
      </c>
      <c r="AD467" s="406">
        <f>Sheet3!O27</f>
        <v>3</v>
      </c>
      <c r="AE467" s="406">
        <f>Sheet3!P27</f>
        <v>280000</v>
      </c>
      <c r="AG467" s="158">
        <v>8</v>
      </c>
      <c r="AH467" s="158">
        <v>3</v>
      </c>
      <c r="AI467" s="158">
        <f t="shared" si="25"/>
        <v>5</v>
      </c>
      <c r="AJ467" s="150">
        <v>5</v>
      </c>
    </row>
    <row r="468" spans="1:21">
      <c r="A468" s="412"/>
      <c r="B468" s="413"/>
      <c r="D468" s="158"/>
      <c r="E468" s="414"/>
      <c r="F468" s="415"/>
      <c r="G468" s="158"/>
      <c r="H468" s="414"/>
      <c r="I468" s="416"/>
      <c r="J468" s="416"/>
      <c r="K468" s="158"/>
      <c r="L468" s="158"/>
      <c r="M468" s="158"/>
      <c r="N468" s="158"/>
      <c r="O468" s="158"/>
      <c r="U468" s="155"/>
    </row>
    <row r="469" spans="21:21">
      <c r="U469" s="155"/>
    </row>
    <row r="470" spans="21:21">
      <c r="U470" s="155"/>
    </row>
    <row r="471" spans="21:21">
      <c r="U471" s="155"/>
    </row>
    <row r="472" spans="21:21">
      <c r="U472" s="155"/>
    </row>
    <row r="473" spans="21:21">
      <c r="U473" s="155"/>
    </row>
    <row r="474" spans="21:21">
      <c r="U474" s="155"/>
    </row>
    <row r="475" spans="21:21">
      <c r="U475" s="155"/>
    </row>
    <row r="476" spans="21:21">
      <c r="U476" s="155"/>
    </row>
    <row r="477" spans="21:21">
      <c r="U477" s="155"/>
    </row>
  </sheetData>
  <autoFilter ref="A3:XFD423">
    <filterColumn colId="3">
      <customFilters>
        <customFilter operator="equal" val="凤办_x000a_龙办_x000a_常太镇_x000a_华亭镇"/>
        <customFilter operator="equal" val="凤办"/>
      </customFilters>
    </filterColumn>
    <extLst/>
  </autoFilter>
  <mergeCells count="30">
    <mergeCell ref="A1:N1"/>
    <mergeCell ref="G2:H2"/>
    <mergeCell ref="M2:N2"/>
    <mergeCell ref="X430:Z430"/>
    <mergeCell ref="AA430:AC430"/>
    <mergeCell ref="AD430:AE430"/>
    <mergeCell ref="X455:Z455"/>
    <mergeCell ref="AA455:AC455"/>
    <mergeCell ref="AD455:AE455"/>
    <mergeCell ref="A2:A3"/>
    <mergeCell ref="B2:B3"/>
    <mergeCell ref="C2:C3"/>
    <mergeCell ref="D2:D3"/>
    <mergeCell ref="E2:E3"/>
    <mergeCell ref="F2:F3"/>
    <mergeCell ref="I2:I3"/>
    <mergeCell ref="J2:J3"/>
    <mergeCell ref="K2:K3"/>
    <mergeCell ref="L2:L3"/>
    <mergeCell ref="O2:O3"/>
    <mergeCell ref="P2:P3"/>
    <mergeCell ref="Q2:Q3"/>
    <mergeCell ref="S430:S431"/>
    <mergeCell ref="T430:T431"/>
    <mergeCell ref="U430:U431"/>
    <mergeCell ref="U455:U456"/>
    <mergeCell ref="V430:V431"/>
    <mergeCell ref="V455:V456"/>
    <mergeCell ref="W430:W431"/>
    <mergeCell ref="W455:W456"/>
  </mergeCells>
  <dataValidations count="10">
    <dataValidation type="list" allowBlank="1" showInputMessage="1" showErrorMessage="1" errorTitle="提示框" error="请单击向下三角尖,并从列表框中的备选答案中选择一个." sqref="D86 D79:D81">
      <formula1>_____</formula1>
    </dataValidation>
    <dataValidation type="list" allowBlank="1" showInputMessage="1" showErrorMessage="1" sqref="C1 C66 C87 C109 C156 C170 C175 C230 C235 C241 C265 C284 C311 C315 C324 C338 C351 C371 C394 C4:C6 C23:C35 C44:C47 C71:C74 C137:C140 C160:C161 C196:C199 C214:C219 C222:C223 C293:C294 C424:C1048576">
      <formula1>"工业,能源,农林牧渔,水利,交通,房地产,棚户区,市政设施,美丽乡村,民政,文化旅游,医疗卫生,教育,其他,商贸服务"</formula1>
    </dataValidation>
    <dataValidation type="list" allowBlank="1" showInputMessage="1" showErrorMessage="1" errorTitle="提示框" error="请单击向下三角尖,并从列表框中的备选答案中选择一个." sqref="AC214 JY214 TU214 ADQ214 ANM214 AXI214 BHE214 BRA214 CAW214 CKS214 CUO214 DEK214 DOG214 DYC214 EHY214 ERU214 FBQ214 FLM214 FVI214 GFE214 GPA214 GYW214 HIS214 HSO214 ICK214 IMG214 IWC214 JFY214 JPU214 JZQ214 KJM214 KTI214 LDE214 LNA214 LWW214 MGS214 MQO214 NAK214 NKG214 NUC214 ODY214 ONU214 OXQ214 PHM214 PRI214 QBE214 QLA214 QUW214 RES214 ROO214 RYK214 SIG214 SSC214 TBY214 TLU214 TVQ214 UFM214 UPI214 UZE214 VJA214 VSW214 WCS214 WMO214 JH242:JH243 TD242:TD243 ACZ242:ACZ243 AMV242:AMV243 AWR242:AWR243 BGN242:BGN243 BQJ242:BQJ243 CAF242:CAF243 CKB242:CKB243 CTX242:CTX243 DDT242:DDT243 DNP242:DNP243 DXL242:DXL243 EHH242:EHH243 ERD242:ERD243 FAZ242:FAZ243 FKV242:FKV243 FUR242:FUR243 GEN242:GEN243 GOJ242:GOJ243 GYF242:GYF243 HIB242:HIB243 HRX242:HRX243 IBT242:IBT243 ILP242:ILP243 IVL242:IVL243 JFH242:JFH243 JPD242:JPD243 JYZ242:JYZ243 KIV242:KIV243 KSR242:KSR243 LCN242:LCN243 LMJ242:LMJ243 LWF242:LWF243 MGB242:MGB243 MPX242:MPX243 MZT242:MZT243 NJP242:NJP243 NTL242:NTL243 ODH242:ODH243 OND242:OND243 OWZ242:OWZ243 PGV242:PGV243 PQR242:PQR243 QAN242:QAN243 QKJ242:QKJ243 QUF242:QUF243 REB242:REB243 RNX242:RNX243 RXT242:RXT243 SHP242:SHP243 SRL242:SRL243 TBH242:TBH243 TLD242:TLD243 TUZ242:TUZ243 UEV242:UEV243 UOR242:UOR243 UYN242:UYN243 VIJ242:VIJ243 VSF242:VSF243 WCB242:WCB243 WLX242:WLX243">
      <formula1>AREA</formula1>
    </dataValidation>
    <dataValidation allowBlank="1" showErrorMessage="1" sqref="B100 E100 B356 B361 B368 E415 E389:E390"/>
    <dataValidation type="list" allowBlank="1" showInputMessage="1" showErrorMessage="1" errorTitle="提示框" error="请单击向下三角尖,并从列表框中的备选答案中选择一个." sqref="D63">
      <formula1>____</formula1>
    </dataValidation>
    <dataValidation type="list" allowBlank="1" showInputMessage="1" showErrorMessage="1" errorTitle="提示框" error="请单击向下三角尖,并从列表框中的备选答案中选择一个." sqref="D298 D52:D57 D224:D225 D279:D280 D320:D322 D418:D419">
      <formula1>_</formula1>
    </dataValidation>
    <dataValidation allowBlank="1" showInputMessage="1" showErrorMessage="1" sqref="E85"/>
    <dataValidation type="list" allowBlank="1" showInputMessage="1" showErrorMessage="1" errorTitle="出错提示" error="请单击向下三角尖,并从列表框中的备选答案中选择一个." sqref="D208 D13:D15 D202:D205">
      <formula1>INDIRECT(#REF!)</formula1>
    </dataValidation>
    <dataValidation type="list" allowBlank="1" showInputMessage="1" showErrorMessage="1" errorTitle="出错提示" error="请单击向下三角尖,并从列表框中的备选答案中选择一个." sqref="AA313:AB313 JW313:JX313 TS313:TT313 ADO313:ADP313 ANK313:ANL313 AXG313:AXH313 BHC313:BHD313 BQY313:BQZ313 CAU313:CAV313 CKQ313:CKR313 CUM313:CUN313 DEI313:DEJ313 DOE313:DOF313 DYA313:DYB313 EHW313:EHX313 ERS313:ERT313 FBO313:FBP313 FLK313:FLL313 FVG313:FVH313 GFC313:GFD313 GOY313:GOZ313 GYU313:GYV313 HIQ313:HIR313 HSM313:HSN313 ICI313:ICJ313 IME313:IMF313 IWA313:IWB313 JFW313:JFX313 JPS313:JPT313 JZO313:JZP313 KJK313:KJL313 KTG313:KTH313 LDC313:LDD313 LMY313:LMZ313 LWU313:LWV313 MGQ313:MGR313 MQM313:MQN313 NAI313:NAJ313 NKE313:NKF313 NUA313:NUB313 ODW313:ODX313 ONS313:ONT313 OXO313:OXP313 PHK313:PHL313 PRG313:PRH313 QBC313:QBD313 QKY313:QKZ313 QUU313:QUV313 REQ313:RER313 ROM313:RON313 RYI313:RYJ313 SIE313:SIF313 SSA313:SSB313 TBW313:TBX313 TLS313:TLT313 TVO313:TVP313 UFK313:UFL313 UPG313:UPH313 UZC313:UZD313 VIY313:VIZ313 VSU313:VSV313 WCQ313:WCR313 WMM313:WMN313">
      <formula1>CompleteAndStart</formula1>
    </dataValidation>
    <dataValidation type="list" allowBlank="1" showInputMessage="1" showErrorMessage="1" errorTitle="提示框" error="请单击向下三角尖,并从列表框中的备选答案中选择一个." sqref="D363:D366">
      <formula1>___________</formula1>
    </dataValidation>
  </dataValidations>
  <printOptions horizontalCentered="1"/>
  <pageMargins left="0.235416666666667" right="0.235416666666667" top="0.471527777777778" bottom="0.55" header="0.15625" footer="0.393055555555556"/>
  <pageSetup paperSize="9" scale="70" fitToHeight="0" orientation="landscape"/>
  <headerFooter alignWithMargins="0">
    <oddFooter>&amp;C第 &amp;P 页</oddFooter>
  </headerFooter>
  <rowBreaks count="1" manualBreakCount="1">
    <brk id="243" max="1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7"/>
  <sheetViews>
    <sheetView view="pageBreakPreview" zoomScaleNormal="85" topLeftCell="A11" workbookViewId="0">
      <selection activeCell="T14" sqref="T14"/>
    </sheetView>
  </sheetViews>
  <sheetFormatPr defaultColWidth="9" defaultRowHeight="14.25"/>
  <cols>
    <col min="1" max="1" width="4.375" customWidth="1"/>
    <col min="2" max="2" width="12.5" customWidth="1"/>
    <col min="3" max="3" width="7.625" customWidth="1"/>
    <col min="4" max="4" width="11.625" customWidth="1"/>
    <col min="5" max="5" width="10.625" customWidth="1"/>
    <col min="6" max="6" width="6.875" style="34" customWidth="1"/>
    <col min="7" max="7" width="7.625" style="35" customWidth="1"/>
    <col min="8" max="9" width="10.375" customWidth="1"/>
    <col min="10" max="10" width="7" customWidth="1"/>
    <col min="11" max="11" width="7.625" style="35" customWidth="1"/>
    <col min="12" max="13" width="10.375" customWidth="1"/>
    <col min="14" max="14" width="6.25" customWidth="1"/>
    <col min="15" max="15" width="7.625" style="35" customWidth="1"/>
    <col min="16" max="16" width="11.375" customWidth="1"/>
  </cols>
  <sheetData>
    <row r="1" s="27" customFormat="1" ht="30" customHeight="1" spans="1:16">
      <c r="A1" s="36" t="s">
        <v>3409</v>
      </c>
      <c r="B1" s="36"/>
      <c r="C1" s="36"/>
      <c r="D1" s="36"/>
      <c r="E1" s="36"/>
      <c r="F1" s="37"/>
      <c r="G1" s="36"/>
      <c r="H1" s="36"/>
      <c r="I1" s="36"/>
      <c r="J1" s="36"/>
      <c r="K1" s="36"/>
      <c r="L1" s="36"/>
      <c r="M1" s="36"/>
      <c r="N1" s="36"/>
      <c r="O1" s="36"/>
      <c r="P1" s="36"/>
    </row>
    <row r="2" s="28" customFormat="1" ht="12.75" spans="6:16">
      <c r="F2" s="38"/>
      <c r="G2" s="39"/>
      <c r="K2" s="39"/>
      <c r="O2" s="69" t="s">
        <v>3410</v>
      </c>
      <c r="P2" s="69"/>
    </row>
    <row r="3" s="29" customFormat="1" ht="20.1" customHeight="1" spans="1:16">
      <c r="A3" s="40" t="s">
        <v>1</v>
      </c>
      <c r="B3" s="41" t="s">
        <v>4</v>
      </c>
      <c r="C3" s="42" t="s">
        <v>1445</v>
      </c>
      <c r="D3" s="43"/>
      <c r="E3" s="43"/>
      <c r="F3" s="44"/>
      <c r="G3" s="45" t="s">
        <v>1439</v>
      </c>
      <c r="H3" s="46"/>
      <c r="I3" s="46"/>
      <c r="J3" s="70"/>
      <c r="K3" s="66" t="s">
        <v>1440</v>
      </c>
      <c r="L3" s="67"/>
      <c r="M3" s="67"/>
      <c r="N3" s="71"/>
      <c r="O3" s="66" t="s">
        <v>1441</v>
      </c>
      <c r="P3" s="71"/>
    </row>
    <row r="4" s="29" customFormat="1" ht="20.1" customHeight="1" spans="1:16">
      <c r="A4" s="41"/>
      <c r="B4" s="41"/>
      <c r="C4" s="41" t="s">
        <v>3411</v>
      </c>
      <c r="D4" s="41" t="s">
        <v>1476</v>
      </c>
      <c r="E4" s="40" t="s">
        <v>3403</v>
      </c>
      <c r="F4" s="47" t="s">
        <v>3412</v>
      </c>
      <c r="G4" s="48" t="s">
        <v>3411</v>
      </c>
      <c r="H4" s="41" t="s">
        <v>1476</v>
      </c>
      <c r="I4" s="41" t="s">
        <v>3403</v>
      </c>
      <c r="J4" s="72" t="s">
        <v>3412</v>
      </c>
      <c r="K4" s="48" t="s">
        <v>3411</v>
      </c>
      <c r="L4" s="41" t="s">
        <v>1476</v>
      </c>
      <c r="M4" s="41" t="s">
        <v>3403</v>
      </c>
      <c r="N4" s="72" t="s">
        <v>3412</v>
      </c>
      <c r="O4" s="48" t="s">
        <v>3411</v>
      </c>
      <c r="P4" s="72" t="s">
        <v>1476</v>
      </c>
    </row>
    <row r="5" s="30" customFormat="1" ht="23.1" customHeight="1" spans="1:16">
      <c r="A5" s="49"/>
      <c r="B5" s="41" t="s">
        <v>1438</v>
      </c>
      <c r="C5" s="50">
        <f t="shared" ref="C5:C11" si="0">SUM(G5,K5,O5)</f>
        <v>398</v>
      </c>
      <c r="D5" s="50">
        <f t="shared" ref="D5:D11" si="1">SUM(H5,L5,P5)</f>
        <v>21833569</v>
      </c>
      <c r="E5" s="50">
        <f t="shared" ref="E5:E11" si="2">SUM(I5,M5,Q5)</f>
        <v>2655187</v>
      </c>
      <c r="F5" s="47"/>
      <c r="G5" s="51">
        <f t="shared" ref="G5:I5" si="3">G6+G7+G8+G9+G10+G11</f>
        <v>184</v>
      </c>
      <c r="H5" s="41">
        <f t="shared" si="3"/>
        <v>6821161</v>
      </c>
      <c r="I5" s="41">
        <f t="shared" si="3"/>
        <v>1795162</v>
      </c>
      <c r="J5" s="72"/>
      <c r="K5" s="51">
        <f t="shared" ref="K5:M5" si="4">K6+K7+K8+K9+K10+K11</f>
        <v>90</v>
      </c>
      <c r="L5" s="41">
        <f t="shared" si="4"/>
        <v>2877365</v>
      </c>
      <c r="M5" s="41">
        <f t="shared" si="4"/>
        <v>860025</v>
      </c>
      <c r="N5" s="72"/>
      <c r="O5" s="51">
        <f>O6+O7+O8+O9+O10+O11</f>
        <v>124</v>
      </c>
      <c r="P5" s="72">
        <f>P6+P7+P8+P9+P10+P11</f>
        <v>12135043</v>
      </c>
    </row>
    <row r="6" s="31" customFormat="1" ht="21.95" customHeight="1" spans="1:16">
      <c r="A6" s="52" t="s">
        <v>24</v>
      </c>
      <c r="B6" s="52" t="s">
        <v>3404</v>
      </c>
      <c r="C6" s="53">
        <f t="shared" si="0"/>
        <v>58</v>
      </c>
      <c r="D6" s="53">
        <f t="shared" si="1"/>
        <v>7309800</v>
      </c>
      <c r="E6" s="53">
        <f t="shared" si="2"/>
        <v>221800</v>
      </c>
      <c r="F6" s="54">
        <f t="shared" ref="F6:F11" si="5">SUM(E6/E$5)</f>
        <v>0.0835346060371642</v>
      </c>
      <c r="G6" s="55">
        <f>Sheet2!X433</f>
        <v>26</v>
      </c>
      <c r="H6" s="56">
        <f>Sheet2!Y433</f>
        <v>1230600</v>
      </c>
      <c r="I6" s="56">
        <f>Sheet2!Z433</f>
        <v>182000</v>
      </c>
      <c r="J6" s="73">
        <f t="shared" ref="J6:J11" si="6">SUM(I6/I$5)</f>
        <v>0.101383607718969</v>
      </c>
      <c r="K6" s="55">
        <f>Sheet2!AA433</f>
        <v>16</v>
      </c>
      <c r="L6" s="56">
        <f>Sheet2!AB433</f>
        <v>88200</v>
      </c>
      <c r="M6" s="56">
        <f>Sheet2!AC433</f>
        <v>39800</v>
      </c>
      <c r="N6" s="73">
        <f t="shared" ref="N6:N11" si="7">SUM(M6/M$5)</f>
        <v>0.0462777244847533</v>
      </c>
      <c r="O6" s="55">
        <f>Sheet2!AD433</f>
        <v>16</v>
      </c>
      <c r="P6" s="74">
        <f>Sheet2!AE433</f>
        <v>5991000</v>
      </c>
    </row>
    <row r="7" s="31" customFormat="1" ht="21.95" customHeight="1" spans="1:16">
      <c r="A7" s="52" t="s">
        <v>166</v>
      </c>
      <c r="B7" s="52" t="s">
        <v>1478</v>
      </c>
      <c r="C7" s="53">
        <f t="shared" si="0"/>
        <v>58</v>
      </c>
      <c r="D7" s="53">
        <f t="shared" si="1"/>
        <v>286512</v>
      </c>
      <c r="E7" s="53">
        <f t="shared" si="2"/>
        <v>78736</v>
      </c>
      <c r="F7" s="54">
        <f t="shared" si="5"/>
        <v>0.0296536552792703</v>
      </c>
      <c r="G7" s="55">
        <f>Sheet2!X436</f>
        <v>31</v>
      </c>
      <c r="H7" s="56">
        <f>Sheet2!Y436</f>
        <v>133512</v>
      </c>
      <c r="I7" s="56">
        <f>Sheet2!Z436</f>
        <v>60536</v>
      </c>
      <c r="J7" s="73">
        <f t="shared" si="6"/>
        <v>0.0337217476751402</v>
      </c>
      <c r="K7" s="55">
        <f>Sheet2!AA436</f>
        <v>15</v>
      </c>
      <c r="L7" s="56">
        <f>Sheet2!AB436</f>
        <v>54000</v>
      </c>
      <c r="M7" s="56">
        <f>Sheet2!AC436</f>
        <v>18200</v>
      </c>
      <c r="N7" s="73">
        <f t="shared" si="7"/>
        <v>0.0211621755181535</v>
      </c>
      <c r="O7" s="55">
        <f>Sheet2!AD436</f>
        <v>12</v>
      </c>
      <c r="P7" s="74">
        <f>Sheet2!AE436</f>
        <v>99000</v>
      </c>
    </row>
    <row r="8" s="31" customFormat="1" ht="21.95" customHeight="1" spans="1:16">
      <c r="A8" s="52" t="s">
        <v>217</v>
      </c>
      <c r="B8" s="52" t="s">
        <v>1479</v>
      </c>
      <c r="C8" s="53">
        <f t="shared" si="0"/>
        <v>38</v>
      </c>
      <c r="D8" s="53">
        <f t="shared" si="1"/>
        <v>1178092</v>
      </c>
      <c r="E8" s="53">
        <f t="shared" si="2"/>
        <v>200626</v>
      </c>
      <c r="F8" s="54">
        <f t="shared" si="5"/>
        <v>0.0755600264689455</v>
      </c>
      <c r="G8" s="55">
        <f>Sheet2!X439</f>
        <v>20</v>
      </c>
      <c r="H8" s="56">
        <f>Sheet2!Y439</f>
        <v>919076</v>
      </c>
      <c r="I8" s="56">
        <f>Sheet2!Z439</f>
        <v>181426</v>
      </c>
      <c r="J8" s="73">
        <f t="shared" si="6"/>
        <v>0.101063859417702</v>
      </c>
      <c r="K8" s="55">
        <f>Sheet2!AA439</f>
        <v>5</v>
      </c>
      <c r="L8" s="56">
        <f>Sheet2!AB439</f>
        <v>76000</v>
      </c>
      <c r="M8" s="56">
        <f>Sheet2!AC439</f>
        <v>19200</v>
      </c>
      <c r="N8" s="73">
        <f t="shared" si="7"/>
        <v>0.0223249324147554</v>
      </c>
      <c r="O8" s="55">
        <f>Sheet2!AD439</f>
        <v>13</v>
      </c>
      <c r="P8" s="74">
        <f>Sheet2!AE439</f>
        <v>183016</v>
      </c>
    </row>
    <row r="9" s="31" customFormat="1" ht="21.95" customHeight="1" spans="1:16">
      <c r="A9" s="52" t="s">
        <v>3413</v>
      </c>
      <c r="B9" s="52" t="s">
        <v>1480</v>
      </c>
      <c r="C9" s="53">
        <f t="shared" si="0"/>
        <v>133</v>
      </c>
      <c r="D9" s="53">
        <f t="shared" si="1"/>
        <v>9511233</v>
      </c>
      <c r="E9" s="53">
        <f t="shared" si="2"/>
        <v>1823545</v>
      </c>
      <c r="F9" s="54">
        <f t="shared" si="5"/>
        <v>0.686785902461861</v>
      </c>
      <c r="G9" s="55">
        <f>Sheet2!X440</f>
        <v>74</v>
      </c>
      <c r="H9" s="56">
        <f>Sheet2!Y440</f>
        <v>3454818</v>
      </c>
      <c r="I9" s="56">
        <f>Sheet2!Z440</f>
        <v>1118000</v>
      </c>
      <c r="J9" s="73">
        <f t="shared" si="6"/>
        <v>0.622785018845096</v>
      </c>
      <c r="K9" s="55">
        <f>Sheet2!AA440</f>
        <v>27</v>
      </c>
      <c r="L9" s="56">
        <f>Sheet2!AB440</f>
        <v>2369515</v>
      </c>
      <c r="M9" s="56">
        <f>Sheet2!AC440</f>
        <v>705545</v>
      </c>
      <c r="N9" s="73">
        <f t="shared" si="7"/>
        <v>0.820377314612947</v>
      </c>
      <c r="O9" s="55">
        <f>Sheet2!AD440</f>
        <v>32</v>
      </c>
      <c r="P9" s="74">
        <f>Sheet2!AE440</f>
        <v>3686900</v>
      </c>
    </row>
    <row r="10" s="31" customFormat="1" ht="21.95" customHeight="1" spans="1:16">
      <c r="A10" s="52" t="s">
        <v>3414</v>
      </c>
      <c r="B10" s="52" t="s">
        <v>1481</v>
      </c>
      <c r="C10" s="53">
        <f t="shared" si="0"/>
        <v>54</v>
      </c>
      <c r="D10" s="53">
        <f t="shared" si="1"/>
        <v>597232</v>
      </c>
      <c r="E10" s="53">
        <f t="shared" si="2"/>
        <v>91880</v>
      </c>
      <c r="F10" s="54">
        <f t="shared" si="5"/>
        <v>0.0346039657470453</v>
      </c>
      <c r="G10" s="55">
        <f>Sheet2!X445</f>
        <v>16</v>
      </c>
      <c r="H10" s="56">
        <f>Sheet2!Y445</f>
        <v>117455</v>
      </c>
      <c r="I10" s="56">
        <f>Sheet2!Z445</f>
        <v>65300</v>
      </c>
      <c r="J10" s="73">
        <f t="shared" si="6"/>
        <v>0.0363755471651026</v>
      </c>
      <c r="K10" s="55">
        <f>Sheet2!AA445</f>
        <v>18</v>
      </c>
      <c r="L10" s="56">
        <f>Sheet2!AB445</f>
        <v>86650</v>
      </c>
      <c r="M10" s="56">
        <f>Sheet2!AC445</f>
        <v>26580</v>
      </c>
      <c r="N10" s="73">
        <f t="shared" si="7"/>
        <v>0.030906078311677</v>
      </c>
      <c r="O10" s="55">
        <f>Sheet2!AD445</f>
        <v>20</v>
      </c>
      <c r="P10" s="74">
        <f>Sheet2!AE445</f>
        <v>393127</v>
      </c>
    </row>
    <row r="11" s="31" customFormat="1" ht="21.95" customHeight="1" spans="1:16">
      <c r="A11" s="52" t="s">
        <v>3415</v>
      </c>
      <c r="B11" s="52" t="s">
        <v>41</v>
      </c>
      <c r="C11" s="53">
        <f t="shared" si="0"/>
        <v>57</v>
      </c>
      <c r="D11" s="53">
        <f t="shared" si="1"/>
        <v>2950700</v>
      </c>
      <c r="E11" s="53">
        <f t="shared" si="2"/>
        <v>238600</v>
      </c>
      <c r="F11" s="54">
        <f t="shared" si="5"/>
        <v>0.0898618440057141</v>
      </c>
      <c r="G11" s="57">
        <f>Sheet2!X451</f>
        <v>17</v>
      </c>
      <c r="H11" s="58">
        <f>Sheet2!Y451</f>
        <v>965700</v>
      </c>
      <c r="I11" s="58">
        <f>Sheet2!Z451</f>
        <v>187900</v>
      </c>
      <c r="J11" s="75">
        <f t="shared" si="6"/>
        <v>0.104670219177991</v>
      </c>
      <c r="K11" s="57">
        <f>Sheet2!AA451</f>
        <v>9</v>
      </c>
      <c r="L11" s="58">
        <f>Sheet2!AB451</f>
        <v>203000</v>
      </c>
      <c r="M11" s="58">
        <f>Sheet2!AC451</f>
        <v>50700</v>
      </c>
      <c r="N11" s="75">
        <f t="shared" si="7"/>
        <v>0.0589517746577134</v>
      </c>
      <c r="O11" s="57">
        <f>Sheet2!AD451</f>
        <v>31</v>
      </c>
      <c r="P11" s="76">
        <f>Sheet2!AE451</f>
        <v>1782000</v>
      </c>
    </row>
    <row r="12" s="31" customFormat="1" ht="15" customHeight="1" spans="1:16">
      <c r="A12" s="59"/>
      <c r="B12" s="59"/>
      <c r="C12" s="60"/>
      <c r="D12" s="60"/>
      <c r="E12" s="60"/>
      <c r="F12" s="61"/>
      <c r="G12" s="62"/>
      <c r="H12" s="62"/>
      <c r="I12" s="62"/>
      <c r="J12" s="62"/>
      <c r="K12" s="62"/>
      <c r="L12" s="62"/>
      <c r="M12" s="62"/>
      <c r="N12" s="62"/>
      <c r="O12" s="62"/>
      <c r="P12" s="62"/>
    </row>
    <row r="13" s="27" customFormat="1" ht="25.5" spans="1:16">
      <c r="A13" s="63" t="s">
        <v>3416</v>
      </c>
      <c r="B13" s="63"/>
      <c r="C13" s="63"/>
      <c r="D13" s="63"/>
      <c r="E13" s="63"/>
      <c r="F13" s="64"/>
      <c r="G13" s="63"/>
      <c r="H13" s="63"/>
      <c r="I13" s="63"/>
      <c r="J13" s="63"/>
      <c r="K13" s="63"/>
      <c r="L13" s="63"/>
      <c r="M13" s="63"/>
      <c r="N13" s="63"/>
      <c r="O13" s="63"/>
      <c r="P13" s="63"/>
    </row>
    <row r="14" s="28" customFormat="1" ht="12.75" spans="6:16">
      <c r="F14" s="38"/>
      <c r="G14" s="39"/>
      <c r="K14" s="39"/>
      <c r="O14" s="69" t="s">
        <v>3410</v>
      </c>
      <c r="P14" s="69"/>
    </row>
    <row r="15" ht="20.1" customHeight="1" spans="1:16">
      <c r="A15" s="40" t="s">
        <v>1</v>
      </c>
      <c r="B15" s="41" t="s">
        <v>4</v>
      </c>
      <c r="C15" s="40" t="s">
        <v>1445</v>
      </c>
      <c r="D15" s="40"/>
      <c r="E15" s="40"/>
      <c r="F15" s="65"/>
      <c r="G15" s="66" t="s">
        <v>1439</v>
      </c>
      <c r="H15" s="67"/>
      <c r="I15" s="67"/>
      <c r="J15" s="71"/>
      <c r="K15" s="66" t="s">
        <v>1440</v>
      </c>
      <c r="L15" s="67"/>
      <c r="M15" s="67"/>
      <c r="N15" s="71"/>
      <c r="O15" s="66" t="s">
        <v>1441</v>
      </c>
      <c r="P15" s="71"/>
    </row>
    <row r="16" ht="20.1" customHeight="1" spans="1:19">
      <c r="A16" s="41"/>
      <c r="B16" s="41"/>
      <c r="C16" s="41" t="s">
        <v>3411</v>
      </c>
      <c r="D16" s="41" t="s">
        <v>1476</v>
      </c>
      <c r="E16" s="40" t="s">
        <v>3403</v>
      </c>
      <c r="F16" s="65"/>
      <c r="G16" s="48" t="s">
        <v>3411</v>
      </c>
      <c r="H16" s="41" t="s">
        <v>1476</v>
      </c>
      <c r="I16" s="41" t="s">
        <v>3403</v>
      </c>
      <c r="J16" s="72"/>
      <c r="K16" s="48" t="s">
        <v>3411</v>
      </c>
      <c r="L16" s="41" t="s">
        <v>1476</v>
      </c>
      <c r="M16" s="41" t="s">
        <v>3403</v>
      </c>
      <c r="N16" s="72"/>
      <c r="O16" s="48" t="s">
        <v>3411</v>
      </c>
      <c r="P16" s="72" t="s">
        <v>1476</v>
      </c>
      <c r="R16" s="77"/>
      <c r="S16" s="77"/>
    </row>
    <row r="17" s="32" customFormat="1" ht="23.1" customHeight="1" spans="1:19">
      <c r="A17" s="49"/>
      <c r="B17" s="41" t="s">
        <v>1438</v>
      </c>
      <c r="C17" s="41">
        <f t="shared" ref="C17:I17" si="8">C18+C20+C19+C21+C22+C23+C24+C25+C26+C27</f>
        <v>398</v>
      </c>
      <c r="D17" s="41">
        <f t="shared" si="8"/>
        <v>21833169</v>
      </c>
      <c r="E17" s="41">
        <f t="shared" si="8"/>
        <v>2654787</v>
      </c>
      <c r="F17" s="47"/>
      <c r="G17" s="51">
        <f t="shared" ref="G17:I17" si="9">G18+G20+G19+G21+G22+G23+G24+G25+G26+G27</f>
        <v>184</v>
      </c>
      <c r="H17" s="41">
        <f t="shared" si="9"/>
        <v>6821161</v>
      </c>
      <c r="I17" s="41">
        <f t="shared" si="9"/>
        <v>1795162</v>
      </c>
      <c r="J17" s="72"/>
      <c r="K17" s="51">
        <f t="shared" ref="K17:M17" si="10">K18+K20+K19+K21+K22+K23+K24+K25+K26+K27</f>
        <v>90</v>
      </c>
      <c r="L17" s="41">
        <f t="shared" si="10"/>
        <v>2876965</v>
      </c>
      <c r="M17" s="41">
        <f t="shared" si="10"/>
        <v>859625</v>
      </c>
      <c r="N17" s="72"/>
      <c r="O17" s="51">
        <f>O18+O20+O19+O21+O22+O23+O24+O25+O26+O27</f>
        <v>124</v>
      </c>
      <c r="P17" s="72">
        <f>P18+P20+P19+P21+P22+P23+P24+P25+P26+P27</f>
        <v>12135043</v>
      </c>
      <c r="R17" s="78"/>
      <c r="S17" s="78"/>
    </row>
    <row r="18" s="33" customFormat="1" ht="21.95" customHeight="1" spans="1:19">
      <c r="A18" s="68" t="s">
        <v>24</v>
      </c>
      <c r="B18" s="68" t="s">
        <v>3417</v>
      </c>
      <c r="C18" s="53">
        <f t="shared" ref="C18:C26" si="11">G18+K18+O18</f>
        <v>62</v>
      </c>
      <c r="D18" s="53">
        <f t="shared" ref="D18:D26" si="12">H18+L18+P18</f>
        <v>4741735</v>
      </c>
      <c r="E18" s="53">
        <f t="shared" ref="E18:E26" si="13">I18+M18</f>
        <v>634400</v>
      </c>
      <c r="F18" s="54">
        <f>SUM(E18/E$5)</f>
        <v>0.238928557574288</v>
      </c>
      <c r="G18" s="55">
        <f>Sheet2!X458</f>
        <v>29</v>
      </c>
      <c r="H18" s="56">
        <f>Sheet2!Y458</f>
        <v>2432018</v>
      </c>
      <c r="I18" s="56">
        <f>Sheet2!Z458</f>
        <v>544200</v>
      </c>
      <c r="J18" s="73">
        <f t="shared" ref="J18:J27" si="14">SUM(I18/I$5)</f>
        <v>0.303148128135511</v>
      </c>
      <c r="K18" s="55">
        <f>Sheet2!AA458</f>
        <v>8</v>
      </c>
      <c r="L18" s="56">
        <f>Sheet2!AB458</f>
        <v>209550</v>
      </c>
      <c r="M18" s="56">
        <f>Sheet2!AC458</f>
        <v>90200</v>
      </c>
      <c r="N18" s="73">
        <f t="shared" ref="N18:N27" si="15">SUM(M18/M$5)</f>
        <v>0.104880672073486</v>
      </c>
      <c r="O18" s="55">
        <f>Sheet2!AD458</f>
        <v>25</v>
      </c>
      <c r="P18" s="74">
        <f>Sheet2!AE458</f>
        <v>2100167</v>
      </c>
      <c r="R18" s="79"/>
      <c r="S18" s="79"/>
    </row>
    <row r="19" s="31" customFormat="1" ht="21.95" customHeight="1" spans="1:16">
      <c r="A19" s="52" t="s">
        <v>166</v>
      </c>
      <c r="B19" s="52" t="s">
        <v>3418</v>
      </c>
      <c r="C19" s="53">
        <f t="shared" si="11"/>
        <v>31</v>
      </c>
      <c r="D19" s="53">
        <f t="shared" si="12"/>
        <v>1331605</v>
      </c>
      <c r="E19" s="53">
        <f t="shared" si="13"/>
        <v>156500</v>
      </c>
      <c r="F19" s="54">
        <f t="shared" ref="F19:F27" si="16">SUM(E19/E$5)</f>
        <v>0.0589412346475032</v>
      </c>
      <c r="G19" s="55">
        <f>Sheet2!X459</f>
        <v>15</v>
      </c>
      <c r="H19" s="56">
        <f>Sheet2!Y459</f>
        <v>78605</v>
      </c>
      <c r="I19" s="56">
        <f>Sheet2!Z459</f>
        <v>50500</v>
      </c>
      <c r="J19" s="73">
        <f t="shared" si="14"/>
        <v>0.0281311658780656</v>
      </c>
      <c r="K19" s="55">
        <f>Sheet2!AA459</f>
        <v>7</v>
      </c>
      <c r="L19" s="56">
        <f>Sheet2!AB459</f>
        <v>742000</v>
      </c>
      <c r="M19" s="56">
        <f>Sheet2!AC459</f>
        <v>106000</v>
      </c>
      <c r="N19" s="73">
        <f t="shared" si="15"/>
        <v>0.123252231039795</v>
      </c>
      <c r="O19" s="55">
        <f>Sheet2!AD459</f>
        <v>9</v>
      </c>
      <c r="P19" s="74">
        <f>Sheet2!AE459</f>
        <v>511000</v>
      </c>
    </row>
    <row r="20" s="31" customFormat="1" ht="21.95" customHeight="1" spans="1:16">
      <c r="A20" s="52" t="s">
        <v>217</v>
      </c>
      <c r="B20" s="52" t="s">
        <v>3419</v>
      </c>
      <c r="C20" s="53">
        <f t="shared" si="11"/>
        <v>43</v>
      </c>
      <c r="D20" s="53">
        <f t="shared" si="12"/>
        <v>3575530</v>
      </c>
      <c r="E20" s="53">
        <f t="shared" si="13"/>
        <v>863000</v>
      </c>
      <c r="F20" s="54">
        <f t="shared" si="16"/>
        <v>0.325024188503484</v>
      </c>
      <c r="G20" s="55">
        <f>Sheet2!X460</f>
        <v>22</v>
      </c>
      <c r="H20" s="56">
        <f>Sheet2!Y460</f>
        <v>1157560</v>
      </c>
      <c r="I20" s="56">
        <f>Sheet2!Z460</f>
        <v>520000</v>
      </c>
      <c r="J20" s="73">
        <f t="shared" si="14"/>
        <v>0.289667450625626</v>
      </c>
      <c r="K20" s="55">
        <f>Sheet2!AA460</f>
        <v>7</v>
      </c>
      <c r="L20" s="56">
        <f>Sheet2!AB460</f>
        <v>806970</v>
      </c>
      <c r="M20" s="56">
        <f>Sheet2!AC460</f>
        <v>343000</v>
      </c>
      <c r="N20" s="73">
        <f t="shared" si="15"/>
        <v>0.398825615534432</v>
      </c>
      <c r="O20" s="55">
        <f>Sheet2!AD460</f>
        <v>14</v>
      </c>
      <c r="P20" s="74">
        <f>Sheet2!AE460</f>
        <v>1611000</v>
      </c>
    </row>
    <row r="21" s="31" customFormat="1" ht="21.95" customHeight="1" spans="1:16">
      <c r="A21" s="52" t="s">
        <v>3413</v>
      </c>
      <c r="B21" s="52" t="s">
        <v>642</v>
      </c>
      <c r="C21" s="53">
        <f t="shared" si="11"/>
        <v>68</v>
      </c>
      <c r="D21" s="53">
        <f t="shared" si="12"/>
        <v>2694340</v>
      </c>
      <c r="E21" s="53">
        <f t="shared" si="13"/>
        <v>399880</v>
      </c>
      <c r="F21" s="54">
        <f t="shared" si="16"/>
        <v>0.150603328503793</v>
      </c>
      <c r="G21" s="55">
        <f>Sheet2!X461</f>
        <v>27</v>
      </c>
      <c r="H21" s="56">
        <f>Sheet2!Y461</f>
        <v>709140</v>
      </c>
      <c r="I21" s="56">
        <f>Sheet2!Z461</f>
        <v>197700</v>
      </c>
      <c r="J21" s="73">
        <f t="shared" si="14"/>
        <v>0.110129336516704</v>
      </c>
      <c r="K21" s="55">
        <f>Sheet2!AA461</f>
        <v>17</v>
      </c>
      <c r="L21" s="56">
        <f>Sheet2!AB461</f>
        <v>778300</v>
      </c>
      <c r="M21" s="56">
        <f>Sheet2!AC461</f>
        <v>202180</v>
      </c>
      <c r="N21" s="73">
        <f t="shared" si="15"/>
        <v>0.235086189354961</v>
      </c>
      <c r="O21" s="55">
        <f>Sheet2!AD461</f>
        <v>24</v>
      </c>
      <c r="P21" s="74">
        <f>Sheet2!AE461</f>
        <v>1206900</v>
      </c>
    </row>
    <row r="22" s="31" customFormat="1" ht="21.95" customHeight="1" spans="1:16">
      <c r="A22" s="52" t="s">
        <v>3414</v>
      </c>
      <c r="B22" s="52" t="s">
        <v>1072</v>
      </c>
      <c r="C22" s="53">
        <f t="shared" si="11"/>
        <v>52</v>
      </c>
      <c r="D22" s="53">
        <f t="shared" si="12"/>
        <v>270272</v>
      </c>
      <c r="E22" s="53">
        <f t="shared" si="13"/>
        <v>100476</v>
      </c>
      <c r="F22" s="54">
        <f t="shared" si="16"/>
        <v>0.03784140250762</v>
      </c>
      <c r="G22" s="55">
        <f>Sheet2!X462</f>
        <v>26</v>
      </c>
      <c r="H22" s="56">
        <f>Sheet2!Y462</f>
        <v>66652</v>
      </c>
      <c r="I22" s="56">
        <f>Sheet2!Z462</f>
        <v>53176</v>
      </c>
      <c r="J22" s="73">
        <f t="shared" si="14"/>
        <v>0.0296218391432082</v>
      </c>
      <c r="K22" s="55">
        <f>Sheet2!AA462</f>
        <v>17</v>
      </c>
      <c r="L22" s="56">
        <f>Sheet2!AB462</f>
        <v>136600</v>
      </c>
      <c r="M22" s="56">
        <f>Sheet2!AC462</f>
        <v>47300</v>
      </c>
      <c r="N22" s="73">
        <f t="shared" si="15"/>
        <v>0.0549984012092672</v>
      </c>
      <c r="O22" s="55">
        <f>Sheet2!AD462</f>
        <v>9</v>
      </c>
      <c r="P22" s="74">
        <f>Sheet2!AE462</f>
        <v>67020</v>
      </c>
    </row>
    <row r="23" s="31" customFormat="1" ht="21.95" customHeight="1" spans="1:16">
      <c r="A23" s="52" t="s">
        <v>3415</v>
      </c>
      <c r="B23" s="52" t="s">
        <v>894</v>
      </c>
      <c r="C23" s="53">
        <f t="shared" si="11"/>
        <v>46</v>
      </c>
      <c r="D23" s="53">
        <f t="shared" si="12"/>
        <v>1708356</v>
      </c>
      <c r="E23" s="53">
        <f t="shared" si="13"/>
        <v>114960</v>
      </c>
      <c r="F23" s="54">
        <f t="shared" si="16"/>
        <v>0.0432963855276483</v>
      </c>
      <c r="G23" s="55">
        <f>Sheet2!X463</f>
        <v>14</v>
      </c>
      <c r="H23" s="56">
        <f>Sheet2!Y463</f>
        <v>229260</v>
      </c>
      <c r="I23" s="56">
        <f>Sheet2!Z463</f>
        <v>87960</v>
      </c>
      <c r="J23" s="73">
        <f t="shared" si="14"/>
        <v>0.048998363378904</v>
      </c>
      <c r="K23" s="55">
        <f>Sheet2!AA463</f>
        <v>10</v>
      </c>
      <c r="L23" s="56">
        <f>Sheet2!AB463</f>
        <v>91000</v>
      </c>
      <c r="M23" s="56">
        <f>Sheet2!AC463</f>
        <v>27000</v>
      </c>
      <c r="N23" s="73">
        <f t="shared" si="15"/>
        <v>0.0313944362082498</v>
      </c>
      <c r="O23" s="55">
        <f>Sheet2!AD463</f>
        <v>22</v>
      </c>
      <c r="P23" s="74">
        <f>Sheet2!AE463</f>
        <v>1388096</v>
      </c>
    </row>
    <row r="24" s="31" customFormat="1" ht="21.95" customHeight="1" spans="1:16">
      <c r="A24" s="52" t="s">
        <v>3420</v>
      </c>
      <c r="B24" s="52" t="s">
        <v>984</v>
      </c>
      <c r="C24" s="53">
        <f t="shared" si="11"/>
        <v>39</v>
      </c>
      <c r="D24" s="53">
        <f t="shared" si="12"/>
        <v>946286</v>
      </c>
      <c r="E24" s="53">
        <f t="shared" si="13"/>
        <v>82126</v>
      </c>
      <c r="F24" s="54">
        <f t="shared" si="16"/>
        <v>0.0309304015122099</v>
      </c>
      <c r="G24" s="55">
        <f>Sheet2!X464</f>
        <v>23</v>
      </c>
      <c r="H24" s="56">
        <f>Sheet2!Y464</f>
        <v>277926</v>
      </c>
      <c r="I24" s="56">
        <f>Sheet2!Z464</f>
        <v>73926</v>
      </c>
      <c r="J24" s="73">
        <f t="shared" si="14"/>
        <v>0.0411806845287501</v>
      </c>
      <c r="K24" s="55">
        <f>Sheet2!AA464</f>
        <v>6</v>
      </c>
      <c r="L24" s="56">
        <f>Sheet2!AB464</f>
        <v>16500</v>
      </c>
      <c r="M24" s="56">
        <f>Sheet2!AC464</f>
        <v>8200</v>
      </c>
      <c r="N24" s="73">
        <f t="shared" si="15"/>
        <v>0.00953460655213511</v>
      </c>
      <c r="O24" s="55">
        <f>Sheet2!AD464</f>
        <v>10</v>
      </c>
      <c r="P24" s="74">
        <f>Sheet2!AE464</f>
        <v>651860</v>
      </c>
    </row>
    <row r="25" s="31" customFormat="1" ht="21.95" customHeight="1" spans="1:16">
      <c r="A25" s="52" t="s">
        <v>3421</v>
      </c>
      <c r="B25" s="52" t="s">
        <v>1450</v>
      </c>
      <c r="C25" s="53">
        <f t="shared" si="11"/>
        <v>26</v>
      </c>
      <c r="D25" s="53">
        <f t="shared" si="12"/>
        <v>1495800</v>
      </c>
      <c r="E25" s="53">
        <f t="shared" si="13"/>
        <v>168300</v>
      </c>
      <c r="F25" s="54">
        <f t="shared" si="16"/>
        <v>0.0633853660777942</v>
      </c>
      <c r="G25" s="55">
        <f>Sheet2!X465</f>
        <v>12</v>
      </c>
      <c r="H25" s="56">
        <f>Sheet2!Y465</f>
        <v>908500</v>
      </c>
      <c r="I25" s="56">
        <f>Sheet2!Z465</f>
        <v>138500</v>
      </c>
      <c r="J25" s="73">
        <f t="shared" si="14"/>
        <v>0.0771518113685562</v>
      </c>
      <c r="K25" s="55">
        <f>Sheet2!AA465</f>
        <v>11</v>
      </c>
      <c r="L25" s="56">
        <f>Sheet2!AB465</f>
        <v>76300</v>
      </c>
      <c r="M25" s="56">
        <f>Sheet2!AC465</f>
        <v>29800</v>
      </c>
      <c r="N25" s="73">
        <f t="shared" si="15"/>
        <v>0.0346501555187349</v>
      </c>
      <c r="O25" s="55">
        <f>Sheet2!AD465</f>
        <v>3</v>
      </c>
      <c r="P25" s="74">
        <f>Sheet2!AE465</f>
        <v>511000</v>
      </c>
    </row>
    <row r="26" s="31" customFormat="1" ht="21.95" customHeight="1" spans="1:16">
      <c r="A26" s="52" t="s">
        <v>3422</v>
      </c>
      <c r="B26" s="52" t="s">
        <v>3423</v>
      </c>
      <c r="C26" s="53">
        <f t="shared" si="11"/>
        <v>16</v>
      </c>
      <c r="D26" s="53">
        <f t="shared" si="12"/>
        <v>4137300</v>
      </c>
      <c r="E26" s="53">
        <f t="shared" si="13"/>
        <v>44000</v>
      </c>
      <c r="F26" s="54">
        <f t="shared" si="16"/>
        <v>0.0165713375366782</v>
      </c>
      <c r="G26" s="55">
        <f>Sheet2!X466</f>
        <v>8</v>
      </c>
      <c r="H26" s="56">
        <f>Sheet2!Y466</f>
        <v>323300</v>
      </c>
      <c r="I26" s="56">
        <f>Sheet2!Z466</f>
        <v>41000</v>
      </c>
      <c r="J26" s="73">
        <f t="shared" si="14"/>
        <v>0.0228391643762513</v>
      </c>
      <c r="K26" s="55">
        <f>Sheet2!AA466</f>
        <v>3</v>
      </c>
      <c r="L26" s="56">
        <f>Sheet2!AB466</f>
        <v>6000</v>
      </c>
      <c r="M26" s="56">
        <f>Sheet2!AC466</f>
        <v>3000</v>
      </c>
      <c r="N26" s="73">
        <f t="shared" si="15"/>
        <v>0.00348827068980553</v>
      </c>
      <c r="O26" s="55">
        <f>Sheet2!AD466</f>
        <v>5</v>
      </c>
      <c r="P26" s="74">
        <f>Sheet2!AE466</f>
        <v>3808000</v>
      </c>
    </row>
    <row r="27" s="31" customFormat="1" ht="21.95" customHeight="1" spans="1:16">
      <c r="A27" s="52" t="s">
        <v>3424</v>
      </c>
      <c r="B27" s="52" t="s">
        <v>1400</v>
      </c>
      <c r="C27" s="53">
        <v>15</v>
      </c>
      <c r="D27" s="53">
        <f>SUM(H27,L27,P27)</f>
        <v>931945</v>
      </c>
      <c r="E27" s="53">
        <f>SUM(I27,M27)</f>
        <v>91145</v>
      </c>
      <c r="F27" s="54">
        <f t="shared" si="16"/>
        <v>0.0343271490859213</v>
      </c>
      <c r="G27" s="57">
        <v>8</v>
      </c>
      <c r="H27" s="58">
        <v>638200</v>
      </c>
      <c r="I27" s="58">
        <v>88200</v>
      </c>
      <c r="J27" s="75">
        <f t="shared" si="14"/>
        <v>0.0491320560484235</v>
      </c>
      <c r="K27" s="57">
        <v>4</v>
      </c>
      <c r="L27" s="58">
        <v>13745</v>
      </c>
      <c r="M27" s="58">
        <v>2945</v>
      </c>
      <c r="N27" s="75">
        <f t="shared" si="15"/>
        <v>0.00342431906049243</v>
      </c>
      <c r="O27" s="57">
        <v>3</v>
      </c>
      <c r="P27" s="76">
        <v>280000</v>
      </c>
    </row>
  </sheetData>
  <autoFilter ref="A1:T27">
    <extLst/>
  </autoFilter>
  <mergeCells count="16">
    <mergeCell ref="A1:P1"/>
    <mergeCell ref="O2:P2"/>
    <mergeCell ref="C3:F3"/>
    <mergeCell ref="G3:J3"/>
    <mergeCell ref="K3:N3"/>
    <mergeCell ref="O3:P3"/>
    <mergeCell ref="A13:P13"/>
    <mergeCell ref="O14:P14"/>
    <mergeCell ref="C15:F15"/>
    <mergeCell ref="G15:J15"/>
    <mergeCell ref="K15:N15"/>
    <mergeCell ref="O15:P15"/>
    <mergeCell ref="A3:A4"/>
    <mergeCell ref="A15:A16"/>
    <mergeCell ref="B3:B4"/>
    <mergeCell ref="B15:B16"/>
  </mergeCells>
  <printOptions horizontalCentered="1"/>
  <pageMargins left="0.393055555555556" right="0.393055555555556" top="0.354166666666667" bottom="0.275" header="0.275" footer="0.0777777777777778"/>
  <pageSetup paperSize="9" scale="90" orientation="landscape"/>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E17" sqref="E17"/>
    </sheetView>
  </sheetViews>
  <sheetFormatPr defaultColWidth="9" defaultRowHeight="14.25"/>
  <cols>
    <col min="1" max="1" width="3.25" customWidth="1"/>
    <col min="2" max="2" width="17.875" customWidth="1"/>
    <col min="5" max="5" width="48.875" customWidth="1"/>
    <col min="8" max="8" width="51.5" customWidth="1"/>
  </cols>
  <sheetData>
    <row r="1" ht="25.5" spans="1:13">
      <c r="A1" s="1" t="s">
        <v>2023</v>
      </c>
      <c r="B1" s="1"/>
      <c r="C1" s="1"/>
      <c r="D1" s="1"/>
      <c r="E1" s="1"/>
      <c r="F1" s="1"/>
      <c r="G1" s="1"/>
      <c r="H1" s="1"/>
      <c r="I1" s="1"/>
      <c r="J1" s="1"/>
      <c r="K1" s="1"/>
      <c r="L1" s="1"/>
      <c r="M1" s="19"/>
    </row>
    <row r="2" spans="1:13">
      <c r="A2" s="2" t="s">
        <v>1</v>
      </c>
      <c r="B2" s="2" t="s">
        <v>2</v>
      </c>
      <c r="C2" s="2" t="s">
        <v>4</v>
      </c>
      <c r="D2" s="3" t="s">
        <v>1452</v>
      </c>
      <c r="E2" s="3" t="s">
        <v>6</v>
      </c>
      <c r="F2" s="4" t="s">
        <v>8</v>
      </c>
      <c r="G2" s="4" t="s">
        <v>2024</v>
      </c>
      <c r="H2" s="4"/>
      <c r="I2" s="20" t="s">
        <v>2027</v>
      </c>
      <c r="J2" s="20" t="s">
        <v>2028</v>
      </c>
      <c r="K2" s="21" t="s">
        <v>2029</v>
      </c>
      <c r="L2" s="21"/>
      <c r="M2" s="22" t="s">
        <v>2030</v>
      </c>
    </row>
    <row r="3" ht="36" spans="1:13">
      <c r="A3" s="2"/>
      <c r="B3" s="2"/>
      <c r="C3" s="2"/>
      <c r="D3" s="3"/>
      <c r="E3" s="3"/>
      <c r="F3" s="4"/>
      <c r="G3" s="4" t="s">
        <v>17</v>
      </c>
      <c r="H3" s="4" t="s">
        <v>2033</v>
      </c>
      <c r="I3" s="20"/>
      <c r="J3" s="20"/>
      <c r="K3" s="21" t="s">
        <v>1483</v>
      </c>
      <c r="L3" s="21" t="s">
        <v>2034</v>
      </c>
      <c r="M3" s="22"/>
    </row>
    <row r="4" ht="36" spans="1:13">
      <c r="A4" s="5">
        <v>1</v>
      </c>
      <c r="B4" s="6" t="s">
        <v>2423</v>
      </c>
      <c r="C4" s="7" t="s">
        <v>104</v>
      </c>
      <c r="D4" s="8" t="s">
        <v>267</v>
      </c>
      <c r="E4" s="9" t="s">
        <v>2424</v>
      </c>
      <c r="F4" s="10">
        <v>2000</v>
      </c>
      <c r="G4" s="10">
        <v>2000</v>
      </c>
      <c r="H4" s="11" t="s">
        <v>2425</v>
      </c>
      <c r="I4" s="23" t="s">
        <v>79</v>
      </c>
      <c r="J4" s="23" t="s">
        <v>34</v>
      </c>
      <c r="K4" s="7" t="s">
        <v>2359</v>
      </c>
      <c r="L4" s="23" t="s">
        <v>2148</v>
      </c>
      <c r="M4" s="24" t="s">
        <v>2149</v>
      </c>
    </row>
    <row r="5" ht="36" spans="1:13">
      <c r="A5" s="5">
        <v>2</v>
      </c>
      <c r="B5" s="6" t="s">
        <v>2432</v>
      </c>
      <c r="C5" s="12" t="s">
        <v>104</v>
      </c>
      <c r="D5" s="8" t="s">
        <v>267</v>
      </c>
      <c r="E5" s="9" t="s">
        <v>2433</v>
      </c>
      <c r="F5" s="10">
        <v>1000</v>
      </c>
      <c r="G5" s="10">
        <v>800</v>
      </c>
      <c r="H5" s="13" t="s">
        <v>2434</v>
      </c>
      <c r="I5" s="23" t="s">
        <v>33</v>
      </c>
      <c r="J5" s="23" t="s">
        <v>289</v>
      </c>
      <c r="K5" s="25" t="s">
        <v>2002</v>
      </c>
      <c r="L5" s="23" t="s">
        <v>2165</v>
      </c>
      <c r="M5" s="26" t="s">
        <v>2043</v>
      </c>
    </row>
    <row r="6" ht="36" spans="1:13">
      <c r="A6" s="5">
        <v>3</v>
      </c>
      <c r="B6" s="6" t="s">
        <v>2436</v>
      </c>
      <c r="C6" s="7" t="s">
        <v>104</v>
      </c>
      <c r="D6" s="8" t="s">
        <v>267</v>
      </c>
      <c r="E6" s="14" t="s">
        <v>2437</v>
      </c>
      <c r="F6" s="10">
        <v>1450</v>
      </c>
      <c r="G6" s="10">
        <v>1000</v>
      </c>
      <c r="H6" s="11" t="s">
        <v>2438</v>
      </c>
      <c r="I6" s="23" t="s">
        <v>33</v>
      </c>
      <c r="J6" s="23" t="s">
        <v>988</v>
      </c>
      <c r="K6" s="23" t="s">
        <v>2439</v>
      </c>
      <c r="L6" s="23" t="s">
        <v>2440</v>
      </c>
      <c r="M6" s="26" t="s">
        <v>2043</v>
      </c>
    </row>
    <row r="7" ht="36" spans="1:13">
      <c r="A7" s="5">
        <v>4</v>
      </c>
      <c r="B7" s="6" t="s">
        <v>2910</v>
      </c>
      <c r="C7" s="15" t="s">
        <v>124</v>
      </c>
      <c r="D7" s="7" t="s">
        <v>267</v>
      </c>
      <c r="E7" s="16" t="s">
        <v>2911</v>
      </c>
      <c r="F7" s="17">
        <v>10000</v>
      </c>
      <c r="G7" s="7">
        <v>6000</v>
      </c>
      <c r="H7" s="18" t="s">
        <v>2912</v>
      </c>
      <c r="I7" s="7" t="s">
        <v>337</v>
      </c>
      <c r="J7" s="7" t="s">
        <v>33</v>
      </c>
      <c r="K7" s="7" t="s">
        <v>2913</v>
      </c>
      <c r="L7" s="25" t="s">
        <v>2914</v>
      </c>
      <c r="M7" s="26" t="s">
        <v>2621</v>
      </c>
    </row>
    <row r="8" ht="47.25" customHeight="1" spans="1:13">
      <c r="A8" s="5">
        <v>5</v>
      </c>
      <c r="B8" s="18" t="s">
        <v>2915</v>
      </c>
      <c r="C8" s="7" t="s">
        <v>51</v>
      </c>
      <c r="D8" s="7" t="s">
        <v>267</v>
      </c>
      <c r="E8" s="16" t="s">
        <v>2005</v>
      </c>
      <c r="F8" s="17">
        <v>90000</v>
      </c>
      <c r="G8" s="7">
        <v>50000</v>
      </c>
      <c r="H8" s="13" t="s">
        <v>2916</v>
      </c>
      <c r="I8" s="7" t="s">
        <v>70</v>
      </c>
      <c r="J8" s="7" t="s">
        <v>33</v>
      </c>
      <c r="K8" s="25" t="s">
        <v>443</v>
      </c>
      <c r="L8" s="25" t="s">
        <v>2919</v>
      </c>
      <c r="M8" s="26" t="s">
        <v>2621</v>
      </c>
    </row>
    <row r="9" ht="78.75" customHeight="1" spans="1:13">
      <c r="A9" s="5">
        <v>6</v>
      </c>
      <c r="B9" s="13" t="s">
        <v>2920</v>
      </c>
      <c r="C9" s="7" t="s">
        <v>51</v>
      </c>
      <c r="D9" s="7" t="s">
        <v>267</v>
      </c>
      <c r="E9" s="16" t="s">
        <v>2921</v>
      </c>
      <c r="F9" s="7">
        <v>600000</v>
      </c>
      <c r="G9" s="7">
        <v>30000</v>
      </c>
      <c r="H9" s="13" t="s">
        <v>2922</v>
      </c>
      <c r="I9" s="7" t="s">
        <v>34</v>
      </c>
      <c r="J9" s="7" t="s">
        <v>33</v>
      </c>
      <c r="K9" s="25" t="s">
        <v>2002</v>
      </c>
      <c r="L9" s="7" t="s">
        <v>2637</v>
      </c>
      <c r="M9" s="26" t="s">
        <v>2637</v>
      </c>
    </row>
  </sheetData>
  <mergeCells count="12">
    <mergeCell ref="A1:L1"/>
    <mergeCell ref="G2:H2"/>
    <mergeCell ref="K2:L2"/>
    <mergeCell ref="A2:A3"/>
    <mergeCell ref="B2:B3"/>
    <mergeCell ref="C2:C3"/>
    <mergeCell ref="D2:D3"/>
    <mergeCell ref="E2:E3"/>
    <mergeCell ref="F2:F3"/>
    <mergeCell ref="I2:I3"/>
    <mergeCell ref="J2:J3"/>
    <mergeCell ref="M2:M3"/>
  </mergeCells>
  <dataValidations count="1">
    <dataValidation type="list" allowBlank="1" showInputMessage="1" showErrorMessage="1" sqref="C1 C5">
      <formula1>"工业,能源,农林牧渔,水利,交通,房地产,棚户区,市政设施,美丽乡村,民政,文化旅游,医疗卫生,教育,其他,商贸服务"</formula1>
    </dataValidation>
  </dataValidations>
  <pageMargins left="0.699305555555556" right="0.699305555555556"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P61546"/>
  <sheetViews>
    <sheetView view="pageBreakPreview" zoomScale="145" zoomScaleNormal="115" workbookViewId="0">
      <pane ySplit="5" topLeftCell="A21" activePane="bottomLeft" state="frozen"/>
      <selection/>
      <selection pane="bottomLeft" activeCell="E180" sqref="E180"/>
    </sheetView>
  </sheetViews>
  <sheetFormatPr defaultColWidth="9" defaultRowHeight="14.25"/>
  <cols>
    <col min="1" max="1" width="3.75" style="69" customWidth="1"/>
    <col min="2" max="2" width="17" style="444" customWidth="1"/>
    <col min="3" max="3" width="5.875" hidden="1" customWidth="1"/>
    <col min="4" max="4" width="7.25" style="443" customWidth="1"/>
    <col min="5" max="5" width="6.5" style="445" customWidth="1"/>
    <col min="6" max="6" width="29.125" style="446" customWidth="1"/>
    <col min="7" max="7" width="5.25" style="445" customWidth="1"/>
    <col min="8" max="8" width="8.875" style="447" customWidth="1"/>
    <col min="9" max="9" width="9.125" style="35" hidden="1" customWidth="1"/>
    <col min="10" max="10" width="17.625" style="444" hidden="1" customWidth="1"/>
    <col min="11" max="11" width="8.5" customWidth="1"/>
    <col min="12" max="12" width="17.875" style="446" customWidth="1"/>
    <col min="13" max="14" width="6.75" style="448" customWidth="1"/>
    <col min="15" max="15" width="11.125" style="444" hidden="1" customWidth="1"/>
    <col min="16" max="16" width="9" style="35" hidden="1" customWidth="1"/>
    <col min="17" max="17" width="9.875" hidden="1" customWidth="1"/>
    <col min="18" max="18" width="9" hidden="1" customWidth="1"/>
    <col min="19" max="19" width="6.75" style="639" customWidth="1"/>
    <col min="22" max="22" width="10" customWidth="1"/>
    <col min="23" max="24" width="9" style="640" customWidth="1"/>
    <col min="25" max="25" width="12.875" style="640" customWidth="1"/>
    <col min="26" max="26" width="12.375" style="640" customWidth="1"/>
  </cols>
  <sheetData>
    <row r="1" spans="1:19">
      <c r="A1" s="641" t="s">
        <v>1451</v>
      </c>
      <c r="B1" s="641"/>
      <c r="C1" s="641"/>
      <c r="D1" s="641"/>
      <c r="E1" s="641"/>
      <c r="F1" s="641"/>
      <c r="G1" s="641"/>
      <c r="H1" s="641"/>
      <c r="I1" s="641"/>
      <c r="J1" s="641"/>
      <c r="K1" s="641"/>
      <c r="L1" s="641"/>
      <c r="M1" s="641"/>
      <c r="N1" s="641"/>
      <c r="O1" s="666"/>
      <c r="P1" s="641"/>
      <c r="Q1" s="641"/>
      <c r="R1" s="641"/>
      <c r="S1" s="641"/>
    </row>
    <row r="2" spans="1:19">
      <c r="A2" s="641"/>
      <c r="B2" s="641"/>
      <c r="C2" s="641"/>
      <c r="D2" s="641"/>
      <c r="E2" s="641"/>
      <c r="F2" s="641"/>
      <c r="G2" s="641"/>
      <c r="H2" s="641"/>
      <c r="I2" s="641"/>
      <c r="J2" s="641"/>
      <c r="K2" s="641"/>
      <c r="L2" s="641"/>
      <c r="M2" s="641"/>
      <c r="N2" s="641"/>
      <c r="O2" s="666"/>
      <c r="P2" s="641"/>
      <c r="Q2" s="641"/>
      <c r="R2" s="641"/>
      <c r="S2" s="641"/>
    </row>
    <row r="3" s="28" customFormat="1" ht="35.1" customHeight="1" spans="1:26">
      <c r="A3" s="642" t="s">
        <v>1</v>
      </c>
      <c r="B3" s="220" t="s">
        <v>2</v>
      </c>
      <c r="C3" s="220" t="s">
        <v>3</v>
      </c>
      <c r="D3" s="220" t="s">
        <v>4</v>
      </c>
      <c r="E3" s="270" t="s">
        <v>1452</v>
      </c>
      <c r="F3" s="270" t="s">
        <v>6</v>
      </c>
      <c r="G3" s="270" t="s">
        <v>7</v>
      </c>
      <c r="H3" s="270" t="s">
        <v>8</v>
      </c>
      <c r="I3" s="270" t="s">
        <v>9</v>
      </c>
      <c r="J3" s="270"/>
      <c r="K3" s="220" t="s">
        <v>10</v>
      </c>
      <c r="L3" s="220"/>
      <c r="M3" s="475" t="s">
        <v>11</v>
      </c>
      <c r="N3" s="475"/>
      <c r="O3" s="579" t="s">
        <v>12</v>
      </c>
      <c r="P3" s="579"/>
      <c r="Q3" s="579" t="s">
        <v>13</v>
      </c>
      <c r="R3" s="579"/>
      <c r="S3" s="684" t="s">
        <v>14</v>
      </c>
      <c r="W3" s="685"/>
      <c r="X3" s="685"/>
      <c r="Y3" s="685"/>
      <c r="Z3" s="685"/>
    </row>
    <row r="4" s="28" customFormat="1" ht="39.95" customHeight="1" spans="1:26">
      <c r="A4" s="643"/>
      <c r="B4" s="220"/>
      <c r="C4" s="220"/>
      <c r="D4" s="220"/>
      <c r="E4" s="270"/>
      <c r="F4" s="270"/>
      <c r="G4" s="270"/>
      <c r="H4" s="270"/>
      <c r="I4" s="476" t="s">
        <v>15</v>
      </c>
      <c r="J4" s="477" t="s">
        <v>16</v>
      </c>
      <c r="K4" s="220" t="s">
        <v>17</v>
      </c>
      <c r="L4" s="224" t="s">
        <v>18</v>
      </c>
      <c r="M4" s="258" t="s">
        <v>19</v>
      </c>
      <c r="N4" s="258" t="s">
        <v>20</v>
      </c>
      <c r="O4" s="667" t="s">
        <v>21</v>
      </c>
      <c r="P4" s="579" t="s">
        <v>22</v>
      </c>
      <c r="Q4" s="579" t="s">
        <v>23</v>
      </c>
      <c r="R4" s="579" t="s">
        <v>22</v>
      </c>
      <c r="S4" s="684"/>
      <c r="W4" s="685"/>
      <c r="X4" s="685"/>
      <c r="Y4" s="685"/>
      <c r="Z4" s="685"/>
    </row>
    <row r="5" ht="24" customHeight="1" spans="1:19">
      <c r="A5" s="297"/>
      <c r="B5" s="644" t="str">
        <f>"合计"&amp;SUBTOTAL(3,A6:A400)-21&amp;"个"</f>
        <v>合计328个</v>
      </c>
      <c r="C5" s="645"/>
      <c r="D5" s="645"/>
      <c r="E5" s="646"/>
      <c r="F5" s="647"/>
      <c r="G5" s="646"/>
      <c r="H5" s="648">
        <f t="shared" ref="H5:I5" si="0">SUM(H6,H176,H267)</f>
        <v>19432798.15</v>
      </c>
      <c r="I5" s="648">
        <f t="shared" si="0"/>
        <v>1322940</v>
      </c>
      <c r="J5" s="668"/>
      <c r="K5" s="648">
        <f>SUM(K6,K176,K267)</f>
        <v>2303307</v>
      </c>
      <c r="L5" s="669"/>
      <c r="M5" s="670"/>
      <c r="N5" s="670"/>
      <c r="O5" s="668"/>
      <c r="P5" s="671"/>
      <c r="Q5" s="671"/>
      <c r="R5" s="671"/>
      <c r="S5" s="686"/>
    </row>
    <row r="6" s="634" customFormat="1" ht="24" customHeight="1" spans="1:26">
      <c r="A6" s="649" t="s">
        <v>24</v>
      </c>
      <c r="B6" s="650" t="str">
        <f>"在建项目"&amp;SUBTOTAL(3,A6:A176)-8&amp;"个"</f>
        <v>在建项目163个</v>
      </c>
      <c r="C6" s="651"/>
      <c r="D6" s="651"/>
      <c r="E6" s="652"/>
      <c r="F6" s="653"/>
      <c r="G6" s="652"/>
      <c r="H6" s="469">
        <f t="shared" ref="H6:I6" si="1">SUM(H7,H34,H52,H66,H147,H162)</f>
        <v>5613192.47</v>
      </c>
      <c r="I6" s="469">
        <f t="shared" si="1"/>
        <v>1300840</v>
      </c>
      <c r="J6" s="653"/>
      <c r="K6" s="469">
        <f>SUM(K7,K34,K52,K66,K147,K162)</f>
        <v>1261647</v>
      </c>
      <c r="L6" s="672"/>
      <c r="M6" s="673"/>
      <c r="N6" s="673"/>
      <c r="O6" s="674"/>
      <c r="P6" s="675"/>
      <c r="Q6" s="675"/>
      <c r="R6" s="675"/>
      <c r="S6" s="687"/>
      <c r="W6" s="688"/>
      <c r="X6" s="688"/>
      <c r="Y6" s="688"/>
      <c r="Z6" s="688"/>
    </row>
    <row r="7" s="634" customFormat="1" ht="21.95" customHeight="1" spans="1:26">
      <c r="A7" s="654" t="s">
        <v>1453</v>
      </c>
      <c r="B7" s="655" t="str">
        <f>"工业类"&amp;SUBTOTAL(3,A7:A34)-2&amp;"个"</f>
        <v>工业类26个</v>
      </c>
      <c r="C7" s="651"/>
      <c r="D7" s="651"/>
      <c r="E7" s="652"/>
      <c r="F7" s="653"/>
      <c r="G7" s="652"/>
      <c r="H7" s="469">
        <f t="shared" ref="H7:I7" si="2">SUM(H8:H33)</f>
        <v>519200</v>
      </c>
      <c r="I7" s="469">
        <f t="shared" si="2"/>
        <v>161400</v>
      </c>
      <c r="J7" s="653"/>
      <c r="K7" s="469">
        <f>SUM(K8:K33)</f>
        <v>195200</v>
      </c>
      <c r="L7" s="672"/>
      <c r="M7" s="673"/>
      <c r="N7" s="673"/>
      <c r="O7" s="674"/>
      <c r="P7" s="675"/>
      <c r="Q7" s="675"/>
      <c r="R7" s="675"/>
      <c r="S7" s="687"/>
      <c r="W7" s="688"/>
      <c r="X7" s="688"/>
      <c r="Y7" s="688"/>
      <c r="Z7" s="688"/>
    </row>
    <row r="8" s="502" customFormat="1" ht="22.5" spans="1:26">
      <c r="A8" s="456">
        <v>1</v>
      </c>
      <c r="B8" s="463" t="s">
        <v>1022</v>
      </c>
      <c r="C8" s="464" t="s">
        <v>858</v>
      </c>
      <c r="D8" s="201" t="s">
        <v>852</v>
      </c>
      <c r="E8" s="464" t="s">
        <v>984</v>
      </c>
      <c r="F8" s="492" t="s">
        <v>1023</v>
      </c>
      <c r="G8" s="464" t="s">
        <v>119</v>
      </c>
      <c r="H8" s="466">
        <v>32000</v>
      </c>
      <c r="I8" s="464">
        <v>20000</v>
      </c>
      <c r="J8" s="465" t="s">
        <v>451</v>
      </c>
      <c r="K8" s="464">
        <v>12000</v>
      </c>
      <c r="L8" s="465" t="s">
        <v>1024</v>
      </c>
      <c r="M8" s="464" t="s">
        <v>33</v>
      </c>
      <c r="N8" s="522" t="s">
        <v>34</v>
      </c>
      <c r="O8" s="465"/>
      <c r="P8" s="464"/>
      <c r="Q8" s="464"/>
      <c r="R8" s="464"/>
      <c r="S8" s="605" t="s">
        <v>997</v>
      </c>
      <c r="W8" s="689"/>
      <c r="X8" s="689"/>
      <c r="Y8" s="689"/>
      <c r="Z8" s="689"/>
    </row>
    <row r="9" s="441" customFormat="1" ht="22.5" spans="1:26">
      <c r="A9" s="456">
        <v>2</v>
      </c>
      <c r="B9" s="463" t="s">
        <v>1025</v>
      </c>
      <c r="C9" s="464" t="s">
        <v>103</v>
      </c>
      <c r="D9" s="464" t="s">
        <v>433</v>
      </c>
      <c r="E9" s="457" t="s">
        <v>984</v>
      </c>
      <c r="F9" s="492" t="s">
        <v>1026</v>
      </c>
      <c r="G9" s="457" t="s">
        <v>106</v>
      </c>
      <c r="H9" s="466">
        <v>5000</v>
      </c>
      <c r="I9" s="464"/>
      <c r="J9" s="465" t="s">
        <v>1018</v>
      </c>
      <c r="K9" s="464">
        <v>3500</v>
      </c>
      <c r="L9" s="465" t="s">
        <v>1027</v>
      </c>
      <c r="M9" s="464" t="s">
        <v>92</v>
      </c>
      <c r="N9" s="522" t="s">
        <v>34</v>
      </c>
      <c r="O9" s="465"/>
      <c r="P9" s="464"/>
      <c r="Q9" s="464"/>
      <c r="R9" s="464"/>
      <c r="S9" s="605" t="s">
        <v>997</v>
      </c>
      <c r="W9" s="690"/>
      <c r="X9" s="690"/>
      <c r="Y9" s="690"/>
      <c r="Z9" s="690"/>
    </row>
    <row r="10" s="448" customFormat="1" ht="22.5" spans="1:26">
      <c r="A10" s="456">
        <v>3</v>
      </c>
      <c r="B10" s="463" t="s">
        <v>1028</v>
      </c>
      <c r="C10" s="464" t="s">
        <v>103</v>
      </c>
      <c r="D10" s="464" t="s">
        <v>433</v>
      </c>
      <c r="E10" s="457" t="s">
        <v>984</v>
      </c>
      <c r="F10" s="492" t="s">
        <v>1029</v>
      </c>
      <c r="G10" s="457" t="s">
        <v>106</v>
      </c>
      <c r="H10" s="466">
        <v>5000</v>
      </c>
      <c r="I10" s="470"/>
      <c r="J10" s="524" t="s">
        <v>1030</v>
      </c>
      <c r="K10" s="470">
        <v>3000</v>
      </c>
      <c r="L10" s="465" t="s">
        <v>1031</v>
      </c>
      <c r="M10" s="464" t="s">
        <v>289</v>
      </c>
      <c r="N10" s="464" t="s">
        <v>382</v>
      </c>
      <c r="O10" s="465" t="s">
        <v>1032</v>
      </c>
      <c r="P10" s="464" t="s">
        <v>1427</v>
      </c>
      <c r="Q10" s="464" t="s">
        <v>700</v>
      </c>
      <c r="R10" s="464" t="s">
        <v>695</v>
      </c>
      <c r="S10" s="605" t="s">
        <v>997</v>
      </c>
      <c r="W10" s="691"/>
      <c r="X10" s="691"/>
      <c r="Y10" s="691"/>
      <c r="Z10" s="691"/>
    </row>
    <row r="11" s="448" customFormat="1" ht="22.5" spans="1:26">
      <c r="A11" s="456">
        <v>4</v>
      </c>
      <c r="B11" s="182" t="s">
        <v>1143</v>
      </c>
      <c r="C11" s="464" t="s">
        <v>50</v>
      </c>
      <c r="D11" s="183" t="s">
        <v>433</v>
      </c>
      <c r="E11" s="184" t="s">
        <v>1144</v>
      </c>
      <c r="F11" s="182" t="s">
        <v>1145</v>
      </c>
      <c r="G11" s="184" t="s">
        <v>60</v>
      </c>
      <c r="H11" s="462">
        <v>8000</v>
      </c>
      <c r="I11" s="183">
        <v>4000</v>
      </c>
      <c r="J11" s="484" t="s">
        <v>1146</v>
      </c>
      <c r="K11" s="464">
        <v>4000</v>
      </c>
      <c r="L11" s="465" t="s">
        <v>1147</v>
      </c>
      <c r="M11" s="464" t="s">
        <v>33</v>
      </c>
      <c r="N11" s="457" t="s">
        <v>34</v>
      </c>
      <c r="O11" s="483" t="s">
        <v>1148</v>
      </c>
      <c r="P11" s="457" t="s">
        <v>1149</v>
      </c>
      <c r="Q11" s="457" t="s">
        <v>1150</v>
      </c>
      <c r="R11" s="457" t="s">
        <v>1151</v>
      </c>
      <c r="S11" s="605" t="s">
        <v>1152</v>
      </c>
      <c r="W11" s="691"/>
      <c r="X11" s="691"/>
      <c r="Y11" s="691"/>
      <c r="Z11" s="691"/>
    </row>
    <row r="12" s="448" customFormat="1" ht="22.5" spans="1:26">
      <c r="A12" s="456">
        <v>5</v>
      </c>
      <c r="B12" s="182" t="s">
        <v>1153</v>
      </c>
      <c r="C12" s="464" t="s">
        <v>50</v>
      </c>
      <c r="D12" s="183" t="s">
        <v>433</v>
      </c>
      <c r="E12" s="184" t="s">
        <v>1144</v>
      </c>
      <c r="F12" s="182" t="s">
        <v>1154</v>
      </c>
      <c r="G12" s="184" t="s">
        <v>460</v>
      </c>
      <c r="H12" s="462">
        <v>18000</v>
      </c>
      <c r="I12" s="183">
        <v>13000</v>
      </c>
      <c r="J12" s="484" t="s">
        <v>1155</v>
      </c>
      <c r="K12" s="464">
        <v>5000</v>
      </c>
      <c r="L12" s="465" t="s">
        <v>1156</v>
      </c>
      <c r="M12" s="464" t="s">
        <v>33</v>
      </c>
      <c r="N12" s="457" t="s">
        <v>34</v>
      </c>
      <c r="O12" s="483" t="s">
        <v>1157</v>
      </c>
      <c r="P12" s="457" t="s">
        <v>1158</v>
      </c>
      <c r="Q12" s="457" t="s">
        <v>1150</v>
      </c>
      <c r="R12" s="457" t="s">
        <v>1159</v>
      </c>
      <c r="S12" s="605" t="s">
        <v>1152</v>
      </c>
      <c r="W12" s="691"/>
      <c r="X12" s="691"/>
      <c r="Y12" s="691"/>
      <c r="Z12" s="691"/>
    </row>
    <row r="13" s="448" customFormat="1" ht="22.5" spans="1:26">
      <c r="A13" s="456">
        <v>6</v>
      </c>
      <c r="B13" s="182" t="s">
        <v>1160</v>
      </c>
      <c r="C13" s="464" t="s">
        <v>50</v>
      </c>
      <c r="D13" s="183" t="s">
        <v>433</v>
      </c>
      <c r="E13" s="184" t="s">
        <v>1144</v>
      </c>
      <c r="F13" s="182" t="s">
        <v>1161</v>
      </c>
      <c r="G13" s="184" t="s">
        <v>747</v>
      </c>
      <c r="H13" s="462">
        <v>5000</v>
      </c>
      <c r="I13" s="183">
        <v>3000</v>
      </c>
      <c r="J13" s="484" t="s">
        <v>1162</v>
      </c>
      <c r="K13" s="464">
        <v>2000</v>
      </c>
      <c r="L13" s="465" t="s">
        <v>1163</v>
      </c>
      <c r="M13" s="464" t="s">
        <v>33</v>
      </c>
      <c r="N13" s="457" t="s">
        <v>34</v>
      </c>
      <c r="O13" s="483" t="s">
        <v>1164</v>
      </c>
      <c r="P13" s="457" t="s">
        <v>1165</v>
      </c>
      <c r="Q13" s="457" t="s">
        <v>1150</v>
      </c>
      <c r="R13" s="457" t="s">
        <v>1151</v>
      </c>
      <c r="S13" s="605" t="s">
        <v>1152</v>
      </c>
      <c r="W13" s="691"/>
      <c r="X13" s="691"/>
      <c r="Y13" s="691"/>
      <c r="Z13" s="691"/>
    </row>
    <row r="14" s="448" customFormat="1" ht="45" spans="1:26">
      <c r="A14" s="456">
        <v>7</v>
      </c>
      <c r="B14" s="182" t="s">
        <v>1166</v>
      </c>
      <c r="C14" s="464" t="s">
        <v>50</v>
      </c>
      <c r="D14" s="183" t="s">
        <v>433</v>
      </c>
      <c r="E14" s="184" t="s">
        <v>1144</v>
      </c>
      <c r="F14" s="182" t="s">
        <v>1167</v>
      </c>
      <c r="G14" s="184" t="s">
        <v>60</v>
      </c>
      <c r="H14" s="462">
        <v>60000</v>
      </c>
      <c r="I14" s="183">
        <v>10000</v>
      </c>
      <c r="J14" s="484" t="s">
        <v>1168</v>
      </c>
      <c r="K14" s="464">
        <v>20000</v>
      </c>
      <c r="L14" s="465" t="s">
        <v>1169</v>
      </c>
      <c r="M14" s="464" t="s">
        <v>33</v>
      </c>
      <c r="N14" s="457" t="s">
        <v>34</v>
      </c>
      <c r="O14" s="483" t="s">
        <v>1170</v>
      </c>
      <c r="P14" s="457" t="s">
        <v>1171</v>
      </c>
      <c r="Q14" s="457" t="s">
        <v>1172</v>
      </c>
      <c r="R14" s="457" t="s">
        <v>1173</v>
      </c>
      <c r="S14" s="605" t="s">
        <v>1174</v>
      </c>
      <c r="W14" s="691"/>
      <c r="X14" s="691"/>
      <c r="Y14" s="691"/>
      <c r="Z14" s="691"/>
    </row>
    <row r="15" s="448" customFormat="1" ht="33.75" spans="1:26">
      <c r="A15" s="456">
        <v>8</v>
      </c>
      <c r="B15" s="182" t="s">
        <v>1175</v>
      </c>
      <c r="C15" s="464" t="s">
        <v>50</v>
      </c>
      <c r="D15" s="183" t="s">
        <v>433</v>
      </c>
      <c r="E15" s="184" t="s">
        <v>1144</v>
      </c>
      <c r="F15" s="182" t="s">
        <v>1176</v>
      </c>
      <c r="G15" s="184" t="s">
        <v>119</v>
      </c>
      <c r="H15" s="462">
        <v>6000</v>
      </c>
      <c r="I15" s="183">
        <v>3000</v>
      </c>
      <c r="J15" s="484" t="s">
        <v>1177</v>
      </c>
      <c r="K15" s="464">
        <v>3000</v>
      </c>
      <c r="L15" s="465" t="s">
        <v>1178</v>
      </c>
      <c r="M15" s="464" t="s">
        <v>33</v>
      </c>
      <c r="N15" s="457" t="s">
        <v>34</v>
      </c>
      <c r="O15" s="483" t="s">
        <v>1179</v>
      </c>
      <c r="P15" s="457" t="s">
        <v>1180</v>
      </c>
      <c r="Q15" s="457" t="s">
        <v>1150</v>
      </c>
      <c r="R15" s="457" t="s">
        <v>1173</v>
      </c>
      <c r="S15" s="605" t="s">
        <v>1152</v>
      </c>
      <c r="W15" s="691"/>
      <c r="X15" s="691"/>
      <c r="Y15" s="691"/>
      <c r="Z15" s="691"/>
    </row>
    <row r="16" s="448" customFormat="1" ht="33.75" spans="1:26">
      <c r="A16" s="456">
        <v>9</v>
      </c>
      <c r="B16" s="182" t="s">
        <v>1181</v>
      </c>
      <c r="C16" s="464" t="s">
        <v>50</v>
      </c>
      <c r="D16" s="183" t="s">
        <v>433</v>
      </c>
      <c r="E16" s="184" t="s">
        <v>1144</v>
      </c>
      <c r="F16" s="182" t="s">
        <v>1182</v>
      </c>
      <c r="G16" s="184" t="s">
        <v>119</v>
      </c>
      <c r="H16" s="462">
        <v>5000</v>
      </c>
      <c r="I16" s="183">
        <v>2000</v>
      </c>
      <c r="J16" s="484" t="s">
        <v>1183</v>
      </c>
      <c r="K16" s="464">
        <v>3000</v>
      </c>
      <c r="L16" s="465" t="s">
        <v>1178</v>
      </c>
      <c r="M16" s="464" t="s">
        <v>33</v>
      </c>
      <c r="N16" s="457" t="s">
        <v>34</v>
      </c>
      <c r="O16" s="483" t="s">
        <v>1184</v>
      </c>
      <c r="P16" s="457" t="s">
        <v>1185</v>
      </c>
      <c r="Q16" s="457" t="s">
        <v>1150</v>
      </c>
      <c r="R16" s="457" t="s">
        <v>1186</v>
      </c>
      <c r="S16" s="605" t="s">
        <v>1152</v>
      </c>
      <c r="W16" s="691"/>
      <c r="X16" s="691"/>
      <c r="Y16" s="691"/>
      <c r="Z16" s="691"/>
    </row>
    <row r="17" s="448" customFormat="1" ht="22.5" spans="1:26">
      <c r="A17" s="456">
        <v>10</v>
      </c>
      <c r="B17" s="182" t="s">
        <v>1192</v>
      </c>
      <c r="C17" s="464" t="s">
        <v>50</v>
      </c>
      <c r="D17" s="183" t="s">
        <v>433</v>
      </c>
      <c r="E17" s="184" t="s">
        <v>1144</v>
      </c>
      <c r="F17" s="182" t="s">
        <v>1193</v>
      </c>
      <c r="G17" s="184" t="s">
        <v>89</v>
      </c>
      <c r="H17" s="462">
        <v>9000</v>
      </c>
      <c r="I17" s="183">
        <v>3000</v>
      </c>
      <c r="J17" s="484" t="s">
        <v>1183</v>
      </c>
      <c r="K17" s="464">
        <v>5000</v>
      </c>
      <c r="L17" s="465" t="s">
        <v>1178</v>
      </c>
      <c r="M17" s="464" t="s">
        <v>92</v>
      </c>
      <c r="N17" s="457" t="s">
        <v>34</v>
      </c>
      <c r="O17" s="483" t="s">
        <v>1194</v>
      </c>
      <c r="P17" s="457" t="s">
        <v>1195</v>
      </c>
      <c r="Q17" s="457" t="s">
        <v>1150</v>
      </c>
      <c r="R17" s="457" t="s">
        <v>1151</v>
      </c>
      <c r="S17" s="605" t="s">
        <v>1152</v>
      </c>
      <c r="W17" s="691"/>
      <c r="X17" s="691"/>
      <c r="Y17" s="691"/>
      <c r="Z17" s="691"/>
    </row>
    <row r="18" s="448" customFormat="1" ht="33.75" spans="1:26">
      <c r="A18" s="456">
        <v>11</v>
      </c>
      <c r="B18" s="182" t="s">
        <v>1454</v>
      </c>
      <c r="C18" s="464" t="s">
        <v>50</v>
      </c>
      <c r="D18" s="183" t="s">
        <v>433</v>
      </c>
      <c r="E18" s="184" t="s">
        <v>1144</v>
      </c>
      <c r="F18" s="182" t="s">
        <v>1197</v>
      </c>
      <c r="G18" s="184" t="s">
        <v>119</v>
      </c>
      <c r="H18" s="462">
        <v>6000</v>
      </c>
      <c r="I18" s="183">
        <v>3000</v>
      </c>
      <c r="J18" s="484" t="s">
        <v>1198</v>
      </c>
      <c r="K18" s="464">
        <v>3000</v>
      </c>
      <c r="L18" s="465" t="s">
        <v>1199</v>
      </c>
      <c r="M18" s="464" t="s">
        <v>33</v>
      </c>
      <c r="N18" s="457" t="s">
        <v>79</v>
      </c>
      <c r="O18" s="483" t="s">
        <v>1200</v>
      </c>
      <c r="P18" s="457" t="s">
        <v>1201</v>
      </c>
      <c r="Q18" s="457" t="s">
        <v>1150</v>
      </c>
      <c r="R18" s="457" t="s">
        <v>1173</v>
      </c>
      <c r="S18" s="605" t="s">
        <v>1152</v>
      </c>
      <c r="W18" s="691"/>
      <c r="X18" s="691"/>
      <c r="Y18" s="691"/>
      <c r="Z18" s="691"/>
    </row>
    <row r="19" s="448" customFormat="1" ht="33.75" spans="1:26">
      <c r="A19" s="456">
        <v>12</v>
      </c>
      <c r="B19" s="182" t="s">
        <v>1202</v>
      </c>
      <c r="C19" s="464" t="s">
        <v>50</v>
      </c>
      <c r="D19" s="183" t="s">
        <v>433</v>
      </c>
      <c r="E19" s="184" t="s">
        <v>1144</v>
      </c>
      <c r="F19" s="182" t="s">
        <v>1203</v>
      </c>
      <c r="G19" s="184" t="s">
        <v>106</v>
      </c>
      <c r="H19" s="462">
        <v>6000</v>
      </c>
      <c r="I19" s="184">
        <v>3000</v>
      </c>
      <c r="J19" s="484" t="s">
        <v>1204</v>
      </c>
      <c r="K19" s="464">
        <v>3000</v>
      </c>
      <c r="L19" s="465" t="s">
        <v>1205</v>
      </c>
      <c r="M19" s="464" t="s">
        <v>122</v>
      </c>
      <c r="N19" s="464" t="s">
        <v>33</v>
      </c>
      <c r="O19" s="483" t="s">
        <v>1206</v>
      </c>
      <c r="P19" s="457" t="s">
        <v>1207</v>
      </c>
      <c r="Q19" s="457" t="s">
        <v>1150</v>
      </c>
      <c r="R19" s="457" t="s">
        <v>1186</v>
      </c>
      <c r="S19" s="605" t="s">
        <v>1152</v>
      </c>
      <c r="W19" s="691"/>
      <c r="X19" s="691"/>
      <c r="Y19" s="691"/>
      <c r="Z19" s="691"/>
    </row>
    <row r="20" s="448" customFormat="1" ht="22.5" spans="1:26">
      <c r="A20" s="456">
        <v>13</v>
      </c>
      <c r="B20" s="182" t="s">
        <v>1208</v>
      </c>
      <c r="C20" s="464" t="s">
        <v>50</v>
      </c>
      <c r="D20" s="183" t="s">
        <v>433</v>
      </c>
      <c r="E20" s="184" t="s">
        <v>1144</v>
      </c>
      <c r="F20" s="182" t="s">
        <v>1209</v>
      </c>
      <c r="G20" s="184" t="s">
        <v>106</v>
      </c>
      <c r="H20" s="462">
        <v>5000</v>
      </c>
      <c r="I20" s="183">
        <v>2500</v>
      </c>
      <c r="J20" s="484" t="s">
        <v>1210</v>
      </c>
      <c r="K20" s="464">
        <v>2500</v>
      </c>
      <c r="L20" s="465" t="s">
        <v>1205</v>
      </c>
      <c r="M20" s="464" t="s">
        <v>122</v>
      </c>
      <c r="N20" s="464" t="s">
        <v>33</v>
      </c>
      <c r="O20" s="483" t="s">
        <v>1211</v>
      </c>
      <c r="P20" s="457" t="s">
        <v>1212</v>
      </c>
      <c r="Q20" s="457" t="s">
        <v>1150</v>
      </c>
      <c r="R20" s="457" t="s">
        <v>1186</v>
      </c>
      <c r="S20" s="605" t="s">
        <v>1152</v>
      </c>
      <c r="W20" s="691"/>
      <c r="X20" s="691"/>
      <c r="Y20" s="691"/>
      <c r="Z20" s="691"/>
    </row>
    <row r="21" s="448" customFormat="1" ht="22.5" spans="1:26">
      <c r="A21" s="456">
        <v>14</v>
      </c>
      <c r="B21" s="182" t="s">
        <v>1213</v>
      </c>
      <c r="C21" s="464" t="s">
        <v>50</v>
      </c>
      <c r="D21" s="183" t="s">
        <v>433</v>
      </c>
      <c r="E21" s="184" t="s">
        <v>1144</v>
      </c>
      <c r="F21" s="182" t="s">
        <v>1214</v>
      </c>
      <c r="G21" s="184" t="s">
        <v>119</v>
      </c>
      <c r="H21" s="462">
        <v>8000</v>
      </c>
      <c r="I21" s="183">
        <v>4000</v>
      </c>
      <c r="J21" s="484" t="s">
        <v>1215</v>
      </c>
      <c r="K21" s="464">
        <v>4000</v>
      </c>
      <c r="L21" s="465" t="s">
        <v>1178</v>
      </c>
      <c r="M21" s="464" t="s">
        <v>33</v>
      </c>
      <c r="N21" s="457" t="s">
        <v>34</v>
      </c>
      <c r="O21" s="483" t="s">
        <v>1216</v>
      </c>
      <c r="P21" s="457" t="s">
        <v>1217</v>
      </c>
      <c r="Q21" s="457" t="s">
        <v>1150</v>
      </c>
      <c r="R21" s="457" t="s">
        <v>1218</v>
      </c>
      <c r="S21" s="605" t="s">
        <v>1152</v>
      </c>
      <c r="W21" s="691"/>
      <c r="X21" s="691"/>
      <c r="Y21" s="691"/>
      <c r="Z21" s="691"/>
    </row>
    <row r="22" s="448" customFormat="1" ht="22.5" spans="1:26">
      <c r="A22" s="456">
        <v>15</v>
      </c>
      <c r="B22" s="182" t="s">
        <v>1219</v>
      </c>
      <c r="C22" s="464" t="s">
        <v>26</v>
      </c>
      <c r="D22" s="183" t="s">
        <v>433</v>
      </c>
      <c r="E22" s="184" t="s">
        <v>1144</v>
      </c>
      <c r="F22" s="182" t="s">
        <v>1220</v>
      </c>
      <c r="G22" s="184" t="s">
        <v>119</v>
      </c>
      <c r="H22" s="462">
        <v>1000</v>
      </c>
      <c r="I22" s="183">
        <v>500</v>
      </c>
      <c r="J22" s="484" t="s">
        <v>1221</v>
      </c>
      <c r="K22" s="464">
        <v>500</v>
      </c>
      <c r="L22" s="465" t="s">
        <v>1222</v>
      </c>
      <c r="M22" s="464" t="s">
        <v>33</v>
      </c>
      <c r="N22" s="457" t="s">
        <v>79</v>
      </c>
      <c r="O22" s="483" t="s">
        <v>1223</v>
      </c>
      <c r="P22" s="457" t="s">
        <v>1224</v>
      </c>
      <c r="Q22" s="457" t="s">
        <v>1150</v>
      </c>
      <c r="R22" s="457" t="s">
        <v>1218</v>
      </c>
      <c r="S22" s="605" t="s">
        <v>1152</v>
      </c>
      <c r="W22" s="691"/>
      <c r="X22" s="691"/>
      <c r="Y22" s="691"/>
      <c r="Z22" s="691"/>
    </row>
    <row r="23" s="448" customFormat="1" ht="22.5" spans="1:26">
      <c r="A23" s="456">
        <v>16</v>
      </c>
      <c r="B23" s="182" t="s">
        <v>1225</v>
      </c>
      <c r="C23" s="464" t="s">
        <v>26</v>
      </c>
      <c r="D23" s="183" t="s">
        <v>433</v>
      </c>
      <c r="E23" s="184" t="s">
        <v>1144</v>
      </c>
      <c r="F23" s="182" t="s">
        <v>1226</v>
      </c>
      <c r="G23" s="184" t="s">
        <v>119</v>
      </c>
      <c r="H23" s="462">
        <v>4500</v>
      </c>
      <c r="I23" s="183">
        <v>1500</v>
      </c>
      <c r="J23" s="484" t="s">
        <v>1227</v>
      </c>
      <c r="K23" s="464">
        <v>3000</v>
      </c>
      <c r="L23" s="465" t="s">
        <v>1178</v>
      </c>
      <c r="M23" s="464" t="s">
        <v>33</v>
      </c>
      <c r="N23" s="457" t="s">
        <v>79</v>
      </c>
      <c r="O23" s="483" t="s">
        <v>1228</v>
      </c>
      <c r="P23" s="457" t="s">
        <v>1229</v>
      </c>
      <c r="Q23" s="457" t="s">
        <v>1150</v>
      </c>
      <c r="R23" s="457" t="s">
        <v>1186</v>
      </c>
      <c r="S23" s="605" t="s">
        <v>1152</v>
      </c>
      <c r="W23" s="691"/>
      <c r="X23" s="691"/>
      <c r="Y23" s="691"/>
      <c r="Z23" s="691"/>
    </row>
    <row r="24" s="448" customFormat="1" ht="22.5" spans="1:26">
      <c r="A24" s="456">
        <v>17</v>
      </c>
      <c r="B24" s="182" t="s">
        <v>1230</v>
      </c>
      <c r="C24" s="464" t="s">
        <v>26</v>
      </c>
      <c r="D24" s="183" t="s">
        <v>433</v>
      </c>
      <c r="E24" s="184" t="s">
        <v>1144</v>
      </c>
      <c r="F24" s="182" t="s">
        <v>1231</v>
      </c>
      <c r="G24" s="184" t="s">
        <v>119</v>
      </c>
      <c r="H24" s="462">
        <v>2500</v>
      </c>
      <c r="I24" s="183">
        <v>1000</v>
      </c>
      <c r="J24" s="484" t="s">
        <v>1232</v>
      </c>
      <c r="K24" s="464">
        <v>1500</v>
      </c>
      <c r="L24" s="465" t="s">
        <v>1178</v>
      </c>
      <c r="M24" s="464" t="s">
        <v>33</v>
      </c>
      <c r="N24" s="457" t="s">
        <v>79</v>
      </c>
      <c r="O24" s="483" t="s">
        <v>1233</v>
      </c>
      <c r="P24" s="457" t="s">
        <v>1234</v>
      </c>
      <c r="Q24" s="457" t="s">
        <v>1150</v>
      </c>
      <c r="R24" s="457" t="s">
        <v>1186</v>
      </c>
      <c r="S24" s="605" t="s">
        <v>1152</v>
      </c>
      <c r="W24" s="691"/>
      <c r="X24" s="691"/>
      <c r="Y24" s="691"/>
      <c r="Z24" s="691"/>
    </row>
    <row r="25" s="503" customFormat="1" ht="22.5" spans="1:26">
      <c r="A25" s="456">
        <v>18</v>
      </c>
      <c r="B25" s="182" t="s">
        <v>1260</v>
      </c>
      <c r="C25" s="464"/>
      <c r="D25" s="183" t="s">
        <v>433</v>
      </c>
      <c r="E25" s="183" t="s">
        <v>1144</v>
      </c>
      <c r="F25" s="182" t="s">
        <v>1261</v>
      </c>
      <c r="G25" s="183" t="s">
        <v>119</v>
      </c>
      <c r="H25" s="462">
        <v>2000</v>
      </c>
      <c r="I25" s="184">
        <v>800</v>
      </c>
      <c r="J25" s="484" t="s">
        <v>1262</v>
      </c>
      <c r="K25" s="464">
        <v>1200</v>
      </c>
      <c r="L25" s="465" t="s">
        <v>1263</v>
      </c>
      <c r="M25" s="464" t="s">
        <v>33</v>
      </c>
      <c r="N25" s="457" t="s">
        <v>34</v>
      </c>
      <c r="O25" s="483"/>
      <c r="P25" s="457"/>
      <c r="Q25" s="457"/>
      <c r="R25" s="457"/>
      <c r="S25" s="605" t="s">
        <v>1152</v>
      </c>
      <c r="W25" s="692"/>
      <c r="X25" s="692"/>
      <c r="Y25" s="692"/>
      <c r="Z25" s="692"/>
    </row>
    <row r="26" s="448" customFormat="1" ht="33.75" spans="1:26">
      <c r="A26" s="456">
        <v>19</v>
      </c>
      <c r="B26" s="182" t="s">
        <v>1264</v>
      </c>
      <c r="C26" s="464" t="s">
        <v>50</v>
      </c>
      <c r="D26" s="183" t="s">
        <v>433</v>
      </c>
      <c r="E26" s="184" t="s">
        <v>1265</v>
      </c>
      <c r="F26" s="182" t="s">
        <v>1266</v>
      </c>
      <c r="G26" s="184" t="s">
        <v>53</v>
      </c>
      <c r="H26" s="462">
        <v>4000</v>
      </c>
      <c r="I26" s="183">
        <v>2000</v>
      </c>
      <c r="J26" s="484" t="s">
        <v>1267</v>
      </c>
      <c r="K26" s="464">
        <v>2000</v>
      </c>
      <c r="L26" s="465" t="s">
        <v>1268</v>
      </c>
      <c r="M26" s="464" t="s">
        <v>33</v>
      </c>
      <c r="N26" s="457" t="s">
        <v>34</v>
      </c>
      <c r="O26" s="483" t="s">
        <v>1269</v>
      </c>
      <c r="P26" s="457" t="s">
        <v>1270</v>
      </c>
      <c r="Q26" s="457" t="s">
        <v>1271</v>
      </c>
      <c r="R26" s="457" t="s">
        <v>1272</v>
      </c>
      <c r="S26" s="605" t="s">
        <v>1152</v>
      </c>
      <c r="W26" s="691"/>
      <c r="X26" s="691"/>
      <c r="Y26" s="691"/>
      <c r="Z26" s="691"/>
    </row>
    <row r="27" s="448" customFormat="1" ht="33.75" spans="1:26">
      <c r="A27" s="456">
        <v>20</v>
      </c>
      <c r="B27" s="182" t="s">
        <v>1273</v>
      </c>
      <c r="C27" s="464" t="s">
        <v>50</v>
      </c>
      <c r="D27" s="183" t="s">
        <v>433</v>
      </c>
      <c r="E27" s="184" t="s">
        <v>1265</v>
      </c>
      <c r="F27" s="182" t="s">
        <v>1274</v>
      </c>
      <c r="G27" s="184" t="s">
        <v>119</v>
      </c>
      <c r="H27" s="462">
        <v>20000</v>
      </c>
      <c r="I27" s="183">
        <v>10000</v>
      </c>
      <c r="J27" s="484" t="s">
        <v>1275</v>
      </c>
      <c r="K27" s="464">
        <v>10000</v>
      </c>
      <c r="L27" s="465" t="s">
        <v>1276</v>
      </c>
      <c r="M27" s="464" t="s">
        <v>33</v>
      </c>
      <c r="N27" s="457" t="s">
        <v>34</v>
      </c>
      <c r="O27" s="483" t="s">
        <v>1277</v>
      </c>
      <c r="P27" s="457" t="s">
        <v>1278</v>
      </c>
      <c r="Q27" s="457" t="s">
        <v>1271</v>
      </c>
      <c r="R27" s="457" t="s">
        <v>967</v>
      </c>
      <c r="S27" s="605" t="s">
        <v>1174</v>
      </c>
      <c r="W27" s="691"/>
      <c r="X27" s="691"/>
      <c r="Y27" s="691"/>
      <c r="Z27" s="691"/>
    </row>
    <row r="28" s="448" customFormat="1" ht="56.25" spans="1:26">
      <c r="A28" s="456">
        <v>21</v>
      </c>
      <c r="B28" s="182" t="s">
        <v>1279</v>
      </c>
      <c r="C28" s="464" t="s">
        <v>50</v>
      </c>
      <c r="D28" s="183" t="s">
        <v>433</v>
      </c>
      <c r="E28" s="184" t="s">
        <v>1265</v>
      </c>
      <c r="F28" s="182" t="s">
        <v>1280</v>
      </c>
      <c r="G28" s="184" t="s">
        <v>460</v>
      </c>
      <c r="H28" s="462">
        <v>82500</v>
      </c>
      <c r="I28" s="183">
        <v>30000</v>
      </c>
      <c r="J28" s="484" t="s">
        <v>1281</v>
      </c>
      <c r="K28" s="464">
        <v>30000</v>
      </c>
      <c r="L28" s="465" t="s">
        <v>1282</v>
      </c>
      <c r="M28" s="464" t="s">
        <v>33</v>
      </c>
      <c r="N28" s="457" t="s">
        <v>34</v>
      </c>
      <c r="O28" s="483" t="s">
        <v>1283</v>
      </c>
      <c r="P28" s="457" t="s">
        <v>1284</v>
      </c>
      <c r="Q28" s="457" t="s">
        <v>1271</v>
      </c>
      <c r="R28" s="457" t="s">
        <v>1066</v>
      </c>
      <c r="S28" s="605" t="s">
        <v>1174</v>
      </c>
      <c r="W28" s="691"/>
      <c r="X28" s="691"/>
      <c r="Y28" s="691"/>
      <c r="Z28" s="691"/>
    </row>
    <row r="29" s="448" customFormat="1" ht="56.25" spans="1:26">
      <c r="A29" s="456">
        <v>22</v>
      </c>
      <c r="B29" s="182" t="s">
        <v>1285</v>
      </c>
      <c r="C29" s="464" t="s">
        <v>50</v>
      </c>
      <c r="D29" s="183" t="s">
        <v>433</v>
      </c>
      <c r="E29" s="184" t="s">
        <v>1265</v>
      </c>
      <c r="F29" s="182" t="s">
        <v>1286</v>
      </c>
      <c r="G29" s="184" t="s">
        <v>449</v>
      </c>
      <c r="H29" s="462">
        <v>55600</v>
      </c>
      <c r="I29" s="183">
        <v>30000</v>
      </c>
      <c r="J29" s="484" t="s">
        <v>1281</v>
      </c>
      <c r="K29" s="464">
        <v>15000</v>
      </c>
      <c r="L29" s="465" t="s">
        <v>1287</v>
      </c>
      <c r="M29" s="464" t="s">
        <v>33</v>
      </c>
      <c r="N29" s="457" t="s">
        <v>34</v>
      </c>
      <c r="O29" s="483" t="s">
        <v>1288</v>
      </c>
      <c r="P29" s="457" t="s">
        <v>1289</v>
      </c>
      <c r="Q29" s="457" t="s">
        <v>1271</v>
      </c>
      <c r="R29" s="457" t="s">
        <v>1066</v>
      </c>
      <c r="S29" s="605" t="s">
        <v>1174</v>
      </c>
      <c r="W29" s="691"/>
      <c r="X29" s="691"/>
      <c r="Y29" s="691"/>
      <c r="Z29" s="691"/>
    </row>
    <row r="30" s="448" customFormat="1" ht="33.75" spans="1:26">
      <c r="A30" s="456">
        <v>23</v>
      </c>
      <c r="B30" s="182" t="s">
        <v>1455</v>
      </c>
      <c r="C30" s="464" t="s">
        <v>50</v>
      </c>
      <c r="D30" s="183" t="s">
        <v>433</v>
      </c>
      <c r="E30" s="184" t="s">
        <v>1265</v>
      </c>
      <c r="F30" s="182" t="s">
        <v>1291</v>
      </c>
      <c r="G30" s="184" t="s">
        <v>449</v>
      </c>
      <c r="H30" s="462">
        <v>12600</v>
      </c>
      <c r="I30" s="183">
        <v>6600</v>
      </c>
      <c r="J30" s="484" t="s">
        <v>1292</v>
      </c>
      <c r="K30" s="464">
        <v>6000</v>
      </c>
      <c r="L30" s="465" t="s">
        <v>1293</v>
      </c>
      <c r="M30" s="464" t="s">
        <v>33</v>
      </c>
      <c r="N30" s="457" t="s">
        <v>34</v>
      </c>
      <c r="O30" s="483" t="s">
        <v>1294</v>
      </c>
      <c r="P30" s="457" t="s">
        <v>1295</v>
      </c>
      <c r="Q30" s="457" t="s">
        <v>900</v>
      </c>
      <c r="R30" s="457" t="s">
        <v>967</v>
      </c>
      <c r="S30" s="605" t="s">
        <v>1152</v>
      </c>
      <c r="W30" s="691"/>
      <c r="X30" s="691"/>
      <c r="Y30" s="691"/>
      <c r="Z30" s="691"/>
    </row>
    <row r="31" s="448" customFormat="1" ht="33.75" spans="1:26">
      <c r="A31" s="456">
        <v>24</v>
      </c>
      <c r="B31" s="182" t="s">
        <v>1296</v>
      </c>
      <c r="C31" s="464" t="s">
        <v>26</v>
      </c>
      <c r="D31" s="183" t="s">
        <v>433</v>
      </c>
      <c r="E31" s="184" t="s">
        <v>1265</v>
      </c>
      <c r="F31" s="182" t="s">
        <v>1297</v>
      </c>
      <c r="G31" s="184" t="s">
        <v>60</v>
      </c>
      <c r="H31" s="462">
        <v>5000</v>
      </c>
      <c r="I31" s="183">
        <v>3000</v>
      </c>
      <c r="J31" s="484" t="s">
        <v>1281</v>
      </c>
      <c r="K31" s="464">
        <v>2000</v>
      </c>
      <c r="L31" s="465" t="s">
        <v>1298</v>
      </c>
      <c r="M31" s="464" t="s">
        <v>33</v>
      </c>
      <c r="N31" s="464" t="s">
        <v>70</v>
      </c>
      <c r="O31" s="483" t="s">
        <v>1299</v>
      </c>
      <c r="P31" s="457" t="s">
        <v>1300</v>
      </c>
      <c r="Q31" s="457" t="s">
        <v>1271</v>
      </c>
      <c r="R31" s="457" t="s">
        <v>967</v>
      </c>
      <c r="S31" s="605" t="s">
        <v>1152</v>
      </c>
      <c r="W31" s="691"/>
      <c r="X31" s="691"/>
      <c r="Y31" s="691"/>
      <c r="Z31" s="691"/>
    </row>
    <row r="32" s="448" customFormat="1" ht="33.75" spans="1:26">
      <c r="A32" s="456">
        <v>25</v>
      </c>
      <c r="B32" s="182" t="s">
        <v>1301</v>
      </c>
      <c r="C32" s="464" t="s">
        <v>26</v>
      </c>
      <c r="D32" s="183" t="s">
        <v>433</v>
      </c>
      <c r="E32" s="184" t="s">
        <v>1265</v>
      </c>
      <c r="F32" s="182" t="s">
        <v>1302</v>
      </c>
      <c r="G32" s="184" t="s">
        <v>43</v>
      </c>
      <c r="H32" s="462">
        <v>150000</v>
      </c>
      <c r="I32" s="183">
        <v>5000</v>
      </c>
      <c r="J32" s="484" t="s">
        <v>1303</v>
      </c>
      <c r="K32" s="464">
        <v>50000</v>
      </c>
      <c r="L32" s="465" t="s">
        <v>1304</v>
      </c>
      <c r="M32" s="464" t="s">
        <v>33</v>
      </c>
      <c r="N32" s="457" t="s">
        <v>34</v>
      </c>
      <c r="O32" s="483" t="s">
        <v>1269</v>
      </c>
      <c r="P32" s="457" t="s">
        <v>1270</v>
      </c>
      <c r="Q32" s="457" t="s">
        <v>1271</v>
      </c>
      <c r="R32" s="457" t="s">
        <v>1272</v>
      </c>
      <c r="S32" s="605" t="s">
        <v>1174</v>
      </c>
      <c r="W32" s="691"/>
      <c r="X32" s="691"/>
      <c r="Y32" s="691"/>
      <c r="Z32" s="691"/>
    </row>
    <row r="33" s="448" customFormat="1" ht="33.75" spans="1:26">
      <c r="A33" s="456">
        <v>26</v>
      </c>
      <c r="B33" s="182" t="s">
        <v>1305</v>
      </c>
      <c r="C33" s="464" t="s">
        <v>26</v>
      </c>
      <c r="D33" s="183" t="s">
        <v>433</v>
      </c>
      <c r="E33" s="184" t="s">
        <v>1265</v>
      </c>
      <c r="F33" s="182" t="s">
        <v>1306</v>
      </c>
      <c r="G33" s="184" t="s">
        <v>119</v>
      </c>
      <c r="H33" s="462">
        <v>1500</v>
      </c>
      <c r="I33" s="183">
        <v>500</v>
      </c>
      <c r="J33" s="484" t="s">
        <v>1307</v>
      </c>
      <c r="K33" s="464">
        <v>1000</v>
      </c>
      <c r="L33" s="465" t="s">
        <v>114</v>
      </c>
      <c r="M33" s="464" t="s">
        <v>115</v>
      </c>
      <c r="N33" s="464" t="s">
        <v>33</v>
      </c>
      <c r="O33" s="483" t="s">
        <v>1308</v>
      </c>
      <c r="P33" s="457" t="s">
        <v>1309</v>
      </c>
      <c r="Q33" s="457" t="s">
        <v>1271</v>
      </c>
      <c r="R33" s="457" t="s">
        <v>1310</v>
      </c>
      <c r="S33" s="605" t="s">
        <v>1152</v>
      </c>
      <c r="W33" s="691"/>
      <c r="X33" s="691"/>
      <c r="Y33" s="691"/>
      <c r="Z33" s="691"/>
    </row>
    <row r="34" s="442" customFormat="1" ht="20.1" customHeight="1" spans="1:26">
      <c r="A34" s="656" t="s">
        <v>1456</v>
      </c>
      <c r="B34" s="650" t="str">
        <f>"农林水利"&amp;SUBTOTAL(3,A34:A52)-2&amp;"个"</f>
        <v>农林水利17个</v>
      </c>
      <c r="C34" s="471"/>
      <c r="D34" s="471"/>
      <c r="E34" s="467"/>
      <c r="F34" s="472"/>
      <c r="G34" s="467"/>
      <c r="H34" s="469">
        <f t="shared" ref="H34:I34" si="3">SUM(H35:H51)</f>
        <v>251860</v>
      </c>
      <c r="I34" s="469">
        <f t="shared" si="3"/>
        <v>156050</v>
      </c>
      <c r="J34" s="472"/>
      <c r="K34" s="469">
        <f>SUM(K35:K51)</f>
        <v>55730</v>
      </c>
      <c r="L34" s="453"/>
      <c r="M34" s="452"/>
      <c r="N34" s="452"/>
      <c r="O34" s="486"/>
      <c r="P34" s="454"/>
      <c r="Q34" s="454"/>
      <c r="R34" s="454"/>
      <c r="S34" s="693"/>
      <c r="W34" s="694"/>
      <c r="X34" s="694"/>
      <c r="Y34" s="694"/>
      <c r="Z34" s="694"/>
    </row>
    <row r="35" s="441" customFormat="1" ht="36.75" customHeight="1" spans="1:26">
      <c r="A35" s="297">
        <v>1</v>
      </c>
      <c r="B35" s="362" t="s">
        <v>116</v>
      </c>
      <c r="C35" s="464" t="s">
        <v>103</v>
      </c>
      <c r="D35" s="464" t="s">
        <v>117</v>
      </c>
      <c r="E35" s="260" t="s">
        <v>28</v>
      </c>
      <c r="F35" s="362" t="s">
        <v>118</v>
      </c>
      <c r="G35" s="260" t="s">
        <v>119</v>
      </c>
      <c r="H35" s="599">
        <v>1000</v>
      </c>
      <c r="I35" s="464">
        <v>200</v>
      </c>
      <c r="J35" s="362" t="s">
        <v>120</v>
      </c>
      <c r="K35" s="464">
        <v>800</v>
      </c>
      <c r="L35" s="465" t="s">
        <v>121</v>
      </c>
      <c r="M35" s="464" t="s">
        <v>33</v>
      </c>
      <c r="N35" s="464" t="s">
        <v>122</v>
      </c>
      <c r="O35" s="483"/>
      <c r="P35" s="464"/>
      <c r="Q35" s="457" t="s">
        <v>37</v>
      </c>
      <c r="R35" s="457" t="s">
        <v>48</v>
      </c>
      <c r="S35" s="605" t="s">
        <v>39</v>
      </c>
      <c r="W35" s="690"/>
      <c r="X35" s="690"/>
      <c r="Y35" s="690"/>
      <c r="Z35" s="690"/>
    </row>
    <row r="36" s="441" customFormat="1" ht="33.75" spans="1:26">
      <c r="A36" s="297">
        <v>2</v>
      </c>
      <c r="B36" s="211" t="s">
        <v>128</v>
      </c>
      <c r="C36" s="464" t="s">
        <v>103</v>
      </c>
      <c r="D36" s="464" t="s">
        <v>129</v>
      </c>
      <c r="E36" s="457" t="s">
        <v>28</v>
      </c>
      <c r="F36" s="211" t="s">
        <v>130</v>
      </c>
      <c r="G36" s="181" t="s">
        <v>131</v>
      </c>
      <c r="H36" s="462">
        <v>5000</v>
      </c>
      <c r="I36" s="184"/>
      <c r="J36" s="480" t="s">
        <v>110</v>
      </c>
      <c r="K36" s="464">
        <v>3000</v>
      </c>
      <c r="L36" s="465" t="s">
        <v>127</v>
      </c>
      <c r="M36" s="464" t="s">
        <v>79</v>
      </c>
      <c r="N36" s="464" t="s">
        <v>33</v>
      </c>
      <c r="O36" s="483"/>
      <c r="P36" s="464"/>
      <c r="Q36" s="457" t="s">
        <v>37</v>
      </c>
      <c r="R36" s="457" t="s">
        <v>73</v>
      </c>
      <c r="S36" s="605" t="s">
        <v>39</v>
      </c>
      <c r="W36" s="690"/>
      <c r="X36" s="690"/>
      <c r="Y36" s="690"/>
      <c r="Z36" s="690"/>
    </row>
    <row r="37" s="441" customFormat="1" ht="23.25" customHeight="1" spans="1:26">
      <c r="A37" s="297">
        <v>3</v>
      </c>
      <c r="B37" s="211" t="s">
        <v>162</v>
      </c>
      <c r="C37" s="464"/>
      <c r="D37" s="464" t="s">
        <v>117</v>
      </c>
      <c r="E37" s="457" t="s">
        <v>28</v>
      </c>
      <c r="F37" s="191" t="s">
        <v>163</v>
      </c>
      <c r="G37" s="181" t="s">
        <v>53</v>
      </c>
      <c r="H37" s="460">
        <v>1500</v>
      </c>
      <c r="I37" s="464">
        <v>300</v>
      </c>
      <c r="J37" s="191" t="s">
        <v>164</v>
      </c>
      <c r="K37" s="464">
        <v>800</v>
      </c>
      <c r="L37" s="180" t="s">
        <v>165</v>
      </c>
      <c r="M37" s="464" t="s">
        <v>33</v>
      </c>
      <c r="N37" s="464" t="s">
        <v>141</v>
      </c>
      <c r="O37" s="483"/>
      <c r="P37" s="464"/>
      <c r="Q37" s="457"/>
      <c r="R37" s="457"/>
      <c r="S37" s="605" t="s">
        <v>39</v>
      </c>
      <c r="W37" s="690"/>
      <c r="X37" s="690"/>
      <c r="Y37" s="690"/>
      <c r="Z37" s="690"/>
    </row>
    <row r="38" s="441" customFormat="1" ht="45" spans="1:26">
      <c r="A38" s="297">
        <v>4</v>
      </c>
      <c r="B38" s="180" t="s">
        <v>650</v>
      </c>
      <c r="C38" s="179" t="s">
        <v>50</v>
      </c>
      <c r="D38" s="179" t="s">
        <v>129</v>
      </c>
      <c r="E38" s="184" t="s">
        <v>642</v>
      </c>
      <c r="F38" s="180" t="s">
        <v>651</v>
      </c>
      <c r="G38" s="181" t="s">
        <v>460</v>
      </c>
      <c r="H38" s="460">
        <v>40000</v>
      </c>
      <c r="I38" s="181">
        <v>36000</v>
      </c>
      <c r="J38" s="191" t="s">
        <v>652</v>
      </c>
      <c r="K38" s="181">
        <v>1500</v>
      </c>
      <c r="L38" s="482" t="s">
        <v>653</v>
      </c>
      <c r="M38" s="457" t="s">
        <v>33</v>
      </c>
      <c r="N38" s="179" t="s">
        <v>34</v>
      </c>
      <c r="O38" s="180" t="s">
        <v>654</v>
      </c>
      <c r="P38" s="179" t="s">
        <v>655</v>
      </c>
      <c r="Q38" s="179" t="s">
        <v>648</v>
      </c>
      <c r="R38" s="179" t="s">
        <v>656</v>
      </c>
      <c r="S38" s="605" t="s">
        <v>657</v>
      </c>
      <c r="W38" s="690"/>
      <c r="X38" s="690"/>
      <c r="Y38" s="690"/>
      <c r="Z38" s="690"/>
    </row>
    <row r="39" s="516" customFormat="1" ht="22.5" spans="1:171">
      <c r="A39" s="297">
        <v>5</v>
      </c>
      <c r="B39" s="180" t="s">
        <v>658</v>
      </c>
      <c r="C39" s="179" t="s">
        <v>103</v>
      </c>
      <c r="D39" s="179" t="s">
        <v>117</v>
      </c>
      <c r="E39" s="181" t="s">
        <v>642</v>
      </c>
      <c r="F39" s="180" t="s">
        <v>659</v>
      </c>
      <c r="G39" s="458">
        <v>2016</v>
      </c>
      <c r="H39" s="459">
        <v>1000</v>
      </c>
      <c r="I39" s="181"/>
      <c r="J39" s="191" t="s">
        <v>660</v>
      </c>
      <c r="K39" s="181">
        <v>1000</v>
      </c>
      <c r="L39" s="180" t="s">
        <v>661</v>
      </c>
      <c r="M39" s="179" t="s">
        <v>92</v>
      </c>
      <c r="N39" s="179" t="s">
        <v>79</v>
      </c>
      <c r="O39" s="180" t="s">
        <v>648</v>
      </c>
      <c r="P39" s="201" t="s">
        <v>662</v>
      </c>
      <c r="Q39" s="179" t="s">
        <v>648</v>
      </c>
      <c r="R39" s="201" t="s">
        <v>662</v>
      </c>
      <c r="S39" s="25" t="s">
        <v>551</v>
      </c>
      <c r="T39" s="511"/>
      <c r="U39" s="511"/>
      <c r="V39" s="511"/>
      <c r="W39" s="695"/>
      <c r="X39" s="695"/>
      <c r="Y39" s="695"/>
      <c r="Z39" s="695"/>
      <c r="AA39" s="511"/>
      <c r="AB39" s="511"/>
      <c r="AC39" s="511"/>
      <c r="AD39" s="511"/>
      <c r="AE39" s="511"/>
      <c r="AF39" s="511"/>
      <c r="AG39" s="511"/>
      <c r="AH39" s="511"/>
      <c r="AI39" s="511"/>
      <c r="AJ39" s="511"/>
      <c r="AK39" s="511"/>
      <c r="AL39" s="511"/>
      <c r="AM39" s="511"/>
      <c r="AN39" s="511"/>
      <c r="AO39" s="511"/>
      <c r="AP39" s="511"/>
      <c r="AQ39" s="511"/>
      <c r="AR39" s="511"/>
      <c r="AS39" s="511"/>
      <c r="AT39" s="511"/>
      <c r="AU39" s="511"/>
      <c r="AV39" s="511"/>
      <c r="AW39" s="511"/>
      <c r="AX39" s="511"/>
      <c r="AY39" s="511"/>
      <c r="AZ39" s="511"/>
      <c r="BA39" s="511"/>
      <c r="BB39" s="511"/>
      <c r="BC39" s="511"/>
      <c r="BD39" s="511"/>
      <c r="BE39" s="511"/>
      <c r="BF39" s="511"/>
      <c r="BG39" s="511"/>
      <c r="BH39" s="511"/>
      <c r="BI39" s="511"/>
      <c r="BJ39" s="511"/>
      <c r="BK39" s="511"/>
      <c r="BL39" s="511"/>
      <c r="BM39" s="511"/>
      <c r="BN39" s="511"/>
      <c r="BO39" s="511"/>
      <c r="BP39" s="511"/>
      <c r="BQ39" s="511"/>
      <c r="BR39" s="511"/>
      <c r="BS39" s="511"/>
      <c r="BT39" s="511"/>
      <c r="BU39" s="511"/>
      <c r="BV39" s="511"/>
      <c r="BW39" s="511"/>
      <c r="BX39" s="511"/>
      <c r="BY39" s="511"/>
      <c r="BZ39" s="511"/>
      <c r="CA39" s="511"/>
      <c r="CB39" s="511"/>
      <c r="CC39" s="511"/>
      <c r="CD39" s="511"/>
      <c r="CE39" s="511"/>
      <c r="CF39" s="511"/>
      <c r="CG39" s="511"/>
      <c r="CH39" s="511"/>
      <c r="CI39" s="511"/>
      <c r="CJ39" s="511"/>
      <c r="CK39" s="511"/>
      <c r="CL39" s="511"/>
      <c r="CM39" s="511"/>
      <c r="CN39" s="511"/>
      <c r="CO39" s="511"/>
      <c r="CP39" s="511"/>
      <c r="CQ39" s="511"/>
      <c r="CR39" s="511"/>
      <c r="CS39" s="511"/>
      <c r="CT39" s="511"/>
      <c r="CU39" s="511"/>
      <c r="CV39" s="511"/>
      <c r="CW39" s="511"/>
      <c r="CX39" s="511"/>
      <c r="CY39" s="511"/>
      <c r="CZ39" s="511"/>
      <c r="DA39" s="511"/>
      <c r="DB39" s="511"/>
      <c r="DC39" s="511"/>
      <c r="DD39" s="511"/>
      <c r="DE39" s="511"/>
      <c r="DF39" s="511"/>
      <c r="DG39" s="511"/>
      <c r="DH39" s="511"/>
      <c r="DI39" s="511"/>
      <c r="DJ39" s="511"/>
      <c r="DK39" s="511"/>
      <c r="DL39" s="511"/>
      <c r="DM39" s="511"/>
      <c r="DN39" s="511"/>
      <c r="DO39" s="511"/>
      <c r="DP39" s="511"/>
      <c r="DQ39" s="511"/>
      <c r="DR39" s="511"/>
      <c r="DS39" s="511"/>
      <c r="DT39" s="511"/>
      <c r="DU39" s="511"/>
      <c r="DV39" s="511"/>
      <c r="DW39" s="511"/>
      <c r="DX39" s="511"/>
      <c r="DY39" s="511"/>
      <c r="DZ39" s="511"/>
      <c r="EA39" s="511"/>
      <c r="EB39" s="511"/>
      <c r="EC39" s="511"/>
      <c r="ED39" s="511"/>
      <c r="EE39" s="511"/>
      <c r="EF39" s="511"/>
      <c r="EG39" s="511"/>
      <c r="EH39" s="511"/>
      <c r="EI39" s="511"/>
      <c r="EJ39" s="511"/>
      <c r="EK39" s="511"/>
      <c r="EL39" s="511"/>
      <c r="EM39" s="511"/>
      <c r="EN39" s="511"/>
      <c r="EO39" s="511"/>
      <c r="EP39" s="511"/>
      <c r="EQ39" s="511"/>
      <c r="ER39" s="511"/>
      <c r="ES39" s="511"/>
      <c r="ET39" s="511"/>
      <c r="EU39" s="511"/>
      <c r="EV39" s="511"/>
      <c r="EW39" s="511"/>
      <c r="EX39" s="511"/>
      <c r="EY39" s="511"/>
      <c r="EZ39" s="511"/>
      <c r="FA39" s="511"/>
      <c r="FB39" s="511"/>
      <c r="FC39" s="511"/>
      <c r="FD39" s="511"/>
      <c r="FE39" s="511"/>
      <c r="FF39" s="511"/>
      <c r="FG39" s="511"/>
      <c r="FH39" s="511"/>
      <c r="FI39" s="511"/>
      <c r="FJ39" s="511"/>
      <c r="FK39" s="511"/>
      <c r="FL39" s="511"/>
      <c r="FM39" s="511"/>
      <c r="FN39" s="511"/>
      <c r="FO39" s="511"/>
    </row>
    <row r="40" s="516" customFormat="1" ht="22.5" spans="1:171">
      <c r="A40" s="297">
        <v>6</v>
      </c>
      <c r="B40" s="180" t="s">
        <v>663</v>
      </c>
      <c r="C40" s="179" t="s">
        <v>103</v>
      </c>
      <c r="D40" s="179" t="s">
        <v>117</v>
      </c>
      <c r="E40" s="179" t="s">
        <v>642</v>
      </c>
      <c r="F40" s="180" t="s">
        <v>664</v>
      </c>
      <c r="G40" s="458">
        <v>2016</v>
      </c>
      <c r="H40" s="459">
        <v>1500</v>
      </c>
      <c r="I40" s="181"/>
      <c r="J40" s="191" t="s">
        <v>660</v>
      </c>
      <c r="K40" s="181">
        <v>1500</v>
      </c>
      <c r="L40" s="180" t="s">
        <v>661</v>
      </c>
      <c r="M40" s="201" t="s">
        <v>92</v>
      </c>
      <c r="N40" s="179" t="s">
        <v>34</v>
      </c>
      <c r="O40" s="180" t="s">
        <v>648</v>
      </c>
      <c r="P40" s="201" t="s">
        <v>662</v>
      </c>
      <c r="Q40" s="179" t="s">
        <v>648</v>
      </c>
      <c r="R40" s="201" t="s">
        <v>662</v>
      </c>
      <c r="S40" s="25" t="s">
        <v>551</v>
      </c>
      <c r="T40" s="511"/>
      <c r="U40" s="511"/>
      <c r="V40" s="511"/>
      <c r="W40" s="695"/>
      <c r="X40" s="695"/>
      <c r="Y40" s="695"/>
      <c r="Z40" s="695"/>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row>
    <row r="41" s="516" customFormat="1" ht="33.75" spans="1:171">
      <c r="A41" s="297">
        <v>7</v>
      </c>
      <c r="B41" s="207" t="s">
        <v>667</v>
      </c>
      <c r="C41" s="179" t="s">
        <v>50</v>
      </c>
      <c r="D41" s="179" t="s">
        <v>117</v>
      </c>
      <c r="E41" s="184" t="s">
        <v>642</v>
      </c>
      <c r="F41" s="182" t="s">
        <v>668</v>
      </c>
      <c r="G41" s="181" t="s">
        <v>460</v>
      </c>
      <c r="H41" s="462">
        <v>40500</v>
      </c>
      <c r="I41" s="181">
        <v>30000</v>
      </c>
      <c r="J41" s="191" t="s">
        <v>669</v>
      </c>
      <c r="K41" s="184">
        <v>10000</v>
      </c>
      <c r="L41" s="180" t="s">
        <v>670</v>
      </c>
      <c r="M41" s="457" t="s">
        <v>33</v>
      </c>
      <c r="N41" s="179" t="s">
        <v>34</v>
      </c>
      <c r="O41" s="207" t="s">
        <v>671</v>
      </c>
      <c r="P41" s="201" t="s">
        <v>672</v>
      </c>
      <c r="Q41" s="179" t="s">
        <v>648</v>
      </c>
      <c r="R41" s="201" t="s">
        <v>662</v>
      </c>
      <c r="S41" s="25" t="s">
        <v>551</v>
      </c>
      <c r="T41" s="138"/>
      <c r="U41" s="138"/>
      <c r="V41" s="138"/>
      <c r="W41" s="696"/>
      <c r="X41" s="696"/>
      <c r="Y41" s="696"/>
      <c r="Z41" s="696"/>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8"/>
      <c r="BM41" s="138"/>
      <c r="BN41" s="138"/>
      <c r="BO41" s="138"/>
      <c r="BP41" s="138"/>
      <c r="BQ41" s="138"/>
      <c r="BR41" s="138"/>
      <c r="BS41" s="138"/>
      <c r="BT41" s="138"/>
      <c r="BU41" s="138"/>
      <c r="BV41" s="138"/>
      <c r="BW41" s="138"/>
      <c r="BX41" s="138"/>
      <c r="BY41" s="138"/>
      <c r="BZ41" s="138"/>
      <c r="CA41" s="138"/>
      <c r="CB41" s="138"/>
      <c r="CC41" s="138"/>
      <c r="CD41" s="138"/>
      <c r="CE41" s="138"/>
      <c r="CF41" s="138"/>
      <c r="CG41" s="138"/>
      <c r="CH41" s="138"/>
      <c r="CI41" s="138"/>
      <c r="CJ41" s="138"/>
      <c r="CK41" s="138"/>
      <c r="CL41" s="138"/>
      <c r="CM41" s="138"/>
      <c r="CN41" s="138"/>
      <c r="CO41" s="138"/>
      <c r="CP41" s="138"/>
      <c r="CQ41" s="138"/>
      <c r="CR41" s="138"/>
      <c r="CS41" s="138"/>
      <c r="CT41" s="138"/>
      <c r="CU41" s="138"/>
      <c r="CV41" s="138"/>
      <c r="CW41" s="138"/>
      <c r="CX41" s="138"/>
      <c r="CY41" s="138"/>
      <c r="CZ41" s="138"/>
      <c r="DA41" s="138"/>
      <c r="DB41" s="138"/>
      <c r="DC41" s="138"/>
      <c r="DD41" s="138"/>
      <c r="DE41" s="138"/>
      <c r="DF41" s="138"/>
      <c r="DG41" s="138"/>
      <c r="DH41" s="138"/>
      <c r="DI41" s="138"/>
      <c r="DJ41" s="138"/>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138"/>
      <c r="EU41" s="138"/>
      <c r="EV41" s="138"/>
      <c r="EW41" s="138"/>
      <c r="EX41" s="138"/>
      <c r="EY41" s="138"/>
      <c r="EZ41" s="138"/>
      <c r="FA41" s="138"/>
      <c r="FB41" s="138"/>
      <c r="FC41" s="138"/>
      <c r="FD41" s="138"/>
      <c r="FE41" s="138"/>
      <c r="FF41" s="138"/>
      <c r="FG41" s="138"/>
      <c r="FH41" s="138"/>
      <c r="FI41" s="138"/>
      <c r="FJ41" s="138"/>
      <c r="FK41" s="138"/>
      <c r="FL41" s="138"/>
      <c r="FM41" s="138"/>
      <c r="FN41" s="138"/>
      <c r="FO41" s="138"/>
    </row>
    <row r="42" s="516" customFormat="1" ht="27.95" customHeight="1" spans="1:26">
      <c r="A42" s="657">
        <v>8</v>
      </c>
      <c r="B42" s="658" t="s">
        <v>785</v>
      </c>
      <c r="C42" s="659" t="s">
        <v>188</v>
      </c>
      <c r="D42" s="659" t="s">
        <v>129</v>
      </c>
      <c r="E42" s="660" t="s">
        <v>642</v>
      </c>
      <c r="F42" s="661" t="s">
        <v>786</v>
      </c>
      <c r="G42" s="662" t="s">
        <v>106</v>
      </c>
      <c r="H42" s="663">
        <v>10000</v>
      </c>
      <c r="I42" s="660"/>
      <c r="J42" s="676" t="s">
        <v>787</v>
      </c>
      <c r="K42" s="663">
        <v>2300</v>
      </c>
      <c r="L42" s="677" t="s">
        <v>284</v>
      </c>
      <c r="M42" s="678" t="s">
        <v>79</v>
      </c>
      <c r="N42" s="679" t="s">
        <v>33</v>
      </c>
      <c r="O42" s="658" t="s">
        <v>646</v>
      </c>
      <c r="P42" s="680" t="s">
        <v>647</v>
      </c>
      <c r="Q42" s="680" t="s">
        <v>648</v>
      </c>
      <c r="R42" s="680" t="s">
        <v>647</v>
      </c>
      <c r="S42" s="25" t="s">
        <v>551</v>
      </c>
      <c r="W42" s="697"/>
      <c r="X42" s="697"/>
      <c r="Y42" s="697"/>
      <c r="Z42" s="697"/>
    </row>
    <row r="43" s="635" customFormat="1" ht="45" spans="1:26">
      <c r="A43" s="297">
        <v>9</v>
      </c>
      <c r="B43" s="180" t="s">
        <v>795</v>
      </c>
      <c r="C43" s="180" t="s">
        <v>26</v>
      </c>
      <c r="D43" s="179" t="s">
        <v>117</v>
      </c>
      <c r="E43" s="181" t="s">
        <v>642</v>
      </c>
      <c r="F43" s="180" t="s">
        <v>796</v>
      </c>
      <c r="G43" s="181" t="s">
        <v>89</v>
      </c>
      <c r="H43" s="460">
        <v>51000</v>
      </c>
      <c r="I43" s="179"/>
      <c r="J43" s="180" t="s">
        <v>579</v>
      </c>
      <c r="K43" s="179">
        <v>7200</v>
      </c>
      <c r="L43" s="180" t="s">
        <v>797</v>
      </c>
      <c r="M43" s="179" t="s">
        <v>115</v>
      </c>
      <c r="N43" s="457" t="s">
        <v>33</v>
      </c>
      <c r="O43" s="180" t="s">
        <v>671</v>
      </c>
      <c r="P43" s="179" t="s">
        <v>672</v>
      </c>
      <c r="Q43" s="180" t="s">
        <v>648</v>
      </c>
      <c r="R43" s="180" t="s">
        <v>662</v>
      </c>
      <c r="S43" s="25" t="s">
        <v>551</v>
      </c>
      <c r="W43" s="698"/>
      <c r="X43" s="698"/>
      <c r="Y43" s="698"/>
      <c r="Z43" s="698"/>
    </row>
    <row r="44" s="448" customFormat="1" ht="22.5" spans="1:26">
      <c r="A44" s="664">
        <v>10</v>
      </c>
      <c r="B44" s="180" t="s">
        <v>938</v>
      </c>
      <c r="C44" s="645" t="s">
        <v>50</v>
      </c>
      <c r="D44" s="645" t="s">
        <v>117</v>
      </c>
      <c r="E44" s="645" t="s">
        <v>894</v>
      </c>
      <c r="F44" s="647" t="s">
        <v>939</v>
      </c>
      <c r="G44" s="646" t="s">
        <v>119</v>
      </c>
      <c r="H44" s="665">
        <v>5000</v>
      </c>
      <c r="I44" s="670">
        <v>4200</v>
      </c>
      <c r="J44" s="647" t="s">
        <v>940</v>
      </c>
      <c r="K44" s="670">
        <v>800</v>
      </c>
      <c r="L44" s="668" t="s">
        <v>941</v>
      </c>
      <c r="M44" s="670" t="s">
        <v>33</v>
      </c>
      <c r="N44" s="671" t="s">
        <v>70</v>
      </c>
      <c r="O44" s="668" t="s">
        <v>942</v>
      </c>
      <c r="P44" s="671" t="s">
        <v>943</v>
      </c>
      <c r="Q44" s="671" t="s">
        <v>900</v>
      </c>
      <c r="R44" s="671"/>
      <c r="S44" s="699" t="s">
        <v>944</v>
      </c>
      <c r="W44" s="691"/>
      <c r="X44" s="691"/>
      <c r="Y44" s="691"/>
      <c r="Z44" s="691"/>
    </row>
    <row r="45" s="502" customFormat="1" ht="22.5" spans="1:26">
      <c r="A45" s="297">
        <v>11</v>
      </c>
      <c r="B45" s="180" t="s">
        <v>945</v>
      </c>
      <c r="C45" s="464" t="s">
        <v>26</v>
      </c>
      <c r="D45" s="464" t="s">
        <v>117</v>
      </c>
      <c r="E45" s="464" t="s">
        <v>894</v>
      </c>
      <c r="F45" s="492" t="s">
        <v>946</v>
      </c>
      <c r="G45" s="457">
        <v>2016</v>
      </c>
      <c r="H45" s="466">
        <v>700</v>
      </c>
      <c r="I45" s="464"/>
      <c r="J45" s="465" t="s">
        <v>579</v>
      </c>
      <c r="K45" s="464">
        <v>700</v>
      </c>
      <c r="L45" s="465" t="s">
        <v>947</v>
      </c>
      <c r="M45" s="464" t="s">
        <v>115</v>
      </c>
      <c r="N45" s="522" t="s">
        <v>79</v>
      </c>
      <c r="O45" s="483" t="s">
        <v>900</v>
      </c>
      <c r="P45" s="464" t="s">
        <v>948</v>
      </c>
      <c r="Q45" s="464"/>
      <c r="R45" s="464"/>
      <c r="S45" s="605" t="s">
        <v>905</v>
      </c>
      <c r="W45" s="689"/>
      <c r="X45" s="689"/>
      <c r="Y45" s="689"/>
      <c r="Z45" s="689"/>
    </row>
    <row r="46" s="441" customFormat="1" ht="33.75" spans="1:26">
      <c r="A46" s="297">
        <v>12</v>
      </c>
      <c r="B46" s="180" t="s">
        <v>1019</v>
      </c>
      <c r="C46" s="464" t="s">
        <v>103</v>
      </c>
      <c r="D46" s="464" t="s">
        <v>129</v>
      </c>
      <c r="E46" s="457" t="s">
        <v>984</v>
      </c>
      <c r="F46" s="492" t="s">
        <v>1020</v>
      </c>
      <c r="G46" s="457" t="s">
        <v>106</v>
      </c>
      <c r="H46" s="466">
        <v>5000</v>
      </c>
      <c r="I46" s="464"/>
      <c r="J46" s="465" t="s">
        <v>1018</v>
      </c>
      <c r="K46" s="464">
        <v>1800</v>
      </c>
      <c r="L46" s="465" t="s">
        <v>1021</v>
      </c>
      <c r="M46" s="464" t="s">
        <v>79</v>
      </c>
      <c r="N46" s="522" t="s">
        <v>34</v>
      </c>
      <c r="O46" s="465" t="s">
        <v>290</v>
      </c>
      <c r="P46" s="464" t="s">
        <v>291</v>
      </c>
      <c r="Q46" s="464" t="s">
        <v>700</v>
      </c>
      <c r="R46" s="464" t="s">
        <v>695</v>
      </c>
      <c r="S46" s="605" t="s">
        <v>997</v>
      </c>
      <c r="W46" s="690"/>
      <c r="X46" s="690"/>
      <c r="Y46" s="690"/>
      <c r="Z46" s="690"/>
    </row>
    <row r="47" s="504" customFormat="1" ht="22.5" spans="1:26">
      <c r="A47" s="297">
        <v>13</v>
      </c>
      <c r="B47" s="180" t="s">
        <v>1035</v>
      </c>
      <c r="C47" s="179" t="s">
        <v>188</v>
      </c>
      <c r="D47" s="179" t="s">
        <v>117</v>
      </c>
      <c r="E47" s="179" t="s">
        <v>984</v>
      </c>
      <c r="F47" s="189" t="s">
        <v>1036</v>
      </c>
      <c r="G47" s="181" t="s">
        <v>119</v>
      </c>
      <c r="H47" s="460">
        <v>1800</v>
      </c>
      <c r="I47" s="259">
        <v>300</v>
      </c>
      <c r="J47" s="281" t="s">
        <v>1037</v>
      </c>
      <c r="K47" s="259">
        <v>1500</v>
      </c>
      <c r="L47" s="180" t="s">
        <v>995</v>
      </c>
      <c r="M47" s="179" t="s">
        <v>33</v>
      </c>
      <c r="N47" s="179" t="s">
        <v>79</v>
      </c>
      <c r="O47" s="191" t="s">
        <v>989</v>
      </c>
      <c r="P47" s="181" t="s">
        <v>1038</v>
      </c>
      <c r="Q47" s="179"/>
      <c r="R47" s="179"/>
      <c r="S47" s="605" t="s">
        <v>997</v>
      </c>
      <c r="W47" s="700"/>
      <c r="X47" s="700"/>
      <c r="Y47" s="700"/>
      <c r="Z47" s="700"/>
    </row>
    <row r="48" s="519" customFormat="1" ht="22.5" spans="1:26">
      <c r="A48" s="297">
        <v>14</v>
      </c>
      <c r="B48" s="180" t="s">
        <v>1039</v>
      </c>
      <c r="C48" s="464" t="s">
        <v>103</v>
      </c>
      <c r="D48" s="464" t="s">
        <v>117</v>
      </c>
      <c r="E48" s="457" t="s">
        <v>984</v>
      </c>
      <c r="F48" s="465" t="s">
        <v>1040</v>
      </c>
      <c r="G48" s="457">
        <v>2016</v>
      </c>
      <c r="H48" s="466">
        <v>700</v>
      </c>
      <c r="I48" s="464"/>
      <c r="J48" s="281" t="s">
        <v>579</v>
      </c>
      <c r="K48" s="464">
        <v>700</v>
      </c>
      <c r="L48" s="465" t="s">
        <v>1041</v>
      </c>
      <c r="M48" s="464" t="s">
        <v>115</v>
      </c>
      <c r="N48" s="464" t="s">
        <v>79</v>
      </c>
      <c r="O48" s="483" t="s">
        <v>989</v>
      </c>
      <c r="P48" s="457" t="s">
        <v>1038</v>
      </c>
      <c r="Q48" s="588"/>
      <c r="R48" s="535"/>
      <c r="S48" s="605" t="s">
        <v>997</v>
      </c>
      <c r="W48" s="701"/>
      <c r="X48" s="701"/>
      <c r="Y48" s="701"/>
      <c r="Z48" s="701"/>
    </row>
    <row r="49" s="448" customFormat="1" ht="33.75" spans="1:26">
      <c r="A49" s="297">
        <v>15</v>
      </c>
      <c r="B49" s="180" t="s">
        <v>1113</v>
      </c>
      <c r="C49" s="464" t="s">
        <v>103</v>
      </c>
      <c r="D49" s="183" t="s">
        <v>129</v>
      </c>
      <c r="E49" s="184" t="s">
        <v>1072</v>
      </c>
      <c r="F49" s="182" t="s">
        <v>1114</v>
      </c>
      <c r="G49" s="184">
        <v>2016</v>
      </c>
      <c r="H49" s="462">
        <v>560</v>
      </c>
      <c r="I49" s="183">
        <v>30</v>
      </c>
      <c r="J49" s="484" t="s">
        <v>1112</v>
      </c>
      <c r="K49" s="464">
        <v>530</v>
      </c>
      <c r="L49" s="465" t="s">
        <v>114</v>
      </c>
      <c r="M49" s="464" t="s">
        <v>115</v>
      </c>
      <c r="N49" s="457" t="s">
        <v>34</v>
      </c>
      <c r="O49" s="483" t="s">
        <v>1077</v>
      </c>
      <c r="P49" s="457" t="s">
        <v>1105</v>
      </c>
      <c r="Q49" s="457" t="s">
        <v>1077</v>
      </c>
      <c r="R49" s="457" t="s">
        <v>1115</v>
      </c>
      <c r="S49" s="605" t="s">
        <v>1095</v>
      </c>
      <c r="W49" s="691"/>
      <c r="X49" s="691"/>
      <c r="Y49" s="691"/>
      <c r="Z49" s="691"/>
    </row>
    <row r="50" s="448" customFormat="1" ht="33.75" spans="1:26">
      <c r="A50" s="297">
        <v>16</v>
      </c>
      <c r="B50" s="180" t="s">
        <v>1116</v>
      </c>
      <c r="C50" s="464" t="s">
        <v>103</v>
      </c>
      <c r="D50" s="183" t="s">
        <v>117</v>
      </c>
      <c r="E50" s="184" t="s">
        <v>1072</v>
      </c>
      <c r="F50" s="182" t="s">
        <v>1117</v>
      </c>
      <c r="G50" s="184" t="s">
        <v>119</v>
      </c>
      <c r="H50" s="462">
        <v>1600</v>
      </c>
      <c r="I50" s="183">
        <v>20</v>
      </c>
      <c r="J50" s="484" t="s">
        <v>1112</v>
      </c>
      <c r="K50" s="464">
        <v>1600</v>
      </c>
      <c r="L50" s="465" t="s">
        <v>1118</v>
      </c>
      <c r="M50" s="464" t="s">
        <v>115</v>
      </c>
      <c r="N50" s="457" t="s">
        <v>34</v>
      </c>
      <c r="O50" s="483" t="s">
        <v>1077</v>
      </c>
      <c r="P50" s="457" t="s">
        <v>1105</v>
      </c>
      <c r="Q50" s="457" t="s">
        <v>1077</v>
      </c>
      <c r="R50" s="457" t="s">
        <v>1115</v>
      </c>
      <c r="S50" s="605" t="s">
        <v>1095</v>
      </c>
      <c r="W50" s="691"/>
      <c r="X50" s="691"/>
      <c r="Y50" s="691"/>
      <c r="Z50" s="691"/>
    </row>
    <row r="51" s="564" customFormat="1" ht="78.75" spans="1:26">
      <c r="A51" s="297">
        <v>17</v>
      </c>
      <c r="B51" s="182" t="s">
        <v>1128</v>
      </c>
      <c r="C51" s="464"/>
      <c r="D51" s="473" t="s">
        <v>117</v>
      </c>
      <c r="E51" s="179" t="s">
        <v>1072</v>
      </c>
      <c r="F51" s="465" t="s">
        <v>1129</v>
      </c>
      <c r="G51" s="457" t="s">
        <v>43</v>
      </c>
      <c r="H51" s="466">
        <v>85000</v>
      </c>
      <c r="I51" s="464">
        <v>85000</v>
      </c>
      <c r="J51" s="483" t="s">
        <v>1130</v>
      </c>
      <c r="K51" s="464">
        <v>20000</v>
      </c>
      <c r="L51" s="465" t="s">
        <v>1131</v>
      </c>
      <c r="M51" s="464" t="s">
        <v>33</v>
      </c>
      <c r="N51" s="464" t="s">
        <v>33</v>
      </c>
      <c r="O51" s="483"/>
      <c r="P51" s="457"/>
      <c r="Q51" s="588"/>
      <c r="R51" s="535"/>
      <c r="S51" s="605" t="s">
        <v>1095</v>
      </c>
      <c r="W51" s="702"/>
      <c r="X51" s="702"/>
      <c r="Y51" s="702"/>
      <c r="Z51" s="702"/>
    </row>
    <row r="52" s="634" customFormat="1" spans="1:26">
      <c r="A52" s="656" t="s">
        <v>1457</v>
      </c>
      <c r="B52" s="650" t="str">
        <f>"交通路网类"&amp;SUBTOTAL(3,A52:A66)-2&amp;"个"</f>
        <v>交通路网类13个</v>
      </c>
      <c r="C52" s="651"/>
      <c r="D52" s="651"/>
      <c r="E52" s="652"/>
      <c r="F52" s="653"/>
      <c r="G52" s="652"/>
      <c r="H52" s="469">
        <f t="shared" ref="H52:I52" si="4">SUM(H53:H65)</f>
        <v>1040171.47</v>
      </c>
      <c r="I52" s="469">
        <f t="shared" si="4"/>
        <v>62550</v>
      </c>
      <c r="J52" s="653"/>
      <c r="K52" s="681">
        <f>SUM(K53:K65)</f>
        <v>140250</v>
      </c>
      <c r="L52" s="672"/>
      <c r="M52" s="673"/>
      <c r="N52" s="673"/>
      <c r="O52" s="674"/>
      <c r="P52" s="675"/>
      <c r="Q52" s="675"/>
      <c r="R52" s="675"/>
      <c r="S52" s="687"/>
      <c r="W52" s="688"/>
      <c r="X52" s="688"/>
      <c r="Y52" s="688"/>
      <c r="Z52" s="688"/>
    </row>
    <row r="53" s="441" customFormat="1" ht="36.75" customHeight="1" spans="1:26">
      <c r="A53" s="297">
        <v>1</v>
      </c>
      <c r="B53" s="483" t="s">
        <v>123</v>
      </c>
      <c r="C53" s="464" t="s">
        <v>103</v>
      </c>
      <c r="D53" s="457" t="s">
        <v>124</v>
      </c>
      <c r="E53" s="457" t="s">
        <v>28</v>
      </c>
      <c r="F53" s="211" t="s">
        <v>125</v>
      </c>
      <c r="G53" s="184" t="s">
        <v>89</v>
      </c>
      <c r="H53" s="466">
        <v>5000</v>
      </c>
      <c r="I53" s="466"/>
      <c r="J53" s="466" t="s">
        <v>126</v>
      </c>
      <c r="K53" s="466">
        <v>2000</v>
      </c>
      <c r="L53" s="465" t="s">
        <v>127</v>
      </c>
      <c r="M53" s="464" t="s">
        <v>79</v>
      </c>
      <c r="N53" s="464" t="s">
        <v>33</v>
      </c>
      <c r="O53" s="483"/>
      <c r="P53" s="457"/>
      <c r="Q53" s="457" t="s">
        <v>37</v>
      </c>
      <c r="R53" s="457" t="s">
        <v>48</v>
      </c>
      <c r="S53" s="605" t="s">
        <v>39</v>
      </c>
      <c r="W53" s="690"/>
      <c r="X53" s="690"/>
      <c r="Y53" s="690"/>
      <c r="Z53" s="690"/>
    </row>
    <row r="54" s="498" customFormat="1" ht="36" spans="1:26">
      <c r="A54" s="297">
        <v>2</v>
      </c>
      <c r="B54" s="211" t="s">
        <v>286</v>
      </c>
      <c r="C54" s="248"/>
      <c r="D54" s="248" t="s">
        <v>124</v>
      </c>
      <c r="E54" s="457" t="s">
        <v>267</v>
      </c>
      <c r="F54" s="465" t="s">
        <v>287</v>
      </c>
      <c r="G54" s="184" t="s">
        <v>106</v>
      </c>
      <c r="H54" s="466">
        <v>7000</v>
      </c>
      <c r="I54" s="466"/>
      <c r="J54" s="466" t="s">
        <v>191</v>
      </c>
      <c r="K54" s="466">
        <v>5000</v>
      </c>
      <c r="L54" s="480" t="s">
        <v>288</v>
      </c>
      <c r="M54" s="458" t="s">
        <v>289</v>
      </c>
      <c r="N54" s="457" t="s">
        <v>33</v>
      </c>
      <c r="O54" s="682" t="s">
        <v>290</v>
      </c>
      <c r="P54" s="683" t="s">
        <v>291</v>
      </c>
      <c r="Q54" s="703" t="s">
        <v>292</v>
      </c>
      <c r="R54" s="704" t="s">
        <v>293</v>
      </c>
      <c r="S54" s="25" t="s">
        <v>39</v>
      </c>
      <c r="W54" s="705"/>
      <c r="X54" s="705"/>
      <c r="Y54" s="705"/>
      <c r="Z54" s="705"/>
    </row>
    <row r="55" s="69" customFormat="1" ht="22.5" spans="1:26">
      <c r="A55" s="297">
        <v>3</v>
      </c>
      <c r="B55" s="211" t="s">
        <v>320</v>
      </c>
      <c r="C55" s="456"/>
      <c r="D55" s="248" t="s">
        <v>124</v>
      </c>
      <c r="E55" s="457" t="s">
        <v>267</v>
      </c>
      <c r="F55" s="180" t="s">
        <v>321</v>
      </c>
      <c r="G55" s="184" t="s">
        <v>89</v>
      </c>
      <c r="H55" s="466">
        <v>10000</v>
      </c>
      <c r="I55" s="466"/>
      <c r="J55" s="466" t="s">
        <v>191</v>
      </c>
      <c r="K55" s="466">
        <v>5000</v>
      </c>
      <c r="L55" s="480" t="s">
        <v>284</v>
      </c>
      <c r="M55" s="481" t="s">
        <v>79</v>
      </c>
      <c r="N55" s="457" t="s">
        <v>33</v>
      </c>
      <c r="O55" s="479"/>
      <c r="P55" s="456"/>
      <c r="Q55" s="456"/>
      <c r="R55" s="456"/>
      <c r="S55" s="605" t="s">
        <v>39</v>
      </c>
      <c r="W55" s="706"/>
      <c r="X55" s="706"/>
      <c r="Y55" s="706"/>
      <c r="Z55" s="706"/>
    </row>
    <row r="56" s="511" customFormat="1" ht="67.5" spans="1:171">
      <c r="A56" s="297">
        <v>4</v>
      </c>
      <c r="B56" s="207" t="s">
        <v>1458</v>
      </c>
      <c r="C56" s="201" t="s">
        <v>50</v>
      </c>
      <c r="D56" s="179" t="s">
        <v>124</v>
      </c>
      <c r="E56" s="181" t="s">
        <v>642</v>
      </c>
      <c r="F56" s="180" t="s">
        <v>680</v>
      </c>
      <c r="G56" s="184" t="s">
        <v>43</v>
      </c>
      <c r="H56" s="466">
        <v>187000</v>
      </c>
      <c r="I56" s="466">
        <v>40000</v>
      </c>
      <c r="J56" s="466" t="s">
        <v>681</v>
      </c>
      <c r="K56" s="466">
        <v>20000</v>
      </c>
      <c r="L56" s="482" t="s">
        <v>682</v>
      </c>
      <c r="M56" s="457" t="s">
        <v>33</v>
      </c>
      <c r="N56" s="179" t="s">
        <v>34</v>
      </c>
      <c r="O56" s="207" t="s">
        <v>683</v>
      </c>
      <c r="P56" s="201" t="s">
        <v>684</v>
      </c>
      <c r="Q56" s="201" t="s">
        <v>648</v>
      </c>
      <c r="R56" s="201" t="s">
        <v>685</v>
      </c>
      <c r="S56" s="25" t="s">
        <v>551</v>
      </c>
      <c r="T56" s="516"/>
      <c r="U56" s="516"/>
      <c r="V56" s="516"/>
      <c r="W56" s="697"/>
      <c r="X56" s="697"/>
      <c r="Y56" s="697"/>
      <c r="Z56" s="697"/>
      <c r="AA56" s="51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6"/>
      <c r="BF56" s="516"/>
      <c r="BG56" s="516"/>
      <c r="BH56" s="516"/>
      <c r="BI56" s="516"/>
      <c r="BJ56" s="516"/>
      <c r="BK56" s="516"/>
      <c r="BL56" s="516"/>
      <c r="BM56" s="516"/>
      <c r="BN56" s="516"/>
      <c r="BO56" s="516"/>
      <c r="BP56" s="516"/>
      <c r="BQ56" s="516"/>
      <c r="BR56" s="516"/>
      <c r="BS56" s="516"/>
      <c r="BT56" s="516"/>
      <c r="BU56" s="516"/>
      <c r="BV56" s="516"/>
      <c r="BW56" s="516"/>
      <c r="BX56" s="516"/>
      <c r="BY56" s="516"/>
      <c r="BZ56" s="516"/>
      <c r="CA56" s="516"/>
      <c r="CB56" s="516"/>
      <c r="CC56" s="516"/>
      <c r="CD56" s="516"/>
      <c r="CE56" s="516"/>
      <c r="CF56" s="516"/>
      <c r="CG56" s="516"/>
      <c r="CH56" s="516"/>
      <c r="CI56" s="516"/>
      <c r="CJ56" s="516"/>
      <c r="CK56" s="516"/>
      <c r="CL56" s="516"/>
      <c r="CM56" s="516"/>
      <c r="CN56" s="516"/>
      <c r="CO56" s="516"/>
      <c r="CP56" s="516"/>
      <c r="CQ56" s="516"/>
      <c r="CR56" s="516"/>
      <c r="CS56" s="516"/>
      <c r="CT56" s="516"/>
      <c r="CU56" s="516"/>
      <c r="CV56" s="516"/>
      <c r="CW56" s="516"/>
      <c r="CX56" s="516"/>
      <c r="CY56" s="516"/>
      <c r="CZ56" s="516"/>
      <c r="DA56" s="516"/>
      <c r="DB56" s="516"/>
      <c r="DC56" s="516"/>
      <c r="DD56" s="516"/>
      <c r="DE56" s="516"/>
      <c r="DF56" s="516"/>
      <c r="DG56" s="516"/>
      <c r="DH56" s="516"/>
      <c r="DI56" s="516"/>
      <c r="DJ56" s="516"/>
      <c r="DK56" s="516"/>
      <c r="DL56" s="516"/>
      <c r="DM56" s="516"/>
      <c r="DN56" s="516"/>
      <c r="DO56" s="516"/>
      <c r="DP56" s="516"/>
      <c r="DQ56" s="516"/>
      <c r="DR56" s="516"/>
      <c r="DS56" s="516"/>
      <c r="DT56" s="516"/>
      <c r="DU56" s="516"/>
      <c r="DV56" s="516"/>
      <c r="DW56" s="516"/>
      <c r="DX56" s="516"/>
      <c r="DY56" s="516"/>
      <c r="DZ56" s="516"/>
      <c r="EA56" s="516"/>
      <c r="EB56" s="516"/>
      <c r="EC56" s="516"/>
      <c r="ED56" s="516"/>
      <c r="EE56" s="516"/>
      <c r="EF56" s="516"/>
      <c r="EG56" s="516"/>
      <c r="EH56" s="516"/>
      <c r="EI56" s="516"/>
      <c r="EJ56" s="516"/>
      <c r="EK56" s="516"/>
      <c r="EL56" s="516"/>
      <c r="EM56" s="516"/>
      <c r="EN56" s="516"/>
      <c r="EO56" s="516"/>
      <c r="EP56" s="516"/>
      <c r="EQ56" s="516"/>
      <c r="ER56" s="516"/>
      <c r="ES56" s="516"/>
      <c r="ET56" s="516"/>
      <c r="EU56" s="516"/>
      <c r="EV56" s="516"/>
      <c r="EW56" s="516"/>
      <c r="EX56" s="516"/>
      <c r="EY56" s="516"/>
      <c r="EZ56" s="516"/>
      <c r="FA56" s="516"/>
      <c r="FB56" s="516"/>
      <c r="FC56" s="516"/>
      <c r="FD56" s="516"/>
      <c r="FE56" s="516"/>
      <c r="FF56" s="516"/>
      <c r="FG56" s="516"/>
      <c r="FH56" s="516"/>
      <c r="FI56" s="516"/>
      <c r="FJ56" s="516"/>
      <c r="FK56" s="516"/>
      <c r="FL56" s="516"/>
      <c r="FM56" s="516"/>
      <c r="FN56" s="516"/>
      <c r="FO56" s="516"/>
    </row>
    <row r="57" s="511" customFormat="1" ht="45" spans="1:171">
      <c r="A57" s="297">
        <v>5</v>
      </c>
      <c r="B57" s="207" t="s">
        <v>688</v>
      </c>
      <c r="C57" s="179" t="s">
        <v>50</v>
      </c>
      <c r="D57" s="179" t="s">
        <v>124</v>
      </c>
      <c r="E57" s="181" t="s">
        <v>642</v>
      </c>
      <c r="F57" s="182" t="s">
        <v>689</v>
      </c>
      <c r="G57" s="184" t="s">
        <v>53</v>
      </c>
      <c r="H57" s="466">
        <v>6100</v>
      </c>
      <c r="I57" s="466">
        <v>4200</v>
      </c>
      <c r="J57" s="466" t="s">
        <v>690</v>
      </c>
      <c r="K57" s="466">
        <v>1900</v>
      </c>
      <c r="L57" s="482" t="s">
        <v>691</v>
      </c>
      <c r="M57" s="457" t="s">
        <v>33</v>
      </c>
      <c r="N57" s="179" t="s">
        <v>34</v>
      </c>
      <c r="O57" s="180" t="s">
        <v>692</v>
      </c>
      <c r="P57" s="201" t="s">
        <v>693</v>
      </c>
      <c r="Q57" s="201" t="s">
        <v>694</v>
      </c>
      <c r="R57" s="201" t="s">
        <v>695</v>
      </c>
      <c r="S57" s="25" t="s">
        <v>551</v>
      </c>
      <c r="T57" s="516"/>
      <c r="U57" s="516"/>
      <c r="V57" s="516"/>
      <c r="W57" s="697"/>
      <c r="X57" s="697"/>
      <c r="Y57" s="697"/>
      <c r="Z57" s="697"/>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6"/>
      <c r="BF57" s="516"/>
      <c r="BG57" s="516"/>
      <c r="BH57" s="516"/>
      <c r="BI57" s="516"/>
      <c r="BJ57" s="516"/>
      <c r="BK57" s="516"/>
      <c r="BL57" s="516"/>
      <c r="BM57" s="516"/>
      <c r="BN57" s="516"/>
      <c r="BO57" s="516"/>
      <c r="BP57" s="516"/>
      <c r="BQ57" s="516"/>
      <c r="BR57" s="516"/>
      <c r="BS57" s="516"/>
      <c r="BT57" s="516"/>
      <c r="BU57" s="516"/>
      <c r="BV57" s="516"/>
      <c r="BW57" s="516"/>
      <c r="BX57" s="516"/>
      <c r="BY57" s="516"/>
      <c r="BZ57" s="516"/>
      <c r="CA57" s="516"/>
      <c r="CB57" s="516"/>
      <c r="CC57" s="516"/>
      <c r="CD57" s="516"/>
      <c r="CE57" s="516"/>
      <c r="CF57" s="516"/>
      <c r="CG57" s="516"/>
      <c r="CH57" s="516"/>
      <c r="CI57" s="516"/>
      <c r="CJ57" s="516"/>
      <c r="CK57" s="516"/>
      <c r="CL57" s="516"/>
      <c r="CM57" s="516"/>
      <c r="CN57" s="516"/>
      <c r="CO57" s="516"/>
      <c r="CP57" s="516"/>
      <c r="CQ57" s="516"/>
      <c r="CR57" s="516"/>
      <c r="CS57" s="516"/>
      <c r="CT57" s="516"/>
      <c r="CU57" s="516"/>
      <c r="CV57" s="516"/>
      <c r="CW57" s="516"/>
      <c r="CX57" s="516"/>
      <c r="CY57" s="516"/>
      <c r="CZ57" s="516"/>
      <c r="DA57" s="516"/>
      <c r="DB57" s="516"/>
      <c r="DC57" s="516"/>
      <c r="DD57" s="516"/>
      <c r="DE57" s="516"/>
      <c r="DF57" s="516"/>
      <c r="DG57" s="516"/>
      <c r="DH57" s="516"/>
      <c r="DI57" s="516"/>
      <c r="DJ57" s="516"/>
      <c r="DK57" s="516"/>
      <c r="DL57" s="516"/>
      <c r="DM57" s="516"/>
      <c r="DN57" s="516"/>
      <c r="DO57" s="516"/>
      <c r="DP57" s="516"/>
      <c r="DQ57" s="516"/>
      <c r="DR57" s="516"/>
      <c r="DS57" s="516"/>
      <c r="DT57" s="516"/>
      <c r="DU57" s="516"/>
      <c r="DV57" s="516"/>
      <c r="DW57" s="516"/>
      <c r="DX57" s="516"/>
      <c r="DY57" s="516"/>
      <c r="DZ57" s="516"/>
      <c r="EA57" s="516"/>
      <c r="EB57" s="516"/>
      <c r="EC57" s="516"/>
      <c r="ED57" s="516"/>
      <c r="EE57" s="516"/>
      <c r="EF57" s="516"/>
      <c r="EG57" s="516"/>
      <c r="EH57" s="516"/>
      <c r="EI57" s="516"/>
      <c r="EJ57" s="516"/>
      <c r="EK57" s="516"/>
      <c r="EL57" s="516"/>
      <c r="EM57" s="516"/>
      <c r="EN57" s="516"/>
      <c r="EO57" s="516"/>
      <c r="EP57" s="516"/>
      <c r="EQ57" s="516"/>
      <c r="ER57" s="516"/>
      <c r="ES57" s="516"/>
      <c r="ET57" s="516"/>
      <c r="EU57" s="516"/>
      <c r="EV57" s="516"/>
      <c r="EW57" s="516"/>
      <c r="EX57" s="516"/>
      <c r="EY57" s="516"/>
      <c r="EZ57" s="516"/>
      <c r="FA57" s="516"/>
      <c r="FB57" s="516"/>
      <c r="FC57" s="516"/>
      <c r="FD57" s="516"/>
      <c r="FE57" s="516"/>
      <c r="FF57" s="516"/>
      <c r="FG57" s="516"/>
      <c r="FH57" s="516"/>
      <c r="FI57" s="516"/>
      <c r="FJ57" s="516"/>
      <c r="FK57" s="516"/>
      <c r="FL57" s="516"/>
      <c r="FM57" s="516"/>
      <c r="FN57" s="516"/>
      <c r="FO57" s="516"/>
    </row>
    <row r="58" s="448" customFormat="1" ht="45" spans="1:26">
      <c r="A58" s="297">
        <v>6</v>
      </c>
      <c r="B58" s="180" t="s">
        <v>696</v>
      </c>
      <c r="C58" s="464" t="s">
        <v>188</v>
      </c>
      <c r="D58" s="464" t="s">
        <v>124</v>
      </c>
      <c r="E58" s="181" t="s">
        <v>642</v>
      </c>
      <c r="F58" s="492" t="s">
        <v>697</v>
      </c>
      <c r="G58" s="457" t="s">
        <v>89</v>
      </c>
      <c r="H58" s="466">
        <v>22571.47</v>
      </c>
      <c r="I58" s="466">
        <v>1000</v>
      </c>
      <c r="J58" s="466" t="s">
        <v>698</v>
      </c>
      <c r="K58" s="466">
        <v>10000</v>
      </c>
      <c r="L58" s="465" t="s">
        <v>699</v>
      </c>
      <c r="M58" s="464" t="s">
        <v>79</v>
      </c>
      <c r="N58" s="457" t="s">
        <v>33</v>
      </c>
      <c r="O58" s="465" t="s">
        <v>290</v>
      </c>
      <c r="P58" s="464" t="s">
        <v>291</v>
      </c>
      <c r="Q58" s="464" t="s">
        <v>700</v>
      </c>
      <c r="R58" s="464" t="s">
        <v>701</v>
      </c>
      <c r="S58" s="605" t="s">
        <v>551</v>
      </c>
      <c r="W58" s="691"/>
      <c r="X58" s="691"/>
      <c r="Y58" s="691"/>
      <c r="Z58" s="691"/>
    </row>
    <row r="59" s="448" customFormat="1" ht="67.5" spans="1:26">
      <c r="A59" s="297">
        <v>7</v>
      </c>
      <c r="B59" s="182" t="s">
        <v>909</v>
      </c>
      <c r="C59" s="183" t="s">
        <v>50</v>
      </c>
      <c r="D59" s="183" t="s">
        <v>124</v>
      </c>
      <c r="E59" s="183" t="s">
        <v>894</v>
      </c>
      <c r="F59" s="182" t="s">
        <v>910</v>
      </c>
      <c r="G59" s="184" t="s">
        <v>131</v>
      </c>
      <c r="H59" s="466">
        <v>570000</v>
      </c>
      <c r="I59" s="466">
        <v>10000</v>
      </c>
      <c r="J59" s="466" t="s">
        <v>911</v>
      </c>
      <c r="K59" s="466">
        <v>40000</v>
      </c>
      <c r="L59" s="483" t="s">
        <v>912</v>
      </c>
      <c r="M59" s="464" t="s">
        <v>33</v>
      </c>
      <c r="N59" s="457" t="s">
        <v>34</v>
      </c>
      <c r="O59" s="483"/>
      <c r="P59" s="457"/>
      <c r="Q59" s="457"/>
      <c r="R59" s="457"/>
      <c r="S59" s="605" t="s">
        <v>905</v>
      </c>
      <c r="W59" s="691"/>
      <c r="X59" s="691"/>
      <c r="Y59" s="691"/>
      <c r="Z59" s="691"/>
    </row>
    <row r="60" s="519" customFormat="1" ht="33.75" spans="1:26">
      <c r="A60" s="297">
        <v>8</v>
      </c>
      <c r="B60" s="182" t="s">
        <v>1006</v>
      </c>
      <c r="C60" s="464" t="s">
        <v>103</v>
      </c>
      <c r="D60" s="464" t="s">
        <v>124</v>
      </c>
      <c r="E60" s="457" t="s">
        <v>984</v>
      </c>
      <c r="F60" s="465" t="s">
        <v>1007</v>
      </c>
      <c r="G60" s="457">
        <v>2016</v>
      </c>
      <c r="H60" s="466">
        <v>1000</v>
      </c>
      <c r="I60" s="466">
        <v>200</v>
      </c>
      <c r="J60" s="466" t="s">
        <v>1008</v>
      </c>
      <c r="K60" s="466">
        <v>800</v>
      </c>
      <c r="L60" s="465" t="s">
        <v>995</v>
      </c>
      <c r="M60" s="464" t="s">
        <v>115</v>
      </c>
      <c r="N60" s="464" t="s">
        <v>988</v>
      </c>
      <c r="O60" s="483" t="s">
        <v>989</v>
      </c>
      <c r="P60" s="457" t="s">
        <v>990</v>
      </c>
      <c r="Q60" s="588"/>
      <c r="R60" s="535"/>
      <c r="S60" s="275" t="s">
        <v>997</v>
      </c>
      <c r="W60" s="701"/>
      <c r="X60" s="701"/>
      <c r="Y60" s="701"/>
      <c r="Z60" s="701"/>
    </row>
    <row r="61" s="519" customFormat="1" ht="22.5" spans="1:26">
      <c r="A61" s="297">
        <v>9</v>
      </c>
      <c r="B61" s="182" t="s">
        <v>1009</v>
      </c>
      <c r="C61" s="464" t="s">
        <v>26</v>
      </c>
      <c r="D61" s="464" t="s">
        <v>124</v>
      </c>
      <c r="E61" s="457" t="s">
        <v>984</v>
      </c>
      <c r="F61" s="465" t="s">
        <v>1010</v>
      </c>
      <c r="G61" s="457">
        <v>2016</v>
      </c>
      <c r="H61" s="466">
        <v>1800</v>
      </c>
      <c r="I61" s="466">
        <v>100</v>
      </c>
      <c r="J61" s="466" t="s">
        <v>1011</v>
      </c>
      <c r="K61" s="466">
        <v>900</v>
      </c>
      <c r="L61" s="465" t="s">
        <v>995</v>
      </c>
      <c r="M61" s="464" t="s">
        <v>289</v>
      </c>
      <c r="N61" s="464" t="s">
        <v>173</v>
      </c>
      <c r="O61" s="483" t="s">
        <v>989</v>
      </c>
      <c r="P61" s="457" t="s">
        <v>1012</v>
      </c>
      <c r="Q61" s="588"/>
      <c r="R61" s="535"/>
      <c r="S61" s="275" t="s">
        <v>997</v>
      </c>
      <c r="W61" s="701"/>
      <c r="X61" s="701"/>
      <c r="Y61" s="701"/>
      <c r="Z61" s="701"/>
    </row>
    <row r="62" s="519" customFormat="1" ht="45" spans="1:26">
      <c r="A62" s="297">
        <v>10</v>
      </c>
      <c r="B62" s="182" t="s">
        <v>1013</v>
      </c>
      <c r="C62" s="464" t="s">
        <v>26</v>
      </c>
      <c r="D62" s="464" t="s">
        <v>124</v>
      </c>
      <c r="E62" s="457" t="s">
        <v>984</v>
      </c>
      <c r="F62" s="465" t="s">
        <v>1014</v>
      </c>
      <c r="G62" s="457">
        <v>2016</v>
      </c>
      <c r="H62" s="466">
        <v>2000</v>
      </c>
      <c r="I62" s="466">
        <v>50</v>
      </c>
      <c r="J62" s="466" t="s">
        <v>1015</v>
      </c>
      <c r="K62" s="466">
        <v>1950</v>
      </c>
      <c r="L62" s="465" t="s">
        <v>995</v>
      </c>
      <c r="M62" s="464" t="s">
        <v>289</v>
      </c>
      <c r="N62" s="464" t="s">
        <v>173</v>
      </c>
      <c r="O62" s="483" t="s">
        <v>989</v>
      </c>
      <c r="P62" s="457" t="s">
        <v>990</v>
      </c>
      <c r="Q62" s="588"/>
      <c r="R62" s="535"/>
      <c r="S62" s="275" t="s">
        <v>997</v>
      </c>
      <c r="W62" s="701"/>
      <c r="X62" s="701"/>
      <c r="Y62" s="701"/>
      <c r="Z62" s="701"/>
    </row>
    <row r="63" s="448" customFormat="1" ht="33.75" spans="1:26">
      <c r="A63" s="297">
        <v>11</v>
      </c>
      <c r="B63" s="182" t="s">
        <v>1080</v>
      </c>
      <c r="C63" s="464" t="s">
        <v>103</v>
      </c>
      <c r="D63" s="183" t="s">
        <v>124</v>
      </c>
      <c r="E63" s="184" t="s">
        <v>1072</v>
      </c>
      <c r="F63" s="182" t="s">
        <v>1081</v>
      </c>
      <c r="G63" s="184">
        <v>2016</v>
      </c>
      <c r="H63" s="462">
        <v>700</v>
      </c>
      <c r="I63" s="183"/>
      <c r="J63" s="484" t="s">
        <v>1082</v>
      </c>
      <c r="K63" s="464">
        <v>700</v>
      </c>
      <c r="L63" s="465" t="s">
        <v>114</v>
      </c>
      <c r="M63" s="464" t="s">
        <v>115</v>
      </c>
      <c r="N63" s="457" t="s">
        <v>79</v>
      </c>
      <c r="O63" s="483" t="s">
        <v>1083</v>
      </c>
      <c r="P63" s="457" t="s">
        <v>1084</v>
      </c>
      <c r="Q63" s="457" t="s">
        <v>1077</v>
      </c>
      <c r="R63" s="457" t="s">
        <v>1085</v>
      </c>
      <c r="S63" s="605" t="s">
        <v>1079</v>
      </c>
      <c r="W63" s="691"/>
      <c r="X63" s="691"/>
      <c r="Y63" s="691"/>
      <c r="Z63" s="691"/>
    </row>
    <row r="64" s="519" customFormat="1" ht="33.75" spans="1:26">
      <c r="A64" s="297">
        <v>12</v>
      </c>
      <c r="B64" s="182" t="s">
        <v>1459</v>
      </c>
      <c r="C64" s="464" t="s">
        <v>50</v>
      </c>
      <c r="D64" s="464" t="s">
        <v>124</v>
      </c>
      <c r="E64" s="457" t="s">
        <v>1402</v>
      </c>
      <c r="F64" s="465" t="s">
        <v>1403</v>
      </c>
      <c r="G64" s="457" t="s">
        <v>89</v>
      </c>
      <c r="H64" s="466">
        <v>190000</v>
      </c>
      <c r="I64" s="464"/>
      <c r="J64" s="483" t="s">
        <v>1404</v>
      </c>
      <c r="K64" s="464">
        <v>37000</v>
      </c>
      <c r="L64" s="465" t="s">
        <v>1405</v>
      </c>
      <c r="M64" s="464" t="s">
        <v>33</v>
      </c>
      <c r="N64" s="464" t="s">
        <v>33</v>
      </c>
      <c r="O64" s="483" t="s">
        <v>989</v>
      </c>
      <c r="P64" s="457" t="s">
        <v>1038</v>
      </c>
      <c r="Q64" s="588"/>
      <c r="R64" s="535"/>
      <c r="S64" s="605" t="s">
        <v>905</v>
      </c>
      <c r="W64" s="701"/>
      <c r="X64" s="701"/>
      <c r="Y64" s="701"/>
      <c r="Z64" s="701"/>
    </row>
    <row r="65" s="441" customFormat="1" ht="56.25" spans="1:26">
      <c r="A65" s="297">
        <v>13</v>
      </c>
      <c r="B65" s="180" t="s">
        <v>1395</v>
      </c>
      <c r="C65" s="464" t="s">
        <v>26</v>
      </c>
      <c r="D65" s="464" t="s">
        <v>124</v>
      </c>
      <c r="E65" s="183" t="s">
        <v>1396</v>
      </c>
      <c r="F65" s="492" t="s">
        <v>1397</v>
      </c>
      <c r="G65" s="457" t="s">
        <v>106</v>
      </c>
      <c r="H65" s="466">
        <v>37000</v>
      </c>
      <c r="I65" s="464">
        <v>7000</v>
      </c>
      <c r="J65" s="465" t="s">
        <v>1398</v>
      </c>
      <c r="K65" s="464">
        <v>15000</v>
      </c>
      <c r="L65" s="465" t="s">
        <v>1399</v>
      </c>
      <c r="M65" s="464" t="s">
        <v>115</v>
      </c>
      <c r="N65" s="457" t="s">
        <v>34</v>
      </c>
      <c r="O65" s="465" t="s">
        <v>290</v>
      </c>
      <c r="P65" s="464" t="s">
        <v>291</v>
      </c>
      <c r="Q65" s="464" t="s">
        <v>700</v>
      </c>
      <c r="R65" s="464" t="s">
        <v>695</v>
      </c>
      <c r="S65" s="275" t="s">
        <v>905</v>
      </c>
      <c r="W65" s="690"/>
      <c r="X65" s="690"/>
      <c r="Y65" s="690"/>
      <c r="Z65" s="690"/>
    </row>
    <row r="66" s="634" customFormat="1" ht="18.75" customHeight="1" spans="1:26">
      <c r="A66" s="656" t="s">
        <v>1460</v>
      </c>
      <c r="B66" s="650" t="str">
        <f>"城建环保"&amp;SUBTOTAL(3,A66:A147)-2&amp;"个"</f>
        <v>城建环保80个</v>
      </c>
      <c r="C66" s="651"/>
      <c r="D66" s="651"/>
      <c r="E66" s="652"/>
      <c r="F66" s="653"/>
      <c r="G66" s="652"/>
      <c r="H66" s="469">
        <f t="shared" ref="H66:I66" si="5">SUM(H67:H146)</f>
        <v>3234117</v>
      </c>
      <c r="I66" s="469">
        <f t="shared" si="5"/>
        <v>792440</v>
      </c>
      <c r="J66" s="653"/>
      <c r="K66" s="469">
        <f>SUM(K67:K146)</f>
        <v>715660</v>
      </c>
      <c r="L66" s="672"/>
      <c r="M66" s="673"/>
      <c r="N66" s="673"/>
      <c r="O66" s="674"/>
      <c r="P66" s="675"/>
      <c r="Q66" s="675"/>
      <c r="R66" s="675"/>
      <c r="S66" s="687"/>
      <c r="W66" s="688"/>
      <c r="X66" s="688"/>
      <c r="Y66" s="688"/>
      <c r="Z66" s="688"/>
    </row>
    <row r="67" s="441" customFormat="1" ht="78.75" spans="1:26">
      <c r="A67" s="297">
        <v>1</v>
      </c>
      <c r="B67" s="182" t="s">
        <v>25</v>
      </c>
      <c r="C67" s="183" t="s">
        <v>26</v>
      </c>
      <c r="D67" s="183" t="s">
        <v>27</v>
      </c>
      <c r="E67" s="184" t="s">
        <v>28</v>
      </c>
      <c r="F67" s="182" t="s">
        <v>29</v>
      </c>
      <c r="G67" s="184" t="s">
        <v>30</v>
      </c>
      <c r="H67" s="462">
        <v>270000</v>
      </c>
      <c r="I67" s="464">
        <v>160000</v>
      </c>
      <c r="J67" s="182" t="s">
        <v>31</v>
      </c>
      <c r="K67" s="464">
        <v>100000</v>
      </c>
      <c r="L67" s="465" t="s">
        <v>32</v>
      </c>
      <c r="M67" s="464" t="s">
        <v>33</v>
      </c>
      <c r="N67" s="457" t="s">
        <v>34</v>
      </c>
      <c r="O67" s="483" t="s">
        <v>35</v>
      </c>
      <c r="P67" s="457" t="s">
        <v>36</v>
      </c>
      <c r="Q67" s="457" t="s">
        <v>37</v>
      </c>
      <c r="R67" s="457" t="s">
        <v>38</v>
      </c>
      <c r="S67" s="605" t="s">
        <v>39</v>
      </c>
      <c r="W67" s="690"/>
      <c r="X67" s="690"/>
      <c r="Y67" s="690"/>
      <c r="Z67" s="690"/>
    </row>
    <row r="68" s="441" customFormat="1" ht="33.75" spans="1:26">
      <c r="A68" s="297">
        <v>2</v>
      </c>
      <c r="B68" s="182" t="s">
        <v>58</v>
      </c>
      <c r="C68" s="183" t="s">
        <v>50</v>
      </c>
      <c r="D68" s="183" t="s">
        <v>27</v>
      </c>
      <c r="E68" s="184" t="s">
        <v>28</v>
      </c>
      <c r="F68" s="182" t="s">
        <v>59</v>
      </c>
      <c r="G68" s="184" t="s">
        <v>60</v>
      </c>
      <c r="H68" s="462">
        <v>140000</v>
      </c>
      <c r="I68" s="464">
        <v>110000</v>
      </c>
      <c r="J68" s="362" t="s">
        <v>61</v>
      </c>
      <c r="K68" s="464">
        <v>30000</v>
      </c>
      <c r="L68" s="483" t="s">
        <v>1461</v>
      </c>
      <c r="M68" s="464" t="s">
        <v>33</v>
      </c>
      <c r="N68" s="464" t="s">
        <v>34</v>
      </c>
      <c r="O68" s="483" t="s">
        <v>63</v>
      </c>
      <c r="P68" s="457" t="s">
        <v>64</v>
      </c>
      <c r="Q68" s="457" t="s">
        <v>37</v>
      </c>
      <c r="R68" s="457" t="s">
        <v>65</v>
      </c>
      <c r="S68" s="605" t="s">
        <v>39</v>
      </c>
      <c r="W68" s="690"/>
      <c r="X68" s="690"/>
      <c r="Y68" s="690"/>
      <c r="Z68" s="690"/>
    </row>
    <row r="69" s="441" customFormat="1" ht="45" spans="1:26">
      <c r="A69" s="297">
        <v>3</v>
      </c>
      <c r="B69" s="182" t="s">
        <v>66</v>
      </c>
      <c r="C69" s="183" t="s">
        <v>50</v>
      </c>
      <c r="D69" s="183" t="s">
        <v>27</v>
      </c>
      <c r="E69" s="184" t="s">
        <v>28</v>
      </c>
      <c r="F69" s="182" t="s">
        <v>67</v>
      </c>
      <c r="G69" s="184" t="s">
        <v>60</v>
      </c>
      <c r="H69" s="462">
        <v>87000</v>
      </c>
      <c r="I69" s="184">
        <v>82000</v>
      </c>
      <c r="J69" s="484" t="s">
        <v>68</v>
      </c>
      <c r="K69" s="464">
        <v>5000</v>
      </c>
      <c r="L69" s="465" t="s">
        <v>69</v>
      </c>
      <c r="M69" s="464" t="s">
        <v>33</v>
      </c>
      <c r="N69" s="464" t="s">
        <v>70</v>
      </c>
      <c r="O69" s="483" t="s">
        <v>71</v>
      </c>
      <c r="P69" s="457" t="s">
        <v>72</v>
      </c>
      <c r="Q69" s="457" t="s">
        <v>37</v>
      </c>
      <c r="R69" s="457" t="s">
        <v>73</v>
      </c>
      <c r="S69" s="605" t="s">
        <v>39</v>
      </c>
      <c r="W69" s="690"/>
      <c r="X69" s="690"/>
      <c r="Y69" s="690"/>
      <c r="Z69" s="690"/>
    </row>
    <row r="70" s="441" customFormat="1" ht="22.5" spans="1:26">
      <c r="A70" s="297">
        <v>4</v>
      </c>
      <c r="B70" s="182" t="s">
        <v>96</v>
      </c>
      <c r="C70" s="464" t="s">
        <v>50</v>
      </c>
      <c r="D70" s="183" t="s">
        <v>27</v>
      </c>
      <c r="E70" s="184" t="s">
        <v>28</v>
      </c>
      <c r="F70" s="182" t="s">
        <v>97</v>
      </c>
      <c r="G70" s="184" t="s">
        <v>83</v>
      </c>
      <c r="H70" s="462">
        <v>36720</v>
      </c>
      <c r="I70" s="183">
        <v>25000</v>
      </c>
      <c r="J70" s="484" t="s">
        <v>98</v>
      </c>
      <c r="K70" s="464">
        <v>5000</v>
      </c>
      <c r="L70" s="465" t="s">
        <v>99</v>
      </c>
      <c r="M70" s="464" t="s">
        <v>79</v>
      </c>
      <c r="N70" s="457" t="s">
        <v>33</v>
      </c>
      <c r="O70" s="483" t="s">
        <v>100</v>
      </c>
      <c r="P70" s="457" t="s">
        <v>101</v>
      </c>
      <c r="Q70" s="457" t="s">
        <v>37</v>
      </c>
      <c r="R70" s="457" t="s">
        <v>73</v>
      </c>
      <c r="S70" s="605" t="s">
        <v>39</v>
      </c>
      <c r="W70" s="690"/>
      <c r="X70" s="690"/>
      <c r="Y70" s="690"/>
      <c r="Z70" s="690"/>
    </row>
    <row r="71" s="448" customFormat="1" ht="33.75" spans="1:26">
      <c r="A71" s="297">
        <v>5</v>
      </c>
      <c r="B71" s="182" t="s">
        <v>152</v>
      </c>
      <c r="C71" s="464" t="s">
        <v>26</v>
      </c>
      <c r="D71" s="183" t="s">
        <v>27</v>
      </c>
      <c r="E71" s="184" t="s">
        <v>28</v>
      </c>
      <c r="F71" s="182" t="s">
        <v>153</v>
      </c>
      <c r="G71" s="184" t="s">
        <v>83</v>
      </c>
      <c r="H71" s="462">
        <v>160000</v>
      </c>
      <c r="I71" s="183">
        <v>63000</v>
      </c>
      <c r="J71" s="484" t="s">
        <v>154</v>
      </c>
      <c r="K71" s="464">
        <v>10000</v>
      </c>
      <c r="L71" s="483" t="s">
        <v>127</v>
      </c>
      <c r="M71" s="464" t="s">
        <v>79</v>
      </c>
      <c r="N71" s="457" t="s">
        <v>33</v>
      </c>
      <c r="O71" s="483" t="s">
        <v>155</v>
      </c>
      <c r="P71" s="457" t="s">
        <v>156</v>
      </c>
      <c r="Q71" s="457" t="s">
        <v>37</v>
      </c>
      <c r="R71" s="457" t="s">
        <v>157</v>
      </c>
      <c r="S71" s="605" t="s">
        <v>39</v>
      </c>
      <c r="W71" s="691"/>
      <c r="X71" s="691"/>
      <c r="Y71" s="691"/>
      <c r="Z71" s="691"/>
    </row>
    <row r="72" s="441" customFormat="1" ht="22.5" spans="1:26">
      <c r="A72" s="297">
        <v>17</v>
      </c>
      <c r="B72" s="182" t="s">
        <v>49</v>
      </c>
      <c r="C72" s="183" t="s">
        <v>50</v>
      </c>
      <c r="D72" s="183" t="s">
        <v>51</v>
      </c>
      <c r="E72" s="184" t="s">
        <v>28</v>
      </c>
      <c r="F72" s="182" t="s">
        <v>52</v>
      </c>
      <c r="G72" s="184" t="s">
        <v>53</v>
      </c>
      <c r="H72" s="462">
        <v>200000</v>
      </c>
      <c r="I72" s="184">
        <v>110000</v>
      </c>
      <c r="J72" s="483" t="s">
        <v>54</v>
      </c>
      <c r="K72" s="464">
        <v>80000</v>
      </c>
      <c r="L72" s="465" t="s">
        <v>55</v>
      </c>
      <c r="M72" s="464" t="s">
        <v>33</v>
      </c>
      <c r="N72" s="464" t="s">
        <v>34</v>
      </c>
      <c r="O72" s="483" t="s">
        <v>56</v>
      </c>
      <c r="P72" s="457" t="s">
        <v>57</v>
      </c>
      <c r="Q72" s="457" t="s">
        <v>37</v>
      </c>
      <c r="R72" s="457" t="s">
        <v>38</v>
      </c>
      <c r="S72" s="605" t="s">
        <v>39</v>
      </c>
      <c r="W72" s="690"/>
      <c r="X72" s="690"/>
      <c r="Y72" s="690"/>
      <c r="Z72" s="690"/>
    </row>
    <row r="73" s="441" customFormat="1" ht="22.5" spans="1:26">
      <c r="A73" s="297">
        <v>18</v>
      </c>
      <c r="B73" s="182" t="s">
        <v>81</v>
      </c>
      <c r="C73" s="183" t="s">
        <v>26</v>
      </c>
      <c r="D73" s="183" t="s">
        <v>51</v>
      </c>
      <c r="E73" s="184" t="s">
        <v>28</v>
      </c>
      <c r="F73" s="182" t="s">
        <v>82</v>
      </c>
      <c r="G73" s="184" t="s">
        <v>83</v>
      </c>
      <c r="H73" s="462">
        <v>150000</v>
      </c>
      <c r="I73" s="184"/>
      <c r="J73" s="362" t="s">
        <v>84</v>
      </c>
      <c r="K73" s="464">
        <v>80000</v>
      </c>
      <c r="L73" s="465" t="s">
        <v>78</v>
      </c>
      <c r="M73" s="464" t="s">
        <v>79</v>
      </c>
      <c r="N73" s="464" t="s">
        <v>33</v>
      </c>
      <c r="O73" s="483" t="s">
        <v>85</v>
      </c>
      <c r="P73" s="457" t="s">
        <v>86</v>
      </c>
      <c r="Q73" s="457" t="s">
        <v>37</v>
      </c>
      <c r="R73" s="457" t="s">
        <v>48</v>
      </c>
      <c r="S73" s="605" t="s">
        <v>39</v>
      </c>
      <c r="W73" s="690"/>
      <c r="X73" s="690"/>
      <c r="Y73" s="690"/>
      <c r="Z73" s="690"/>
    </row>
    <row r="74" s="441" customFormat="1" ht="67.5" spans="1:26">
      <c r="A74" s="297">
        <v>35</v>
      </c>
      <c r="B74" s="480" t="s">
        <v>102</v>
      </c>
      <c r="C74" s="464" t="s">
        <v>103</v>
      </c>
      <c r="D74" s="457" t="s">
        <v>104</v>
      </c>
      <c r="E74" s="181" t="s">
        <v>28</v>
      </c>
      <c r="F74" s="211" t="s">
        <v>105</v>
      </c>
      <c r="G74" s="458" t="s">
        <v>106</v>
      </c>
      <c r="H74" s="528">
        <v>10000</v>
      </c>
      <c r="I74" s="184"/>
      <c r="J74" s="480" t="s">
        <v>107</v>
      </c>
      <c r="K74" s="457">
        <v>5000</v>
      </c>
      <c r="L74" s="483" t="s">
        <v>91</v>
      </c>
      <c r="M74" s="464" t="s">
        <v>92</v>
      </c>
      <c r="N74" s="464" t="s">
        <v>33</v>
      </c>
      <c r="O74" s="709"/>
      <c r="P74" s="501"/>
      <c r="Q74" s="457" t="s">
        <v>37</v>
      </c>
      <c r="R74" s="457" t="s">
        <v>48</v>
      </c>
      <c r="S74" s="605" t="s">
        <v>39</v>
      </c>
      <c r="W74" s="690"/>
      <c r="X74" s="690"/>
      <c r="Y74" s="690"/>
      <c r="Z74" s="690"/>
    </row>
    <row r="75" s="441" customFormat="1" ht="56.25" spans="1:26">
      <c r="A75" s="297">
        <v>36</v>
      </c>
      <c r="B75" s="480" t="s">
        <v>108</v>
      </c>
      <c r="C75" s="464" t="s">
        <v>103</v>
      </c>
      <c r="D75" s="183" t="s">
        <v>104</v>
      </c>
      <c r="E75" s="181" t="s">
        <v>28</v>
      </c>
      <c r="F75" s="480" t="s">
        <v>109</v>
      </c>
      <c r="G75" s="458" t="s">
        <v>106</v>
      </c>
      <c r="H75" s="528">
        <v>10000</v>
      </c>
      <c r="I75" s="184"/>
      <c r="J75" s="480" t="s">
        <v>110</v>
      </c>
      <c r="K75" s="457">
        <v>3000</v>
      </c>
      <c r="L75" s="483" t="s">
        <v>91</v>
      </c>
      <c r="M75" s="464" t="s">
        <v>92</v>
      </c>
      <c r="N75" s="464" t="s">
        <v>33</v>
      </c>
      <c r="O75" s="709"/>
      <c r="P75" s="501"/>
      <c r="Q75" s="457" t="s">
        <v>37</v>
      </c>
      <c r="R75" s="457" t="s">
        <v>111</v>
      </c>
      <c r="S75" s="605" t="s">
        <v>39</v>
      </c>
      <c r="W75" s="690"/>
      <c r="X75" s="690"/>
      <c r="Y75" s="690"/>
      <c r="Z75" s="690"/>
    </row>
    <row r="76" s="441" customFormat="1" ht="67.5" spans="1:26">
      <c r="A76" s="297">
        <v>37</v>
      </c>
      <c r="B76" s="480" t="s">
        <v>112</v>
      </c>
      <c r="C76" s="464" t="s">
        <v>103</v>
      </c>
      <c r="D76" s="457" t="s">
        <v>104</v>
      </c>
      <c r="E76" s="181" t="s">
        <v>28</v>
      </c>
      <c r="F76" s="211" t="s">
        <v>113</v>
      </c>
      <c r="G76" s="458" t="s">
        <v>106</v>
      </c>
      <c r="H76" s="528">
        <v>3000</v>
      </c>
      <c r="I76" s="184"/>
      <c r="J76" s="480" t="s">
        <v>107</v>
      </c>
      <c r="K76" s="457">
        <v>3000</v>
      </c>
      <c r="L76" s="483" t="s">
        <v>114</v>
      </c>
      <c r="M76" s="464" t="s">
        <v>115</v>
      </c>
      <c r="N76" s="464" t="s">
        <v>33</v>
      </c>
      <c r="O76" s="709"/>
      <c r="P76" s="501"/>
      <c r="Q76" s="457" t="s">
        <v>37</v>
      </c>
      <c r="R76" s="457" t="s">
        <v>38</v>
      </c>
      <c r="S76" s="605" t="s">
        <v>39</v>
      </c>
      <c r="W76" s="690"/>
      <c r="X76" s="690"/>
      <c r="Y76" s="690"/>
      <c r="Z76" s="690"/>
    </row>
    <row r="77" s="448" customFormat="1" ht="22.5" spans="1:26">
      <c r="A77" s="297">
        <v>38</v>
      </c>
      <c r="B77" s="211" t="s">
        <v>158</v>
      </c>
      <c r="C77" s="707" t="s">
        <v>103</v>
      </c>
      <c r="D77" s="464" t="s">
        <v>104</v>
      </c>
      <c r="E77" s="457" t="s">
        <v>28</v>
      </c>
      <c r="F77" s="211" t="s">
        <v>159</v>
      </c>
      <c r="G77" s="181" t="s">
        <v>160</v>
      </c>
      <c r="H77" s="462">
        <v>2000</v>
      </c>
      <c r="I77" s="464"/>
      <c r="J77" s="484" t="s">
        <v>161</v>
      </c>
      <c r="K77" s="464">
        <v>500</v>
      </c>
      <c r="L77" s="465" t="s">
        <v>127</v>
      </c>
      <c r="M77" s="464" t="s">
        <v>79</v>
      </c>
      <c r="N77" s="464" t="s">
        <v>33</v>
      </c>
      <c r="O77" s="483"/>
      <c r="P77" s="464"/>
      <c r="Q77" s="457" t="s">
        <v>37</v>
      </c>
      <c r="R77" s="457" t="s">
        <v>48</v>
      </c>
      <c r="S77" s="605" t="s">
        <v>39</v>
      </c>
      <c r="W77" s="691"/>
      <c r="X77" s="691"/>
      <c r="Y77" s="691"/>
      <c r="Z77" s="691"/>
    </row>
    <row r="78" s="499" customFormat="1" ht="36" spans="1:26">
      <c r="A78" s="297">
        <v>6</v>
      </c>
      <c r="B78" s="211" t="s">
        <v>275</v>
      </c>
      <c r="C78" s="473" t="s">
        <v>265</v>
      </c>
      <c r="D78" s="248" t="s">
        <v>27</v>
      </c>
      <c r="E78" s="457" t="s">
        <v>267</v>
      </c>
      <c r="F78" s="180" t="s">
        <v>276</v>
      </c>
      <c r="G78" s="184" t="s">
        <v>60</v>
      </c>
      <c r="H78" s="181">
        <v>52797</v>
      </c>
      <c r="I78" s="464">
        <v>25000</v>
      </c>
      <c r="J78" s="180" t="s">
        <v>277</v>
      </c>
      <c r="K78" s="464">
        <v>28000</v>
      </c>
      <c r="L78" s="465" t="s">
        <v>278</v>
      </c>
      <c r="M78" s="457" t="s">
        <v>33</v>
      </c>
      <c r="N78" s="464" t="s">
        <v>34</v>
      </c>
      <c r="O78" s="710" t="s">
        <v>279</v>
      </c>
      <c r="P78" s="607" t="s">
        <v>280</v>
      </c>
      <c r="Q78" s="600"/>
      <c r="R78" s="473"/>
      <c r="S78" s="605" t="s">
        <v>274</v>
      </c>
      <c r="W78" s="716"/>
      <c r="X78" s="716"/>
      <c r="Y78" s="716"/>
      <c r="Z78" s="716"/>
    </row>
    <row r="79" s="499" customFormat="1" ht="33.75" spans="1:26">
      <c r="A79" s="297">
        <v>19</v>
      </c>
      <c r="B79" s="211" t="s">
        <v>281</v>
      </c>
      <c r="C79" s="473" t="s">
        <v>265</v>
      </c>
      <c r="D79" s="248" t="s">
        <v>51</v>
      </c>
      <c r="E79" s="457" t="s">
        <v>267</v>
      </c>
      <c r="F79" s="180" t="s">
        <v>282</v>
      </c>
      <c r="G79" s="184" t="s">
        <v>83</v>
      </c>
      <c r="H79" s="464">
        <v>35000</v>
      </c>
      <c r="I79" s="464"/>
      <c r="J79" s="482" t="s">
        <v>283</v>
      </c>
      <c r="K79" s="464">
        <v>15000</v>
      </c>
      <c r="L79" s="465" t="s">
        <v>284</v>
      </c>
      <c r="M79" s="457" t="s">
        <v>79</v>
      </c>
      <c r="N79" s="457" t="s">
        <v>33</v>
      </c>
      <c r="O79" s="711"/>
      <c r="P79" s="587"/>
      <c r="Q79" s="587"/>
      <c r="R79" s="473"/>
      <c r="S79" s="605" t="s">
        <v>285</v>
      </c>
      <c r="W79" s="716"/>
      <c r="X79" s="716"/>
      <c r="Y79" s="716"/>
      <c r="Z79" s="716"/>
    </row>
    <row r="80" s="498" customFormat="1" ht="22.5" spans="1:26">
      <c r="A80" s="297">
        <v>39</v>
      </c>
      <c r="B80" s="708" t="s">
        <v>294</v>
      </c>
      <c r="C80" s="248"/>
      <c r="D80" s="248" t="s">
        <v>104</v>
      </c>
      <c r="E80" s="457" t="s">
        <v>267</v>
      </c>
      <c r="F80" s="180" t="s">
        <v>295</v>
      </c>
      <c r="G80" s="184" t="s">
        <v>89</v>
      </c>
      <c r="H80" s="179">
        <v>9800</v>
      </c>
      <c r="I80" s="488"/>
      <c r="J80" s="482" t="s">
        <v>191</v>
      </c>
      <c r="K80" s="187">
        <v>6000</v>
      </c>
      <c r="L80" s="480" t="s">
        <v>91</v>
      </c>
      <c r="M80" s="458" t="s">
        <v>92</v>
      </c>
      <c r="N80" s="457" t="s">
        <v>33</v>
      </c>
      <c r="O80" s="711"/>
      <c r="P80" s="587"/>
      <c r="Q80" s="587"/>
      <c r="R80" s="582"/>
      <c r="S80" s="605" t="s">
        <v>274</v>
      </c>
      <c r="W80" s="705"/>
      <c r="X80" s="705"/>
      <c r="Y80" s="705"/>
      <c r="Z80" s="705"/>
    </row>
    <row r="81" s="498" customFormat="1" ht="22.5" spans="1:26">
      <c r="A81" s="297">
        <v>40</v>
      </c>
      <c r="B81" s="708" t="s">
        <v>296</v>
      </c>
      <c r="C81" s="220"/>
      <c r="D81" s="248" t="s">
        <v>104</v>
      </c>
      <c r="E81" s="457" t="s">
        <v>267</v>
      </c>
      <c r="F81" s="180" t="s">
        <v>297</v>
      </c>
      <c r="G81" s="184" t="s">
        <v>106</v>
      </c>
      <c r="H81" s="179">
        <v>8000</v>
      </c>
      <c r="I81" s="488"/>
      <c r="J81" s="482" t="s">
        <v>191</v>
      </c>
      <c r="K81" s="179">
        <v>3000</v>
      </c>
      <c r="L81" s="480" t="s">
        <v>284</v>
      </c>
      <c r="M81" s="458" t="s">
        <v>79</v>
      </c>
      <c r="N81" s="457" t="s">
        <v>33</v>
      </c>
      <c r="O81" s="712"/>
      <c r="P81" s="21"/>
      <c r="Q81" s="21"/>
      <c r="R81" s="582"/>
      <c r="S81" s="605" t="s">
        <v>274</v>
      </c>
      <c r="W81" s="705"/>
      <c r="X81" s="705"/>
      <c r="Y81" s="705"/>
      <c r="Z81" s="705"/>
    </row>
    <row r="82" s="560" customFormat="1" ht="22.5" spans="1:26">
      <c r="A82" s="297">
        <v>41</v>
      </c>
      <c r="B82" s="708" t="s">
        <v>298</v>
      </c>
      <c r="C82" s="220"/>
      <c r="D82" s="248" t="s">
        <v>104</v>
      </c>
      <c r="E82" s="457" t="s">
        <v>267</v>
      </c>
      <c r="F82" s="465" t="s">
        <v>299</v>
      </c>
      <c r="G82" s="184" t="s">
        <v>300</v>
      </c>
      <c r="H82" s="179">
        <v>3000</v>
      </c>
      <c r="I82" s="713"/>
      <c r="J82" s="482" t="s">
        <v>191</v>
      </c>
      <c r="K82" s="181">
        <v>3000</v>
      </c>
      <c r="L82" s="180" t="s">
        <v>114</v>
      </c>
      <c r="M82" s="181" t="s">
        <v>115</v>
      </c>
      <c r="N82" s="181" t="s">
        <v>34</v>
      </c>
      <c r="O82" s="712"/>
      <c r="P82" s="610"/>
      <c r="Q82" s="610"/>
      <c r="R82" s="609"/>
      <c r="S82" s="25" t="s">
        <v>285</v>
      </c>
      <c r="W82" s="717"/>
      <c r="X82" s="717"/>
      <c r="Y82" s="717"/>
      <c r="Z82" s="717"/>
    </row>
    <row r="83" s="508" customFormat="1" ht="36" spans="1:26">
      <c r="A83" s="297">
        <v>42</v>
      </c>
      <c r="B83" s="708" t="s">
        <v>304</v>
      </c>
      <c r="C83" s="248"/>
      <c r="D83" s="248" t="s">
        <v>104</v>
      </c>
      <c r="E83" s="457" t="s">
        <v>267</v>
      </c>
      <c r="F83" s="180" t="s">
        <v>305</v>
      </c>
      <c r="G83" s="184" t="s">
        <v>106</v>
      </c>
      <c r="H83" s="179">
        <v>10000</v>
      </c>
      <c r="I83" s="714"/>
      <c r="J83" s="482" t="s">
        <v>191</v>
      </c>
      <c r="K83" s="187">
        <v>4000</v>
      </c>
      <c r="L83" s="180" t="s">
        <v>306</v>
      </c>
      <c r="M83" s="181" t="s">
        <v>122</v>
      </c>
      <c r="N83" s="457" t="s">
        <v>33</v>
      </c>
      <c r="O83" s="715" t="s">
        <v>307</v>
      </c>
      <c r="P83" s="612" t="s">
        <v>308</v>
      </c>
      <c r="Q83" s="587" t="s">
        <v>309</v>
      </c>
      <c r="R83" s="602"/>
      <c r="S83" s="605" t="s">
        <v>274</v>
      </c>
      <c r="W83" s="718"/>
      <c r="X83" s="718"/>
      <c r="Y83" s="718"/>
      <c r="Z83" s="718"/>
    </row>
    <row r="84" s="508" customFormat="1" ht="22.5" spans="1:26">
      <c r="A84" s="297">
        <v>43</v>
      </c>
      <c r="B84" s="708" t="s">
        <v>310</v>
      </c>
      <c r="C84" s="552"/>
      <c r="D84" s="248" t="s">
        <v>104</v>
      </c>
      <c r="E84" s="457" t="s">
        <v>267</v>
      </c>
      <c r="F84" s="180" t="s">
        <v>311</v>
      </c>
      <c r="G84" s="184" t="s">
        <v>106</v>
      </c>
      <c r="H84" s="259">
        <v>2000</v>
      </c>
      <c r="I84" s="714"/>
      <c r="J84" s="482" t="s">
        <v>191</v>
      </c>
      <c r="K84" s="190">
        <v>1000</v>
      </c>
      <c r="L84" s="480" t="s">
        <v>284</v>
      </c>
      <c r="M84" s="181" t="s">
        <v>79</v>
      </c>
      <c r="N84" s="457" t="s">
        <v>33</v>
      </c>
      <c r="O84" s="711"/>
      <c r="P84" s="602"/>
      <c r="Q84" s="5"/>
      <c r="R84" s="602"/>
      <c r="S84" s="605" t="s">
        <v>274</v>
      </c>
      <c r="W84" s="718"/>
      <c r="X84" s="718"/>
      <c r="Y84" s="718"/>
      <c r="Z84" s="718"/>
    </row>
    <row r="85" ht="22.5" spans="1:19">
      <c r="A85" s="297">
        <v>7</v>
      </c>
      <c r="B85" s="182" t="s">
        <v>483</v>
      </c>
      <c r="C85" s="464" t="s">
        <v>50</v>
      </c>
      <c r="D85" s="183" t="s">
        <v>27</v>
      </c>
      <c r="E85" s="183" t="s">
        <v>439</v>
      </c>
      <c r="F85" s="182" t="s">
        <v>484</v>
      </c>
      <c r="G85" s="184" t="s">
        <v>449</v>
      </c>
      <c r="H85" s="462">
        <v>35000</v>
      </c>
      <c r="I85" s="464"/>
      <c r="J85" s="182" t="s">
        <v>485</v>
      </c>
      <c r="K85" s="464">
        <v>5000</v>
      </c>
      <c r="L85" s="483" t="s">
        <v>486</v>
      </c>
      <c r="M85" s="464" t="s">
        <v>33</v>
      </c>
      <c r="N85" s="457" t="s">
        <v>34</v>
      </c>
      <c r="O85" s="483" t="s">
        <v>100</v>
      </c>
      <c r="P85" s="457" t="s">
        <v>101</v>
      </c>
      <c r="Q85" s="457" t="s">
        <v>444</v>
      </c>
      <c r="R85" s="457" t="s">
        <v>464</v>
      </c>
      <c r="S85" s="605" t="s">
        <v>487</v>
      </c>
    </row>
    <row r="86" ht="33.75" spans="1:19">
      <c r="A86" s="297">
        <v>8</v>
      </c>
      <c r="B86" s="182" t="s">
        <v>488</v>
      </c>
      <c r="C86" s="464" t="s">
        <v>50</v>
      </c>
      <c r="D86" s="183" t="s">
        <v>27</v>
      </c>
      <c r="E86" s="183" t="s">
        <v>439</v>
      </c>
      <c r="F86" s="182" t="s">
        <v>489</v>
      </c>
      <c r="G86" s="184" t="s">
        <v>490</v>
      </c>
      <c r="H86" s="462">
        <v>105400</v>
      </c>
      <c r="I86" s="464"/>
      <c r="J86" s="182" t="s">
        <v>491</v>
      </c>
      <c r="K86" s="464">
        <v>15000</v>
      </c>
      <c r="L86" s="483" t="s">
        <v>492</v>
      </c>
      <c r="M86" s="464" t="s">
        <v>33</v>
      </c>
      <c r="N86" s="457" t="s">
        <v>34</v>
      </c>
      <c r="O86" s="483" t="s">
        <v>493</v>
      </c>
      <c r="P86" s="457" t="s">
        <v>494</v>
      </c>
      <c r="Q86" s="457" t="s">
        <v>444</v>
      </c>
      <c r="R86" s="457" t="s">
        <v>495</v>
      </c>
      <c r="S86" s="605" t="s">
        <v>487</v>
      </c>
    </row>
    <row r="87" ht="33.75" spans="1:19">
      <c r="A87" s="297">
        <v>9</v>
      </c>
      <c r="B87" s="182" t="s">
        <v>496</v>
      </c>
      <c r="C87" s="464" t="s">
        <v>50</v>
      </c>
      <c r="D87" s="183" t="s">
        <v>27</v>
      </c>
      <c r="E87" s="183" t="s">
        <v>439</v>
      </c>
      <c r="F87" s="182" t="s">
        <v>497</v>
      </c>
      <c r="G87" s="184" t="s">
        <v>449</v>
      </c>
      <c r="H87" s="462">
        <v>100000</v>
      </c>
      <c r="I87" s="464"/>
      <c r="J87" s="182" t="s">
        <v>498</v>
      </c>
      <c r="K87" s="464">
        <v>35000</v>
      </c>
      <c r="L87" s="483" t="s">
        <v>451</v>
      </c>
      <c r="M87" s="464" t="s">
        <v>33</v>
      </c>
      <c r="N87" s="464" t="s">
        <v>33</v>
      </c>
      <c r="O87" s="483" t="s">
        <v>499</v>
      </c>
      <c r="P87" s="457" t="s">
        <v>500</v>
      </c>
      <c r="Q87" s="457" t="s">
        <v>444</v>
      </c>
      <c r="R87" s="457" t="s">
        <v>501</v>
      </c>
      <c r="S87" s="605" t="s">
        <v>487</v>
      </c>
    </row>
    <row r="88" ht="22.5" spans="1:19">
      <c r="A88" s="297">
        <v>10</v>
      </c>
      <c r="B88" s="182" t="s">
        <v>502</v>
      </c>
      <c r="C88" s="464" t="s">
        <v>50</v>
      </c>
      <c r="D88" s="183" t="s">
        <v>27</v>
      </c>
      <c r="E88" s="183" t="s">
        <v>439</v>
      </c>
      <c r="F88" s="182" t="s">
        <v>503</v>
      </c>
      <c r="G88" s="184" t="s">
        <v>60</v>
      </c>
      <c r="H88" s="462">
        <v>10000</v>
      </c>
      <c r="I88" s="464"/>
      <c r="J88" s="182" t="s">
        <v>504</v>
      </c>
      <c r="K88" s="464">
        <v>1000</v>
      </c>
      <c r="L88" s="483" t="s">
        <v>505</v>
      </c>
      <c r="M88" s="464" t="s">
        <v>33</v>
      </c>
      <c r="N88" s="457" t="s">
        <v>34</v>
      </c>
      <c r="O88" s="483" t="s">
        <v>506</v>
      </c>
      <c r="P88" s="457" t="s">
        <v>101</v>
      </c>
      <c r="Q88" s="457" t="s">
        <v>444</v>
      </c>
      <c r="R88" s="457" t="s">
        <v>507</v>
      </c>
      <c r="S88" s="605" t="s">
        <v>487</v>
      </c>
    </row>
    <row r="89" ht="56.25" spans="1:19">
      <c r="A89" s="297">
        <v>11</v>
      </c>
      <c r="B89" s="182" t="s">
        <v>508</v>
      </c>
      <c r="C89" s="464" t="s">
        <v>50</v>
      </c>
      <c r="D89" s="183" t="s">
        <v>27</v>
      </c>
      <c r="E89" s="183" t="s">
        <v>439</v>
      </c>
      <c r="F89" s="182" t="s">
        <v>509</v>
      </c>
      <c r="G89" s="184" t="s">
        <v>449</v>
      </c>
      <c r="H89" s="462">
        <v>242000</v>
      </c>
      <c r="I89" s="464"/>
      <c r="J89" s="182" t="s">
        <v>510</v>
      </c>
      <c r="K89" s="464">
        <v>5000</v>
      </c>
      <c r="L89" s="483" t="s">
        <v>451</v>
      </c>
      <c r="M89" s="464" t="s">
        <v>33</v>
      </c>
      <c r="N89" s="457" t="s">
        <v>34</v>
      </c>
      <c r="O89" s="483" t="s">
        <v>511</v>
      </c>
      <c r="P89" s="457" t="s">
        <v>512</v>
      </c>
      <c r="Q89" s="457" t="s">
        <v>444</v>
      </c>
      <c r="R89" s="457" t="s">
        <v>452</v>
      </c>
      <c r="S89" s="605" t="s">
        <v>446</v>
      </c>
    </row>
    <row r="90" ht="45" spans="1:19">
      <c r="A90" s="297">
        <v>12</v>
      </c>
      <c r="B90" s="182" t="s">
        <v>513</v>
      </c>
      <c r="C90" s="464" t="s">
        <v>50</v>
      </c>
      <c r="D90" s="183" t="s">
        <v>27</v>
      </c>
      <c r="E90" s="183" t="s">
        <v>439</v>
      </c>
      <c r="F90" s="182" t="s">
        <v>514</v>
      </c>
      <c r="G90" s="184" t="s">
        <v>449</v>
      </c>
      <c r="H90" s="462">
        <v>315000</v>
      </c>
      <c r="I90" s="464"/>
      <c r="J90" s="182" t="s">
        <v>515</v>
      </c>
      <c r="K90" s="464">
        <v>50000</v>
      </c>
      <c r="L90" s="483" t="s">
        <v>516</v>
      </c>
      <c r="M90" s="464" t="s">
        <v>33</v>
      </c>
      <c r="N90" s="457" t="s">
        <v>34</v>
      </c>
      <c r="O90" s="483" t="s">
        <v>517</v>
      </c>
      <c r="P90" s="457" t="s">
        <v>518</v>
      </c>
      <c r="Q90" s="457" t="s">
        <v>471</v>
      </c>
      <c r="R90" s="457" t="s">
        <v>519</v>
      </c>
      <c r="S90" s="605" t="s">
        <v>446</v>
      </c>
    </row>
    <row r="91" ht="45" spans="1:19">
      <c r="A91" s="297">
        <v>20</v>
      </c>
      <c r="B91" s="182" t="s">
        <v>438</v>
      </c>
      <c r="C91" s="464" t="s">
        <v>50</v>
      </c>
      <c r="D91" s="183" t="s">
        <v>51</v>
      </c>
      <c r="E91" s="183" t="s">
        <v>439</v>
      </c>
      <c r="F91" s="182" t="s">
        <v>440</v>
      </c>
      <c r="G91" s="184" t="s">
        <v>60</v>
      </c>
      <c r="H91" s="462">
        <v>60000</v>
      </c>
      <c r="I91" s="464"/>
      <c r="J91" s="182" t="s">
        <v>441</v>
      </c>
      <c r="K91" s="464">
        <v>5000</v>
      </c>
      <c r="L91" s="483" t="s">
        <v>442</v>
      </c>
      <c r="M91" s="464" t="s">
        <v>33</v>
      </c>
      <c r="N91" s="457" t="s">
        <v>34</v>
      </c>
      <c r="O91" s="483" t="s">
        <v>443</v>
      </c>
      <c r="P91" s="457" t="s">
        <v>194</v>
      </c>
      <c r="Q91" s="457" t="s">
        <v>444</v>
      </c>
      <c r="R91" s="457" t="s">
        <v>445</v>
      </c>
      <c r="S91" s="605" t="s">
        <v>446</v>
      </c>
    </row>
    <row r="92" ht="33.75" spans="1:19">
      <c r="A92" s="297">
        <v>21</v>
      </c>
      <c r="B92" s="182" t="s">
        <v>447</v>
      </c>
      <c r="C92" s="464" t="s">
        <v>50</v>
      </c>
      <c r="D92" s="183" t="s">
        <v>51</v>
      </c>
      <c r="E92" s="183" t="s">
        <v>439</v>
      </c>
      <c r="F92" s="182" t="s">
        <v>448</v>
      </c>
      <c r="G92" s="184" t="s">
        <v>449</v>
      </c>
      <c r="H92" s="462">
        <v>30200</v>
      </c>
      <c r="I92" s="464"/>
      <c r="J92" s="182" t="s">
        <v>450</v>
      </c>
      <c r="K92" s="464">
        <v>1000</v>
      </c>
      <c r="L92" s="483" t="s">
        <v>451</v>
      </c>
      <c r="M92" s="464" t="s">
        <v>33</v>
      </c>
      <c r="N92" s="464" t="s">
        <v>33</v>
      </c>
      <c r="O92" s="483" t="s">
        <v>443</v>
      </c>
      <c r="P92" s="457" t="s">
        <v>194</v>
      </c>
      <c r="Q92" s="457" t="s">
        <v>444</v>
      </c>
      <c r="R92" s="457" t="s">
        <v>452</v>
      </c>
      <c r="S92" s="605" t="s">
        <v>446</v>
      </c>
    </row>
    <row r="93" ht="22.5" spans="1:19">
      <c r="A93" s="297">
        <v>22</v>
      </c>
      <c r="B93" s="182" t="s">
        <v>453</v>
      </c>
      <c r="C93" s="464" t="s">
        <v>50</v>
      </c>
      <c r="D93" s="183" t="s">
        <v>51</v>
      </c>
      <c r="E93" s="183" t="s">
        <v>439</v>
      </c>
      <c r="F93" s="182" t="s">
        <v>454</v>
      </c>
      <c r="G93" s="184" t="s">
        <v>455</v>
      </c>
      <c r="H93" s="462">
        <v>10000</v>
      </c>
      <c r="I93" s="464"/>
      <c r="J93" s="182" t="s">
        <v>456</v>
      </c>
      <c r="K93" s="464">
        <v>3000</v>
      </c>
      <c r="L93" s="483" t="s">
        <v>442</v>
      </c>
      <c r="M93" s="464" t="s">
        <v>33</v>
      </c>
      <c r="N93" s="457" t="s">
        <v>34</v>
      </c>
      <c r="O93" s="483" t="s">
        <v>443</v>
      </c>
      <c r="P93" s="457" t="s">
        <v>194</v>
      </c>
      <c r="Q93" s="457" t="s">
        <v>444</v>
      </c>
      <c r="R93" s="457" t="s">
        <v>457</v>
      </c>
      <c r="S93" s="605" t="s">
        <v>446</v>
      </c>
    </row>
    <row r="94" ht="33.75" spans="1:19">
      <c r="A94" s="297">
        <v>23</v>
      </c>
      <c r="B94" s="182" t="s">
        <v>458</v>
      </c>
      <c r="C94" s="464" t="s">
        <v>50</v>
      </c>
      <c r="D94" s="183" t="s">
        <v>51</v>
      </c>
      <c r="E94" s="183" t="s">
        <v>439</v>
      </c>
      <c r="F94" s="182" t="s">
        <v>459</v>
      </c>
      <c r="G94" s="184" t="s">
        <v>460</v>
      </c>
      <c r="H94" s="462">
        <v>320000</v>
      </c>
      <c r="I94" s="464"/>
      <c r="J94" s="182" t="s">
        <v>461</v>
      </c>
      <c r="K94" s="464">
        <v>60000</v>
      </c>
      <c r="L94" s="483" t="s">
        <v>451</v>
      </c>
      <c r="M94" s="464" t="s">
        <v>33</v>
      </c>
      <c r="N94" s="464" t="s">
        <v>33</v>
      </c>
      <c r="O94" s="483" t="s">
        <v>462</v>
      </c>
      <c r="P94" s="457" t="s">
        <v>463</v>
      </c>
      <c r="Q94" s="457" t="s">
        <v>444</v>
      </c>
      <c r="R94" s="457" t="s">
        <v>464</v>
      </c>
      <c r="S94" s="605" t="s">
        <v>446</v>
      </c>
    </row>
    <row r="95" ht="45" spans="1:19">
      <c r="A95" s="297">
        <v>24</v>
      </c>
      <c r="B95" s="182" t="s">
        <v>465</v>
      </c>
      <c r="C95" s="464" t="s">
        <v>50</v>
      </c>
      <c r="D95" s="183" t="s">
        <v>51</v>
      </c>
      <c r="E95" s="183" t="s">
        <v>439</v>
      </c>
      <c r="F95" s="182" t="s">
        <v>466</v>
      </c>
      <c r="G95" s="184" t="s">
        <v>60</v>
      </c>
      <c r="H95" s="462">
        <v>8000</v>
      </c>
      <c r="I95" s="464"/>
      <c r="J95" s="182" t="s">
        <v>467</v>
      </c>
      <c r="K95" s="464">
        <v>2000</v>
      </c>
      <c r="L95" s="483" t="s">
        <v>468</v>
      </c>
      <c r="M95" s="464" t="s">
        <v>33</v>
      </c>
      <c r="N95" s="457" t="s">
        <v>34</v>
      </c>
      <c r="O95" s="483" t="s">
        <v>469</v>
      </c>
      <c r="P95" s="457" t="s">
        <v>470</v>
      </c>
      <c r="Q95" s="457" t="s">
        <v>471</v>
      </c>
      <c r="R95" s="457" t="s">
        <v>472</v>
      </c>
      <c r="S95" s="605" t="s">
        <v>446</v>
      </c>
    </row>
    <row r="96" ht="33.75" spans="1:19">
      <c r="A96" s="297">
        <v>25</v>
      </c>
      <c r="B96" s="182" t="s">
        <v>531</v>
      </c>
      <c r="C96" s="183" t="s">
        <v>26</v>
      </c>
      <c r="D96" s="183" t="s">
        <v>51</v>
      </c>
      <c r="E96" s="183" t="s">
        <v>439</v>
      </c>
      <c r="F96" s="182" t="s">
        <v>532</v>
      </c>
      <c r="G96" s="184" t="s">
        <v>83</v>
      </c>
      <c r="H96" s="462">
        <v>15000</v>
      </c>
      <c r="I96" s="464"/>
      <c r="J96" s="182" t="s">
        <v>533</v>
      </c>
      <c r="K96" s="464">
        <v>5000</v>
      </c>
      <c r="L96" s="483" t="s">
        <v>451</v>
      </c>
      <c r="M96" s="464" t="s">
        <v>79</v>
      </c>
      <c r="N96" s="464" t="s">
        <v>33</v>
      </c>
      <c r="O96" s="483" t="s">
        <v>307</v>
      </c>
      <c r="P96" s="457" t="s">
        <v>534</v>
      </c>
      <c r="Q96" s="457" t="s">
        <v>471</v>
      </c>
      <c r="R96" s="457" t="s">
        <v>535</v>
      </c>
      <c r="S96" s="605" t="s">
        <v>446</v>
      </c>
    </row>
    <row r="97" ht="22.5" spans="1:19">
      <c r="A97" s="297">
        <v>44</v>
      </c>
      <c r="B97" s="182" t="s">
        <v>473</v>
      </c>
      <c r="C97" s="670" t="s">
        <v>50</v>
      </c>
      <c r="D97" s="183" t="s">
        <v>104</v>
      </c>
      <c r="E97" s="183" t="s">
        <v>439</v>
      </c>
      <c r="F97" s="182" t="s">
        <v>474</v>
      </c>
      <c r="G97" s="184" t="s">
        <v>119</v>
      </c>
      <c r="H97" s="462">
        <v>2000</v>
      </c>
      <c r="I97" s="464"/>
      <c r="J97" s="182" t="s">
        <v>475</v>
      </c>
      <c r="K97" s="464">
        <v>500</v>
      </c>
      <c r="L97" s="483" t="s">
        <v>476</v>
      </c>
      <c r="M97" s="464" t="s">
        <v>33</v>
      </c>
      <c r="N97" s="457" t="s">
        <v>34</v>
      </c>
      <c r="O97" s="483" t="s">
        <v>477</v>
      </c>
      <c r="P97" s="457" t="s">
        <v>478</v>
      </c>
      <c r="Q97" s="457" t="s">
        <v>444</v>
      </c>
      <c r="R97" s="457" t="s">
        <v>479</v>
      </c>
      <c r="S97" s="605" t="s">
        <v>446</v>
      </c>
    </row>
    <row r="98" ht="30" customHeight="1" spans="1:19">
      <c r="A98" s="297">
        <v>45</v>
      </c>
      <c r="B98" s="182" t="s">
        <v>520</v>
      </c>
      <c r="C98" s="464" t="s">
        <v>50</v>
      </c>
      <c r="D98" s="183" t="s">
        <v>104</v>
      </c>
      <c r="E98" s="183" t="s">
        <v>439</v>
      </c>
      <c r="F98" s="182" t="s">
        <v>521</v>
      </c>
      <c r="G98" s="184" t="s">
        <v>89</v>
      </c>
      <c r="H98" s="462">
        <v>5000</v>
      </c>
      <c r="I98" s="464"/>
      <c r="J98" s="182" t="s">
        <v>522</v>
      </c>
      <c r="K98" s="464">
        <v>4500</v>
      </c>
      <c r="L98" s="483" t="s">
        <v>505</v>
      </c>
      <c r="M98" s="464" t="s">
        <v>79</v>
      </c>
      <c r="N98" s="464" t="s">
        <v>33</v>
      </c>
      <c r="O98" s="483"/>
      <c r="P98" s="457"/>
      <c r="Q98" s="457"/>
      <c r="R98" s="457"/>
      <c r="S98" s="605" t="s">
        <v>446</v>
      </c>
    </row>
    <row r="99" ht="30" customHeight="1" spans="1:19">
      <c r="A99" s="297">
        <v>46</v>
      </c>
      <c r="B99" s="182" t="s">
        <v>523</v>
      </c>
      <c r="C99" s="464" t="s">
        <v>50</v>
      </c>
      <c r="D99" s="183" t="s">
        <v>104</v>
      </c>
      <c r="E99" s="183" t="s">
        <v>439</v>
      </c>
      <c r="F99" s="182" t="s">
        <v>521</v>
      </c>
      <c r="G99" s="184" t="s">
        <v>89</v>
      </c>
      <c r="H99" s="462">
        <v>4500</v>
      </c>
      <c r="I99" s="464"/>
      <c r="J99" s="182" t="s">
        <v>522</v>
      </c>
      <c r="K99" s="464">
        <v>3000</v>
      </c>
      <c r="L99" s="483" t="s">
        <v>505</v>
      </c>
      <c r="M99" s="464" t="s">
        <v>79</v>
      </c>
      <c r="N99" s="464" t="s">
        <v>33</v>
      </c>
      <c r="O99" s="483" t="s">
        <v>85</v>
      </c>
      <c r="P99" s="457" t="s">
        <v>179</v>
      </c>
      <c r="Q99" s="457" t="s">
        <v>444</v>
      </c>
      <c r="R99" s="457" t="s">
        <v>495</v>
      </c>
      <c r="S99" s="605" t="s">
        <v>446</v>
      </c>
    </row>
    <row r="100" ht="67.5" spans="1:19">
      <c r="A100" s="297">
        <v>47</v>
      </c>
      <c r="B100" s="182" t="s">
        <v>536</v>
      </c>
      <c r="C100" s="183" t="s">
        <v>26</v>
      </c>
      <c r="D100" s="183" t="s">
        <v>104</v>
      </c>
      <c r="E100" s="183" t="s">
        <v>439</v>
      </c>
      <c r="F100" s="182" t="s">
        <v>537</v>
      </c>
      <c r="G100" s="184" t="s">
        <v>89</v>
      </c>
      <c r="H100" s="462">
        <v>5500</v>
      </c>
      <c r="I100" s="464"/>
      <c r="J100" s="182" t="s">
        <v>538</v>
      </c>
      <c r="K100" s="464">
        <v>5500</v>
      </c>
      <c r="L100" s="483" t="s">
        <v>284</v>
      </c>
      <c r="M100" s="464" t="s">
        <v>79</v>
      </c>
      <c r="N100" s="464" t="s">
        <v>33</v>
      </c>
      <c r="O100" s="483" t="s">
        <v>539</v>
      </c>
      <c r="P100" s="457" t="s">
        <v>518</v>
      </c>
      <c r="Q100" s="457" t="s">
        <v>471</v>
      </c>
      <c r="R100" s="457" t="s">
        <v>535</v>
      </c>
      <c r="S100" s="605" t="s">
        <v>487</v>
      </c>
    </row>
    <row r="101" ht="56.25" spans="1:19">
      <c r="A101" s="297">
        <v>48</v>
      </c>
      <c r="B101" s="182" t="s">
        <v>540</v>
      </c>
      <c r="C101" s="183" t="s">
        <v>26</v>
      </c>
      <c r="D101" s="183" t="s">
        <v>104</v>
      </c>
      <c r="E101" s="183" t="s">
        <v>439</v>
      </c>
      <c r="F101" s="182" t="s">
        <v>541</v>
      </c>
      <c r="G101" s="184" t="s">
        <v>89</v>
      </c>
      <c r="H101" s="462">
        <v>3200</v>
      </c>
      <c r="I101" s="464"/>
      <c r="J101" s="182" t="s">
        <v>538</v>
      </c>
      <c r="K101" s="464">
        <v>3200</v>
      </c>
      <c r="L101" s="483" t="s">
        <v>284</v>
      </c>
      <c r="M101" s="464" t="s">
        <v>79</v>
      </c>
      <c r="N101" s="464" t="s">
        <v>33</v>
      </c>
      <c r="O101" s="483" t="s">
        <v>307</v>
      </c>
      <c r="P101" s="457" t="s">
        <v>534</v>
      </c>
      <c r="Q101" s="457" t="s">
        <v>444</v>
      </c>
      <c r="R101" s="457" t="s">
        <v>445</v>
      </c>
      <c r="S101" s="605" t="s">
        <v>487</v>
      </c>
    </row>
    <row r="102" ht="33.75" spans="1:19">
      <c r="A102" s="297">
        <v>49</v>
      </c>
      <c r="B102" s="182" t="s">
        <v>542</v>
      </c>
      <c r="C102" s="183" t="s">
        <v>26</v>
      </c>
      <c r="D102" s="183" t="s">
        <v>104</v>
      </c>
      <c r="E102" s="183" t="s">
        <v>439</v>
      </c>
      <c r="F102" s="182" t="s">
        <v>543</v>
      </c>
      <c r="G102" s="184" t="s">
        <v>89</v>
      </c>
      <c r="H102" s="462">
        <v>32000</v>
      </c>
      <c r="I102" s="464"/>
      <c r="J102" s="182" t="s">
        <v>544</v>
      </c>
      <c r="K102" s="464">
        <v>6000</v>
      </c>
      <c r="L102" s="483" t="s">
        <v>284</v>
      </c>
      <c r="M102" s="464" t="s">
        <v>79</v>
      </c>
      <c r="N102" s="457" t="s">
        <v>33</v>
      </c>
      <c r="O102" s="483" t="s">
        <v>539</v>
      </c>
      <c r="P102" s="457" t="s">
        <v>518</v>
      </c>
      <c r="Q102" s="457" t="s">
        <v>444</v>
      </c>
      <c r="R102" s="457" t="s">
        <v>452</v>
      </c>
      <c r="S102" s="605" t="s">
        <v>446</v>
      </c>
    </row>
    <row r="103" ht="22.5" spans="1:19">
      <c r="A103" s="297">
        <v>50</v>
      </c>
      <c r="B103" s="182" t="s">
        <v>545</v>
      </c>
      <c r="C103" s="183" t="s">
        <v>26</v>
      </c>
      <c r="D103" s="183" t="s">
        <v>104</v>
      </c>
      <c r="E103" s="183" t="s">
        <v>439</v>
      </c>
      <c r="F103" s="182" t="s">
        <v>546</v>
      </c>
      <c r="G103" s="184" t="s">
        <v>89</v>
      </c>
      <c r="H103" s="462">
        <v>2500</v>
      </c>
      <c r="I103" s="464"/>
      <c r="J103" s="182" t="s">
        <v>547</v>
      </c>
      <c r="K103" s="464">
        <v>2500</v>
      </c>
      <c r="L103" s="483" t="s">
        <v>284</v>
      </c>
      <c r="M103" s="464" t="s">
        <v>79</v>
      </c>
      <c r="N103" s="457" t="s">
        <v>34</v>
      </c>
      <c r="O103" s="483" t="s">
        <v>307</v>
      </c>
      <c r="P103" s="457" t="s">
        <v>534</v>
      </c>
      <c r="Q103" s="457" t="s">
        <v>444</v>
      </c>
      <c r="R103" s="457" t="s">
        <v>457</v>
      </c>
      <c r="S103" s="605" t="s">
        <v>487</v>
      </c>
    </row>
    <row r="104" ht="45" spans="1:19">
      <c r="A104" s="297">
        <v>51</v>
      </c>
      <c r="B104" s="182" t="s">
        <v>562</v>
      </c>
      <c r="C104" s="183"/>
      <c r="D104" s="183" t="s">
        <v>104</v>
      </c>
      <c r="E104" s="183" t="s">
        <v>439</v>
      </c>
      <c r="F104" s="182" t="s">
        <v>563</v>
      </c>
      <c r="G104" s="184">
        <v>2016</v>
      </c>
      <c r="H104" s="462">
        <v>1000</v>
      </c>
      <c r="I104" s="464"/>
      <c r="J104" s="182" t="s">
        <v>564</v>
      </c>
      <c r="K104" s="464">
        <v>1000</v>
      </c>
      <c r="L104" s="483" t="s">
        <v>565</v>
      </c>
      <c r="M104" s="464" t="s">
        <v>122</v>
      </c>
      <c r="N104" s="457" t="s">
        <v>34</v>
      </c>
      <c r="O104" s="483" t="s">
        <v>539</v>
      </c>
      <c r="P104" s="457" t="s">
        <v>518</v>
      </c>
      <c r="Q104" s="457" t="s">
        <v>566</v>
      </c>
      <c r="R104" s="457" t="s">
        <v>567</v>
      </c>
      <c r="S104" s="605" t="s">
        <v>446</v>
      </c>
    </row>
    <row r="105" s="516" customFormat="1" ht="45" spans="1:26">
      <c r="A105" s="297">
        <v>13</v>
      </c>
      <c r="B105" s="180" t="s">
        <v>745</v>
      </c>
      <c r="C105" s="179" t="s">
        <v>50</v>
      </c>
      <c r="D105" s="179" t="s">
        <v>27</v>
      </c>
      <c r="E105" s="181" t="s">
        <v>642</v>
      </c>
      <c r="F105" s="180" t="s">
        <v>746</v>
      </c>
      <c r="G105" s="184" t="s">
        <v>747</v>
      </c>
      <c r="H105" s="460">
        <v>20000</v>
      </c>
      <c r="I105" s="181">
        <v>19800</v>
      </c>
      <c r="J105" s="191" t="s">
        <v>748</v>
      </c>
      <c r="K105" s="460">
        <v>200</v>
      </c>
      <c r="L105" s="180" t="s">
        <v>749</v>
      </c>
      <c r="M105" s="457" t="s">
        <v>33</v>
      </c>
      <c r="N105" s="201" t="s">
        <v>79</v>
      </c>
      <c r="O105" s="180" t="s">
        <v>750</v>
      </c>
      <c r="P105" s="179" t="s">
        <v>751</v>
      </c>
      <c r="Q105" s="201" t="s">
        <v>648</v>
      </c>
      <c r="R105" s="179" t="s">
        <v>752</v>
      </c>
      <c r="S105" s="242" t="s">
        <v>649</v>
      </c>
      <c r="W105" s="697"/>
      <c r="X105" s="697"/>
      <c r="Y105" s="697"/>
      <c r="Z105" s="697"/>
    </row>
    <row r="106" s="516" customFormat="1" ht="22.5" spans="1:26">
      <c r="A106" s="297">
        <v>14</v>
      </c>
      <c r="B106" s="180" t="s">
        <v>753</v>
      </c>
      <c r="C106" s="179" t="s">
        <v>50</v>
      </c>
      <c r="D106" s="179" t="s">
        <v>27</v>
      </c>
      <c r="E106" s="181" t="s">
        <v>642</v>
      </c>
      <c r="F106" s="180" t="s">
        <v>754</v>
      </c>
      <c r="G106" s="181" t="s">
        <v>60</v>
      </c>
      <c r="H106" s="460">
        <v>15000</v>
      </c>
      <c r="I106" s="181">
        <v>14800</v>
      </c>
      <c r="J106" s="191" t="s">
        <v>755</v>
      </c>
      <c r="K106" s="181">
        <v>200</v>
      </c>
      <c r="L106" s="180" t="s">
        <v>756</v>
      </c>
      <c r="M106" s="457" t="s">
        <v>33</v>
      </c>
      <c r="N106" s="201" t="s">
        <v>79</v>
      </c>
      <c r="O106" s="180" t="s">
        <v>757</v>
      </c>
      <c r="P106" s="201" t="s">
        <v>758</v>
      </c>
      <c r="Q106" s="201" t="s">
        <v>648</v>
      </c>
      <c r="R106" s="201" t="s">
        <v>647</v>
      </c>
      <c r="S106" s="7" t="s">
        <v>657</v>
      </c>
      <c r="W106" s="697"/>
      <c r="X106" s="697"/>
      <c r="Y106" s="697"/>
      <c r="Z106" s="697"/>
    </row>
    <row r="107" s="516" customFormat="1" ht="22.5" spans="1:171">
      <c r="A107" s="297">
        <v>15</v>
      </c>
      <c r="B107" s="180" t="s">
        <v>759</v>
      </c>
      <c r="C107" s="179" t="s">
        <v>26</v>
      </c>
      <c r="D107" s="179" t="s">
        <v>27</v>
      </c>
      <c r="E107" s="181" t="s">
        <v>642</v>
      </c>
      <c r="F107" s="180" t="s">
        <v>760</v>
      </c>
      <c r="G107" s="184" t="s">
        <v>761</v>
      </c>
      <c r="H107" s="460">
        <v>86000</v>
      </c>
      <c r="I107" s="181">
        <v>85800</v>
      </c>
      <c r="J107" s="191" t="s">
        <v>762</v>
      </c>
      <c r="K107" s="460">
        <v>200</v>
      </c>
      <c r="L107" s="180" t="s">
        <v>763</v>
      </c>
      <c r="M107" s="457" t="s">
        <v>33</v>
      </c>
      <c r="N107" s="201" t="s">
        <v>34</v>
      </c>
      <c r="O107" s="180" t="s">
        <v>764</v>
      </c>
      <c r="P107" s="179" t="s">
        <v>765</v>
      </c>
      <c r="Q107" s="201" t="s">
        <v>648</v>
      </c>
      <c r="R107" s="179" t="s">
        <v>752</v>
      </c>
      <c r="S107" s="275" t="s">
        <v>657</v>
      </c>
      <c r="T107" s="511"/>
      <c r="U107" s="511"/>
      <c r="V107" s="511"/>
      <c r="W107" s="695"/>
      <c r="X107" s="695"/>
      <c r="Y107" s="695"/>
      <c r="Z107" s="695"/>
      <c r="AA107" s="511"/>
      <c r="AB107" s="511"/>
      <c r="AC107" s="511"/>
      <c r="AD107" s="511"/>
      <c r="AE107" s="511"/>
      <c r="AF107" s="511"/>
      <c r="AG107" s="511"/>
      <c r="AH107" s="511"/>
      <c r="AI107" s="511"/>
      <c r="AJ107" s="511"/>
      <c r="AK107" s="511"/>
      <c r="AL107" s="511"/>
      <c r="AM107" s="511"/>
      <c r="AN107" s="511"/>
      <c r="AO107" s="511"/>
      <c r="AP107" s="511"/>
      <c r="AQ107" s="511"/>
      <c r="AR107" s="511"/>
      <c r="AS107" s="511"/>
      <c r="AT107" s="511"/>
      <c r="AU107" s="511"/>
      <c r="AV107" s="511"/>
      <c r="AW107" s="511"/>
      <c r="AX107" s="511"/>
      <c r="AY107" s="511"/>
      <c r="AZ107" s="511"/>
      <c r="BA107" s="511"/>
      <c r="BB107" s="511"/>
      <c r="BC107" s="511"/>
      <c r="BD107" s="511"/>
      <c r="BE107" s="511"/>
      <c r="BF107" s="511"/>
      <c r="BG107" s="511"/>
      <c r="BH107" s="511"/>
      <c r="BI107" s="511"/>
      <c r="BJ107" s="511"/>
      <c r="BK107" s="511"/>
      <c r="BL107" s="511"/>
      <c r="BM107" s="511"/>
      <c r="BN107" s="511"/>
      <c r="BO107" s="511"/>
      <c r="BP107" s="511"/>
      <c r="BQ107" s="511"/>
      <c r="BR107" s="511"/>
      <c r="BS107" s="511"/>
      <c r="BT107" s="511"/>
      <c r="BU107" s="511"/>
      <c r="BV107" s="511"/>
      <c r="BW107" s="511"/>
      <c r="BX107" s="511"/>
      <c r="BY107" s="511"/>
      <c r="BZ107" s="511"/>
      <c r="CA107" s="511"/>
      <c r="CB107" s="511"/>
      <c r="CC107" s="511"/>
      <c r="CD107" s="511"/>
      <c r="CE107" s="511"/>
      <c r="CF107" s="511"/>
      <c r="CG107" s="511"/>
      <c r="CH107" s="511"/>
      <c r="CI107" s="511"/>
      <c r="CJ107" s="511"/>
      <c r="CK107" s="511"/>
      <c r="CL107" s="511"/>
      <c r="CM107" s="511"/>
      <c r="CN107" s="511"/>
      <c r="CO107" s="511"/>
      <c r="CP107" s="511"/>
      <c r="CQ107" s="511"/>
      <c r="CR107" s="511"/>
      <c r="CS107" s="511"/>
      <c r="CT107" s="511"/>
      <c r="CU107" s="511"/>
      <c r="CV107" s="511"/>
      <c r="CW107" s="511"/>
      <c r="CX107" s="511"/>
      <c r="CY107" s="511"/>
      <c r="CZ107" s="511"/>
      <c r="DA107" s="511"/>
      <c r="DB107" s="511"/>
      <c r="DC107" s="511"/>
      <c r="DD107" s="511"/>
      <c r="DE107" s="511"/>
      <c r="DF107" s="511"/>
      <c r="DG107" s="511"/>
      <c r="DH107" s="511"/>
      <c r="DI107" s="511"/>
      <c r="DJ107" s="511"/>
      <c r="DK107" s="511"/>
      <c r="DL107" s="511"/>
      <c r="DM107" s="511"/>
      <c r="DN107" s="511"/>
      <c r="DO107" s="511"/>
      <c r="DP107" s="511"/>
      <c r="DQ107" s="511"/>
      <c r="DR107" s="511"/>
      <c r="DS107" s="511"/>
      <c r="DT107" s="511"/>
      <c r="DU107" s="511"/>
      <c r="DV107" s="511"/>
      <c r="DW107" s="511"/>
      <c r="DX107" s="511"/>
      <c r="DY107" s="511"/>
      <c r="DZ107" s="511"/>
      <c r="EA107" s="511"/>
      <c r="EB107" s="511"/>
      <c r="EC107" s="511"/>
      <c r="ED107" s="511"/>
      <c r="EE107" s="511"/>
      <c r="EF107" s="511"/>
      <c r="EG107" s="511"/>
      <c r="EH107" s="511"/>
      <c r="EI107" s="511"/>
      <c r="EJ107" s="511"/>
      <c r="EK107" s="511"/>
      <c r="EL107" s="511"/>
      <c r="EM107" s="511"/>
      <c r="EN107" s="511"/>
      <c r="EO107" s="511"/>
      <c r="EP107" s="511"/>
      <c r="EQ107" s="511"/>
      <c r="ER107" s="511"/>
      <c r="ES107" s="511"/>
      <c r="ET107" s="511"/>
      <c r="EU107" s="511"/>
      <c r="EV107" s="511"/>
      <c r="EW107" s="511"/>
      <c r="EX107" s="511"/>
      <c r="EY107" s="511"/>
      <c r="EZ107" s="511"/>
      <c r="FA107" s="511"/>
      <c r="FB107" s="511"/>
      <c r="FC107" s="511"/>
      <c r="FD107" s="511"/>
      <c r="FE107" s="511"/>
      <c r="FF107" s="511"/>
      <c r="FG107" s="511"/>
      <c r="FH107" s="511"/>
      <c r="FI107" s="511"/>
      <c r="FJ107" s="511"/>
      <c r="FK107" s="511"/>
      <c r="FL107" s="511"/>
      <c r="FM107" s="511"/>
      <c r="FN107" s="511"/>
      <c r="FO107" s="511"/>
    </row>
    <row r="108" s="519" customFormat="1" ht="22.5" spans="1:26">
      <c r="A108" s="297">
        <v>16</v>
      </c>
      <c r="B108" s="180" t="s">
        <v>1002</v>
      </c>
      <c r="C108" s="464"/>
      <c r="D108" s="464" t="s">
        <v>27</v>
      </c>
      <c r="E108" s="457" t="s">
        <v>984</v>
      </c>
      <c r="F108" s="465" t="s">
        <v>1003</v>
      </c>
      <c r="G108" s="457" t="s">
        <v>60</v>
      </c>
      <c r="H108" s="466">
        <v>50000</v>
      </c>
      <c r="I108" s="464">
        <v>37000</v>
      </c>
      <c r="J108" s="483" t="s">
        <v>1004</v>
      </c>
      <c r="K108" s="464">
        <v>13000</v>
      </c>
      <c r="L108" s="465" t="s">
        <v>1005</v>
      </c>
      <c r="M108" s="464" t="s">
        <v>33</v>
      </c>
      <c r="N108" s="464" t="s">
        <v>34</v>
      </c>
      <c r="O108" s="483"/>
      <c r="P108" s="457"/>
      <c r="Q108" s="588"/>
      <c r="R108" s="535"/>
      <c r="S108" s="7" t="s">
        <v>991</v>
      </c>
      <c r="W108" s="701"/>
      <c r="X108" s="701"/>
      <c r="Y108" s="701"/>
      <c r="Z108" s="701"/>
    </row>
    <row r="109" s="516" customFormat="1" ht="33.75" spans="1:171">
      <c r="A109" s="297">
        <v>26</v>
      </c>
      <c r="B109" s="180" t="s">
        <v>766</v>
      </c>
      <c r="C109" s="179" t="s">
        <v>26</v>
      </c>
      <c r="D109" s="201" t="s">
        <v>51</v>
      </c>
      <c r="E109" s="181" t="s">
        <v>642</v>
      </c>
      <c r="F109" s="180" t="s">
        <v>767</v>
      </c>
      <c r="G109" s="184" t="s">
        <v>83</v>
      </c>
      <c r="H109" s="460">
        <v>150000</v>
      </c>
      <c r="I109" s="181"/>
      <c r="J109" s="191" t="s">
        <v>768</v>
      </c>
      <c r="K109" s="181">
        <v>15000</v>
      </c>
      <c r="L109" s="180" t="s">
        <v>769</v>
      </c>
      <c r="M109" s="201" t="s">
        <v>79</v>
      </c>
      <c r="N109" s="457" t="s">
        <v>33</v>
      </c>
      <c r="O109" s="180" t="s">
        <v>678</v>
      </c>
      <c r="P109" s="201" t="s">
        <v>656</v>
      </c>
      <c r="Q109" s="201" t="s">
        <v>648</v>
      </c>
      <c r="R109" s="201" t="s">
        <v>770</v>
      </c>
      <c r="S109" s="25" t="s">
        <v>551</v>
      </c>
      <c r="T109" s="511"/>
      <c r="U109" s="511"/>
      <c r="V109" s="511"/>
      <c r="W109" s="695"/>
      <c r="X109" s="695"/>
      <c r="Y109" s="695"/>
      <c r="Z109" s="695"/>
      <c r="AA109" s="511"/>
      <c r="AB109" s="511"/>
      <c r="AC109" s="511"/>
      <c r="AD109" s="511"/>
      <c r="AE109" s="511"/>
      <c r="AF109" s="511"/>
      <c r="AG109" s="511"/>
      <c r="AH109" s="511"/>
      <c r="AI109" s="511"/>
      <c r="AJ109" s="511"/>
      <c r="AK109" s="511"/>
      <c r="AL109" s="511"/>
      <c r="AM109" s="511"/>
      <c r="AN109" s="511"/>
      <c r="AO109" s="511"/>
      <c r="AP109" s="511"/>
      <c r="AQ109" s="511"/>
      <c r="AR109" s="511"/>
      <c r="AS109" s="511"/>
      <c r="AT109" s="511"/>
      <c r="AU109" s="511"/>
      <c r="AV109" s="511"/>
      <c r="AW109" s="511"/>
      <c r="AX109" s="511"/>
      <c r="AY109" s="511"/>
      <c r="AZ109" s="511"/>
      <c r="BA109" s="511"/>
      <c r="BB109" s="511"/>
      <c r="BC109" s="511"/>
      <c r="BD109" s="511"/>
      <c r="BE109" s="511"/>
      <c r="BF109" s="511"/>
      <c r="BG109" s="511"/>
      <c r="BH109" s="511"/>
      <c r="BI109" s="511"/>
      <c r="BJ109" s="511"/>
      <c r="BK109" s="511"/>
      <c r="BL109" s="511"/>
      <c r="BM109" s="511"/>
      <c r="BN109" s="511"/>
      <c r="BO109" s="511"/>
      <c r="BP109" s="511"/>
      <c r="BQ109" s="511"/>
      <c r="BR109" s="511"/>
      <c r="BS109" s="511"/>
      <c r="BT109" s="511"/>
      <c r="BU109" s="511"/>
      <c r="BV109" s="511"/>
      <c r="BW109" s="511"/>
      <c r="BX109" s="511"/>
      <c r="BY109" s="511"/>
      <c r="BZ109" s="511"/>
      <c r="CA109" s="511"/>
      <c r="CB109" s="511"/>
      <c r="CC109" s="511"/>
      <c r="CD109" s="511"/>
      <c r="CE109" s="511"/>
      <c r="CF109" s="511"/>
      <c r="CG109" s="511"/>
      <c r="CH109" s="511"/>
      <c r="CI109" s="511"/>
      <c r="CJ109" s="511"/>
      <c r="CK109" s="511"/>
      <c r="CL109" s="511"/>
      <c r="CM109" s="511"/>
      <c r="CN109" s="511"/>
      <c r="CO109" s="511"/>
      <c r="CP109" s="511"/>
      <c r="CQ109" s="511"/>
      <c r="CR109" s="511"/>
      <c r="CS109" s="511"/>
      <c r="CT109" s="511"/>
      <c r="CU109" s="511"/>
      <c r="CV109" s="511"/>
      <c r="CW109" s="511"/>
      <c r="CX109" s="511"/>
      <c r="CY109" s="511"/>
      <c r="CZ109" s="511"/>
      <c r="DA109" s="511"/>
      <c r="DB109" s="511"/>
      <c r="DC109" s="511"/>
      <c r="DD109" s="511"/>
      <c r="DE109" s="511"/>
      <c r="DF109" s="511"/>
      <c r="DG109" s="511"/>
      <c r="DH109" s="511"/>
      <c r="DI109" s="511"/>
      <c r="DJ109" s="511"/>
      <c r="DK109" s="511"/>
      <c r="DL109" s="511"/>
      <c r="DM109" s="511"/>
      <c r="DN109" s="511"/>
      <c r="DO109" s="511"/>
      <c r="DP109" s="511"/>
      <c r="DQ109" s="511"/>
      <c r="DR109" s="511"/>
      <c r="DS109" s="511"/>
      <c r="DT109" s="511"/>
      <c r="DU109" s="511"/>
      <c r="DV109" s="511"/>
      <c r="DW109" s="511"/>
      <c r="DX109" s="511"/>
      <c r="DY109" s="511"/>
      <c r="DZ109" s="511"/>
      <c r="EA109" s="511"/>
      <c r="EB109" s="511"/>
      <c r="EC109" s="511"/>
      <c r="ED109" s="511"/>
      <c r="EE109" s="511"/>
      <c r="EF109" s="511"/>
      <c r="EG109" s="511"/>
      <c r="EH109" s="511"/>
      <c r="EI109" s="511"/>
      <c r="EJ109" s="511"/>
      <c r="EK109" s="511"/>
      <c r="EL109" s="511"/>
      <c r="EM109" s="511"/>
      <c r="EN109" s="511"/>
      <c r="EO109" s="511"/>
      <c r="EP109" s="511"/>
      <c r="EQ109" s="511"/>
      <c r="ER109" s="511"/>
      <c r="ES109" s="511"/>
      <c r="ET109" s="511"/>
      <c r="EU109" s="511"/>
      <c r="EV109" s="511"/>
      <c r="EW109" s="511"/>
      <c r="EX109" s="511"/>
      <c r="EY109" s="511"/>
      <c r="EZ109" s="511"/>
      <c r="FA109" s="511"/>
      <c r="FB109" s="511"/>
      <c r="FC109" s="511"/>
      <c r="FD109" s="511"/>
      <c r="FE109" s="511"/>
      <c r="FF109" s="511"/>
      <c r="FG109" s="511"/>
      <c r="FH109" s="511"/>
      <c r="FI109" s="511"/>
      <c r="FJ109" s="511"/>
      <c r="FK109" s="511"/>
      <c r="FL109" s="511"/>
      <c r="FM109" s="511"/>
      <c r="FN109" s="511"/>
      <c r="FO109" s="511"/>
    </row>
    <row r="110" s="516" customFormat="1" ht="27" customHeight="1" spans="1:171">
      <c r="A110" s="297">
        <v>27</v>
      </c>
      <c r="B110" s="180" t="s">
        <v>771</v>
      </c>
      <c r="C110" s="179" t="s">
        <v>26</v>
      </c>
      <c r="D110" s="201" t="s">
        <v>51</v>
      </c>
      <c r="E110" s="181" t="s">
        <v>642</v>
      </c>
      <c r="F110" s="180" t="s">
        <v>772</v>
      </c>
      <c r="G110" s="184" t="s">
        <v>89</v>
      </c>
      <c r="H110" s="460">
        <v>5000</v>
      </c>
      <c r="I110" s="181"/>
      <c r="J110" s="191" t="s">
        <v>579</v>
      </c>
      <c r="K110" s="181">
        <v>2000</v>
      </c>
      <c r="L110" s="180" t="s">
        <v>91</v>
      </c>
      <c r="M110" s="201" t="s">
        <v>92</v>
      </c>
      <c r="N110" s="457" t="s">
        <v>33</v>
      </c>
      <c r="O110" s="180" t="s">
        <v>646</v>
      </c>
      <c r="P110" s="201" t="s">
        <v>656</v>
      </c>
      <c r="Q110" s="180" t="s">
        <v>646</v>
      </c>
      <c r="R110" s="201" t="s">
        <v>656</v>
      </c>
      <c r="S110" s="25" t="s">
        <v>551</v>
      </c>
      <c r="T110" s="511"/>
      <c r="U110" s="511"/>
      <c r="V110" s="511"/>
      <c r="W110" s="695"/>
      <c r="X110" s="695"/>
      <c r="Y110" s="695"/>
      <c r="Z110" s="695"/>
      <c r="AA110" s="511"/>
      <c r="AB110" s="511"/>
      <c r="AC110" s="511"/>
      <c r="AD110" s="511"/>
      <c r="AE110" s="511"/>
      <c r="AF110" s="511"/>
      <c r="AG110" s="511"/>
      <c r="AH110" s="511"/>
      <c r="AI110" s="511"/>
      <c r="AJ110" s="511"/>
      <c r="AK110" s="511"/>
      <c r="AL110" s="511"/>
      <c r="AM110" s="511"/>
      <c r="AN110" s="511"/>
      <c r="AO110" s="511"/>
      <c r="AP110" s="511"/>
      <c r="AQ110" s="511"/>
      <c r="AR110" s="511"/>
      <c r="AS110" s="511"/>
      <c r="AT110" s="511"/>
      <c r="AU110" s="511"/>
      <c r="AV110" s="511"/>
      <c r="AW110" s="511"/>
      <c r="AX110" s="511"/>
      <c r="AY110" s="511"/>
      <c r="AZ110" s="511"/>
      <c r="BA110" s="511"/>
      <c r="BB110" s="511"/>
      <c r="BC110" s="511"/>
      <c r="BD110" s="511"/>
      <c r="BE110" s="511"/>
      <c r="BF110" s="511"/>
      <c r="BG110" s="511"/>
      <c r="BH110" s="511"/>
      <c r="BI110" s="511"/>
      <c r="BJ110" s="511"/>
      <c r="BK110" s="511"/>
      <c r="BL110" s="511"/>
      <c r="BM110" s="511"/>
      <c r="BN110" s="511"/>
      <c r="BO110" s="511"/>
      <c r="BP110" s="511"/>
      <c r="BQ110" s="511"/>
      <c r="BR110" s="511"/>
      <c r="BS110" s="511"/>
      <c r="BT110" s="511"/>
      <c r="BU110" s="511"/>
      <c r="BV110" s="511"/>
      <c r="BW110" s="511"/>
      <c r="BX110" s="511"/>
      <c r="BY110" s="511"/>
      <c r="BZ110" s="511"/>
      <c r="CA110" s="511"/>
      <c r="CB110" s="511"/>
      <c r="CC110" s="511"/>
      <c r="CD110" s="511"/>
      <c r="CE110" s="511"/>
      <c r="CF110" s="511"/>
      <c r="CG110" s="511"/>
      <c r="CH110" s="511"/>
      <c r="CI110" s="511"/>
      <c r="CJ110" s="511"/>
      <c r="CK110" s="511"/>
      <c r="CL110" s="511"/>
      <c r="CM110" s="511"/>
      <c r="CN110" s="511"/>
      <c r="CO110" s="511"/>
      <c r="CP110" s="511"/>
      <c r="CQ110" s="511"/>
      <c r="CR110" s="511"/>
      <c r="CS110" s="511"/>
      <c r="CT110" s="511"/>
      <c r="CU110" s="511"/>
      <c r="CV110" s="511"/>
      <c r="CW110" s="511"/>
      <c r="CX110" s="511"/>
      <c r="CY110" s="511"/>
      <c r="CZ110" s="511"/>
      <c r="DA110" s="511"/>
      <c r="DB110" s="511"/>
      <c r="DC110" s="511"/>
      <c r="DD110" s="511"/>
      <c r="DE110" s="511"/>
      <c r="DF110" s="511"/>
      <c r="DG110" s="511"/>
      <c r="DH110" s="511"/>
      <c r="DI110" s="511"/>
      <c r="DJ110" s="511"/>
      <c r="DK110" s="511"/>
      <c r="DL110" s="511"/>
      <c r="DM110" s="511"/>
      <c r="DN110" s="511"/>
      <c r="DO110" s="511"/>
      <c r="DP110" s="511"/>
      <c r="DQ110" s="511"/>
      <c r="DR110" s="511"/>
      <c r="DS110" s="511"/>
      <c r="DT110" s="511"/>
      <c r="DU110" s="511"/>
      <c r="DV110" s="511"/>
      <c r="DW110" s="511"/>
      <c r="DX110" s="511"/>
      <c r="DY110" s="511"/>
      <c r="DZ110" s="511"/>
      <c r="EA110" s="511"/>
      <c r="EB110" s="511"/>
      <c r="EC110" s="511"/>
      <c r="ED110" s="511"/>
      <c r="EE110" s="511"/>
      <c r="EF110" s="511"/>
      <c r="EG110" s="511"/>
      <c r="EH110" s="511"/>
      <c r="EI110" s="511"/>
      <c r="EJ110" s="511"/>
      <c r="EK110" s="511"/>
      <c r="EL110" s="511"/>
      <c r="EM110" s="511"/>
      <c r="EN110" s="511"/>
      <c r="EO110" s="511"/>
      <c r="EP110" s="511"/>
      <c r="EQ110" s="511"/>
      <c r="ER110" s="511"/>
      <c r="ES110" s="511"/>
      <c r="ET110" s="511"/>
      <c r="EU110" s="511"/>
      <c r="EV110" s="511"/>
      <c r="EW110" s="511"/>
      <c r="EX110" s="511"/>
      <c r="EY110" s="511"/>
      <c r="EZ110" s="511"/>
      <c r="FA110" s="511"/>
      <c r="FB110" s="511"/>
      <c r="FC110" s="511"/>
      <c r="FD110" s="511"/>
      <c r="FE110" s="511"/>
      <c r="FF110" s="511"/>
      <c r="FG110" s="511"/>
      <c r="FH110" s="511"/>
      <c r="FI110" s="511"/>
      <c r="FJ110" s="511"/>
      <c r="FK110" s="511"/>
      <c r="FL110" s="511"/>
      <c r="FM110" s="511"/>
      <c r="FN110" s="511"/>
      <c r="FO110" s="511"/>
    </row>
    <row r="111" s="519" customFormat="1" ht="27" customHeight="1" spans="1:172">
      <c r="A111" s="297">
        <v>28</v>
      </c>
      <c r="B111" s="180" t="s">
        <v>773</v>
      </c>
      <c r="C111" s="179" t="s">
        <v>26</v>
      </c>
      <c r="D111" s="201" t="s">
        <v>51</v>
      </c>
      <c r="E111" s="181" t="s">
        <v>642</v>
      </c>
      <c r="F111" s="180" t="s">
        <v>774</v>
      </c>
      <c r="G111" s="184" t="s">
        <v>89</v>
      </c>
      <c r="H111" s="460">
        <v>5000</v>
      </c>
      <c r="I111" s="181"/>
      <c r="J111" s="191" t="s">
        <v>579</v>
      </c>
      <c r="K111" s="181">
        <v>2000</v>
      </c>
      <c r="L111" s="180" t="s">
        <v>284</v>
      </c>
      <c r="M111" s="259" t="s">
        <v>79</v>
      </c>
      <c r="N111" s="457" t="s">
        <v>33</v>
      </c>
      <c r="O111" s="180" t="s">
        <v>646</v>
      </c>
      <c r="P111" s="201" t="s">
        <v>656</v>
      </c>
      <c r="Q111" s="180" t="s">
        <v>646</v>
      </c>
      <c r="R111" s="201" t="s">
        <v>656</v>
      </c>
      <c r="S111" s="605" t="s">
        <v>551</v>
      </c>
      <c r="T111" s="516"/>
      <c r="U111" s="516"/>
      <c r="V111" s="516"/>
      <c r="W111" s="697"/>
      <c r="X111" s="697"/>
      <c r="Y111" s="697"/>
      <c r="Z111" s="697"/>
      <c r="AA111" s="516"/>
      <c r="AB111" s="516"/>
      <c r="AC111" s="516"/>
      <c r="AD111" s="516"/>
      <c r="AE111" s="516"/>
      <c r="AF111" s="516"/>
      <c r="AG111" s="516"/>
      <c r="AH111" s="516"/>
      <c r="AI111" s="516"/>
      <c r="AJ111" s="516"/>
      <c r="AK111" s="516"/>
      <c r="AL111" s="516"/>
      <c r="AM111" s="516"/>
      <c r="AN111" s="516"/>
      <c r="AO111" s="516"/>
      <c r="AP111" s="516"/>
      <c r="AQ111" s="516"/>
      <c r="AR111" s="516"/>
      <c r="AS111" s="516"/>
      <c r="AT111" s="516"/>
      <c r="AU111" s="516"/>
      <c r="AV111" s="516"/>
      <c r="AW111" s="516"/>
      <c r="AX111" s="516"/>
      <c r="AY111" s="516"/>
      <c r="AZ111" s="516"/>
      <c r="BA111" s="516"/>
      <c r="BB111" s="516"/>
      <c r="BC111" s="516"/>
      <c r="BD111" s="516"/>
      <c r="BE111" s="516"/>
      <c r="BF111" s="516"/>
      <c r="BG111" s="516"/>
      <c r="BH111" s="516"/>
      <c r="BI111" s="516"/>
      <c r="BJ111" s="516"/>
      <c r="BK111" s="516"/>
      <c r="BL111" s="516"/>
      <c r="BM111" s="516"/>
      <c r="BN111" s="516"/>
      <c r="BO111" s="516"/>
      <c r="BP111" s="516"/>
      <c r="BQ111" s="516"/>
      <c r="BR111" s="516"/>
      <c r="BS111" s="516"/>
      <c r="BT111" s="516"/>
      <c r="BU111" s="516"/>
      <c r="BV111" s="516"/>
      <c r="BW111" s="516"/>
      <c r="BX111" s="516"/>
      <c r="BY111" s="516"/>
      <c r="BZ111" s="516"/>
      <c r="CA111" s="516"/>
      <c r="CB111" s="516"/>
      <c r="CC111" s="516"/>
      <c r="CD111" s="516"/>
      <c r="CE111" s="516"/>
      <c r="CF111" s="516"/>
      <c r="CG111" s="516"/>
      <c r="CH111" s="516"/>
      <c r="CI111" s="516"/>
      <c r="CJ111" s="516"/>
      <c r="CK111" s="516"/>
      <c r="CL111" s="516"/>
      <c r="CM111" s="516"/>
      <c r="CN111" s="516"/>
      <c r="CO111" s="516"/>
      <c r="CP111" s="516"/>
      <c r="CQ111" s="516"/>
      <c r="CR111" s="516"/>
      <c r="CS111" s="516"/>
      <c r="CT111" s="516"/>
      <c r="CU111" s="516"/>
      <c r="CV111" s="516"/>
      <c r="CW111" s="516"/>
      <c r="CX111" s="516"/>
      <c r="CY111" s="516"/>
      <c r="CZ111" s="516"/>
      <c r="DA111" s="516"/>
      <c r="DB111" s="516"/>
      <c r="DC111" s="516"/>
      <c r="DD111" s="516"/>
      <c r="DE111" s="516"/>
      <c r="DF111" s="516"/>
      <c r="DG111" s="516"/>
      <c r="DH111" s="516"/>
      <c r="DI111" s="516"/>
      <c r="DJ111" s="516"/>
      <c r="DK111" s="516"/>
      <c r="DL111" s="516"/>
      <c r="DM111" s="516"/>
      <c r="DN111" s="516"/>
      <c r="DO111" s="516"/>
      <c r="DP111" s="516"/>
      <c r="DQ111" s="516"/>
      <c r="DR111" s="516"/>
      <c r="DS111" s="516"/>
      <c r="DT111" s="516"/>
      <c r="DU111" s="516"/>
      <c r="DV111" s="516"/>
      <c r="DW111" s="516"/>
      <c r="DX111" s="516"/>
      <c r="DY111" s="516"/>
      <c r="DZ111" s="516"/>
      <c r="EA111" s="516"/>
      <c r="EB111" s="516"/>
      <c r="EC111" s="516"/>
      <c r="ED111" s="516"/>
      <c r="EE111" s="516"/>
      <c r="EF111" s="516"/>
      <c r="EG111" s="516"/>
      <c r="EH111" s="516"/>
      <c r="EI111" s="516"/>
      <c r="EJ111" s="516"/>
      <c r="EK111" s="516"/>
      <c r="EL111" s="516"/>
      <c r="EM111" s="516"/>
      <c r="EN111" s="516"/>
      <c r="EO111" s="516"/>
      <c r="EP111" s="516"/>
      <c r="EQ111" s="516"/>
      <c r="ER111" s="516"/>
      <c r="ES111" s="516"/>
      <c r="ET111" s="516"/>
      <c r="EU111" s="516"/>
      <c r="EV111" s="516"/>
      <c r="EW111" s="516"/>
      <c r="EX111" s="516"/>
      <c r="EY111" s="516"/>
      <c r="EZ111" s="516"/>
      <c r="FA111" s="516"/>
      <c r="FB111" s="516"/>
      <c r="FC111" s="516"/>
      <c r="FD111" s="516"/>
      <c r="FE111" s="516"/>
      <c r="FF111" s="516"/>
      <c r="FG111" s="516"/>
      <c r="FH111" s="516"/>
      <c r="FI111" s="516"/>
      <c r="FJ111" s="516"/>
      <c r="FK111" s="516"/>
      <c r="FL111" s="516"/>
      <c r="FM111" s="516"/>
      <c r="FN111" s="516"/>
      <c r="FO111" s="516"/>
      <c r="FP111" s="516"/>
    </row>
    <row r="112" s="516" customFormat="1" ht="27" customHeight="1" spans="1:171">
      <c r="A112" s="297">
        <v>29</v>
      </c>
      <c r="B112" s="180" t="s">
        <v>775</v>
      </c>
      <c r="C112" s="179" t="s">
        <v>26</v>
      </c>
      <c r="D112" s="201" t="s">
        <v>51</v>
      </c>
      <c r="E112" s="181" t="s">
        <v>642</v>
      </c>
      <c r="F112" s="180" t="s">
        <v>776</v>
      </c>
      <c r="G112" s="181" t="s">
        <v>106</v>
      </c>
      <c r="H112" s="460">
        <v>9000</v>
      </c>
      <c r="I112" s="181"/>
      <c r="J112" s="191" t="s">
        <v>777</v>
      </c>
      <c r="K112" s="179">
        <v>2800</v>
      </c>
      <c r="L112" s="180" t="s">
        <v>284</v>
      </c>
      <c r="M112" s="259" t="s">
        <v>79</v>
      </c>
      <c r="N112" s="457" t="s">
        <v>33</v>
      </c>
      <c r="O112" s="180" t="s">
        <v>678</v>
      </c>
      <c r="P112" s="179" t="s">
        <v>656</v>
      </c>
      <c r="Q112" s="201" t="s">
        <v>648</v>
      </c>
      <c r="R112" s="179" t="s">
        <v>656</v>
      </c>
      <c r="S112" s="605" t="s">
        <v>551</v>
      </c>
      <c r="T112" s="511"/>
      <c r="U112" s="511"/>
      <c r="V112" s="511"/>
      <c r="W112" s="695"/>
      <c r="X112" s="695"/>
      <c r="Y112" s="695"/>
      <c r="Z112" s="695"/>
      <c r="AA112" s="511"/>
      <c r="AB112" s="511"/>
      <c r="AC112" s="511"/>
      <c r="AD112" s="511"/>
      <c r="AE112" s="511"/>
      <c r="AF112" s="511"/>
      <c r="AG112" s="511"/>
      <c r="AH112" s="511"/>
      <c r="AI112" s="511"/>
      <c r="AJ112" s="511"/>
      <c r="AK112" s="511"/>
      <c r="AL112" s="511"/>
      <c r="AM112" s="511"/>
      <c r="AN112" s="511"/>
      <c r="AO112" s="511"/>
      <c r="AP112" s="511"/>
      <c r="AQ112" s="511"/>
      <c r="AR112" s="511"/>
      <c r="AS112" s="511"/>
      <c r="AT112" s="511"/>
      <c r="AU112" s="511"/>
      <c r="AV112" s="511"/>
      <c r="AW112" s="511"/>
      <c r="AX112" s="511"/>
      <c r="AY112" s="511"/>
      <c r="AZ112" s="511"/>
      <c r="BA112" s="511"/>
      <c r="BB112" s="511"/>
      <c r="BC112" s="511"/>
      <c r="BD112" s="511"/>
      <c r="BE112" s="511"/>
      <c r="BF112" s="511"/>
      <c r="BG112" s="511"/>
      <c r="BH112" s="511"/>
      <c r="BI112" s="511"/>
      <c r="BJ112" s="511"/>
      <c r="BK112" s="511"/>
      <c r="BL112" s="511"/>
      <c r="BM112" s="511"/>
      <c r="BN112" s="511"/>
      <c r="BO112" s="511"/>
      <c r="BP112" s="511"/>
      <c r="BQ112" s="511"/>
      <c r="BR112" s="511"/>
      <c r="BS112" s="511"/>
      <c r="BT112" s="511"/>
      <c r="BU112" s="511"/>
      <c r="BV112" s="511"/>
      <c r="BW112" s="511"/>
      <c r="BX112" s="511"/>
      <c r="BY112" s="511"/>
      <c r="BZ112" s="511"/>
      <c r="CA112" s="511"/>
      <c r="CB112" s="511"/>
      <c r="CC112" s="511"/>
      <c r="CD112" s="511"/>
      <c r="CE112" s="511"/>
      <c r="CF112" s="511"/>
      <c r="CG112" s="511"/>
      <c r="CH112" s="511"/>
      <c r="CI112" s="511"/>
      <c r="CJ112" s="511"/>
      <c r="CK112" s="511"/>
      <c r="CL112" s="511"/>
      <c r="CM112" s="511"/>
      <c r="CN112" s="511"/>
      <c r="CO112" s="511"/>
      <c r="CP112" s="511"/>
      <c r="CQ112" s="511"/>
      <c r="CR112" s="511"/>
      <c r="CS112" s="511"/>
      <c r="CT112" s="511"/>
      <c r="CU112" s="511"/>
      <c r="CV112" s="511"/>
      <c r="CW112" s="511"/>
      <c r="CX112" s="511"/>
      <c r="CY112" s="511"/>
      <c r="CZ112" s="511"/>
      <c r="DA112" s="511"/>
      <c r="DB112" s="511"/>
      <c r="DC112" s="511"/>
      <c r="DD112" s="511"/>
      <c r="DE112" s="511"/>
      <c r="DF112" s="511"/>
      <c r="DG112" s="511"/>
      <c r="DH112" s="511"/>
      <c r="DI112" s="511"/>
      <c r="DJ112" s="511"/>
      <c r="DK112" s="511"/>
      <c r="DL112" s="511"/>
      <c r="DM112" s="511"/>
      <c r="DN112" s="511"/>
      <c r="DO112" s="511"/>
      <c r="DP112" s="511"/>
      <c r="DQ112" s="511"/>
      <c r="DR112" s="511"/>
      <c r="DS112" s="511"/>
      <c r="DT112" s="511"/>
      <c r="DU112" s="511"/>
      <c r="DV112" s="511"/>
      <c r="DW112" s="511"/>
      <c r="DX112" s="511"/>
      <c r="DY112" s="511"/>
      <c r="DZ112" s="511"/>
      <c r="EA112" s="511"/>
      <c r="EB112" s="511"/>
      <c r="EC112" s="511"/>
      <c r="ED112" s="511"/>
      <c r="EE112" s="511"/>
      <c r="EF112" s="511"/>
      <c r="EG112" s="511"/>
      <c r="EH112" s="511"/>
      <c r="EI112" s="511"/>
      <c r="EJ112" s="511"/>
      <c r="EK112" s="511"/>
      <c r="EL112" s="511"/>
      <c r="EM112" s="511"/>
      <c r="EN112" s="511"/>
      <c r="EO112" s="511"/>
      <c r="EP112" s="511"/>
      <c r="EQ112" s="511"/>
      <c r="ER112" s="511"/>
      <c r="ES112" s="511"/>
      <c r="ET112" s="511"/>
      <c r="EU112" s="511"/>
      <c r="EV112" s="511"/>
      <c r="EW112" s="511"/>
      <c r="EX112" s="511"/>
      <c r="EY112" s="511"/>
      <c r="EZ112" s="511"/>
      <c r="FA112" s="511"/>
      <c r="FB112" s="511"/>
      <c r="FC112" s="511"/>
      <c r="FD112" s="511"/>
      <c r="FE112" s="511"/>
      <c r="FF112" s="511"/>
      <c r="FG112" s="511"/>
      <c r="FH112" s="511"/>
      <c r="FI112" s="511"/>
      <c r="FJ112" s="511"/>
      <c r="FK112" s="511"/>
      <c r="FL112" s="511"/>
      <c r="FM112" s="511"/>
      <c r="FN112" s="511"/>
      <c r="FO112" s="511"/>
    </row>
    <row r="113" s="516" customFormat="1" ht="45" spans="1:26">
      <c r="A113" s="297">
        <v>52</v>
      </c>
      <c r="B113" s="180" t="s">
        <v>673</v>
      </c>
      <c r="C113" s="179" t="s">
        <v>50</v>
      </c>
      <c r="D113" s="179" t="s">
        <v>104</v>
      </c>
      <c r="E113" s="181" t="s">
        <v>642</v>
      </c>
      <c r="F113" s="180" t="s">
        <v>674</v>
      </c>
      <c r="G113" s="184" t="s">
        <v>675</v>
      </c>
      <c r="H113" s="460">
        <v>7200</v>
      </c>
      <c r="I113" s="181">
        <v>6000</v>
      </c>
      <c r="J113" s="191" t="s">
        <v>676</v>
      </c>
      <c r="K113" s="181">
        <v>1200</v>
      </c>
      <c r="L113" s="211" t="s">
        <v>677</v>
      </c>
      <c r="M113" s="457" t="s">
        <v>33</v>
      </c>
      <c r="N113" s="179" t="s">
        <v>92</v>
      </c>
      <c r="O113" s="180" t="s">
        <v>678</v>
      </c>
      <c r="P113" s="179" t="s">
        <v>656</v>
      </c>
      <c r="Q113" s="201" t="s">
        <v>648</v>
      </c>
      <c r="R113" s="179" t="s">
        <v>656</v>
      </c>
      <c r="S113" s="25" t="s">
        <v>551</v>
      </c>
      <c r="W113" s="697"/>
      <c r="X113" s="697"/>
      <c r="Y113" s="697"/>
      <c r="Z113" s="697"/>
    </row>
    <row r="114" s="504" customFormat="1" ht="33.75" spans="1:171">
      <c r="A114" s="297">
        <v>53</v>
      </c>
      <c r="B114" s="180" t="s">
        <v>686</v>
      </c>
      <c r="C114" s="201" t="s">
        <v>50</v>
      </c>
      <c r="D114" s="179" t="s">
        <v>104</v>
      </c>
      <c r="E114" s="181" t="s">
        <v>642</v>
      </c>
      <c r="F114" s="180" t="s">
        <v>687</v>
      </c>
      <c r="G114" s="184" t="s">
        <v>89</v>
      </c>
      <c r="H114" s="460">
        <v>5000</v>
      </c>
      <c r="I114" s="181"/>
      <c r="J114" s="191" t="s">
        <v>579</v>
      </c>
      <c r="K114" s="179">
        <v>2500</v>
      </c>
      <c r="L114" s="180" t="s">
        <v>661</v>
      </c>
      <c r="M114" s="179" t="s">
        <v>92</v>
      </c>
      <c r="N114" s="457" t="s">
        <v>33</v>
      </c>
      <c r="O114" s="180" t="s">
        <v>646</v>
      </c>
      <c r="P114" s="201" t="s">
        <v>656</v>
      </c>
      <c r="Q114" s="180" t="s">
        <v>678</v>
      </c>
      <c r="R114" s="201" t="s">
        <v>656</v>
      </c>
      <c r="S114" s="25" t="s">
        <v>551</v>
      </c>
      <c r="T114" s="518"/>
      <c r="U114" s="518"/>
      <c r="V114" s="518"/>
      <c r="W114" s="719"/>
      <c r="X114" s="719"/>
      <c r="Y114" s="719"/>
      <c r="Z114" s="719"/>
      <c r="AA114" s="518"/>
      <c r="AB114" s="518"/>
      <c r="AC114" s="518"/>
      <c r="AD114" s="518"/>
      <c r="AE114" s="518"/>
      <c r="AF114" s="518"/>
      <c r="AG114" s="518"/>
      <c r="AH114" s="518"/>
      <c r="AI114" s="518"/>
      <c r="AJ114" s="518"/>
      <c r="AK114" s="518"/>
      <c r="AL114" s="518"/>
      <c r="AM114" s="518"/>
      <c r="AN114" s="518"/>
      <c r="AO114" s="518"/>
      <c r="AP114" s="518"/>
      <c r="AQ114" s="518"/>
      <c r="AR114" s="518"/>
      <c r="AS114" s="518"/>
      <c r="AT114" s="518"/>
      <c r="AU114" s="518"/>
      <c r="AV114" s="518"/>
      <c r="AW114" s="518"/>
      <c r="AX114" s="518"/>
      <c r="AY114" s="518"/>
      <c r="AZ114" s="518"/>
      <c r="BA114" s="518"/>
      <c r="BB114" s="518"/>
      <c r="BC114" s="518"/>
      <c r="BD114" s="518"/>
      <c r="BE114" s="518"/>
      <c r="BF114" s="518"/>
      <c r="BG114" s="518"/>
      <c r="BH114" s="518"/>
      <c r="BI114" s="518"/>
      <c r="BJ114" s="518"/>
      <c r="BK114" s="518"/>
      <c r="BL114" s="518"/>
      <c r="BM114" s="518"/>
      <c r="BN114" s="518"/>
      <c r="BO114" s="518"/>
      <c r="BP114" s="518"/>
      <c r="BQ114" s="518"/>
      <c r="BR114" s="518"/>
      <c r="BS114" s="518"/>
      <c r="BT114" s="518"/>
      <c r="BU114" s="518"/>
      <c r="BV114" s="518"/>
      <c r="BW114" s="518"/>
      <c r="BX114" s="518"/>
      <c r="BY114" s="518"/>
      <c r="BZ114" s="518"/>
      <c r="CA114" s="518"/>
      <c r="CB114" s="518"/>
      <c r="CC114" s="518"/>
      <c r="CD114" s="518"/>
      <c r="CE114" s="518"/>
      <c r="CF114" s="518"/>
      <c r="CG114" s="518"/>
      <c r="CH114" s="518"/>
      <c r="CI114" s="518"/>
      <c r="CJ114" s="518"/>
      <c r="CK114" s="518"/>
      <c r="CL114" s="518"/>
      <c r="CM114" s="518"/>
      <c r="CN114" s="518"/>
      <c r="CO114" s="518"/>
      <c r="CP114" s="518"/>
      <c r="CQ114" s="518"/>
      <c r="CR114" s="518"/>
      <c r="CS114" s="518"/>
      <c r="CT114" s="518"/>
      <c r="CU114" s="518"/>
      <c r="CV114" s="518"/>
      <c r="CW114" s="518"/>
      <c r="CX114" s="518"/>
      <c r="CY114" s="518"/>
      <c r="CZ114" s="518"/>
      <c r="DA114" s="518"/>
      <c r="DB114" s="518"/>
      <c r="DC114" s="518"/>
      <c r="DD114" s="518"/>
      <c r="DE114" s="518"/>
      <c r="DF114" s="518"/>
      <c r="DG114" s="518"/>
      <c r="DH114" s="518"/>
      <c r="DI114" s="518"/>
      <c r="DJ114" s="518"/>
      <c r="DK114" s="518"/>
      <c r="DL114" s="518"/>
      <c r="DM114" s="518"/>
      <c r="DN114" s="518"/>
      <c r="DO114" s="518"/>
      <c r="DP114" s="518"/>
      <c r="DQ114" s="518"/>
      <c r="DR114" s="518"/>
      <c r="DS114" s="518"/>
      <c r="DT114" s="518"/>
      <c r="DU114" s="518"/>
      <c r="DV114" s="518"/>
      <c r="DW114" s="518"/>
      <c r="DX114" s="518"/>
      <c r="DY114" s="518"/>
      <c r="DZ114" s="518"/>
      <c r="EA114" s="518"/>
      <c r="EB114" s="518"/>
      <c r="EC114" s="518"/>
      <c r="ED114" s="518"/>
      <c r="EE114" s="518"/>
      <c r="EF114" s="518"/>
      <c r="EG114" s="518"/>
      <c r="EH114" s="518"/>
      <c r="EI114" s="518"/>
      <c r="EJ114" s="518"/>
      <c r="EK114" s="518"/>
      <c r="EL114" s="518"/>
      <c r="EM114" s="518"/>
      <c r="EN114" s="518"/>
      <c r="EO114" s="518"/>
      <c r="EP114" s="518"/>
      <c r="EQ114" s="518"/>
      <c r="ER114" s="518"/>
      <c r="ES114" s="518"/>
      <c r="ET114" s="518"/>
      <c r="EU114" s="518"/>
      <c r="EV114" s="518"/>
      <c r="EW114" s="518"/>
      <c r="EX114" s="518"/>
      <c r="EY114" s="518"/>
      <c r="EZ114" s="518"/>
      <c r="FA114" s="518"/>
      <c r="FB114" s="518"/>
      <c r="FC114" s="518"/>
      <c r="FD114" s="518"/>
      <c r="FE114" s="518"/>
      <c r="FF114" s="518"/>
      <c r="FG114" s="518"/>
      <c r="FH114" s="518"/>
      <c r="FI114" s="518"/>
      <c r="FJ114" s="518"/>
      <c r="FK114" s="518"/>
      <c r="FL114" s="518"/>
      <c r="FM114" s="518"/>
      <c r="FN114" s="518"/>
      <c r="FO114" s="518"/>
    </row>
    <row r="115" s="504" customFormat="1" ht="33.75" spans="1:171">
      <c r="A115" s="297">
        <v>54</v>
      </c>
      <c r="B115" s="180" t="s">
        <v>798</v>
      </c>
      <c r="C115" s="179" t="s">
        <v>103</v>
      </c>
      <c r="D115" s="201" t="s">
        <v>104</v>
      </c>
      <c r="E115" s="179" t="s">
        <v>642</v>
      </c>
      <c r="F115" s="461" t="s">
        <v>799</v>
      </c>
      <c r="G115" s="184" t="s">
        <v>106</v>
      </c>
      <c r="H115" s="460">
        <v>1000</v>
      </c>
      <c r="I115" s="181"/>
      <c r="J115" s="180" t="s">
        <v>579</v>
      </c>
      <c r="K115" s="184">
        <v>1000</v>
      </c>
      <c r="L115" s="180" t="s">
        <v>645</v>
      </c>
      <c r="M115" s="259" t="s">
        <v>79</v>
      </c>
      <c r="N115" s="457" t="s">
        <v>33</v>
      </c>
      <c r="O115" s="207"/>
      <c r="P115" s="179"/>
      <c r="Q115" s="201"/>
      <c r="R115" s="179"/>
      <c r="S115" s="17" t="s">
        <v>551</v>
      </c>
      <c r="T115" s="518"/>
      <c r="U115" s="518"/>
      <c r="V115" s="518"/>
      <c r="W115" s="719"/>
      <c r="X115" s="719"/>
      <c r="Y115" s="719"/>
      <c r="Z115" s="719"/>
      <c r="AA115" s="518"/>
      <c r="AB115" s="518"/>
      <c r="AC115" s="518"/>
      <c r="AD115" s="518"/>
      <c r="AE115" s="518"/>
      <c r="AF115" s="518"/>
      <c r="AG115" s="518"/>
      <c r="AH115" s="518"/>
      <c r="AI115" s="518"/>
      <c r="AJ115" s="518"/>
      <c r="AK115" s="518"/>
      <c r="AL115" s="518"/>
      <c r="AM115" s="518"/>
      <c r="AN115" s="518"/>
      <c r="AO115" s="518"/>
      <c r="AP115" s="518"/>
      <c r="AQ115" s="518"/>
      <c r="AR115" s="518"/>
      <c r="AS115" s="518"/>
      <c r="AT115" s="518"/>
      <c r="AU115" s="518"/>
      <c r="AV115" s="518"/>
      <c r="AW115" s="518"/>
      <c r="AX115" s="518"/>
      <c r="AY115" s="518"/>
      <c r="AZ115" s="518"/>
      <c r="BA115" s="518"/>
      <c r="BB115" s="518"/>
      <c r="BC115" s="518"/>
      <c r="BD115" s="518"/>
      <c r="BE115" s="518"/>
      <c r="BF115" s="518"/>
      <c r="BG115" s="518"/>
      <c r="BH115" s="518"/>
      <c r="BI115" s="518"/>
      <c r="BJ115" s="518"/>
      <c r="BK115" s="518"/>
      <c r="BL115" s="518"/>
      <c r="BM115" s="518"/>
      <c r="BN115" s="518"/>
      <c r="BO115" s="518"/>
      <c r="BP115" s="518"/>
      <c r="BQ115" s="518"/>
      <c r="BR115" s="518"/>
      <c r="BS115" s="518"/>
      <c r="BT115" s="518"/>
      <c r="BU115" s="518"/>
      <c r="BV115" s="518"/>
      <c r="BW115" s="518"/>
      <c r="BX115" s="518"/>
      <c r="BY115" s="518"/>
      <c r="BZ115" s="518"/>
      <c r="CA115" s="518"/>
      <c r="CB115" s="518"/>
      <c r="CC115" s="518"/>
      <c r="CD115" s="518"/>
      <c r="CE115" s="518"/>
      <c r="CF115" s="518"/>
      <c r="CG115" s="518"/>
      <c r="CH115" s="518"/>
      <c r="CI115" s="518"/>
      <c r="CJ115" s="518"/>
      <c r="CK115" s="518"/>
      <c r="CL115" s="518"/>
      <c r="CM115" s="518"/>
      <c r="CN115" s="518"/>
      <c r="CO115" s="518"/>
      <c r="CP115" s="518"/>
      <c r="CQ115" s="518"/>
      <c r="CR115" s="518"/>
      <c r="CS115" s="518"/>
      <c r="CT115" s="518"/>
      <c r="CU115" s="518"/>
      <c r="CV115" s="518"/>
      <c r="CW115" s="518"/>
      <c r="CX115" s="518"/>
      <c r="CY115" s="518"/>
      <c r="CZ115" s="518"/>
      <c r="DA115" s="518"/>
      <c r="DB115" s="518"/>
      <c r="DC115" s="518"/>
      <c r="DD115" s="518"/>
      <c r="DE115" s="518"/>
      <c r="DF115" s="518"/>
      <c r="DG115" s="518"/>
      <c r="DH115" s="518"/>
      <c r="DI115" s="518"/>
      <c r="DJ115" s="518"/>
      <c r="DK115" s="518"/>
      <c r="DL115" s="518"/>
      <c r="DM115" s="518"/>
      <c r="DN115" s="518"/>
      <c r="DO115" s="518"/>
      <c r="DP115" s="518"/>
      <c r="DQ115" s="518"/>
      <c r="DR115" s="518"/>
      <c r="DS115" s="518"/>
      <c r="DT115" s="518"/>
      <c r="DU115" s="518"/>
      <c r="DV115" s="518"/>
      <c r="DW115" s="518"/>
      <c r="DX115" s="518"/>
      <c r="DY115" s="518"/>
      <c r="DZ115" s="518"/>
      <c r="EA115" s="518"/>
      <c r="EB115" s="518"/>
      <c r="EC115" s="518"/>
      <c r="ED115" s="518"/>
      <c r="EE115" s="518"/>
      <c r="EF115" s="518"/>
      <c r="EG115" s="518"/>
      <c r="EH115" s="518"/>
      <c r="EI115" s="518"/>
      <c r="EJ115" s="518"/>
      <c r="EK115" s="518"/>
      <c r="EL115" s="518"/>
      <c r="EM115" s="518"/>
      <c r="EN115" s="518"/>
      <c r="EO115" s="518"/>
      <c r="EP115" s="518"/>
      <c r="EQ115" s="518"/>
      <c r="ER115" s="518"/>
      <c r="ES115" s="518"/>
      <c r="ET115" s="518"/>
      <c r="EU115" s="518"/>
      <c r="EV115" s="518"/>
      <c r="EW115" s="518"/>
      <c r="EX115" s="518"/>
      <c r="EY115" s="518"/>
      <c r="EZ115" s="518"/>
      <c r="FA115" s="518"/>
      <c r="FB115" s="518"/>
      <c r="FC115" s="518"/>
      <c r="FD115" s="518"/>
      <c r="FE115" s="518"/>
      <c r="FF115" s="518"/>
      <c r="FG115" s="518"/>
      <c r="FH115" s="518"/>
      <c r="FI115" s="518"/>
      <c r="FJ115" s="518"/>
      <c r="FK115" s="518"/>
      <c r="FL115" s="518"/>
      <c r="FM115" s="518"/>
      <c r="FN115" s="518"/>
      <c r="FO115" s="518"/>
    </row>
    <row r="116" s="448" customFormat="1" ht="27.95" customHeight="1" spans="1:26">
      <c r="A116" s="297">
        <v>30</v>
      </c>
      <c r="B116" s="182" t="s">
        <v>893</v>
      </c>
      <c r="C116" s="183" t="s">
        <v>50</v>
      </c>
      <c r="D116" s="183" t="s">
        <v>51</v>
      </c>
      <c r="E116" s="183" t="s">
        <v>894</v>
      </c>
      <c r="F116" s="182" t="s">
        <v>895</v>
      </c>
      <c r="G116" s="184" t="s">
        <v>89</v>
      </c>
      <c r="H116" s="462">
        <v>9500</v>
      </c>
      <c r="I116" s="464"/>
      <c r="J116" s="182" t="s">
        <v>896</v>
      </c>
      <c r="K116" s="464">
        <v>5000</v>
      </c>
      <c r="L116" s="483" t="s">
        <v>897</v>
      </c>
      <c r="M116" s="464" t="s">
        <v>115</v>
      </c>
      <c r="N116" s="457" t="s">
        <v>34</v>
      </c>
      <c r="O116" s="483" t="s">
        <v>898</v>
      </c>
      <c r="P116" s="457" t="s">
        <v>899</v>
      </c>
      <c r="Q116" s="457" t="s">
        <v>900</v>
      </c>
      <c r="R116" s="457"/>
      <c r="S116" s="605" t="s">
        <v>901</v>
      </c>
      <c r="W116" s="691"/>
      <c r="X116" s="691"/>
      <c r="Y116" s="691"/>
      <c r="Z116" s="691"/>
    </row>
    <row r="117" s="448" customFormat="1" ht="27.95" customHeight="1" spans="1:26">
      <c r="A117" s="297">
        <v>31</v>
      </c>
      <c r="B117" s="182" t="s">
        <v>902</v>
      </c>
      <c r="C117" s="183" t="s">
        <v>50</v>
      </c>
      <c r="D117" s="183" t="s">
        <v>51</v>
      </c>
      <c r="E117" s="183" t="s">
        <v>894</v>
      </c>
      <c r="F117" s="182" t="s">
        <v>903</v>
      </c>
      <c r="G117" s="184" t="s">
        <v>89</v>
      </c>
      <c r="H117" s="462">
        <v>9000</v>
      </c>
      <c r="I117" s="464"/>
      <c r="J117" s="182" t="s">
        <v>896</v>
      </c>
      <c r="K117" s="464">
        <v>5000</v>
      </c>
      <c r="L117" s="483" t="s">
        <v>897</v>
      </c>
      <c r="M117" s="464" t="s">
        <v>115</v>
      </c>
      <c r="N117" s="457" t="s">
        <v>34</v>
      </c>
      <c r="O117" s="483" t="s">
        <v>898</v>
      </c>
      <c r="P117" s="457" t="s">
        <v>904</v>
      </c>
      <c r="Q117" s="457" t="s">
        <v>900</v>
      </c>
      <c r="R117" s="457"/>
      <c r="S117" s="605" t="s">
        <v>905</v>
      </c>
      <c r="W117" s="691"/>
      <c r="X117" s="691"/>
      <c r="Y117" s="691"/>
      <c r="Z117" s="691"/>
    </row>
    <row r="118" s="448" customFormat="1" ht="27.95" customHeight="1" spans="1:26">
      <c r="A118" s="297">
        <v>32</v>
      </c>
      <c r="B118" s="182" t="s">
        <v>906</v>
      </c>
      <c r="C118" s="183" t="s">
        <v>50</v>
      </c>
      <c r="D118" s="183" t="s">
        <v>51</v>
      </c>
      <c r="E118" s="183" t="s">
        <v>894</v>
      </c>
      <c r="F118" s="182" t="s">
        <v>907</v>
      </c>
      <c r="G118" s="184" t="s">
        <v>89</v>
      </c>
      <c r="H118" s="462">
        <v>9000</v>
      </c>
      <c r="I118" s="464"/>
      <c r="J118" s="182" t="s">
        <v>896</v>
      </c>
      <c r="K118" s="464">
        <v>5000</v>
      </c>
      <c r="L118" s="483" t="s">
        <v>897</v>
      </c>
      <c r="M118" s="464" t="s">
        <v>115</v>
      </c>
      <c r="N118" s="457" t="s">
        <v>34</v>
      </c>
      <c r="O118" s="483" t="s">
        <v>898</v>
      </c>
      <c r="P118" s="457" t="s">
        <v>908</v>
      </c>
      <c r="Q118" s="457" t="s">
        <v>900</v>
      </c>
      <c r="R118" s="457"/>
      <c r="S118" s="605" t="s">
        <v>905</v>
      </c>
      <c r="W118" s="691"/>
      <c r="X118" s="691"/>
      <c r="Y118" s="691"/>
      <c r="Z118" s="691"/>
    </row>
    <row r="119" s="448" customFormat="1" ht="45" spans="1:26">
      <c r="A119" s="297">
        <v>33</v>
      </c>
      <c r="B119" s="182" t="s">
        <v>913</v>
      </c>
      <c r="C119" s="183" t="s">
        <v>50</v>
      </c>
      <c r="D119" s="183" t="s">
        <v>51</v>
      </c>
      <c r="E119" s="183" t="s">
        <v>894</v>
      </c>
      <c r="F119" s="182" t="s">
        <v>914</v>
      </c>
      <c r="G119" s="184" t="s">
        <v>89</v>
      </c>
      <c r="H119" s="462">
        <v>9000</v>
      </c>
      <c r="I119" s="464"/>
      <c r="J119" s="182" t="s">
        <v>896</v>
      </c>
      <c r="K119" s="464">
        <v>3000</v>
      </c>
      <c r="L119" s="483" t="s">
        <v>915</v>
      </c>
      <c r="M119" s="464" t="s">
        <v>79</v>
      </c>
      <c r="N119" s="457" t="s">
        <v>33</v>
      </c>
      <c r="O119" s="483" t="s">
        <v>898</v>
      </c>
      <c r="P119" s="457" t="s">
        <v>916</v>
      </c>
      <c r="Q119" s="457" t="s">
        <v>900</v>
      </c>
      <c r="R119" s="457"/>
      <c r="S119" s="605" t="s">
        <v>905</v>
      </c>
      <c r="W119" s="691"/>
      <c r="X119" s="691"/>
      <c r="Y119" s="691"/>
      <c r="Z119" s="691"/>
    </row>
    <row r="120" s="448" customFormat="1" ht="45" spans="1:26">
      <c r="A120" s="297">
        <v>34</v>
      </c>
      <c r="B120" s="182" t="s">
        <v>917</v>
      </c>
      <c r="C120" s="183" t="s">
        <v>26</v>
      </c>
      <c r="D120" s="183" t="s">
        <v>51</v>
      </c>
      <c r="E120" s="183" t="s">
        <v>894</v>
      </c>
      <c r="F120" s="182" t="s">
        <v>918</v>
      </c>
      <c r="G120" s="184" t="s">
        <v>919</v>
      </c>
      <c r="H120" s="462">
        <v>151000</v>
      </c>
      <c r="I120" s="464"/>
      <c r="J120" s="182" t="s">
        <v>920</v>
      </c>
      <c r="K120" s="464">
        <v>5000</v>
      </c>
      <c r="L120" s="483" t="s">
        <v>921</v>
      </c>
      <c r="M120" s="464" t="s">
        <v>79</v>
      </c>
      <c r="N120" s="457" t="s">
        <v>33</v>
      </c>
      <c r="O120" s="483" t="s">
        <v>900</v>
      </c>
      <c r="P120" s="457" t="s">
        <v>922</v>
      </c>
      <c r="Q120" s="457" t="s">
        <v>900</v>
      </c>
      <c r="R120" s="457"/>
      <c r="S120" s="605" t="s">
        <v>905</v>
      </c>
      <c r="W120" s="691"/>
      <c r="X120" s="691"/>
      <c r="Y120" s="691"/>
      <c r="Z120" s="691"/>
    </row>
    <row r="121" s="448" customFormat="1" ht="33.75" spans="1:26">
      <c r="A121" s="297">
        <v>55</v>
      </c>
      <c r="B121" s="182" t="s">
        <v>1016</v>
      </c>
      <c r="C121" s="183" t="s">
        <v>103</v>
      </c>
      <c r="D121" s="464" t="s">
        <v>104</v>
      </c>
      <c r="E121" s="457" t="s">
        <v>984</v>
      </c>
      <c r="F121" s="182" t="s">
        <v>1017</v>
      </c>
      <c r="G121" s="184">
        <v>2016</v>
      </c>
      <c r="H121" s="462">
        <v>600</v>
      </c>
      <c r="I121" s="464"/>
      <c r="J121" s="182" t="s">
        <v>1018</v>
      </c>
      <c r="K121" s="464">
        <v>600</v>
      </c>
      <c r="L121" s="483" t="s">
        <v>995</v>
      </c>
      <c r="M121" s="464" t="s">
        <v>92</v>
      </c>
      <c r="N121" s="457" t="s">
        <v>70</v>
      </c>
      <c r="O121" s="483"/>
      <c r="P121" s="457"/>
      <c r="Q121" s="457"/>
      <c r="R121" s="457"/>
      <c r="S121" s="605" t="s">
        <v>997</v>
      </c>
      <c r="W121" s="691"/>
      <c r="X121" s="691"/>
      <c r="Y121" s="691"/>
      <c r="Z121" s="691"/>
    </row>
    <row r="122" s="448" customFormat="1" ht="22.5" spans="1:26">
      <c r="A122" s="297">
        <v>56</v>
      </c>
      <c r="B122" s="182" t="s">
        <v>1086</v>
      </c>
      <c r="C122" s="464" t="s">
        <v>103</v>
      </c>
      <c r="D122" s="183" t="s">
        <v>104</v>
      </c>
      <c r="E122" s="184" t="s">
        <v>1072</v>
      </c>
      <c r="F122" s="182" t="s">
        <v>1087</v>
      </c>
      <c r="G122" s="184">
        <v>2016</v>
      </c>
      <c r="H122" s="462">
        <v>1000</v>
      </c>
      <c r="I122" s="183"/>
      <c r="J122" s="484" t="s">
        <v>1082</v>
      </c>
      <c r="K122" s="464">
        <v>1000</v>
      </c>
      <c r="L122" s="465" t="s">
        <v>114</v>
      </c>
      <c r="M122" s="464" t="s">
        <v>115</v>
      </c>
      <c r="N122" s="457" t="s">
        <v>178</v>
      </c>
      <c r="O122" s="483" t="s">
        <v>1077</v>
      </c>
      <c r="P122" s="457" t="s">
        <v>1078</v>
      </c>
      <c r="Q122" s="457"/>
      <c r="R122" s="457"/>
      <c r="S122" s="605" t="s">
        <v>1079</v>
      </c>
      <c r="W122" s="691"/>
      <c r="X122" s="691"/>
      <c r="Y122" s="691"/>
      <c r="Z122" s="691"/>
    </row>
    <row r="123" s="448" customFormat="1" ht="45" spans="1:26">
      <c r="A123" s="297">
        <v>57</v>
      </c>
      <c r="B123" s="182" t="s">
        <v>1245</v>
      </c>
      <c r="C123" s="464" t="s">
        <v>50</v>
      </c>
      <c r="D123" s="183" t="s">
        <v>104</v>
      </c>
      <c r="E123" s="184" t="s">
        <v>1144</v>
      </c>
      <c r="F123" s="182" t="s">
        <v>1246</v>
      </c>
      <c r="G123" s="184" t="s">
        <v>119</v>
      </c>
      <c r="H123" s="462">
        <v>2000</v>
      </c>
      <c r="I123" s="183">
        <v>500</v>
      </c>
      <c r="J123" s="484" t="s">
        <v>1247</v>
      </c>
      <c r="K123" s="464">
        <v>2000</v>
      </c>
      <c r="L123" s="465" t="s">
        <v>1248</v>
      </c>
      <c r="M123" s="464" t="s">
        <v>79</v>
      </c>
      <c r="N123" s="457" t="s">
        <v>34</v>
      </c>
      <c r="O123" s="483" t="s">
        <v>1150</v>
      </c>
      <c r="P123" s="457" t="s">
        <v>1159</v>
      </c>
      <c r="Q123" s="457" t="s">
        <v>1150</v>
      </c>
      <c r="R123" s="457" t="s">
        <v>1249</v>
      </c>
      <c r="S123" s="605" t="s">
        <v>1152</v>
      </c>
      <c r="W123" s="691"/>
      <c r="X123" s="691"/>
      <c r="Y123" s="691"/>
      <c r="Z123" s="691"/>
    </row>
    <row r="124" s="448" customFormat="1" ht="22.5" spans="1:26">
      <c r="A124" s="297">
        <v>58</v>
      </c>
      <c r="B124" s="182" t="s">
        <v>1250</v>
      </c>
      <c r="C124" s="464" t="s">
        <v>50</v>
      </c>
      <c r="D124" s="183" t="s">
        <v>104</v>
      </c>
      <c r="E124" s="184" t="s">
        <v>1144</v>
      </c>
      <c r="F124" s="182" t="s">
        <v>1251</v>
      </c>
      <c r="G124" s="184">
        <v>2016</v>
      </c>
      <c r="H124" s="462">
        <v>500</v>
      </c>
      <c r="I124" s="183">
        <v>150</v>
      </c>
      <c r="J124" s="484" t="s">
        <v>1204</v>
      </c>
      <c r="K124" s="464">
        <v>500</v>
      </c>
      <c r="L124" s="465" t="s">
        <v>1252</v>
      </c>
      <c r="M124" s="464" t="s">
        <v>988</v>
      </c>
      <c r="N124" s="457" t="s">
        <v>34</v>
      </c>
      <c r="O124" s="483" t="s">
        <v>477</v>
      </c>
      <c r="P124" s="457" t="s">
        <v>1253</v>
      </c>
      <c r="Q124" s="457" t="s">
        <v>1150</v>
      </c>
      <c r="R124" s="457" t="s">
        <v>1159</v>
      </c>
      <c r="S124" s="605" t="s">
        <v>1152</v>
      </c>
      <c r="W124" s="691"/>
      <c r="X124" s="691"/>
      <c r="Y124" s="691"/>
      <c r="Z124" s="691"/>
    </row>
    <row r="125" s="448" customFormat="1" ht="22.5" spans="1:26">
      <c r="A125" s="297">
        <v>59</v>
      </c>
      <c r="B125" s="182" t="s">
        <v>1311</v>
      </c>
      <c r="C125" s="464" t="s">
        <v>50</v>
      </c>
      <c r="D125" s="183" t="s">
        <v>104</v>
      </c>
      <c r="E125" s="184" t="s">
        <v>1265</v>
      </c>
      <c r="F125" s="182" t="s">
        <v>1312</v>
      </c>
      <c r="G125" s="184">
        <v>2016</v>
      </c>
      <c r="H125" s="462">
        <v>500</v>
      </c>
      <c r="I125" s="183">
        <v>150</v>
      </c>
      <c r="J125" s="484" t="s">
        <v>1313</v>
      </c>
      <c r="K125" s="464">
        <v>500</v>
      </c>
      <c r="L125" s="465" t="s">
        <v>1314</v>
      </c>
      <c r="M125" s="464" t="s">
        <v>988</v>
      </c>
      <c r="N125" s="457" t="s">
        <v>34</v>
      </c>
      <c r="O125" s="483" t="s">
        <v>477</v>
      </c>
      <c r="P125" s="457" t="s">
        <v>1253</v>
      </c>
      <c r="Q125" s="457" t="s">
        <v>477</v>
      </c>
      <c r="R125" s="457" t="s">
        <v>1310</v>
      </c>
      <c r="S125" s="605" t="s">
        <v>1152</v>
      </c>
      <c r="W125" s="691"/>
      <c r="X125" s="691"/>
      <c r="Y125" s="691"/>
      <c r="Z125" s="691"/>
    </row>
    <row r="126" s="69" customFormat="1" ht="22.5" spans="1:26">
      <c r="A126" s="297">
        <v>60</v>
      </c>
      <c r="B126" s="211" t="s">
        <v>316</v>
      </c>
      <c r="C126" s="456"/>
      <c r="D126" s="183" t="s">
        <v>317</v>
      </c>
      <c r="E126" s="457" t="s">
        <v>267</v>
      </c>
      <c r="F126" s="180" t="s">
        <v>318</v>
      </c>
      <c r="G126" s="184" t="s">
        <v>89</v>
      </c>
      <c r="H126" s="462">
        <v>10000</v>
      </c>
      <c r="I126" s="462"/>
      <c r="J126" s="462" t="s">
        <v>319</v>
      </c>
      <c r="K126" s="462">
        <v>2000</v>
      </c>
      <c r="L126" s="480" t="s">
        <v>306</v>
      </c>
      <c r="M126" s="481" t="s">
        <v>122</v>
      </c>
      <c r="N126" s="457" t="s">
        <v>33</v>
      </c>
      <c r="O126" s="479"/>
      <c r="P126" s="456"/>
      <c r="Q126" s="456"/>
      <c r="R126" s="456"/>
      <c r="S126" s="25" t="s">
        <v>285</v>
      </c>
      <c r="W126" s="706"/>
      <c r="X126" s="706"/>
      <c r="Y126" s="706"/>
      <c r="Z126" s="706"/>
    </row>
    <row r="127" s="516" customFormat="1" ht="22.5" spans="1:171">
      <c r="A127" s="297">
        <v>61</v>
      </c>
      <c r="B127" s="180" t="s">
        <v>665</v>
      </c>
      <c r="C127" s="179" t="s">
        <v>103</v>
      </c>
      <c r="D127" s="179" t="s">
        <v>317</v>
      </c>
      <c r="E127" s="181" t="s">
        <v>642</v>
      </c>
      <c r="F127" s="180" t="s">
        <v>666</v>
      </c>
      <c r="G127" s="458">
        <v>2016</v>
      </c>
      <c r="H127" s="462">
        <v>1000</v>
      </c>
      <c r="I127" s="462"/>
      <c r="J127" s="462" t="s">
        <v>579</v>
      </c>
      <c r="K127" s="462">
        <v>1000</v>
      </c>
      <c r="L127" s="180" t="s">
        <v>661</v>
      </c>
      <c r="M127" s="201" t="s">
        <v>92</v>
      </c>
      <c r="N127" s="179" t="s">
        <v>34</v>
      </c>
      <c r="O127" s="180" t="s">
        <v>648</v>
      </c>
      <c r="P127" s="201" t="s">
        <v>662</v>
      </c>
      <c r="Q127" s="179" t="s">
        <v>648</v>
      </c>
      <c r="R127" s="201" t="s">
        <v>662</v>
      </c>
      <c r="S127" s="25" t="s">
        <v>551</v>
      </c>
      <c r="T127" s="511"/>
      <c r="U127" s="511"/>
      <c r="V127" s="511"/>
      <c r="W127" s="695"/>
      <c r="X127" s="695"/>
      <c r="Y127" s="695"/>
      <c r="Z127" s="695"/>
      <c r="AA127" s="511"/>
      <c r="AB127" s="511"/>
      <c r="AC127" s="511"/>
      <c r="AD127" s="511"/>
      <c r="AE127" s="511"/>
      <c r="AF127" s="511"/>
      <c r="AG127" s="511"/>
      <c r="AH127" s="511"/>
      <c r="AI127" s="511"/>
      <c r="AJ127" s="511"/>
      <c r="AK127" s="511"/>
      <c r="AL127" s="511"/>
      <c r="AM127" s="511"/>
      <c r="AN127" s="511"/>
      <c r="AO127" s="511"/>
      <c r="AP127" s="511"/>
      <c r="AQ127" s="511"/>
      <c r="AR127" s="511"/>
      <c r="AS127" s="511"/>
      <c r="AT127" s="511"/>
      <c r="AU127" s="511"/>
      <c r="AV127" s="511"/>
      <c r="AW127" s="511"/>
      <c r="AX127" s="511"/>
      <c r="AY127" s="511"/>
      <c r="AZ127" s="511"/>
      <c r="BA127" s="511"/>
      <c r="BB127" s="511"/>
      <c r="BC127" s="511"/>
      <c r="BD127" s="511"/>
      <c r="BE127" s="511"/>
      <c r="BF127" s="511"/>
      <c r="BG127" s="511"/>
      <c r="BH127" s="511"/>
      <c r="BI127" s="511"/>
      <c r="BJ127" s="511"/>
      <c r="BK127" s="511"/>
      <c r="BL127" s="511"/>
      <c r="BM127" s="511"/>
      <c r="BN127" s="511"/>
      <c r="BO127" s="511"/>
      <c r="BP127" s="511"/>
      <c r="BQ127" s="511"/>
      <c r="BR127" s="511"/>
      <c r="BS127" s="511"/>
      <c r="BT127" s="511"/>
      <c r="BU127" s="511"/>
      <c r="BV127" s="511"/>
      <c r="BW127" s="511"/>
      <c r="BX127" s="511"/>
      <c r="BY127" s="511"/>
      <c r="BZ127" s="511"/>
      <c r="CA127" s="511"/>
      <c r="CB127" s="511"/>
      <c r="CC127" s="511"/>
      <c r="CD127" s="511"/>
      <c r="CE127" s="511"/>
      <c r="CF127" s="511"/>
      <c r="CG127" s="511"/>
      <c r="CH127" s="511"/>
      <c r="CI127" s="511"/>
      <c r="CJ127" s="511"/>
      <c r="CK127" s="511"/>
      <c r="CL127" s="511"/>
      <c r="CM127" s="511"/>
      <c r="CN127" s="511"/>
      <c r="CO127" s="511"/>
      <c r="CP127" s="511"/>
      <c r="CQ127" s="511"/>
      <c r="CR127" s="511"/>
      <c r="CS127" s="511"/>
      <c r="CT127" s="511"/>
      <c r="CU127" s="511"/>
      <c r="CV127" s="511"/>
      <c r="CW127" s="511"/>
      <c r="CX127" s="511"/>
      <c r="CY127" s="511"/>
      <c r="CZ127" s="511"/>
      <c r="DA127" s="511"/>
      <c r="DB127" s="511"/>
      <c r="DC127" s="511"/>
      <c r="DD127" s="511"/>
      <c r="DE127" s="511"/>
      <c r="DF127" s="511"/>
      <c r="DG127" s="511"/>
      <c r="DH127" s="511"/>
      <c r="DI127" s="511"/>
      <c r="DJ127" s="511"/>
      <c r="DK127" s="511"/>
      <c r="DL127" s="511"/>
      <c r="DM127" s="511"/>
      <c r="DN127" s="511"/>
      <c r="DO127" s="511"/>
      <c r="DP127" s="511"/>
      <c r="DQ127" s="511"/>
      <c r="DR127" s="511"/>
      <c r="DS127" s="511"/>
      <c r="DT127" s="511"/>
      <c r="DU127" s="511"/>
      <c r="DV127" s="511"/>
      <c r="DW127" s="511"/>
      <c r="DX127" s="511"/>
      <c r="DY127" s="511"/>
      <c r="DZ127" s="511"/>
      <c r="EA127" s="511"/>
      <c r="EB127" s="511"/>
      <c r="EC127" s="511"/>
      <c r="ED127" s="511"/>
      <c r="EE127" s="511"/>
      <c r="EF127" s="511"/>
      <c r="EG127" s="511"/>
      <c r="EH127" s="511"/>
      <c r="EI127" s="511"/>
      <c r="EJ127" s="511"/>
      <c r="EK127" s="511"/>
      <c r="EL127" s="511"/>
      <c r="EM127" s="511"/>
      <c r="EN127" s="511"/>
      <c r="EO127" s="511"/>
      <c r="EP127" s="511"/>
      <c r="EQ127" s="511"/>
      <c r="ER127" s="511"/>
      <c r="ES127" s="511"/>
      <c r="ET127" s="511"/>
      <c r="EU127" s="511"/>
      <c r="EV127" s="511"/>
      <c r="EW127" s="511"/>
      <c r="EX127" s="511"/>
      <c r="EY127" s="511"/>
      <c r="EZ127" s="511"/>
      <c r="FA127" s="511"/>
      <c r="FB127" s="511"/>
      <c r="FC127" s="511"/>
      <c r="FD127" s="511"/>
      <c r="FE127" s="511"/>
      <c r="FF127" s="511"/>
      <c r="FG127" s="511"/>
      <c r="FH127" s="511"/>
      <c r="FI127" s="511"/>
      <c r="FJ127" s="511"/>
      <c r="FK127" s="511"/>
      <c r="FL127" s="511"/>
      <c r="FM127" s="511"/>
      <c r="FN127" s="511"/>
      <c r="FO127" s="511"/>
    </row>
    <row r="128" s="516" customFormat="1" ht="78.75" spans="1:26">
      <c r="A128" s="297">
        <v>62</v>
      </c>
      <c r="B128" s="207" t="s">
        <v>702</v>
      </c>
      <c r="C128" s="179" t="s">
        <v>50</v>
      </c>
      <c r="D128" s="201" t="s">
        <v>317</v>
      </c>
      <c r="E128" s="184" t="s">
        <v>642</v>
      </c>
      <c r="F128" s="180" t="s">
        <v>703</v>
      </c>
      <c r="G128" s="184" t="s">
        <v>704</v>
      </c>
      <c r="H128" s="460">
        <v>20500</v>
      </c>
      <c r="I128" s="181">
        <v>17700</v>
      </c>
      <c r="J128" s="191" t="s">
        <v>705</v>
      </c>
      <c r="K128" s="460">
        <v>2800</v>
      </c>
      <c r="L128" s="211" t="s">
        <v>706</v>
      </c>
      <c r="M128" s="457" t="s">
        <v>33</v>
      </c>
      <c r="N128" s="179" t="s">
        <v>34</v>
      </c>
      <c r="O128" s="180" t="s">
        <v>707</v>
      </c>
      <c r="P128" s="179" t="s">
        <v>708</v>
      </c>
      <c r="Q128" s="179" t="s">
        <v>648</v>
      </c>
      <c r="R128" s="179" t="s">
        <v>709</v>
      </c>
      <c r="S128" s="7" t="s">
        <v>551</v>
      </c>
      <c r="W128" s="697"/>
      <c r="X128" s="697"/>
      <c r="Y128" s="697"/>
      <c r="Z128" s="697"/>
    </row>
    <row r="129" s="516" customFormat="1" ht="45" spans="1:26">
      <c r="A129" s="297">
        <v>63</v>
      </c>
      <c r="B129" s="207" t="s">
        <v>710</v>
      </c>
      <c r="C129" s="179" t="s">
        <v>26</v>
      </c>
      <c r="D129" s="201" t="s">
        <v>317</v>
      </c>
      <c r="E129" s="184" t="s">
        <v>642</v>
      </c>
      <c r="F129" s="180" t="s">
        <v>711</v>
      </c>
      <c r="G129" s="181" t="s">
        <v>60</v>
      </c>
      <c r="H129" s="460">
        <v>12000</v>
      </c>
      <c r="I129" s="181">
        <v>11400</v>
      </c>
      <c r="J129" s="191" t="s">
        <v>712</v>
      </c>
      <c r="K129" s="460">
        <v>600</v>
      </c>
      <c r="L129" s="191" t="s">
        <v>713</v>
      </c>
      <c r="M129" s="457" t="s">
        <v>33</v>
      </c>
      <c r="N129" s="179" t="s">
        <v>92</v>
      </c>
      <c r="O129" s="180" t="s">
        <v>714</v>
      </c>
      <c r="P129" s="201" t="s">
        <v>715</v>
      </c>
      <c r="Q129" s="201" t="s">
        <v>648</v>
      </c>
      <c r="R129" s="201" t="s">
        <v>647</v>
      </c>
      <c r="S129" s="7" t="s">
        <v>551</v>
      </c>
      <c r="W129" s="697"/>
      <c r="X129" s="697"/>
      <c r="Y129" s="697"/>
      <c r="Z129" s="697"/>
    </row>
    <row r="130" s="516" customFormat="1" ht="33.75" spans="1:26">
      <c r="A130" s="297">
        <v>64</v>
      </c>
      <c r="B130" s="180" t="s">
        <v>716</v>
      </c>
      <c r="C130" s="179" t="s">
        <v>26</v>
      </c>
      <c r="D130" s="201" t="s">
        <v>317</v>
      </c>
      <c r="E130" s="184" t="s">
        <v>642</v>
      </c>
      <c r="F130" s="461" t="s">
        <v>717</v>
      </c>
      <c r="G130" s="184" t="s">
        <v>60</v>
      </c>
      <c r="H130" s="460">
        <v>10000</v>
      </c>
      <c r="I130" s="181">
        <v>9000</v>
      </c>
      <c r="J130" s="191" t="s">
        <v>718</v>
      </c>
      <c r="K130" s="460">
        <v>1000</v>
      </c>
      <c r="L130" s="482" t="s">
        <v>719</v>
      </c>
      <c r="M130" s="457" t="s">
        <v>33</v>
      </c>
      <c r="N130" s="179" t="s">
        <v>70</v>
      </c>
      <c r="O130" s="180" t="s">
        <v>720</v>
      </c>
      <c r="P130" s="201" t="s">
        <v>721</v>
      </c>
      <c r="Q130" s="201" t="s">
        <v>648</v>
      </c>
      <c r="R130" s="201" t="s">
        <v>656</v>
      </c>
      <c r="S130" s="275" t="s">
        <v>551</v>
      </c>
      <c r="W130" s="697"/>
      <c r="X130" s="697"/>
      <c r="Y130" s="697"/>
      <c r="Z130" s="697"/>
    </row>
    <row r="131" s="516" customFormat="1" ht="78.75" spans="1:26">
      <c r="A131" s="297">
        <v>65</v>
      </c>
      <c r="B131" s="180" t="s">
        <v>722</v>
      </c>
      <c r="C131" s="179" t="s">
        <v>26</v>
      </c>
      <c r="D131" s="201" t="s">
        <v>317</v>
      </c>
      <c r="E131" s="184" t="s">
        <v>642</v>
      </c>
      <c r="F131" s="461" t="s">
        <v>723</v>
      </c>
      <c r="G131" s="184" t="s">
        <v>60</v>
      </c>
      <c r="H131" s="460">
        <v>12000</v>
      </c>
      <c r="I131" s="181">
        <v>8050</v>
      </c>
      <c r="J131" s="191" t="s">
        <v>724</v>
      </c>
      <c r="K131" s="460">
        <v>3800</v>
      </c>
      <c r="L131" s="482" t="s">
        <v>725</v>
      </c>
      <c r="M131" s="457" t="s">
        <v>33</v>
      </c>
      <c r="N131" s="179" t="s">
        <v>34</v>
      </c>
      <c r="O131" s="180" t="s">
        <v>726</v>
      </c>
      <c r="P131" s="201" t="s">
        <v>727</v>
      </c>
      <c r="Q131" s="201" t="s">
        <v>648</v>
      </c>
      <c r="R131" s="201" t="s">
        <v>647</v>
      </c>
      <c r="S131" s="734" t="s">
        <v>649</v>
      </c>
      <c r="W131" s="697"/>
      <c r="X131" s="697"/>
      <c r="Y131" s="697"/>
      <c r="Z131" s="697"/>
    </row>
    <row r="132" s="561" customFormat="1" ht="45" spans="1:26">
      <c r="A132" s="297">
        <v>66</v>
      </c>
      <c r="B132" s="207" t="s">
        <v>728</v>
      </c>
      <c r="C132" s="179" t="s">
        <v>26</v>
      </c>
      <c r="D132" s="201" t="s">
        <v>317</v>
      </c>
      <c r="E132" s="181" t="s">
        <v>642</v>
      </c>
      <c r="F132" s="180" t="s">
        <v>729</v>
      </c>
      <c r="G132" s="184" t="s">
        <v>43</v>
      </c>
      <c r="H132" s="460">
        <v>10000</v>
      </c>
      <c r="I132" s="181">
        <v>200</v>
      </c>
      <c r="J132" s="191" t="s">
        <v>730</v>
      </c>
      <c r="K132" s="179">
        <v>2000</v>
      </c>
      <c r="L132" s="482" t="s">
        <v>731</v>
      </c>
      <c r="M132" s="457" t="s">
        <v>33</v>
      </c>
      <c r="N132" s="179" t="s">
        <v>79</v>
      </c>
      <c r="O132" s="180" t="s">
        <v>646</v>
      </c>
      <c r="P132" s="179" t="s">
        <v>647</v>
      </c>
      <c r="Q132" s="201" t="s">
        <v>648</v>
      </c>
      <c r="R132" s="179" t="s">
        <v>647</v>
      </c>
      <c r="S132" s="7" t="s">
        <v>551</v>
      </c>
      <c r="W132" s="735"/>
      <c r="X132" s="735"/>
      <c r="Y132" s="735"/>
      <c r="Z132" s="735"/>
    </row>
    <row r="133" s="516" customFormat="1" ht="45" spans="1:171">
      <c r="A133" s="297">
        <v>67</v>
      </c>
      <c r="B133" s="207" t="s">
        <v>732</v>
      </c>
      <c r="C133" s="179" t="s">
        <v>26</v>
      </c>
      <c r="D133" s="201" t="s">
        <v>317</v>
      </c>
      <c r="E133" s="181" t="s">
        <v>642</v>
      </c>
      <c r="F133" s="180" t="s">
        <v>733</v>
      </c>
      <c r="G133" s="184" t="s">
        <v>43</v>
      </c>
      <c r="H133" s="460">
        <v>1000</v>
      </c>
      <c r="I133" s="181">
        <v>200</v>
      </c>
      <c r="J133" s="191" t="s">
        <v>734</v>
      </c>
      <c r="K133" s="460">
        <v>2000</v>
      </c>
      <c r="L133" s="482" t="s">
        <v>735</v>
      </c>
      <c r="M133" s="201" t="s">
        <v>79</v>
      </c>
      <c r="N133" s="457" t="s">
        <v>33</v>
      </c>
      <c r="O133" s="180" t="s">
        <v>736</v>
      </c>
      <c r="P133" s="201" t="s">
        <v>737</v>
      </c>
      <c r="Q133" s="201" t="s">
        <v>648</v>
      </c>
      <c r="R133" s="201" t="s">
        <v>738</v>
      </c>
      <c r="S133" s="275" t="s">
        <v>551</v>
      </c>
      <c r="T133" s="511"/>
      <c r="U133" s="511"/>
      <c r="V133" s="511"/>
      <c r="W133" s="695"/>
      <c r="X133" s="695"/>
      <c r="Y133" s="695"/>
      <c r="Z133" s="695"/>
      <c r="AA133" s="511"/>
      <c r="AB133" s="511"/>
      <c r="AC133" s="511"/>
      <c r="AD133" s="511"/>
      <c r="AE133" s="511"/>
      <c r="AF133" s="511"/>
      <c r="AG133" s="511"/>
      <c r="AH133" s="511"/>
      <c r="AI133" s="511"/>
      <c r="AJ133" s="511"/>
      <c r="AK133" s="511"/>
      <c r="AL133" s="511"/>
      <c r="AM133" s="511"/>
      <c r="AN133" s="511"/>
      <c r="AO133" s="511"/>
      <c r="AP133" s="511"/>
      <c r="AQ133" s="511"/>
      <c r="AR133" s="511"/>
      <c r="AS133" s="511"/>
      <c r="AT133" s="511"/>
      <c r="AU133" s="511"/>
      <c r="AV133" s="511"/>
      <c r="AW133" s="511"/>
      <c r="AX133" s="511"/>
      <c r="AY133" s="511"/>
      <c r="AZ133" s="511"/>
      <c r="BA133" s="511"/>
      <c r="BB133" s="511"/>
      <c r="BC133" s="511"/>
      <c r="BD133" s="511"/>
      <c r="BE133" s="511"/>
      <c r="BF133" s="511"/>
      <c r="BG133" s="511"/>
      <c r="BH133" s="511"/>
      <c r="BI133" s="511"/>
      <c r="BJ133" s="511"/>
      <c r="BK133" s="511"/>
      <c r="BL133" s="511"/>
      <c r="BM133" s="511"/>
      <c r="BN133" s="511"/>
      <c r="BO133" s="511"/>
      <c r="BP133" s="511"/>
      <c r="BQ133" s="511"/>
      <c r="BR133" s="511"/>
      <c r="BS133" s="511"/>
      <c r="BT133" s="511"/>
      <c r="BU133" s="511"/>
      <c r="BV133" s="511"/>
      <c r="BW133" s="511"/>
      <c r="BX133" s="511"/>
      <c r="BY133" s="511"/>
      <c r="BZ133" s="511"/>
      <c r="CA133" s="511"/>
      <c r="CB133" s="511"/>
      <c r="CC133" s="511"/>
      <c r="CD133" s="511"/>
      <c r="CE133" s="511"/>
      <c r="CF133" s="511"/>
      <c r="CG133" s="511"/>
      <c r="CH133" s="511"/>
      <c r="CI133" s="511"/>
      <c r="CJ133" s="511"/>
      <c r="CK133" s="511"/>
      <c r="CL133" s="511"/>
      <c r="CM133" s="511"/>
      <c r="CN133" s="511"/>
      <c r="CO133" s="511"/>
      <c r="CP133" s="511"/>
      <c r="CQ133" s="511"/>
      <c r="CR133" s="511"/>
      <c r="CS133" s="511"/>
      <c r="CT133" s="511"/>
      <c r="CU133" s="511"/>
      <c r="CV133" s="511"/>
      <c r="CW133" s="511"/>
      <c r="CX133" s="511"/>
      <c r="CY133" s="511"/>
      <c r="CZ133" s="511"/>
      <c r="DA133" s="511"/>
      <c r="DB133" s="511"/>
      <c r="DC133" s="511"/>
      <c r="DD133" s="511"/>
      <c r="DE133" s="511"/>
      <c r="DF133" s="511"/>
      <c r="DG133" s="511"/>
      <c r="DH133" s="511"/>
      <c r="DI133" s="511"/>
      <c r="DJ133" s="511"/>
      <c r="DK133" s="511"/>
      <c r="DL133" s="511"/>
      <c r="DM133" s="511"/>
      <c r="DN133" s="511"/>
      <c r="DO133" s="511"/>
      <c r="DP133" s="511"/>
      <c r="DQ133" s="511"/>
      <c r="DR133" s="511"/>
      <c r="DS133" s="511"/>
      <c r="DT133" s="511"/>
      <c r="DU133" s="511"/>
      <c r="DV133" s="511"/>
      <c r="DW133" s="511"/>
      <c r="DX133" s="511"/>
      <c r="DY133" s="511"/>
      <c r="DZ133" s="511"/>
      <c r="EA133" s="511"/>
      <c r="EB133" s="511"/>
      <c r="EC133" s="511"/>
      <c r="ED133" s="511"/>
      <c r="EE133" s="511"/>
      <c r="EF133" s="511"/>
      <c r="EG133" s="511"/>
      <c r="EH133" s="511"/>
      <c r="EI133" s="511"/>
      <c r="EJ133" s="511"/>
      <c r="EK133" s="511"/>
      <c r="EL133" s="511"/>
      <c r="EM133" s="511"/>
      <c r="EN133" s="511"/>
      <c r="EO133" s="511"/>
      <c r="EP133" s="511"/>
      <c r="EQ133" s="511"/>
      <c r="ER133" s="511"/>
      <c r="ES133" s="511"/>
      <c r="ET133" s="511"/>
      <c r="EU133" s="511"/>
      <c r="EV133" s="511"/>
      <c r="EW133" s="511"/>
      <c r="EX133" s="511"/>
      <c r="EY133" s="511"/>
      <c r="EZ133" s="511"/>
      <c r="FA133" s="511"/>
      <c r="FB133" s="511"/>
      <c r="FC133" s="511"/>
      <c r="FD133" s="511"/>
      <c r="FE133" s="511"/>
      <c r="FF133" s="511"/>
      <c r="FG133" s="511"/>
      <c r="FH133" s="511"/>
      <c r="FI133" s="511"/>
      <c r="FJ133" s="511"/>
      <c r="FK133" s="511"/>
      <c r="FL133" s="511"/>
      <c r="FM133" s="511"/>
      <c r="FN133" s="511"/>
      <c r="FO133" s="511"/>
    </row>
    <row r="134" s="516" customFormat="1" ht="33.75" spans="1:171">
      <c r="A134" s="297">
        <v>68</v>
      </c>
      <c r="B134" s="207" t="s">
        <v>739</v>
      </c>
      <c r="C134" s="179" t="s">
        <v>26</v>
      </c>
      <c r="D134" s="201" t="s">
        <v>317</v>
      </c>
      <c r="E134" s="181" t="s">
        <v>642</v>
      </c>
      <c r="F134" s="180" t="s">
        <v>740</v>
      </c>
      <c r="G134" s="181" t="s">
        <v>60</v>
      </c>
      <c r="H134" s="460">
        <v>10000</v>
      </c>
      <c r="I134" s="181">
        <v>6000</v>
      </c>
      <c r="J134" s="191" t="s">
        <v>741</v>
      </c>
      <c r="K134" s="460">
        <v>3100</v>
      </c>
      <c r="L134" s="482" t="s">
        <v>742</v>
      </c>
      <c r="M134" s="457" t="s">
        <v>33</v>
      </c>
      <c r="N134" s="179" t="s">
        <v>34</v>
      </c>
      <c r="O134" s="180" t="s">
        <v>743</v>
      </c>
      <c r="P134" s="201" t="s">
        <v>744</v>
      </c>
      <c r="Q134" s="201" t="s">
        <v>648</v>
      </c>
      <c r="R134" s="201" t="s">
        <v>738</v>
      </c>
      <c r="S134" s="275" t="s">
        <v>551</v>
      </c>
      <c r="T134" s="511"/>
      <c r="U134" s="511"/>
      <c r="V134" s="511"/>
      <c r="W134" s="695"/>
      <c r="X134" s="695"/>
      <c r="Y134" s="695"/>
      <c r="Z134" s="695"/>
      <c r="AA134" s="511"/>
      <c r="AB134" s="511"/>
      <c r="AC134" s="511"/>
      <c r="AD134" s="511"/>
      <c r="AE134" s="511"/>
      <c r="AF134" s="511"/>
      <c r="AG134" s="511"/>
      <c r="AH134" s="511"/>
      <c r="AI134" s="511"/>
      <c r="AJ134" s="511"/>
      <c r="AK134" s="511"/>
      <c r="AL134" s="511"/>
      <c r="AM134" s="511"/>
      <c r="AN134" s="511"/>
      <c r="AO134" s="511"/>
      <c r="AP134" s="511"/>
      <c r="AQ134" s="511"/>
      <c r="AR134" s="511"/>
      <c r="AS134" s="511"/>
      <c r="AT134" s="511"/>
      <c r="AU134" s="511"/>
      <c r="AV134" s="511"/>
      <c r="AW134" s="511"/>
      <c r="AX134" s="511"/>
      <c r="AY134" s="511"/>
      <c r="AZ134" s="511"/>
      <c r="BA134" s="511"/>
      <c r="BB134" s="511"/>
      <c r="BC134" s="511"/>
      <c r="BD134" s="511"/>
      <c r="BE134" s="511"/>
      <c r="BF134" s="511"/>
      <c r="BG134" s="511"/>
      <c r="BH134" s="511"/>
      <c r="BI134" s="511"/>
      <c r="BJ134" s="511"/>
      <c r="BK134" s="511"/>
      <c r="BL134" s="511"/>
      <c r="BM134" s="511"/>
      <c r="BN134" s="511"/>
      <c r="BO134" s="511"/>
      <c r="BP134" s="511"/>
      <c r="BQ134" s="511"/>
      <c r="BR134" s="511"/>
      <c r="BS134" s="511"/>
      <c r="BT134" s="511"/>
      <c r="BU134" s="511"/>
      <c r="BV134" s="511"/>
      <c r="BW134" s="511"/>
      <c r="BX134" s="511"/>
      <c r="BY134" s="511"/>
      <c r="BZ134" s="511"/>
      <c r="CA134" s="511"/>
      <c r="CB134" s="511"/>
      <c r="CC134" s="511"/>
      <c r="CD134" s="511"/>
      <c r="CE134" s="511"/>
      <c r="CF134" s="511"/>
      <c r="CG134" s="511"/>
      <c r="CH134" s="511"/>
      <c r="CI134" s="511"/>
      <c r="CJ134" s="511"/>
      <c r="CK134" s="511"/>
      <c r="CL134" s="511"/>
      <c r="CM134" s="511"/>
      <c r="CN134" s="511"/>
      <c r="CO134" s="511"/>
      <c r="CP134" s="511"/>
      <c r="CQ134" s="511"/>
      <c r="CR134" s="511"/>
      <c r="CS134" s="511"/>
      <c r="CT134" s="511"/>
      <c r="CU134" s="511"/>
      <c r="CV134" s="511"/>
      <c r="CW134" s="511"/>
      <c r="CX134" s="511"/>
      <c r="CY134" s="511"/>
      <c r="CZ134" s="511"/>
      <c r="DA134" s="511"/>
      <c r="DB134" s="511"/>
      <c r="DC134" s="511"/>
      <c r="DD134" s="511"/>
      <c r="DE134" s="511"/>
      <c r="DF134" s="511"/>
      <c r="DG134" s="511"/>
      <c r="DH134" s="511"/>
      <c r="DI134" s="511"/>
      <c r="DJ134" s="511"/>
      <c r="DK134" s="511"/>
      <c r="DL134" s="511"/>
      <c r="DM134" s="511"/>
      <c r="DN134" s="511"/>
      <c r="DO134" s="511"/>
      <c r="DP134" s="511"/>
      <c r="DQ134" s="511"/>
      <c r="DR134" s="511"/>
      <c r="DS134" s="511"/>
      <c r="DT134" s="511"/>
      <c r="DU134" s="511"/>
      <c r="DV134" s="511"/>
      <c r="DW134" s="511"/>
      <c r="DX134" s="511"/>
      <c r="DY134" s="511"/>
      <c r="DZ134" s="511"/>
      <c r="EA134" s="511"/>
      <c r="EB134" s="511"/>
      <c r="EC134" s="511"/>
      <c r="ED134" s="511"/>
      <c r="EE134" s="511"/>
      <c r="EF134" s="511"/>
      <c r="EG134" s="511"/>
      <c r="EH134" s="511"/>
      <c r="EI134" s="511"/>
      <c r="EJ134" s="511"/>
      <c r="EK134" s="511"/>
      <c r="EL134" s="511"/>
      <c r="EM134" s="511"/>
      <c r="EN134" s="511"/>
      <c r="EO134" s="511"/>
      <c r="EP134" s="511"/>
      <c r="EQ134" s="511"/>
      <c r="ER134" s="511"/>
      <c r="ES134" s="511"/>
      <c r="ET134" s="511"/>
      <c r="EU134" s="511"/>
      <c r="EV134" s="511"/>
      <c r="EW134" s="511"/>
      <c r="EX134" s="511"/>
      <c r="EY134" s="511"/>
      <c r="EZ134" s="511"/>
      <c r="FA134" s="511"/>
      <c r="FB134" s="511"/>
      <c r="FC134" s="511"/>
      <c r="FD134" s="511"/>
      <c r="FE134" s="511"/>
      <c r="FF134" s="511"/>
      <c r="FG134" s="511"/>
      <c r="FH134" s="511"/>
      <c r="FI134" s="511"/>
      <c r="FJ134" s="511"/>
      <c r="FK134" s="511"/>
      <c r="FL134" s="511"/>
      <c r="FM134" s="511"/>
      <c r="FN134" s="511"/>
      <c r="FO134" s="511"/>
    </row>
    <row r="135" s="448" customFormat="1" ht="30.95" customHeight="1" spans="1:26">
      <c r="A135" s="297">
        <v>69</v>
      </c>
      <c r="B135" s="182" t="s">
        <v>923</v>
      </c>
      <c r="C135" s="183" t="s">
        <v>50</v>
      </c>
      <c r="D135" s="183" t="s">
        <v>317</v>
      </c>
      <c r="E135" s="183" t="s">
        <v>894</v>
      </c>
      <c r="F135" s="182" t="s">
        <v>924</v>
      </c>
      <c r="G135" s="184" t="s">
        <v>135</v>
      </c>
      <c r="H135" s="462">
        <v>50000</v>
      </c>
      <c r="I135" s="464"/>
      <c r="J135" s="182" t="s">
        <v>925</v>
      </c>
      <c r="K135" s="464">
        <v>3000</v>
      </c>
      <c r="L135" s="483" t="s">
        <v>926</v>
      </c>
      <c r="M135" s="464" t="s">
        <v>115</v>
      </c>
      <c r="N135" s="457" t="s">
        <v>34</v>
      </c>
      <c r="O135" s="483" t="s">
        <v>900</v>
      </c>
      <c r="P135" s="457" t="s">
        <v>927</v>
      </c>
      <c r="Q135" s="457" t="s">
        <v>900</v>
      </c>
      <c r="R135" s="457"/>
      <c r="S135" s="605" t="s">
        <v>901</v>
      </c>
      <c r="W135" s="691"/>
      <c r="X135" s="691"/>
      <c r="Y135" s="691"/>
      <c r="Z135" s="691"/>
    </row>
    <row r="136" s="448" customFormat="1" ht="33.75" spans="1:26">
      <c r="A136" s="297">
        <v>70</v>
      </c>
      <c r="B136" s="182" t="s">
        <v>928</v>
      </c>
      <c r="C136" s="183" t="s">
        <v>50</v>
      </c>
      <c r="D136" s="183" t="s">
        <v>317</v>
      </c>
      <c r="E136" s="183" t="s">
        <v>894</v>
      </c>
      <c r="F136" s="182" t="s">
        <v>929</v>
      </c>
      <c r="G136" s="184" t="s">
        <v>135</v>
      </c>
      <c r="H136" s="462">
        <v>30000</v>
      </c>
      <c r="I136" s="464"/>
      <c r="J136" s="182" t="s">
        <v>930</v>
      </c>
      <c r="K136" s="464">
        <v>15000</v>
      </c>
      <c r="L136" s="483" t="s">
        <v>931</v>
      </c>
      <c r="M136" s="464" t="s">
        <v>115</v>
      </c>
      <c r="N136" s="457" t="s">
        <v>34</v>
      </c>
      <c r="O136" s="483" t="s">
        <v>900</v>
      </c>
      <c r="P136" s="457" t="s">
        <v>932</v>
      </c>
      <c r="Q136" s="457" t="s">
        <v>900</v>
      </c>
      <c r="R136" s="457"/>
      <c r="S136" s="605" t="s">
        <v>901</v>
      </c>
      <c r="W136" s="691"/>
      <c r="X136" s="691"/>
      <c r="Y136" s="691"/>
      <c r="Z136" s="691"/>
    </row>
    <row r="137" s="448" customFormat="1" ht="33.75" spans="1:26">
      <c r="A137" s="297">
        <v>71</v>
      </c>
      <c r="B137" s="182" t="s">
        <v>933</v>
      </c>
      <c r="C137" s="183" t="s">
        <v>50</v>
      </c>
      <c r="D137" s="183" t="s">
        <v>317</v>
      </c>
      <c r="E137" s="183" t="s">
        <v>894</v>
      </c>
      <c r="F137" s="182" t="s">
        <v>934</v>
      </c>
      <c r="G137" s="184" t="s">
        <v>135</v>
      </c>
      <c r="H137" s="462">
        <v>3000</v>
      </c>
      <c r="I137" s="464"/>
      <c r="J137" s="182" t="s">
        <v>935</v>
      </c>
      <c r="K137" s="464">
        <v>1500</v>
      </c>
      <c r="L137" s="483" t="s">
        <v>936</v>
      </c>
      <c r="M137" s="464" t="s">
        <v>115</v>
      </c>
      <c r="N137" s="457" t="s">
        <v>34</v>
      </c>
      <c r="O137" s="483" t="s">
        <v>900</v>
      </c>
      <c r="P137" s="457" t="s">
        <v>937</v>
      </c>
      <c r="Q137" s="457" t="s">
        <v>900</v>
      </c>
      <c r="R137" s="457"/>
      <c r="S137" s="605" t="s">
        <v>905</v>
      </c>
      <c r="W137" s="691"/>
      <c r="X137" s="691"/>
      <c r="Y137" s="691"/>
      <c r="Z137" s="691"/>
    </row>
    <row r="138" s="519" customFormat="1" ht="33.75" spans="1:26">
      <c r="A138" s="297">
        <v>72</v>
      </c>
      <c r="B138" s="182" t="s">
        <v>983</v>
      </c>
      <c r="C138" s="464" t="s">
        <v>50</v>
      </c>
      <c r="D138" s="464" t="s">
        <v>317</v>
      </c>
      <c r="E138" s="457" t="s">
        <v>984</v>
      </c>
      <c r="F138" s="465" t="s">
        <v>985</v>
      </c>
      <c r="G138" s="457" t="s">
        <v>89</v>
      </c>
      <c r="H138" s="466">
        <v>10000</v>
      </c>
      <c r="I138" s="464">
        <v>500</v>
      </c>
      <c r="J138" s="483" t="s">
        <v>986</v>
      </c>
      <c r="K138" s="464">
        <v>4000</v>
      </c>
      <c r="L138" s="465" t="s">
        <v>987</v>
      </c>
      <c r="M138" s="464" t="s">
        <v>988</v>
      </c>
      <c r="N138" s="464" t="s">
        <v>33</v>
      </c>
      <c r="O138" s="483" t="s">
        <v>989</v>
      </c>
      <c r="P138" s="457" t="s">
        <v>990</v>
      </c>
      <c r="Q138" s="588"/>
      <c r="R138" s="535"/>
      <c r="S138" s="605" t="s">
        <v>991</v>
      </c>
      <c r="W138" s="701"/>
      <c r="X138" s="701"/>
      <c r="Y138" s="701"/>
      <c r="Z138" s="701"/>
    </row>
    <row r="139" s="519" customFormat="1" ht="22.5" spans="1:26">
      <c r="A139" s="297">
        <v>73</v>
      </c>
      <c r="B139" s="182" t="s">
        <v>992</v>
      </c>
      <c r="C139" s="464" t="s">
        <v>103</v>
      </c>
      <c r="D139" s="464" t="s">
        <v>317</v>
      </c>
      <c r="E139" s="457" t="s">
        <v>984</v>
      </c>
      <c r="F139" s="465" t="s">
        <v>993</v>
      </c>
      <c r="G139" s="457">
        <v>2016</v>
      </c>
      <c r="H139" s="466">
        <v>2000</v>
      </c>
      <c r="I139" s="464"/>
      <c r="J139" s="483" t="s">
        <v>994</v>
      </c>
      <c r="K139" s="464">
        <v>2000</v>
      </c>
      <c r="L139" s="465" t="s">
        <v>995</v>
      </c>
      <c r="M139" s="464" t="s">
        <v>115</v>
      </c>
      <c r="N139" s="464" t="s">
        <v>289</v>
      </c>
      <c r="O139" s="483" t="s">
        <v>989</v>
      </c>
      <c r="P139" s="457" t="s">
        <v>996</v>
      </c>
      <c r="Q139" s="588"/>
      <c r="R139" s="535"/>
      <c r="S139" s="605" t="s">
        <v>997</v>
      </c>
      <c r="W139" s="701"/>
      <c r="X139" s="701"/>
      <c r="Y139" s="701"/>
      <c r="Z139" s="701"/>
    </row>
    <row r="140" s="519" customFormat="1" ht="22.5" spans="1:26">
      <c r="A140" s="297">
        <v>74</v>
      </c>
      <c r="B140" s="182" t="s">
        <v>998</v>
      </c>
      <c r="C140" s="464" t="s">
        <v>103</v>
      </c>
      <c r="D140" s="464" t="s">
        <v>317</v>
      </c>
      <c r="E140" s="457" t="s">
        <v>984</v>
      </c>
      <c r="F140" s="465" t="s">
        <v>999</v>
      </c>
      <c r="G140" s="457">
        <v>2016</v>
      </c>
      <c r="H140" s="466">
        <v>2000</v>
      </c>
      <c r="I140" s="464"/>
      <c r="J140" s="483" t="s">
        <v>1000</v>
      </c>
      <c r="K140" s="464">
        <v>2000</v>
      </c>
      <c r="L140" s="465" t="s">
        <v>995</v>
      </c>
      <c r="M140" s="464" t="s">
        <v>115</v>
      </c>
      <c r="N140" s="464" t="s">
        <v>92</v>
      </c>
      <c r="O140" s="483" t="s">
        <v>989</v>
      </c>
      <c r="P140" s="457" t="s">
        <v>1001</v>
      </c>
      <c r="Q140" s="588"/>
      <c r="R140" s="535"/>
      <c r="S140" s="605" t="s">
        <v>997</v>
      </c>
      <c r="W140" s="701"/>
      <c r="X140" s="701"/>
      <c r="Y140" s="701"/>
      <c r="Z140" s="701"/>
    </row>
    <row r="141" s="448" customFormat="1" ht="33.75" spans="1:26">
      <c r="A141" s="297">
        <v>75</v>
      </c>
      <c r="B141" s="182" t="s">
        <v>1088</v>
      </c>
      <c r="C141" s="464" t="s">
        <v>103</v>
      </c>
      <c r="D141" s="183" t="s">
        <v>317</v>
      </c>
      <c r="E141" s="184" t="s">
        <v>1072</v>
      </c>
      <c r="F141" s="182" t="s">
        <v>1089</v>
      </c>
      <c r="G141" s="184">
        <v>2016</v>
      </c>
      <c r="H141" s="462">
        <v>800</v>
      </c>
      <c r="I141" s="183"/>
      <c r="J141" s="484" t="s">
        <v>1082</v>
      </c>
      <c r="K141" s="464">
        <v>800</v>
      </c>
      <c r="L141" s="465" t="s">
        <v>114</v>
      </c>
      <c r="M141" s="464" t="s">
        <v>115</v>
      </c>
      <c r="N141" s="457" t="s">
        <v>178</v>
      </c>
      <c r="O141" s="483" t="s">
        <v>1083</v>
      </c>
      <c r="P141" s="457" t="s">
        <v>1084</v>
      </c>
      <c r="Q141" s="457" t="s">
        <v>1077</v>
      </c>
      <c r="R141" s="457" t="s">
        <v>1085</v>
      </c>
      <c r="S141" s="605" t="s">
        <v>1079</v>
      </c>
      <c r="W141" s="691"/>
      <c r="X141" s="691"/>
      <c r="Y141" s="691"/>
      <c r="Z141" s="691"/>
    </row>
    <row r="142" s="448" customFormat="1" ht="22.5" spans="1:26">
      <c r="A142" s="297">
        <v>76</v>
      </c>
      <c r="B142" s="182" t="s">
        <v>1090</v>
      </c>
      <c r="C142" s="464" t="s">
        <v>103</v>
      </c>
      <c r="D142" s="183" t="s">
        <v>317</v>
      </c>
      <c r="E142" s="184" t="s">
        <v>1072</v>
      </c>
      <c r="F142" s="182" t="s">
        <v>1091</v>
      </c>
      <c r="G142" s="184">
        <v>2016</v>
      </c>
      <c r="H142" s="462">
        <v>650</v>
      </c>
      <c r="I142" s="183"/>
      <c r="J142" s="484" t="s">
        <v>1082</v>
      </c>
      <c r="K142" s="464">
        <v>650</v>
      </c>
      <c r="L142" s="465" t="s">
        <v>91</v>
      </c>
      <c r="M142" s="464" t="s">
        <v>92</v>
      </c>
      <c r="N142" s="457" t="s">
        <v>34</v>
      </c>
      <c r="O142" s="483" t="s">
        <v>1092</v>
      </c>
      <c r="P142" s="457" t="s">
        <v>1093</v>
      </c>
      <c r="Q142" s="457" t="s">
        <v>1077</v>
      </c>
      <c r="R142" s="457" t="s">
        <v>1094</v>
      </c>
      <c r="S142" s="605" t="s">
        <v>1095</v>
      </c>
      <c r="W142" s="691"/>
      <c r="X142" s="691"/>
      <c r="Y142" s="691"/>
      <c r="Z142" s="691"/>
    </row>
    <row r="143" s="448" customFormat="1" ht="33.75" spans="1:26">
      <c r="A143" s="297">
        <v>77</v>
      </c>
      <c r="B143" s="182" t="s">
        <v>1100</v>
      </c>
      <c r="C143" s="464" t="s">
        <v>103</v>
      </c>
      <c r="D143" s="183" t="s">
        <v>317</v>
      </c>
      <c r="E143" s="184" t="s">
        <v>1072</v>
      </c>
      <c r="F143" s="182" t="s">
        <v>1101</v>
      </c>
      <c r="G143" s="184" t="s">
        <v>106</v>
      </c>
      <c r="H143" s="462">
        <v>2500</v>
      </c>
      <c r="I143" s="183">
        <v>100</v>
      </c>
      <c r="J143" s="484" t="s">
        <v>1102</v>
      </c>
      <c r="K143" s="464">
        <v>2400</v>
      </c>
      <c r="L143" s="465" t="s">
        <v>114</v>
      </c>
      <c r="M143" s="464" t="s">
        <v>115</v>
      </c>
      <c r="N143" s="457" t="s">
        <v>34</v>
      </c>
      <c r="O143" s="483" t="s">
        <v>1103</v>
      </c>
      <c r="P143" s="457" t="s">
        <v>1104</v>
      </c>
      <c r="Q143" s="457" t="s">
        <v>1077</v>
      </c>
      <c r="R143" s="457" t="s">
        <v>1105</v>
      </c>
      <c r="S143" s="605" t="s">
        <v>1106</v>
      </c>
      <c r="W143" s="691"/>
      <c r="X143" s="691"/>
      <c r="Y143" s="691"/>
      <c r="Z143" s="691"/>
    </row>
    <row r="144" s="448" customFormat="1" ht="33.75" spans="1:26">
      <c r="A144" s="297">
        <v>78</v>
      </c>
      <c r="B144" s="182" t="s">
        <v>1107</v>
      </c>
      <c r="C144" s="464" t="s">
        <v>103</v>
      </c>
      <c r="D144" s="183" t="s">
        <v>317</v>
      </c>
      <c r="E144" s="184" t="s">
        <v>1072</v>
      </c>
      <c r="F144" s="182" t="s">
        <v>1108</v>
      </c>
      <c r="G144" s="184" t="s">
        <v>106</v>
      </c>
      <c r="H144" s="462">
        <v>4200</v>
      </c>
      <c r="I144" s="183">
        <v>50</v>
      </c>
      <c r="J144" s="484" t="s">
        <v>1109</v>
      </c>
      <c r="K144" s="464">
        <v>2100</v>
      </c>
      <c r="L144" s="465" t="s">
        <v>91</v>
      </c>
      <c r="M144" s="464" t="s">
        <v>92</v>
      </c>
      <c r="N144" s="464" t="s">
        <v>33</v>
      </c>
      <c r="O144" s="483" t="s">
        <v>1103</v>
      </c>
      <c r="P144" s="457" t="s">
        <v>1104</v>
      </c>
      <c r="Q144" s="457" t="s">
        <v>1077</v>
      </c>
      <c r="R144" s="457" t="s">
        <v>1105</v>
      </c>
      <c r="S144" s="605" t="s">
        <v>1106</v>
      </c>
      <c r="W144" s="691"/>
      <c r="X144" s="691"/>
      <c r="Y144" s="691"/>
      <c r="Z144" s="691"/>
    </row>
    <row r="145" s="448" customFormat="1" ht="45" spans="1:26">
      <c r="A145" s="297">
        <v>79</v>
      </c>
      <c r="B145" s="182" t="s">
        <v>1110</v>
      </c>
      <c r="C145" s="464" t="s">
        <v>103</v>
      </c>
      <c r="D145" s="183" t="s">
        <v>317</v>
      </c>
      <c r="E145" s="184" t="s">
        <v>1072</v>
      </c>
      <c r="F145" s="182" t="s">
        <v>1111</v>
      </c>
      <c r="G145" s="184" t="s">
        <v>119</v>
      </c>
      <c r="H145" s="462">
        <v>800</v>
      </c>
      <c r="I145" s="183">
        <v>10</v>
      </c>
      <c r="J145" s="484" t="s">
        <v>1112</v>
      </c>
      <c r="K145" s="464">
        <v>790</v>
      </c>
      <c r="L145" s="465" t="s">
        <v>91</v>
      </c>
      <c r="M145" s="464" t="s">
        <v>92</v>
      </c>
      <c r="N145" s="457" t="s">
        <v>34</v>
      </c>
      <c r="O145" s="483" t="s">
        <v>1103</v>
      </c>
      <c r="P145" s="457" t="s">
        <v>1104</v>
      </c>
      <c r="Q145" s="457" t="s">
        <v>1077</v>
      </c>
      <c r="R145" s="457" t="s">
        <v>1105</v>
      </c>
      <c r="S145" s="605" t="s">
        <v>1106</v>
      </c>
      <c r="W145" s="691"/>
      <c r="X145" s="691"/>
      <c r="Y145" s="691"/>
      <c r="Z145" s="691"/>
    </row>
    <row r="146" s="448" customFormat="1" ht="33.75" spans="1:26">
      <c r="A146" s="297">
        <v>80</v>
      </c>
      <c r="B146" s="182" t="s">
        <v>1119</v>
      </c>
      <c r="C146" s="464" t="s">
        <v>103</v>
      </c>
      <c r="D146" s="183" t="s">
        <v>317</v>
      </c>
      <c r="E146" s="184" t="s">
        <v>1072</v>
      </c>
      <c r="F146" s="182" t="s">
        <v>1120</v>
      </c>
      <c r="G146" s="184" t="s">
        <v>119</v>
      </c>
      <c r="H146" s="462">
        <v>750</v>
      </c>
      <c r="I146" s="183">
        <v>30</v>
      </c>
      <c r="J146" s="484" t="s">
        <v>1112</v>
      </c>
      <c r="K146" s="464">
        <v>720</v>
      </c>
      <c r="L146" s="465" t="s">
        <v>114</v>
      </c>
      <c r="M146" s="464" t="s">
        <v>115</v>
      </c>
      <c r="N146" s="457" t="s">
        <v>34</v>
      </c>
      <c r="O146" s="483" t="s">
        <v>1077</v>
      </c>
      <c r="P146" s="457" t="s">
        <v>1078</v>
      </c>
      <c r="Q146" s="457" t="s">
        <v>1077</v>
      </c>
      <c r="R146" s="457" t="s">
        <v>1115</v>
      </c>
      <c r="S146" s="605" t="s">
        <v>1095</v>
      </c>
      <c r="W146" s="691"/>
      <c r="X146" s="691"/>
      <c r="Y146" s="691"/>
      <c r="Z146" s="691"/>
    </row>
    <row r="147" s="634" customFormat="1" ht="16.5" customHeight="1" spans="1:26">
      <c r="A147" s="656" t="s">
        <v>1462</v>
      </c>
      <c r="B147" s="650" t="str">
        <f>"社会事业类"&amp;SUBTOTAL(3,A147:A162)-2&amp;"个"</f>
        <v>社会事业类14个</v>
      </c>
      <c r="C147" s="720"/>
      <c r="D147" s="720"/>
      <c r="E147" s="675"/>
      <c r="F147" s="672"/>
      <c r="G147" s="652"/>
      <c r="H147" s="721">
        <f t="shared" ref="H147:I147" si="6">SUM(H148:H161)</f>
        <v>110044</v>
      </c>
      <c r="I147" s="721">
        <f t="shared" si="6"/>
        <v>40400</v>
      </c>
      <c r="J147" s="672"/>
      <c r="K147" s="721">
        <f>SUM(K148:K161)</f>
        <v>28207</v>
      </c>
      <c r="L147" s="672"/>
      <c r="M147" s="675"/>
      <c r="N147" s="673"/>
      <c r="O147" s="722"/>
      <c r="P147" s="723"/>
      <c r="Q147" s="736"/>
      <c r="R147" s="720"/>
      <c r="S147" s="687"/>
      <c r="W147" s="688"/>
      <c r="X147" s="688"/>
      <c r="Y147" s="688"/>
      <c r="Z147" s="688"/>
    </row>
    <row r="148" s="441" customFormat="1" ht="22.5" spans="1:26">
      <c r="A148" s="297">
        <v>1</v>
      </c>
      <c r="B148" s="207" t="s">
        <v>132</v>
      </c>
      <c r="C148" s="464" t="s">
        <v>103</v>
      </c>
      <c r="D148" s="464" t="s">
        <v>133</v>
      </c>
      <c r="E148" s="457" t="s">
        <v>28</v>
      </c>
      <c r="F148" s="191" t="s">
        <v>134</v>
      </c>
      <c r="G148" s="181" t="s">
        <v>135</v>
      </c>
      <c r="H148" s="460">
        <v>10000</v>
      </c>
      <c r="I148" s="184"/>
      <c r="J148" s="480" t="s">
        <v>110</v>
      </c>
      <c r="K148" s="464">
        <v>2000</v>
      </c>
      <c r="L148" s="465" t="s">
        <v>127</v>
      </c>
      <c r="M148" s="464" t="s">
        <v>79</v>
      </c>
      <c r="N148" s="464" t="s">
        <v>33</v>
      </c>
      <c r="O148" s="483"/>
      <c r="P148" s="464"/>
      <c r="Q148" s="457" t="s">
        <v>37</v>
      </c>
      <c r="R148" s="457" t="s">
        <v>38</v>
      </c>
      <c r="S148" s="605" t="s">
        <v>39</v>
      </c>
      <c r="W148" s="690"/>
      <c r="X148" s="690"/>
      <c r="Y148" s="690"/>
      <c r="Z148" s="690"/>
    </row>
    <row r="149" s="502" customFormat="1" ht="22.5" spans="1:26">
      <c r="A149" s="297">
        <v>2</v>
      </c>
      <c r="B149" s="207" t="s">
        <v>136</v>
      </c>
      <c r="C149" s="464"/>
      <c r="D149" s="464" t="s">
        <v>137</v>
      </c>
      <c r="E149" s="457" t="s">
        <v>28</v>
      </c>
      <c r="F149" s="191" t="s">
        <v>138</v>
      </c>
      <c r="G149" s="260" t="s">
        <v>106</v>
      </c>
      <c r="H149" s="460">
        <v>850</v>
      </c>
      <c r="I149" s="464"/>
      <c r="J149" s="191" t="s">
        <v>139</v>
      </c>
      <c r="K149" s="464">
        <v>600</v>
      </c>
      <c r="L149" s="465" t="s">
        <v>140</v>
      </c>
      <c r="M149" s="464" t="s">
        <v>79</v>
      </c>
      <c r="N149" s="464" t="s">
        <v>141</v>
      </c>
      <c r="O149" s="724" t="s">
        <v>142</v>
      </c>
      <c r="P149" s="725" t="s">
        <v>143</v>
      </c>
      <c r="Q149" s="457"/>
      <c r="R149" s="457"/>
      <c r="S149" s="605" t="s">
        <v>39</v>
      </c>
      <c r="W149" s="689"/>
      <c r="X149" s="689"/>
      <c r="Y149" s="689"/>
      <c r="Z149" s="689"/>
    </row>
    <row r="150" s="502" customFormat="1" ht="22.5" spans="1:26">
      <c r="A150" s="297">
        <v>3</v>
      </c>
      <c r="B150" s="207" t="s">
        <v>144</v>
      </c>
      <c r="C150" s="464"/>
      <c r="D150" s="464" t="s">
        <v>137</v>
      </c>
      <c r="E150" s="457" t="s">
        <v>28</v>
      </c>
      <c r="F150" s="191" t="s">
        <v>145</v>
      </c>
      <c r="G150" s="260" t="s">
        <v>106</v>
      </c>
      <c r="H150" s="460">
        <v>1087</v>
      </c>
      <c r="I150" s="464"/>
      <c r="J150" s="191" t="s">
        <v>139</v>
      </c>
      <c r="K150" s="464">
        <v>700</v>
      </c>
      <c r="L150" s="465" t="s">
        <v>140</v>
      </c>
      <c r="M150" s="464" t="s">
        <v>79</v>
      </c>
      <c r="N150" s="464" t="s">
        <v>141</v>
      </c>
      <c r="O150" s="724" t="s">
        <v>146</v>
      </c>
      <c r="P150" s="725" t="s">
        <v>147</v>
      </c>
      <c r="Q150" s="457"/>
      <c r="R150" s="457"/>
      <c r="S150" s="605" t="s">
        <v>39</v>
      </c>
      <c r="W150" s="689"/>
      <c r="X150" s="689"/>
      <c r="Y150" s="689"/>
      <c r="Z150" s="689"/>
    </row>
    <row r="151" s="502" customFormat="1" ht="22.5" spans="1:26">
      <c r="A151" s="297">
        <v>4</v>
      </c>
      <c r="B151" s="207" t="s">
        <v>148</v>
      </c>
      <c r="C151" s="464"/>
      <c r="D151" s="464" t="s">
        <v>137</v>
      </c>
      <c r="E151" s="457" t="s">
        <v>28</v>
      </c>
      <c r="F151" s="191" t="s">
        <v>149</v>
      </c>
      <c r="G151" s="260" t="s">
        <v>106</v>
      </c>
      <c r="H151" s="460">
        <v>1100</v>
      </c>
      <c r="I151" s="460"/>
      <c r="J151" s="460" t="s">
        <v>139</v>
      </c>
      <c r="K151" s="460">
        <v>700</v>
      </c>
      <c r="L151" s="465" t="s">
        <v>140</v>
      </c>
      <c r="M151" s="464" t="s">
        <v>79</v>
      </c>
      <c r="N151" s="464" t="s">
        <v>141</v>
      </c>
      <c r="O151" s="724" t="s">
        <v>150</v>
      </c>
      <c r="P151" s="725" t="s">
        <v>151</v>
      </c>
      <c r="Q151" s="457"/>
      <c r="R151" s="457"/>
      <c r="S151" s="605" t="s">
        <v>39</v>
      </c>
      <c r="W151" s="689"/>
      <c r="X151" s="689"/>
      <c r="Y151" s="689"/>
      <c r="Z151" s="689"/>
    </row>
    <row r="152" s="499" customFormat="1" ht="36" spans="1:26">
      <c r="A152" s="297">
        <v>5</v>
      </c>
      <c r="B152" s="211" t="s">
        <v>264</v>
      </c>
      <c r="C152" s="473" t="s">
        <v>265</v>
      </c>
      <c r="D152" s="248" t="s">
        <v>266</v>
      </c>
      <c r="E152" s="457" t="s">
        <v>267</v>
      </c>
      <c r="F152" s="180" t="s">
        <v>268</v>
      </c>
      <c r="G152" s="184" t="s">
        <v>269</v>
      </c>
      <c r="H152" s="460">
        <v>44057</v>
      </c>
      <c r="I152" s="460">
        <v>38000</v>
      </c>
      <c r="J152" s="460" t="s">
        <v>270</v>
      </c>
      <c r="K152" s="460">
        <v>6057</v>
      </c>
      <c r="L152" s="465" t="s">
        <v>271</v>
      </c>
      <c r="M152" s="457" t="s">
        <v>33</v>
      </c>
      <c r="N152" s="464" t="s">
        <v>79</v>
      </c>
      <c r="O152" s="726" t="s">
        <v>272</v>
      </c>
      <c r="P152" s="727" t="s">
        <v>273</v>
      </c>
      <c r="Q152" s="600"/>
      <c r="R152" s="473"/>
      <c r="S152" s="605" t="s">
        <v>274</v>
      </c>
      <c r="W152" s="716"/>
      <c r="X152" s="716"/>
      <c r="Y152" s="716"/>
      <c r="Z152" s="716"/>
    </row>
    <row r="153" s="560" customFormat="1" ht="22.5" spans="1:26">
      <c r="A153" s="297">
        <v>6</v>
      </c>
      <c r="B153" s="211" t="s">
        <v>301</v>
      </c>
      <c r="C153" s="220"/>
      <c r="D153" s="248" t="s">
        <v>133</v>
      </c>
      <c r="E153" s="457" t="s">
        <v>267</v>
      </c>
      <c r="F153" s="465" t="s">
        <v>302</v>
      </c>
      <c r="G153" s="184" t="s">
        <v>106</v>
      </c>
      <c r="H153" s="460">
        <v>3000</v>
      </c>
      <c r="I153" s="460"/>
      <c r="J153" s="460" t="s">
        <v>303</v>
      </c>
      <c r="K153" s="460">
        <v>1000</v>
      </c>
      <c r="L153" s="180" t="s">
        <v>284</v>
      </c>
      <c r="M153" s="181">
        <v>6</v>
      </c>
      <c r="N153" s="181" t="s">
        <v>33</v>
      </c>
      <c r="O153" s="712"/>
      <c r="P153" s="610"/>
      <c r="Q153" s="610"/>
      <c r="R153" s="609"/>
      <c r="S153" s="605" t="s">
        <v>274</v>
      </c>
      <c r="W153" s="717"/>
      <c r="X153" s="717"/>
      <c r="Y153" s="717"/>
      <c r="Z153" s="717"/>
    </row>
    <row r="154" ht="36" spans="1:19">
      <c r="A154" s="297">
        <v>7</v>
      </c>
      <c r="B154" s="269" t="s">
        <v>552</v>
      </c>
      <c r="C154" s="473" t="s">
        <v>553</v>
      </c>
      <c r="D154" s="473" t="s">
        <v>266</v>
      </c>
      <c r="E154" s="457" t="s">
        <v>439</v>
      </c>
      <c r="F154" s="489" t="s">
        <v>554</v>
      </c>
      <c r="G154" s="184" t="s">
        <v>555</v>
      </c>
      <c r="H154" s="460">
        <v>2000</v>
      </c>
      <c r="I154" s="460">
        <v>1000</v>
      </c>
      <c r="J154" s="460" t="s">
        <v>556</v>
      </c>
      <c r="K154" s="460">
        <v>1000</v>
      </c>
      <c r="L154" s="180" t="s">
        <v>557</v>
      </c>
      <c r="M154" s="495" t="s">
        <v>122</v>
      </c>
      <c r="N154" s="495" t="s">
        <v>79</v>
      </c>
      <c r="O154" s="724" t="s">
        <v>558</v>
      </c>
      <c r="P154" s="728" t="s">
        <v>559</v>
      </c>
      <c r="Q154" s="737" t="s">
        <v>560</v>
      </c>
      <c r="R154" s="738" t="s">
        <v>561</v>
      </c>
      <c r="S154" s="605" t="s">
        <v>446</v>
      </c>
    </row>
    <row r="155" s="516" customFormat="1" ht="33.75" spans="1:171">
      <c r="A155" s="297">
        <v>8</v>
      </c>
      <c r="B155" s="180" t="s">
        <v>778</v>
      </c>
      <c r="C155" s="179" t="s">
        <v>103</v>
      </c>
      <c r="D155" s="201" t="s">
        <v>189</v>
      </c>
      <c r="E155" s="181" t="s">
        <v>642</v>
      </c>
      <c r="F155" s="461" t="s">
        <v>779</v>
      </c>
      <c r="G155" s="184" t="s">
        <v>89</v>
      </c>
      <c r="H155" s="460">
        <v>20000</v>
      </c>
      <c r="I155" s="460"/>
      <c r="J155" s="460" t="s">
        <v>780</v>
      </c>
      <c r="K155" s="460">
        <v>8000</v>
      </c>
      <c r="L155" s="180" t="s">
        <v>781</v>
      </c>
      <c r="M155" s="201" t="s">
        <v>79</v>
      </c>
      <c r="N155" s="457" t="s">
        <v>33</v>
      </c>
      <c r="O155" s="207" t="s">
        <v>782</v>
      </c>
      <c r="P155" s="179" t="s">
        <v>783</v>
      </c>
      <c r="Q155" s="201" t="s">
        <v>784</v>
      </c>
      <c r="R155" s="179" t="s">
        <v>752</v>
      </c>
      <c r="S155" s="25" t="s">
        <v>551</v>
      </c>
      <c r="T155" s="511"/>
      <c r="U155" s="511"/>
      <c r="V155" s="511"/>
      <c r="W155" s="695"/>
      <c r="X155" s="695"/>
      <c r="Y155" s="695"/>
      <c r="Z155" s="695"/>
      <c r="AA155" s="511"/>
      <c r="AB155" s="511"/>
      <c r="AC155" s="511"/>
      <c r="AD155" s="511"/>
      <c r="AE155" s="511"/>
      <c r="AF155" s="511"/>
      <c r="AG155" s="511"/>
      <c r="AH155" s="511"/>
      <c r="AI155" s="511"/>
      <c r="AJ155" s="511"/>
      <c r="AK155" s="511"/>
      <c r="AL155" s="511"/>
      <c r="AM155" s="511"/>
      <c r="AN155" s="511"/>
      <c r="AO155" s="511"/>
      <c r="AP155" s="511"/>
      <c r="AQ155" s="511"/>
      <c r="AR155" s="511"/>
      <c r="AS155" s="511"/>
      <c r="AT155" s="511"/>
      <c r="AU155" s="511"/>
      <c r="AV155" s="511"/>
      <c r="AW155" s="511"/>
      <c r="AX155" s="511"/>
      <c r="AY155" s="511"/>
      <c r="AZ155" s="511"/>
      <c r="BA155" s="511"/>
      <c r="BB155" s="511"/>
      <c r="BC155" s="511"/>
      <c r="BD155" s="511"/>
      <c r="BE155" s="511"/>
      <c r="BF155" s="511"/>
      <c r="BG155" s="511"/>
      <c r="BH155" s="511"/>
      <c r="BI155" s="511"/>
      <c r="BJ155" s="511"/>
      <c r="BK155" s="511"/>
      <c r="BL155" s="511"/>
      <c r="BM155" s="511"/>
      <c r="BN155" s="511"/>
      <c r="BO155" s="511"/>
      <c r="BP155" s="511"/>
      <c r="BQ155" s="511"/>
      <c r="BR155" s="511"/>
      <c r="BS155" s="511"/>
      <c r="BT155" s="511"/>
      <c r="BU155" s="511"/>
      <c r="BV155" s="511"/>
      <c r="BW155" s="511"/>
      <c r="BX155" s="511"/>
      <c r="BY155" s="511"/>
      <c r="BZ155" s="511"/>
      <c r="CA155" s="511"/>
      <c r="CB155" s="511"/>
      <c r="CC155" s="511"/>
      <c r="CD155" s="511"/>
      <c r="CE155" s="511"/>
      <c r="CF155" s="511"/>
      <c r="CG155" s="511"/>
      <c r="CH155" s="511"/>
      <c r="CI155" s="511"/>
      <c r="CJ155" s="511"/>
      <c r="CK155" s="511"/>
      <c r="CL155" s="511"/>
      <c r="CM155" s="511"/>
      <c r="CN155" s="511"/>
      <c r="CO155" s="511"/>
      <c r="CP155" s="511"/>
      <c r="CQ155" s="511"/>
      <c r="CR155" s="511"/>
      <c r="CS155" s="511"/>
      <c r="CT155" s="511"/>
      <c r="CU155" s="511"/>
      <c r="CV155" s="511"/>
      <c r="CW155" s="511"/>
      <c r="CX155" s="511"/>
      <c r="CY155" s="511"/>
      <c r="CZ155" s="511"/>
      <c r="DA155" s="511"/>
      <c r="DB155" s="511"/>
      <c r="DC155" s="511"/>
      <c r="DD155" s="511"/>
      <c r="DE155" s="511"/>
      <c r="DF155" s="511"/>
      <c r="DG155" s="511"/>
      <c r="DH155" s="511"/>
      <c r="DI155" s="511"/>
      <c r="DJ155" s="511"/>
      <c r="DK155" s="511"/>
      <c r="DL155" s="511"/>
      <c r="DM155" s="511"/>
      <c r="DN155" s="511"/>
      <c r="DO155" s="511"/>
      <c r="DP155" s="511"/>
      <c r="DQ155" s="511"/>
      <c r="DR155" s="511"/>
      <c r="DS155" s="511"/>
      <c r="DT155" s="511"/>
      <c r="DU155" s="511"/>
      <c r="DV155" s="511"/>
      <c r="DW155" s="511"/>
      <c r="DX155" s="511"/>
      <c r="DY155" s="511"/>
      <c r="DZ155" s="511"/>
      <c r="EA155" s="511"/>
      <c r="EB155" s="511"/>
      <c r="EC155" s="511"/>
      <c r="ED155" s="511"/>
      <c r="EE155" s="511"/>
      <c r="EF155" s="511"/>
      <c r="EG155" s="511"/>
      <c r="EH155" s="511"/>
      <c r="EI155" s="511"/>
      <c r="EJ155" s="511"/>
      <c r="EK155" s="511"/>
      <c r="EL155" s="511"/>
      <c r="EM155" s="511"/>
      <c r="EN155" s="511"/>
      <c r="EO155" s="511"/>
      <c r="EP155" s="511"/>
      <c r="EQ155" s="511"/>
      <c r="ER155" s="511"/>
      <c r="ES155" s="511"/>
      <c r="ET155" s="511"/>
      <c r="EU155" s="511"/>
      <c r="EV155" s="511"/>
      <c r="EW155" s="511"/>
      <c r="EX155" s="511"/>
      <c r="EY155" s="511"/>
      <c r="EZ155" s="511"/>
      <c r="FA155" s="511"/>
      <c r="FB155" s="511"/>
      <c r="FC155" s="511"/>
      <c r="FD155" s="511"/>
      <c r="FE155" s="511"/>
      <c r="FF155" s="511"/>
      <c r="FG155" s="511"/>
      <c r="FH155" s="511"/>
      <c r="FI155" s="511"/>
      <c r="FJ155" s="511"/>
      <c r="FK155" s="511"/>
      <c r="FL155" s="511"/>
      <c r="FM155" s="511"/>
      <c r="FN155" s="511"/>
      <c r="FO155" s="511"/>
    </row>
    <row r="156" s="636" customFormat="1" ht="48" spans="1:26">
      <c r="A156" s="297">
        <v>9</v>
      </c>
      <c r="B156" s="180" t="s">
        <v>788</v>
      </c>
      <c r="C156" s="473" t="s">
        <v>103</v>
      </c>
      <c r="D156" s="473" t="s">
        <v>266</v>
      </c>
      <c r="E156" s="181" t="s">
        <v>642</v>
      </c>
      <c r="F156" s="491" t="s">
        <v>789</v>
      </c>
      <c r="G156" s="181" t="s">
        <v>790</v>
      </c>
      <c r="H156" s="460">
        <v>12000</v>
      </c>
      <c r="I156" s="460">
        <v>100</v>
      </c>
      <c r="J156" s="460" t="s">
        <v>791</v>
      </c>
      <c r="K156" s="460">
        <v>3500</v>
      </c>
      <c r="L156" s="180" t="s">
        <v>792</v>
      </c>
      <c r="M156" s="495" t="s">
        <v>115</v>
      </c>
      <c r="N156" s="179" t="s">
        <v>34</v>
      </c>
      <c r="O156" s="505" t="s">
        <v>793</v>
      </c>
      <c r="P156" s="242" t="s">
        <v>794</v>
      </c>
      <c r="Q156" s="738" t="s">
        <v>560</v>
      </c>
      <c r="R156" s="738" t="s">
        <v>561</v>
      </c>
      <c r="S156" s="25" t="s">
        <v>551</v>
      </c>
      <c r="W156" s="739"/>
      <c r="X156" s="739"/>
      <c r="Y156" s="739"/>
      <c r="Z156" s="739"/>
    </row>
    <row r="157" s="448" customFormat="1" ht="22.5" spans="1:26">
      <c r="A157" s="297">
        <v>10</v>
      </c>
      <c r="B157" s="182" t="s">
        <v>1071</v>
      </c>
      <c r="C157" s="464" t="s">
        <v>103</v>
      </c>
      <c r="D157" s="183" t="s">
        <v>133</v>
      </c>
      <c r="E157" s="184" t="s">
        <v>1072</v>
      </c>
      <c r="F157" s="182" t="s">
        <v>1073</v>
      </c>
      <c r="G157" s="184">
        <v>2016</v>
      </c>
      <c r="H157" s="460">
        <v>2000</v>
      </c>
      <c r="I157" s="460">
        <v>1250</v>
      </c>
      <c r="J157" s="460" t="s">
        <v>1074</v>
      </c>
      <c r="K157" s="460">
        <v>750</v>
      </c>
      <c r="L157" s="180" t="s">
        <v>114</v>
      </c>
      <c r="M157" s="464" t="s">
        <v>115</v>
      </c>
      <c r="N157" s="457" t="s">
        <v>122</v>
      </c>
      <c r="O157" s="483" t="s">
        <v>1075</v>
      </c>
      <c r="P157" s="457" t="s">
        <v>1076</v>
      </c>
      <c r="Q157" s="457" t="s">
        <v>1077</v>
      </c>
      <c r="R157" s="457" t="s">
        <v>1078</v>
      </c>
      <c r="S157" s="605" t="s">
        <v>1079</v>
      </c>
      <c r="W157" s="691"/>
      <c r="X157" s="691"/>
      <c r="Y157" s="691"/>
      <c r="Z157" s="691"/>
    </row>
    <row r="158" s="448" customFormat="1" ht="33.75" spans="1:26">
      <c r="A158" s="297">
        <v>11</v>
      </c>
      <c r="B158" s="182" t="s">
        <v>1096</v>
      </c>
      <c r="C158" s="464" t="s">
        <v>103</v>
      </c>
      <c r="D158" s="183" t="s">
        <v>133</v>
      </c>
      <c r="E158" s="184" t="s">
        <v>1072</v>
      </c>
      <c r="F158" s="182" t="s">
        <v>1097</v>
      </c>
      <c r="G158" s="184">
        <v>2016</v>
      </c>
      <c r="H158" s="462">
        <v>850</v>
      </c>
      <c r="I158" s="183"/>
      <c r="J158" s="484" t="s">
        <v>1082</v>
      </c>
      <c r="K158" s="464">
        <v>850</v>
      </c>
      <c r="L158" s="180" t="s">
        <v>114</v>
      </c>
      <c r="M158" s="464" t="s">
        <v>115</v>
      </c>
      <c r="N158" s="457" t="s">
        <v>34</v>
      </c>
      <c r="O158" s="483" t="s">
        <v>1092</v>
      </c>
      <c r="P158" s="457" t="s">
        <v>1093</v>
      </c>
      <c r="Q158" s="457" t="s">
        <v>1077</v>
      </c>
      <c r="R158" s="457" t="s">
        <v>1094</v>
      </c>
      <c r="S158" s="605" t="s">
        <v>1095</v>
      </c>
      <c r="W158" s="691"/>
      <c r="X158" s="691"/>
      <c r="Y158" s="691"/>
      <c r="Z158" s="691"/>
    </row>
    <row r="159" s="448" customFormat="1" ht="45" spans="1:26">
      <c r="A159" s="297">
        <v>12</v>
      </c>
      <c r="B159" s="182" t="s">
        <v>1098</v>
      </c>
      <c r="C159" s="464" t="s">
        <v>103</v>
      </c>
      <c r="D159" s="183" t="s">
        <v>133</v>
      </c>
      <c r="E159" s="184" t="s">
        <v>1072</v>
      </c>
      <c r="F159" s="182" t="s">
        <v>1099</v>
      </c>
      <c r="G159" s="184">
        <v>2016</v>
      </c>
      <c r="H159" s="462">
        <v>600</v>
      </c>
      <c r="I159" s="183"/>
      <c r="J159" s="484" t="s">
        <v>1082</v>
      </c>
      <c r="K159" s="464">
        <v>600</v>
      </c>
      <c r="L159" s="180" t="s">
        <v>114</v>
      </c>
      <c r="M159" s="464" t="s">
        <v>115</v>
      </c>
      <c r="N159" s="457" t="s">
        <v>34</v>
      </c>
      <c r="O159" s="483" t="s">
        <v>1092</v>
      </c>
      <c r="P159" s="457" t="s">
        <v>1093</v>
      </c>
      <c r="Q159" s="457" t="s">
        <v>1077</v>
      </c>
      <c r="R159" s="457" t="s">
        <v>1094</v>
      </c>
      <c r="S159" s="605" t="s">
        <v>1095</v>
      </c>
      <c r="W159" s="691"/>
      <c r="X159" s="691"/>
      <c r="Y159" s="691"/>
      <c r="Z159" s="691"/>
    </row>
    <row r="160" s="504" customFormat="1" ht="44.25" customHeight="1" spans="1:26">
      <c r="A160" s="297">
        <v>13</v>
      </c>
      <c r="B160" s="180" t="s">
        <v>1121</v>
      </c>
      <c r="C160" s="179"/>
      <c r="D160" s="179" t="s">
        <v>133</v>
      </c>
      <c r="E160" s="179" t="s">
        <v>1072</v>
      </c>
      <c r="F160" s="189" t="s">
        <v>1122</v>
      </c>
      <c r="G160" s="181" t="s">
        <v>1123</v>
      </c>
      <c r="H160" s="460">
        <v>12000</v>
      </c>
      <c r="I160" s="259"/>
      <c r="J160" s="180" t="s">
        <v>1124</v>
      </c>
      <c r="K160" s="259">
        <v>2000</v>
      </c>
      <c r="L160" s="180" t="s">
        <v>1125</v>
      </c>
      <c r="M160" s="179" t="s">
        <v>92</v>
      </c>
      <c r="N160" s="464" t="s">
        <v>33</v>
      </c>
      <c r="O160" s="729" t="s">
        <v>1126</v>
      </c>
      <c r="P160" s="222" t="s">
        <v>1127</v>
      </c>
      <c r="Q160" s="242"/>
      <c r="R160" s="242"/>
      <c r="S160" s="605" t="s">
        <v>1095</v>
      </c>
      <c r="W160" s="700"/>
      <c r="X160" s="700"/>
      <c r="Y160" s="700"/>
      <c r="Z160" s="700"/>
    </row>
    <row r="161" s="504" customFormat="1" ht="39" customHeight="1" spans="1:26">
      <c r="A161" s="297">
        <v>14</v>
      </c>
      <c r="B161" s="492" t="s">
        <v>1132</v>
      </c>
      <c r="C161" s="492" t="s">
        <v>103</v>
      </c>
      <c r="D161" s="493" t="s">
        <v>266</v>
      </c>
      <c r="E161" s="493" t="s">
        <v>1072</v>
      </c>
      <c r="F161" s="492" t="s">
        <v>1133</v>
      </c>
      <c r="G161" s="493" t="s">
        <v>1134</v>
      </c>
      <c r="H161" s="493">
        <v>500</v>
      </c>
      <c r="I161" s="493">
        <v>50</v>
      </c>
      <c r="J161" s="492" t="s">
        <v>1135</v>
      </c>
      <c r="K161" s="493">
        <v>450</v>
      </c>
      <c r="L161" s="492" t="s">
        <v>91</v>
      </c>
      <c r="M161" s="493" t="s">
        <v>92</v>
      </c>
      <c r="N161" s="493" t="s">
        <v>34</v>
      </c>
      <c r="O161" s="730" t="s">
        <v>1136</v>
      </c>
      <c r="P161" s="731" t="s">
        <v>1137</v>
      </c>
      <c r="Q161" s="731" t="s">
        <v>560</v>
      </c>
      <c r="R161" s="730" t="s">
        <v>1138</v>
      </c>
      <c r="S161" s="605" t="s">
        <v>1095</v>
      </c>
      <c r="W161" s="700"/>
      <c r="X161" s="700"/>
      <c r="Y161" s="700"/>
      <c r="Z161" s="700"/>
    </row>
    <row r="162" s="442" customFormat="1" ht="19.5" customHeight="1" spans="1:26">
      <c r="A162" s="656" t="s">
        <v>1463</v>
      </c>
      <c r="B162" s="650" t="str">
        <f>"商贸服务类"&amp;SUBTOTAL(3,A162:A176)-2&amp;"个"</f>
        <v>商贸服务类13个</v>
      </c>
      <c r="C162" s="654"/>
      <c r="D162" s="654"/>
      <c r="E162" s="454"/>
      <c r="F162" s="453"/>
      <c r="G162" s="467"/>
      <c r="H162" s="721">
        <f t="shared" ref="H162:I162" si="7">SUM(H163:H175)</f>
        <v>457800</v>
      </c>
      <c r="I162" s="721">
        <f t="shared" si="7"/>
        <v>88000</v>
      </c>
      <c r="J162" s="453"/>
      <c r="K162" s="721">
        <f>SUM(K163:K175)</f>
        <v>126600</v>
      </c>
      <c r="L162" s="453"/>
      <c r="M162" s="454"/>
      <c r="N162" s="452"/>
      <c r="O162" s="732"/>
      <c r="P162" s="733"/>
      <c r="Q162" s="740"/>
      <c r="R162" s="654"/>
      <c r="S162" s="693"/>
      <c r="W162" s="694"/>
      <c r="X162" s="694"/>
      <c r="Y162" s="694"/>
      <c r="Z162" s="694"/>
    </row>
    <row r="163" s="441" customFormat="1" ht="56.25" spans="1:26">
      <c r="A163" s="297">
        <v>1</v>
      </c>
      <c r="B163" s="182" t="s">
        <v>40</v>
      </c>
      <c r="C163" s="183" t="s">
        <v>26</v>
      </c>
      <c r="D163" s="183" t="s">
        <v>41</v>
      </c>
      <c r="E163" s="184" t="s">
        <v>28</v>
      </c>
      <c r="F163" s="182" t="s">
        <v>42</v>
      </c>
      <c r="G163" s="457" t="s">
        <v>43</v>
      </c>
      <c r="H163" s="466">
        <v>258800</v>
      </c>
      <c r="I163" s="184">
        <v>80000</v>
      </c>
      <c r="J163" s="182" t="s">
        <v>44</v>
      </c>
      <c r="K163" s="464">
        <v>50000</v>
      </c>
      <c r="L163" s="465" t="s">
        <v>45</v>
      </c>
      <c r="M163" s="464" t="s">
        <v>33</v>
      </c>
      <c r="N163" s="464" t="s">
        <v>34</v>
      </c>
      <c r="O163" s="483" t="s">
        <v>46</v>
      </c>
      <c r="P163" s="457" t="s">
        <v>47</v>
      </c>
      <c r="Q163" s="457" t="s">
        <v>37</v>
      </c>
      <c r="R163" s="457" t="s">
        <v>48</v>
      </c>
      <c r="S163" s="605" t="s">
        <v>39</v>
      </c>
      <c r="W163" s="690"/>
      <c r="X163" s="690"/>
      <c r="Y163" s="690"/>
      <c r="Z163" s="690"/>
    </row>
    <row r="164" s="441" customFormat="1" ht="22.5" spans="1:26">
      <c r="A164" s="297">
        <v>2</v>
      </c>
      <c r="B164" s="182" t="s">
        <v>74</v>
      </c>
      <c r="C164" s="183" t="s">
        <v>26</v>
      </c>
      <c r="D164" s="183" t="s">
        <v>41</v>
      </c>
      <c r="E164" s="184" t="s">
        <v>28</v>
      </c>
      <c r="F164" s="182" t="s">
        <v>75</v>
      </c>
      <c r="G164" s="184" t="s">
        <v>76</v>
      </c>
      <c r="H164" s="466">
        <v>60000</v>
      </c>
      <c r="I164" s="466"/>
      <c r="J164" s="466" t="s">
        <v>77</v>
      </c>
      <c r="K164" s="466">
        <v>15000</v>
      </c>
      <c r="L164" s="465" t="s">
        <v>78</v>
      </c>
      <c r="M164" s="464" t="s">
        <v>79</v>
      </c>
      <c r="N164" s="464" t="s">
        <v>33</v>
      </c>
      <c r="O164" s="483" t="s">
        <v>80</v>
      </c>
      <c r="P164" s="457" t="s">
        <v>64</v>
      </c>
      <c r="Q164" s="457" t="s">
        <v>37</v>
      </c>
      <c r="R164" s="457" t="s">
        <v>65</v>
      </c>
      <c r="S164" s="605" t="s">
        <v>39</v>
      </c>
      <c r="W164" s="690"/>
      <c r="X164" s="690"/>
      <c r="Y164" s="690"/>
      <c r="Z164" s="690"/>
    </row>
    <row r="165" s="441" customFormat="1" ht="33.75" spans="1:26">
      <c r="A165" s="297">
        <v>3</v>
      </c>
      <c r="B165" s="182" t="s">
        <v>87</v>
      </c>
      <c r="C165" s="183" t="s">
        <v>50</v>
      </c>
      <c r="D165" s="183" t="s">
        <v>41</v>
      </c>
      <c r="E165" s="184" t="s">
        <v>28</v>
      </c>
      <c r="F165" s="182" t="s">
        <v>88</v>
      </c>
      <c r="G165" s="458" t="s">
        <v>89</v>
      </c>
      <c r="H165" s="466">
        <v>30000</v>
      </c>
      <c r="I165" s="466"/>
      <c r="J165" s="466" t="s">
        <v>90</v>
      </c>
      <c r="K165" s="466">
        <v>8000</v>
      </c>
      <c r="L165" s="483" t="s">
        <v>91</v>
      </c>
      <c r="M165" s="464" t="s">
        <v>92</v>
      </c>
      <c r="N165" s="464" t="s">
        <v>33</v>
      </c>
      <c r="O165" s="483" t="s">
        <v>93</v>
      </c>
      <c r="P165" s="457" t="s">
        <v>94</v>
      </c>
      <c r="Q165" s="457" t="s">
        <v>37</v>
      </c>
      <c r="R165" s="457" t="s">
        <v>95</v>
      </c>
      <c r="S165" s="605" t="s">
        <v>39</v>
      </c>
      <c r="W165" s="690"/>
      <c r="X165" s="690"/>
      <c r="Y165" s="690"/>
      <c r="Z165" s="690"/>
    </row>
    <row r="166" s="496" customFormat="1" ht="24" customHeight="1" spans="1:26">
      <c r="A166" s="297">
        <v>4</v>
      </c>
      <c r="B166" s="211" t="s">
        <v>312</v>
      </c>
      <c r="C166" s="248"/>
      <c r="D166" s="248" t="s">
        <v>41</v>
      </c>
      <c r="E166" s="457" t="s">
        <v>267</v>
      </c>
      <c r="F166" s="180" t="s">
        <v>313</v>
      </c>
      <c r="G166" s="184" t="s">
        <v>106</v>
      </c>
      <c r="H166" s="466">
        <v>8000</v>
      </c>
      <c r="I166" s="466"/>
      <c r="J166" s="466" t="s">
        <v>191</v>
      </c>
      <c r="K166" s="466">
        <v>500</v>
      </c>
      <c r="L166" s="480" t="s">
        <v>306</v>
      </c>
      <c r="M166" s="458" t="s">
        <v>122</v>
      </c>
      <c r="N166" s="457" t="s">
        <v>33</v>
      </c>
      <c r="O166" s="711"/>
      <c r="P166" s="5"/>
      <c r="Q166" s="5"/>
      <c r="R166" s="5"/>
      <c r="S166" s="25" t="s">
        <v>285</v>
      </c>
      <c r="W166" s="741"/>
      <c r="X166" s="741"/>
      <c r="Y166" s="741"/>
      <c r="Z166" s="741"/>
    </row>
    <row r="167" s="498" customFormat="1" ht="22.5" spans="1:26">
      <c r="A167" s="297">
        <v>5</v>
      </c>
      <c r="B167" s="211" t="s">
        <v>314</v>
      </c>
      <c r="C167" s="248"/>
      <c r="D167" s="248" t="s">
        <v>41</v>
      </c>
      <c r="E167" s="457" t="s">
        <v>267</v>
      </c>
      <c r="F167" s="180" t="s">
        <v>315</v>
      </c>
      <c r="G167" s="184" t="s">
        <v>106</v>
      </c>
      <c r="H167" s="466">
        <v>3000</v>
      </c>
      <c r="I167" s="466"/>
      <c r="J167" s="466" t="s">
        <v>191</v>
      </c>
      <c r="K167" s="466">
        <v>1000</v>
      </c>
      <c r="L167" s="480" t="s">
        <v>288</v>
      </c>
      <c r="M167" s="181" t="s">
        <v>289</v>
      </c>
      <c r="N167" s="457" t="s">
        <v>33</v>
      </c>
      <c r="O167" s="711"/>
      <c r="P167" s="587"/>
      <c r="Q167" s="587"/>
      <c r="R167" s="582"/>
      <c r="S167" s="25" t="s">
        <v>285</v>
      </c>
      <c r="W167" s="705"/>
      <c r="X167" s="705"/>
      <c r="Y167" s="705"/>
      <c r="Z167" s="705"/>
    </row>
    <row r="168" ht="22.5" spans="1:19">
      <c r="A168" s="297">
        <v>6</v>
      </c>
      <c r="B168" s="182" t="s">
        <v>480</v>
      </c>
      <c r="C168" s="464" t="s">
        <v>26</v>
      </c>
      <c r="D168" s="183" t="s">
        <v>41</v>
      </c>
      <c r="E168" s="183" t="s">
        <v>439</v>
      </c>
      <c r="F168" s="182" t="s">
        <v>481</v>
      </c>
      <c r="G168" s="184" t="s">
        <v>53</v>
      </c>
      <c r="H168" s="466">
        <v>24000</v>
      </c>
      <c r="I168" s="466"/>
      <c r="J168" s="466" t="s">
        <v>482</v>
      </c>
      <c r="K168" s="466">
        <v>10000</v>
      </c>
      <c r="L168" s="483" t="s">
        <v>451</v>
      </c>
      <c r="M168" s="464" t="s">
        <v>33</v>
      </c>
      <c r="N168" s="464" t="s">
        <v>33</v>
      </c>
      <c r="O168" s="483" t="s">
        <v>443</v>
      </c>
      <c r="P168" s="457" t="s">
        <v>194</v>
      </c>
      <c r="Q168" s="457" t="s">
        <v>444</v>
      </c>
      <c r="R168" s="457" t="s">
        <v>445</v>
      </c>
      <c r="S168" s="605" t="s">
        <v>446</v>
      </c>
    </row>
    <row r="169" ht="45" spans="1:19">
      <c r="A169" s="297">
        <v>7</v>
      </c>
      <c r="B169" s="182" t="s">
        <v>524</v>
      </c>
      <c r="C169" s="183" t="s">
        <v>26</v>
      </c>
      <c r="D169" s="183" t="s">
        <v>41</v>
      </c>
      <c r="E169" s="183" t="s">
        <v>439</v>
      </c>
      <c r="F169" s="182" t="s">
        <v>525</v>
      </c>
      <c r="G169" s="184" t="s">
        <v>89</v>
      </c>
      <c r="H169" s="466">
        <v>30000</v>
      </c>
      <c r="I169" s="466"/>
      <c r="J169" s="466" t="s">
        <v>526</v>
      </c>
      <c r="K169" s="466">
        <v>16000</v>
      </c>
      <c r="L169" s="483" t="s">
        <v>527</v>
      </c>
      <c r="M169" s="464" t="s">
        <v>92</v>
      </c>
      <c r="N169" s="464" t="s">
        <v>33</v>
      </c>
      <c r="O169" s="483" t="s">
        <v>528</v>
      </c>
      <c r="P169" s="457" t="s">
        <v>529</v>
      </c>
      <c r="Q169" s="457" t="s">
        <v>444</v>
      </c>
      <c r="R169" s="457" t="s">
        <v>530</v>
      </c>
      <c r="S169" s="605" t="s">
        <v>446</v>
      </c>
    </row>
    <row r="170" s="497" customFormat="1" ht="22.5" spans="1:26">
      <c r="A170" s="297">
        <v>8</v>
      </c>
      <c r="B170" s="525" t="s">
        <v>548</v>
      </c>
      <c r="C170" s="526"/>
      <c r="D170" s="526" t="s">
        <v>41</v>
      </c>
      <c r="E170" s="526" t="s">
        <v>439</v>
      </c>
      <c r="F170" s="525" t="s">
        <v>549</v>
      </c>
      <c r="G170" s="332">
        <v>2016</v>
      </c>
      <c r="H170" s="466">
        <v>1000</v>
      </c>
      <c r="I170" s="466"/>
      <c r="J170" s="466" t="s">
        <v>550</v>
      </c>
      <c r="K170" s="466">
        <v>100</v>
      </c>
      <c r="L170" s="536" t="s">
        <v>505</v>
      </c>
      <c r="M170" s="255" t="s">
        <v>33</v>
      </c>
      <c r="N170" s="260" t="s">
        <v>79</v>
      </c>
      <c r="O170" s="536"/>
      <c r="P170" s="260"/>
      <c r="Q170" s="260"/>
      <c r="R170" s="260"/>
      <c r="S170" s="605" t="s">
        <v>446</v>
      </c>
      <c r="W170" s="742"/>
      <c r="X170" s="742"/>
      <c r="Y170" s="742"/>
      <c r="Z170" s="742"/>
    </row>
    <row r="171" s="441" customFormat="1" ht="22.5" spans="1:26">
      <c r="A171" s="297">
        <v>9</v>
      </c>
      <c r="B171" s="182" t="s">
        <v>641</v>
      </c>
      <c r="C171" s="183" t="s">
        <v>26</v>
      </c>
      <c r="D171" s="179" t="s">
        <v>41</v>
      </c>
      <c r="E171" s="184" t="s">
        <v>642</v>
      </c>
      <c r="F171" s="461" t="s">
        <v>643</v>
      </c>
      <c r="G171" s="181" t="s">
        <v>106</v>
      </c>
      <c r="H171" s="462">
        <v>1500</v>
      </c>
      <c r="I171" s="183"/>
      <c r="J171" s="191" t="s">
        <v>644</v>
      </c>
      <c r="K171" s="181">
        <v>1500</v>
      </c>
      <c r="L171" s="180" t="s">
        <v>645</v>
      </c>
      <c r="M171" s="464" t="s">
        <v>79</v>
      </c>
      <c r="N171" s="457" t="s">
        <v>33</v>
      </c>
      <c r="O171" s="180" t="s">
        <v>646</v>
      </c>
      <c r="P171" s="201" t="s">
        <v>647</v>
      </c>
      <c r="Q171" s="201" t="s">
        <v>648</v>
      </c>
      <c r="R171" s="201" t="s">
        <v>647</v>
      </c>
      <c r="S171" s="728" t="s">
        <v>649</v>
      </c>
      <c r="W171" s="690"/>
      <c r="X171" s="690"/>
      <c r="Y171" s="690"/>
      <c r="Z171" s="690"/>
    </row>
    <row r="172" s="448" customFormat="1" ht="33.75" spans="1:26">
      <c r="A172" s="297">
        <v>10</v>
      </c>
      <c r="B172" s="182" t="s">
        <v>1187</v>
      </c>
      <c r="C172" s="464" t="s">
        <v>103</v>
      </c>
      <c r="D172" s="183" t="s">
        <v>41</v>
      </c>
      <c r="E172" s="184" t="s">
        <v>1144</v>
      </c>
      <c r="F172" s="182" t="s">
        <v>1188</v>
      </c>
      <c r="G172" s="184" t="s">
        <v>119</v>
      </c>
      <c r="H172" s="462">
        <v>5000</v>
      </c>
      <c r="I172" s="183">
        <v>2000</v>
      </c>
      <c r="J172" s="484" t="s">
        <v>1183</v>
      </c>
      <c r="K172" s="464">
        <v>3000</v>
      </c>
      <c r="L172" s="465" t="s">
        <v>1189</v>
      </c>
      <c r="M172" s="464" t="s">
        <v>33</v>
      </c>
      <c r="N172" s="457" t="s">
        <v>92</v>
      </c>
      <c r="O172" s="483" t="s">
        <v>1190</v>
      </c>
      <c r="P172" s="457" t="s">
        <v>1191</v>
      </c>
      <c r="Q172" s="457" t="s">
        <v>1150</v>
      </c>
      <c r="R172" s="457" t="s">
        <v>1159</v>
      </c>
      <c r="S172" s="605" t="s">
        <v>1152</v>
      </c>
      <c r="W172" s="691"/>
      <c r="X172" s="691"/>
      <c r="Y172" s="691"/>
      <c r="Z172" s="691"/>
    </row>
    <row r="173" s="448" customFormat="1" ht="22.5" spans="1:26">
      <c r="A173" s="297">
        <v>11</v>
      </c>
      <c r="B173" s="182" t="s">
        <v>1235</v>
      </c>
      <c r="C173" s="464" t="s">
        <v>103</v>
      </c>
      <c r="D173" s="183" t="s">
        <v>41</v>
      </c>
      <c r="E173" s="184" t="s">
        <v>1144</v>
      </c>
      <c r="F173" s="182" t="s">
        <v>1236</v>
      </c>
      <c r="G173" s="184">
        <v>2016</v>
      </c>
      <c r="H173" s="462">
        <v>3500</v>
      </c>
      <c r="I173" s="183">
        <v>500</v>
      </c>
      <c r="J173" s="484" t="s">
        <v>1204</v>
      </c>
      <c r="K173" s="464">
        <v>3500</v>
      </c>
      <c r="L173" s="465" t="s">
        <v>1178</v>
      </c>
      <c r="M173" s="464" t="s">
        <v>92</v>
      </c>
      <c r="N173" s="457" t="s">
        <v>34</v>
      </c>
      <c r="O173" s="483" t="s">
        <v>1237</v>
      </c>
      <c r="P173" s="457" t="s">
        <v>1238</v>
      </c>
      <c r="Q173" s="457" t="s">
        <v>1150</v>
      </c>
      <c r="R173" s="457" t="s">
        <v>1239</v>
      </c>
      <c r="S173" s="605" t="s">
        <v>1152</v>
      </c>
      <c r="W173" s="691"/>
      <c r="X173" s="691"/>
      <c r="Y173" s="691"/>
      <c r="Z173" s="691"/>
    </row>
    <row r="174" s="448" customFormat="1" ht="22.5" spans="1:26">
      <c r="A174" s="297">
        <v>12</v>
      </c>
      <c r="B174" s="182" t="s">
        <v>1240</v>
      </c>
      <c r="C174" s="464" t="s">
        <v>103</v>
      </c>
      <c r="D174" s="183" t="s">
        <v>41</v>
      </c>
      <c r="E174" s="184" t="s">
        <v>1144</v>
      </c>
      <c r="F174" s="182" t="s">
        <v>1241</v>
      </c>
      <c r="G174" s="184">
        <v>2016</v>
      </c>
      <c r="H174" s="462">
        <v>3000</v>
      </c>
      <c r="I174" s="183">
        <v>500</v>
      </c>
      <c r="J174" s="484" t="s">
        <v>1204</v>
      </c>
      <c r="K174" s="464">
        <v>3000</v>
      </c>
      <c r="L174" s="465" t="s">
        <v>1178</v>
      </c>
      <c r="M174" s="464" t="s">
        <v>92</v>
      </c>
      <c r="N174" s="457" t="s">
        <v>34</v>
      </c>
      <c r="O174" s="483" t="s">
        <v>1242</v>
      </c>
      <c r="P174" s="457" t="s">
        <v>1243</v>
      </c>
      <c r="Q174" s="457" t="s">
        <v>1150</v>
      </c>
      <c r="R174" s="457" t="s">
        <v>1244</v>
      </c>
      <c r="S174" s="605" t="s">
        <v>1152</v>
      </c>
      <c r="W174" s="691"/>
      <c r="X174" s="691"/>
      <c r="Y174" s="691"/>
      <c r="Z174" s="691"/>
    </row>
    <row r="175" s="448" customFormat="1" ht="33.75" spans="1:26">
      <c r="A175" s="297">
        <v>13</v>
      </c>
      <c r="B175" s="182" t="s">
        <v>1254</v>
      </c>
      <c r="C175" s="464" t="s">
        <v>50</v>
      </c>
      <c r="D175" s="183" t="s">
        <v>41</v>
      </c>
      <c r="E175" s="184" t="s">
        <v>1144</v>
      </c>
      <c r="F175" s="182" t="s">
        <v>1255</v>
      </c>
      <c r="G175" s="184" t="s">
        <v>53</v>
      </c>
      <c r="H175" s="462">
        <v>30000</v>
      </c>
      <c r="I175" s="183">
        <v>5000</v>
      </c>
      <c r="J175" s="484" t="s">
        <v>1256</v>
      </c>
      <c r="K175" s="464">
        <v>15000</v>
      </c>
      <c r="L175" s="465" t="s">
        <v>1257</v>
      </c>
      <c r="M175" s="464" t="s">
        <v>33</v>
      </c>
      <c r="N175" s="457" t="s">
        <v>34</v>
      </c>
      <c r="O175" s="483" t="s">
        <v>1258</v>
      </c>
      <c r="P175" s="457" t="s">
        <v>1259</v>
      </c>
      <c r="Q175" s="457" t="s">
        <v>1150</v>
      </c>
      <c r="R175" s="457" t="s">
        <v>1218</v>
      </c>
      <c r="S175" s="605" t="s">
        <v>1174</v>
      </c>
      <c r="W175" s="691"/>
      <c r="X175" s="691"/>
      <c r="Y175" s="691"/>
      <c r="Z175" s="691"/>
    </row>
    <row r="176" s="634" customFormat="1" ht="21.75" customHeight="1" spans="1:26">
      <c r="A176" s="649" t="s">
        <v>166</v>
      </c>
      <c r="B176" s="650" t="str">
        <f>"预备项目"&amp;SUBTOTAL(3,A176:A267)-8&amp;"个"</f>
        <v>预备项目84个</v>
      </c>
      <c r="C176" s="651"/>
      <c r="D176" s="651"/>
      <c r="E176" s="652"/>
      <c r="F176" s="653"/>
      <c r="G176" s="652"/>
      <c r="H176" s="469">
        <f t="shared" ref="H176:I176" si="8">SUM(H177,H194,H209,H217,H245,H259)</f>
        <v>4005105.68</v>
      </c>
      <c r="I176" s="469">
        <f t="shared" si="8"/>
        <v>22100</v>
      </c>
      <c r="J176" s="653"/>
      <c r="K176" s="469">
        <f>SUM(K177,K194,K209,K217,K245,K259)</f>
        <v>1041660</v>
      </c>
      <c r="L176" s="672"/>
      <c r="M176" s="673"/>
      <c r="N176" s="673"/>
      <c r="O176" s="674"/>
      <c r="P176" s="675"/>
      <c r="Q176" s="675"/>
      <c r="R176" s="675"/>
      <c r="S176" s="687"/>
      <c r="W176" s="688"/>
      <c r="X176" s="688"/>
      <c r="Y176" s="688"/>
      <c r="Z176" s="688"/>
    </row>
    <row r="177" s="634" customFormat="1" ht="18" customHeight="1" spans="1:26">
      <c r="A177" s="654" t="s">
        <v>1453</v>
      </c>
      <c r="B177" s="655" t="str">
        <f>"工业类"&amp;SUBTOTAL(3,A177:A194)-2&amp;"个"</f>
        <v>工业类16个</v>
      </c>
      <c r="C177" s="651"/>
      <c r="D177" s="651"/>
      <c r="E177" s="652"/>
      <c r="F177" s="653"/>
      <c r="G177" s="652"/>
      <c r="H177" s="469">
        <f t="shared" ref="H177:I177" si="9">SUM(H178:H193)</f>
        <v>314500</v>
      </c>
      <c r="I177" s="469">
        <f t="shared" si="9"/>
        <v>11000</v>
      </c>
      <c r="J177" s="653"/>
      <c r="K177" s="469">
        <f>SUM(K178:K193)</f>
        <v>73000</v>
      </c>
      <c r="L177" s="672"/>
      <c r="M177" s="673"/>
      <c r="N177" s="673"/>
      <c r="O177" s="674"/>
      <c r="P177" s="675"/>
      <c r="Q177" s="675"/>
      <c r="R177" s="675"/>
      <c r="S177" s="687"/>
      <c r="W177" s="688"/>
      <c r="X177" s="688"/>
      <c r="Y177" s="688"/>
      <c r="Z177" s="688"/>
    </row>
    <row r="178" s="448" customFormat="1" ht="22.5" spans="1:26">
      <c r="A178" s="297">
        <v>1</v>
      </c>
      <c r="B178" s="182" t="s">
        <v>960</v>
      </c>
      <c r="C178" s="183" t="s">
        <v>188</v>
      </c>
      <c r="D178" s="183" t="s">
        <v>433</v>
      </c>
      <c r="E178" s="184" t="s">
        <v>894</v>
      </c>
      <c r="F178" s="182" t="s">
        <v>961</v>
      </c>
      <c r="G178" s="184" t="s">
        <v>962</v>
      </c>
      <c r="H178" s="462">
        <v>100000</v>
      </c>
      <c r="I178" s="464"/>
      <c r="J178" s="182" t="s">
        <v>963</v>
      </c>
      <c r="K178" s="464">
        <v>15000</v>
      </c>
      <c r="L178" s="483" t="s">
        <v>964</v>
      </c>
      <c r="M178" s="464" t="s">
        <v>34</v>
      </c>
      <c r="N178" s="457" t="s">
        <v>33</v>
      </c>
      <c r="O178" s="483" t="s">
        <v>965</v>
      </c>
      <c r="P178" s="457"/>
      <c r="Q178" s="457" t="s">
        <v>966</v>
      </c>
      <c r="R178" s="457" t="s">
        <v>967</v>
      </c>
      <c r="S178" s="605" t="s">
        <v>905</v>
      </c>
      <c r="W178" s="691"/>
      <c r="X178" s="691"/>
      <c r="Y178" s="691"/>
      <c r="Z178" s="691"/>
    </row>
    <row r="179" s="519" customFormat="1" ht="33.75" spans="1:26">
      <c r="A179" s="297">
        <v>2</v>
      </c>
      <c r="B179" s="182" t="s">
        <v>1054</v>
      </c>
      <c r="C179" s="464" t="s">
        <v>103</v>
      </c>
      <c r="D179" s="464" t="s">
        <v>433</v>
      </c>
      <c r="E179" s="457" t="s">
        <v>984</v>
      </c>
      <c r="F179" s="465" t="s">
        <v>1055</v>
      </c>
      <c r="G179" s="457" t="s">
        <v>89</v>
      </c>
      <c r="H179" s="466">
        <v>10000</v>
      </c>
      <c r="I179" s="464"/>
      <c r="J179" s="483" t="s">
        <v>579</v>
      </c>
      <c r="K179" s="464">
        <v>2000</v>
      </c>
      <c r="L179" s="465" t="s">
        <v>324</v>
      </c>
      <c r="M179" s="464" t="s">
        <v>70</v>
      </c>
      <c r="N179" s="464" t="s">
        <v>33</v>
      </c>
      <c r="O179" s="483"/>
      <c r="P179" s="457"/>
      <c r="Q179" s="588"/>
      <c r="R179" s="535"/>
      <c r="S179" s="605" t="s">
        <v>997</v>
      </c>
      <c r="W179" s="701"/>
      <c r="X179" s="701"/>
      <c r="Y179" s="701"/>
      <c r="Z179" s="701"/>
    </row>
    <row r="180" s="519" customFormat="1" ht="33.75" spans="1:26">
      <c r="A180" s="297">
        <v>3</v>
      </c>
      <c r="B180" s="182" t="s">
        <v>1464</v>
      </c>
      <c r="C180" s="464" t="s">
        <v>50</v>
      </c>
      <c r="D180" s="464" t="s">
        <v>433</v>
      </c>
      <c r="E180" s="457" t="s">
        <v>984</v>
      </c>
      <c r="F180" s="465" t="s">
        <v>1465</v>
      </c>
      <c r="G180" s="457" t="s">
        <v>89</v>
      </c>
      <c r="H180" s="466">
        <v>91000</v>
      </c>
      <c r="I180" s="464">
        <v>11000</v>
      </c>
      <c r="J180" s="483" t="s">
        <v>1063</v>
      </c>
      <c r="K180" s="464">
        <v>7000</v>
      </c>
      <c r="L180" s="465" t="s">
        <v>1064</v>
      </c>
      <c r="M180" s="464" t="s">
        <v>337</v>
      </c>
      <c r="N180" s="464" t="s">
        <v>33</v>
      </c>
      <c r="O180" s="483" t="s">
        <v>1065</v>
      </c>
      <c r="P180" s="457" t="s">
        <v>1066</v>
      </c>
      <c r="Q180" s="588" t="s">
        <v>309</v>
      </c>
      <c r="R180" s="535"/>
      <c r="S180" s="605" t="s">
        <v>997</v>
      </c>
      <c r="W180" s="701"/>
      <c r="X180" s="701"/>
      <c r="Y180" s="701"/>
      <c r="Z180" s="701"/>
    </row>
    <row r="181" s="448" customFormat="1" ht="33.75" spans="1:26">
      <c r="A181" s="297">
        <v>4</v>
      </c>
      <c r="B181" s="182" t="s">
        <v>1466</v>
      </c>
      <c r="C181" s="464" t="s">
        <v>103</v>
      </c>
      <c r="D181" s="183" t="s">
        <v>433</v>
      </c>
      <c r="E181" s="184" t="s">
        <v>1144</v>
      </c>
      <c r="F181" s="182" t="s">
        <v>1316</v>
      </c>
      <c r="G181" s="184" t="s">
        <v>106</v>
      </c>
      <c r="H181" s="462">
        <v>6000</v>
      </c>
      <c r="I181" s="501"/>
      <c r="J181" s="465" t="s">
        <v>1317</v>
      </c>
      <c r="K181" s="464">
        <v>6000</v>
      </c>
      <c r="L181" s="465" t="s">
        <v>1318</v>
      </c>
      <c r="M181" s="464" t="s">
        <v>337</v>
      </c>
      <c r="N181" s="464" t="s">
        <v>33</v>
      </c>
      <c r="O181" s="483" t="s">
        <v>1319</v>
      </c>
      <c r="P181" s="457" t="s">
        <v>1320</v>
      </c>
      <c r="Q181" s="457" t="s">
        <v>1150</v>
      </c>
      <c r="R181" s="457" t="s">
        <v>1186</v>
      </c>
      <c r="S181" s="605" t="s">
        <v>1152</v>
      </c>
      <c r="W181" s="691"/>
      <c r="X181" s="691"/>
      <c r="Y181" s="691"/>
      <c r="Z181" s="691"/>
    </row>
    <row r="182" s="448" customFormat="1" ht="33.75" spans="1:26">
      <c r="A182" s="297">
        <v>5</v>
      </c>
      <c r="B182" s="182" t="s">
        <v>1321</v>
      </c>
      <c r="C182" s="464" t="s">
        <v>103</v>
      </c>
      <c r="D182" s="183" t="s">
        <v>433</v>
      </c>
      <c r="E182" s="184" t="s">
        <v>1144</v>
      </c>
      <c r="F182" s="182" t="s">
        <v>1322</v>
      </c>
      <c r="G182" s="184" t="s">
        <v>106</v>
      </c>
      <c r="H182" s="462">
        <v>1000</v>
      </c>
      <c r="I182" s="501"/>
      <c r="J182" s="465" t="s">
        <v>1317</v>
      </c>
      <c r="K182" s="464">
        <v>1000</v>
      </c>
      <c r="L182" s="465" t="s">
        <v>1318</v>
      </c>
      <c r="M182" s="464" t="s">
        <v>337</v>
      </c>
      <c r="N182" s="464" t="s">
        <v>33</v>
      </c>
      <c r="O182" s="483" t="s">
        <v>1319</v>
      </c>
      <c r="P182" s="457" t="s">
        <v>1320</v>
      </c>
      <c r="Q182" s="457" t="s">
        <v>1150</v>
      </c>
      <c r="R182" s="457" t="s">
        <v>1186</v>
      </c>
      <c r="S182" s="605" t="s">
        <v>1152</v>
      </c>
      <c r="W182" s="691"/>
      <c r="X182" s="691"/>
      <c r="Y182" s="691"/>
      <c r="Z182" s="691"/>
    </row>
    <row r="183" s="448" customFormat="1" ht="33.75" spans="1:26">
      <c r="A183" s="297">
        <v>6</v>
      </c>
      <c r="B183" s="182" t="s">
        <v>1323</v>
      </c>
      <c r="C183" s="464" t="s">
        <v>26</v>
      </c>
      <c r="D183" s="183" t="s">
        <v>433</v>
      </c>
      <c r="E183" s="184" t="s">
        <v>1144</v>
      </c>
      <c r="F183" s="182" t="s">
        <v>1324</v>
      </c>
      <c r="G183" s="184" t="s">
        <v>89</v>
      </c>
      <c r="H183" s="462">
        <v>10000</v>
      </c>
      <c r="I183" s="501"/>
      <c r="J183" s="465" t="s">
        <v>1325</v>
      </c>
      <c r="K183" s="464">
        <v>8000</v>
      </c>
      <c r="L183" s="465" t="s">
        <v>1326</v>
      </c>
      <c r="M183" s="464" t="s">
        <v>178</v>
      </c>
      <c r="N183" s="464" t="s">
        <v>33</v>
      </c>
      <c r="O183" s="483" t="s">
        <v>1327</v>
      </c>
      <c r="P183" s="457" t="s">
        <v>1328</v>
      </c>
      <c r="Q183" s="457" t="s">
        <v>1150</v>
      </c>
      <c r="R183" s="457" t="s">
        <v>1186</v>
      </c>
      <c r="S183" s="605" t="s">
        <v>1152</v>
      </c>
      <c r="W183" s="691"/>
      <c r="X183" s="691"/>
      <c r="Y183" s="691"/>
      <c r="Z183" s="691"/>
    </row>
    <row r="184" s="448" customFormat="1" ht="33.75" spans="1:26">
      <c r="A184" s="297">
        <v>7</v>
      </c>
      <c r="B184" s="182" t="s">
        <v>1329</v>
      </c>
      <c r="C184" s="464" t="s">
        <v>188</v>
      </c>
      <c r="D184" s="183" t="s">
        <v>433</v>
      </c>
      <c r="E184" s="184" t="s">
        <v>1144</v>
      </c>
      <c r="F184" s="182" t="s">
        <v>1330</v>
      </c>
      <c r="G184" s="184" t="s">
        <v>106</v>
      </c>
      <c r="H184" s="462">
        <v>5000</v>
      </c>
      <c r="I184" s="501"/>
      <c r="J184" s="465" t="s">
        <v>1325</v>
      </c>
      <c r="K184" s="464">
        <v>3000</v>
      </c>
      <c r="L184" s="465" t="s">
        <v>1326</v>
      </c>
      <c r="M184" s="464" t="s">
        <v>178</v>
      </c>
      <c r="N184" s="464" t="s">
        <v>33</v>
      </c>
      <c r="O184" s="483" t="s">
        <v>1150</v>
      </c>
      <c r="P184" s="457" t="s">
        <v>1173</v>
      </c>
      <c r="Q184" s="457" t="s">
        <v>1150</v>
      </c>
      <c r="R184" s="457" t="s">
        <v>1173</v>
      </c>
      <c r="S184" s="605" t="s">
        <v>1174</v>
      </c>
      <c r="W184" s="691"/>
      <c r="X184" s="691"/>
      <c r="Y184" s="691"/>
      <c r="Z184" s="691"/>
    </row>
    <row r="185" s="448" customFormat="1" ht="33.75" spans="1:26">
      <c r="A185" s="297">
        <v>8</v>
      </c>
      <c r="B185" s="182" t="s">
        <v>1331</v>
      </c>
      <c r="C185" s="464" t="s">
        <v>188</v>
      </c>
      <c r="D185" s="183" t="s">
        <v>433</v>
      </c>
      <c r="E185" s="184" t="s">
        <v>1265</v>
      </c>
      <c r="F185" s="182" t="s">
        <v>1332</v>
      </c>
      <c r="G185" s="184" t="s">
        <v>106</v>
      </c>
      <c r="H185" s="462">
        <v>20000</v>
      </c>
      <c r="I185" s="501"/>
      <c r="J185" s="465" t="s">
        <v>1333</v>
      </c>
      <c r="K185" s="464">
        <v>3000</v>
      </c>
      <c r="L185" s="465" t="s">
        <v>1334</v>
      </c>
      <c r="M185" s="464" t="s">
        <v>337</v>
      </c>
      <c r="N185" s="464" t="s">
        <v>33</v>
      </c>
      <c r="O185" s="483" t="s">
        <v>1150</v>
      </c>
      <c r="P185" s="457" t="s">
        <v>1335</v>
      </c>
      <c r="Q185" s="457" t="s">
        <v>966</v>
      </c>
      <c r="R185" s="457" t="s">
        <v>1066</v>
      </c>
      <c r="S185" s="605" t="s">
        <v>1152</v>
      </c>
      <c r="W185" s="691"/>
      <c r="X185" s="691"/>
      <c r="Y185" s="691"/>
      <c r="Z185" s="691"/>
    </row>
    <row r="186" s="448" customFormat="1" ht="33.75" spans="1:26">
      <c r="A186" s="297">
        <v>9</v>
      </c>
      <c r="B186" s="182" t="s">
        <v>1336</v>
      </c>
      <c r="C186" s="464" t="s">
        <v>188</v>
      </c>
      <c r="D186" s="183" t="s">
        <v>433</v>
      </c>
      <c r="E186" s="184" t="s">
        <v>1265</v>
      </c>
      <c r="F186" s="182" t="s">
        <v>1337</v>
      </c>
      <c r="G186" s="184" t="s">
        <v>106</v>
      </c>
      <c r="H186" s="462">
        <v>6800</v>
      </c>
      <c r="I186" s="501"/>
      <c r="J186" s="465" t="s">
        <v>1333</v>
      </c>
      <c r="K186" s="464">
        <v>2000</v>
      </c>
      <c r="L186" s="465" t="s">
        <v>1338</v>
      </c>
      <c r="M186" s="464" t="s">
        <v>70</v>
      </c>
      <c r="N186" s="464" t="s">
        <v>33</v>
      </c>
      <c r="O186" s="483" t="s">
        <v>1339</v>
      </c>
      <c r="P186" s="457" t="s">
        <v>1340</v>
      </c>
      <c r="Q186" s="457" t="s">
        <v>966</v>
      </c>
      <c r="R186" s="457" t="s">
        <v>967</v>
      </c>
      <c r="S186" s="605" t="s">
        <v>1152</v>
      </c>
      <c r="W186" s="691"/>
      <c r="X186" s="691"/>
      <c r="Y186" s="691"/>
      <c r="Z186" s="691"/>
    </row>
    <row r="187" s="448" customFormat="1" ht="33.75" spans="1:26">
      <c r="A187" s="297">
        <v>10</v>
      </c>
      <c r="B187" s="182" t="s">
        <v>1341</v>
      </c>
      <c r="C187" s="464" t="s">
        <v>188</v>
      </c>
      <c r="D187" s="183" t="s">
        <v>433</v>
      </c>
      <c r="E187" s="184" t="s">
        <v>1265</v>
      </c>
      <c r="F187" s="182" t="s">
        <v>1342</v>
      </c>
      <c r="G187" s="184" t="s">
        <v>106</v>
      </c>
      <c r="H187" s="462">
        <v>6000</v>
      </c>
      <c r="I187" s="501"/>
      <c r="J187" s="465" t="s">
        <v>1333</v>
      </c>
      <c r="K187" s="464">
        <v>2000</v>
      </c>
      <c r="L187" s="465" t="s">
        <v>1334</v>
      </c>
      <c r="M187" s="464" t="s">
        <v>337</v>
      </c>
      <c r="N187" s="464" t="s">
        <v>33</v>
      </c>
      <c r="O187" s="483" t="s">
        <v>1343</v>
      </c>
      <c r="P187" s="457" t="s">
        <v>1344</v>
      </c>
      <c r="Q187" s="457" t="s">
        <v>966</v>
      </c>
      <c r="R187" s="457" t="s">
        <v>967</v>
      </c>
      <c r="S187" s="605" t="s">
        <v>1152</v>
      </c>
      <c r="W187" s="691"/>
      <c r="X187" s="691"/>
      <c r="Y187" s="691"/>
      <c r="Z187" s="691"/>
    </row>
    <row r="188" s="448" customFormat="1" ht="33.75" spans="1:26">
      <c r="A188" s="297">
        <v>11</v>
      </c>
      <c r="B188" s="182" t="s">
        <v>1345</v>
      </c>
      <c r="C188" s="464" t="s">
        <v>188</v>
      </c>
      <c r="D188" s="183" t="s">
        <v>433</v>
      </c>
      <c r="E188" s="184" t="s">
        <v>1265</v>
      </c>
      <c r="F188" s="182" t="s">
        <v>1346</v>
      </c>
      <c r="G188" s="184" t="s">
        <v>106</v>
      </c>
      <c r="H188" s="462">
        <v>3500</v>
      </c>
      <c r="I188" s="501"/>
      <c r="J188" s="465" t="s">
        <v>1333</v>
      </c>
      <c r="K188" s="464">
        <v>2000</v>
      </c>
      <c r="L188" s="465" t="s">
        <v>1334</v>
      </c>
      <c r="M188" s="464" t="s">
        <v>337</v>
      </c>
      <c r="N188" s="464" t="s">
        <v>33</v>
      </c>
      <c r="O188" s="483" t="s">
        <v>1347</v>
      </c>
      <c r="P188" s="457" t="s">
        <v>1348</v>
      </c>
      <c r="Q188" s="457" t="s">
        <v>966</v>
      </c>
      <c r="R188" s="457" t="s">
        <v>1066</v>
      </c>
      <c r="S188" s="605" t="s">
        <v>1152</v>
      </c>
      <c r="W188" s="691"/>
      <c r="X188" s="691"/>
      <c r="Y188" s="691"/>
      <c r="Z188" s="691"/>
    </row>
    <row r="189" s="448" customFormat="1" ht="33.75" spans="1:26">
      <c r="A189" s="297">
        <v>12</v>
      </c>
      <c r="B189" s="182" t="s">
        <v>1349</v>
      </c>
      <c r="C189" s="464" t="s">
        <v>188</v>
      </c>
      <c r="D189" s="183" t="s">
        <v>433</v>
      </c>
      <c r="E189" s="184" t="s">
        <v>1265</v>
      </c>
      <c r="F189" s="182" t="s">
        <v>1350</v>
      </c>
      <c r="G189" s="184" t="s">
        <v>106</v>
      </c>
      <c r="H189" s="462">
        <v>8200</v>
      </c>
      <c r="I189" s="501"/>
      <c r="J189" s="465" t="s">
        <v>1333</v>
      </c>
      <c r="K189" s="464">
        <v>3000</v>
      </c>
      <c r="L189" s="465" t="s">
        <v>1334</v>
      </c>
      <c r="M189" s="464" t="s">
        <v>337</v>
      </c>
      <c r="N189" s="464" t="s">
        <v>33</v>
      </c>
      <c r="O189" s="483" t="s">
        <v>1351</v>
      </c>
      <c r="P189" s="457" t="s">
        <v>1352</v>
      </c>
      <c r="Q189" s="457" t="s">
        <v>966</v>
      </c>
      <c r="R189" s="457" t="s">
        <v>1310</v>
      </c>
      <c r="S189" s="605" t="s">
        <v>1152</v>
      </c>
      <c r="W189" s="691"/>
      <c r="X189" s="691"/>
      <c r="Y189" s="691"/>
      <c r="Z189" s="691"/>
    </row>
    <row r="190" s="448" customFormat="1" ht="33.75" spans="1:26">
      <c r="A190" s="297">
        <v>13</v>
      </c>
      <c r="B190" s="182" t="s">
        <v>1353</v>
      </c>
      <c r="C190" s="464" t="s">
        <v>188</v>
      </c>
      <c r="D190" s="183" t="s">
        <v>433</v>
      </c>
      <c r="E190" s="184" t="s">
        <v>1265</v>
      </c>
      <c r="F190" s="182" t="s">
        <v>1354</v>
      </c>
      <c r="G190" s="184" t="s">
        <v>106</v>
      </c>
      <c r="H190" s="462">
        <v>10000</v>
      </c>
      <c r="I190" s="501"/>
      <c r="J190" s="465" t="s">
        <v>1333</v>
      </c>
      <c r="K190" s="464">
        <v>4000</v>
      </c>
      <c r="L190" s="465" t="s">
        <v>1334</v>
      </c>
      <c r="M190" s="464" t="s">
        <v>337</v>
      </c>
      <c r="N190" s="464" t="s">
        <v>33</v>
      </c>
      <c r="O190" s="483" t="s">
        <v>1355</v>
      </c>
      <c r="P190" s="457" t="s">
        <v>1356</v>
      </c>
      <c r="Q190" s="457" t="s">
        <v>966</v>
      </c>
      <c r="R190" s="457" t="s">
        <v>967</v>
      </c>
      <c r="S190" s="605" t="s">
        <v>1152</v>
      </c>
      <c r="W190" s="691"/>
      <c r="X190" s="691"/>
      <c r="Y190" s="691"/>
      <c r="Z190" s="691"/>
    </row>
    <row r="191" s="448" customFormat="1" ht="33.75" spans="1:26">
      <c r="A191" s="297">
        <v>14</v>
      </c>
      <c r="B191" s="182" t="s">
        <v>1357</v>
      </c>
      <c r="C191" s="464" t="s">
        <v>188</v>
      </c>
      <c r="D191" s="183" t="s">
        <v>433</v>
      </c>
      <c r="E191" s="184" t="s">
        <v>1265</v>
      </c>
      <c r="F191" s="182" t="s">
        <v>1358</v>
      </c>
      <c r="G191" s="184" t="s">
        <v>106</v>
      </c>
      <c r="H191" s="462">
        <v>7000</v>
      </c>
      <c r="I191" s="501"/>
      <c r="J191" s="465" t="s">
        <v>1333</v>
      </c>
      <c r="K191" s="464">
        <v>3000</v>
      </c>
      <c r="L191" s="465" t="s">
        <v>1334</v>
      </c>
      <c r="M191" s="464" t="s">
        <v>337</v>
      </c>
      <c r="N191" s="464" t="s">
        <v>33</v>
      </c>
      <c r="O191" s="483" t="s">
        <v>1359</v>
      </c>
      <c r="P191" s="457" t="s">
        <v>1360</v>
      </c>
      <c r="Q191" s="457" t="s">
        <v>966</v>
      </c>
      <c r="R191" s="457" t="s">
        <v>1310</v>
      </c>
      <c r="S191" s="605" t="s">
        <v>1152</v>
      </c>
      <c r="W191" s="691"/>
      <c r="X191" s="691"/>
      <c r="Y191" s="691"/>
      <c r="Z191" s="691"/>
    </row>
    <row r="192" s="448" customFormat="1" ht="33.75" spans="1:26">
      <c r="A192" s="297">
        <v>15</v>
      </c>
      <c r="B192" s="182" t="s">
        <v>1361</v>
      </c>
      <c r="C192" s="464" t="s">
        <v>188</v>
      </c>
      <c r="D192" s="183" t="s">
        <v>433</v>
      </c>
      <c r="E192" s="184" t="s">
        <v>1265</v>
      </c>
      <c r="F192" s="182" t="s">
        <v>1362</v>
      </c>
      <c r="G192" s="184" t="s">
        <v>106</v>
      </c>
      <c r="H192" s="462">
        <v>10000</v>
      </c>
      <c r="I192" s="501"/>
      <c r="J192" s="465" t="s">
        <v>1333</v>
      </c>
      <c r="K192" s="464">
        <v>2000</v>
      </c>
      <c r="L192" s="465" t="s">
        <v>1338</v>
      </c>
      <c r="M192" s="464" t="s">
        <v>70</v>
      </c>
      <c r="N192" s="464" t="s">
        <v>33</v>
      </c>
      <c r="O192" s="483" t="s">
        <v>1363</v>
      </c>
      <c r="P192" s="457" t="s">
        <v>1364</v>
      </c>
      <c r="Q192" s="457" t="s">
        <v>966</v>
      </c>
      <c r="R192" s="457" t="s">
        <v>967</v>
      </c>
      <c r="S192" s="605" t="s">
        <v>1152</v>
      </c>
      <c r="W192" s="691"/>
      <c r="X192" s="691"/>
      <c r="Y192" s="691"/>
      <c r="Z192" s="691"/>
    </row>
    <row r="193" s="448" customFormat="1" ht="33.75" spans="1:26">
      <c r="A193" s="297">
        <v>16</v>
      </c>
      <c r="B193" s="182" t="s">
        <v>1365</v>
      </c>
      <c r="C193" s="464" t="s">
        <v>188</v>
      </c>
      <c r="D193" s="183" t="s">
        <v>433</v>
      </c>
      <c r="E193" s="184" t="s">
        <v>1265</v>
      </c>
      <c r="F193" s="182" t="s">
        <v>1366</v>
      </c>
      <c r="G193" s="184" t="s">
        <v>106</v>
      </c>
      <c r="H193" s="462">
        <v>20000</v>
      </c>
      <c r="I193" s="501"/>
      <c r="J193" s="465" t="s">
        <v>1333</v>
      </c>
      <c r="K193" s="464">
        <v>10000</v>
      </c>
      <c r="L193" s="465" t="s">
        <v>1367</v>
      </c>
      <c r="M193" s="464" t="s">
        <v>178</v>
      </c>
      <c r="N193" s="522" t="s">
        <v>33</v>
      </c>
      <c r="O193" s="483" t="s">
        <v>1368</v>
      </c>
      <c r="P193" s="457" t="s">
        <v>1369</v>
      </c>
      <c r="Q193" s="457" t="s">
        <v>966</v>
      </c>
      <c r="R193" s="457" t="s">
        <v>1066</v>
      </c>
      <c r="S193" s="605" t="s">
        <v>1152</v>
      </c>
      <c r="W193" s="691"/>
      <c r="X193" s="691"/>
      <c r="Y193" s="691"/>
      <c r="Z193" s="691"/>
    </row>
    <row r="194" s="442" customFormat="1" ht="18.95" customHeight="1" spans="1:26">
      <c r="A194" s="656" t="s">
        <v>1456</v>
      </c>
      <c r="B194" s="655" t="str">
        <f>"农林水利类"&amp;SUBTOTAL(3,A194:A209)-2&amp;"个"</f>
        <v>农林水利类14个</v>
      </c>
      <c r="C194" s="471"/>
      <c r="D194" s="471"/>
      <c r="E194" s="467"/>
      <c r="F194" s="472"/>
      <c r="G194" s="467"/>
      <c r="H194" s="469">
        <f t="shared" ref="H194:I194" si="10">SUM(H195:H208)</f>
        <v>210700</v>
      </c>
      <c r="I194" s="469">
        <f t="shared" si="10"/>
        <v>10000</v>
      </c>
      <c r="J194" s="472"/>
      <c r="K194" s="469">
        <f>SUM(K195:K208)</f>
        <v>45900</v>
      </c>
      <c r="L194" s="453"/>
      <c r="M194" s="452"/>
      <c r="N194" s="452"/>
      <c r="O194" s="486"/>
      <c r="P194" s="454"/>
      <c r="Q194" s="454"/>
      <c r="R194" s="454"/>
      <c r="S194" s="693"/>
      <c r="W194" s="694"/>
      <c r="X194" s="694"/>
      <c r="Y194" s="694"/>
      <c r="Z194" s="694"/>
    </row>
    <row r="195" s="498" customFormat="1" ht="22.5" spans="1:26">
      <c r="A195" s="297">
        <v>1</v>
      </c>
      <c r="B195" s="211" t="s">
        <v>331</v>
      </c>
      <c r="C195" s="248"/>
      <c r="D195" s="183" t="s">
        <v>129</v>
      </c>
      <c r="E195" s="457" t="s">
        <v>267</v>
      </c>
      <c r="F195" s="180" t="s">
        <v>332</v>
      </c>
      <c r="G195" s="184" t="s">
        <v>89</v>
      </c>
      <c r="H195" s="219">
        <v>10000</v>
      </c>
      <c r="I195" s="487"/>
      <c r="J195" s="521" t="s">
        <v>191</v>
      </c>
      <c r="K195" s="219">
        <v>1000</v>
      </c>
      <c r="L195" s="482" t="s">
        <v>333</v>
      </c>
      <c r="M195" s="181" t="s">
        <v>173</v>
      </c>
      <c r="N195" s="457" t="s">
        <v>33</v>
      </c>
      <c r="O195" s="711"/>
      <c r="P195" s="587"/>
      <c r="Q195" s="587"/>
      <c r="R195" s="582"/>
      <c r="S195" s="25" t="s">
        <v>274</v>
      </c>
      <c r="W195" s="705"/>
      <c r="X195" s="705"/>
      <c r="Y195" s="705"/>
      <c r="Z195" s="705"/>
    </row>
    <row r="196" s="498" customFormat="1" ht="22.5" spans="1:26">
      <c r="A196" s="297">
        <v>2</v>
      </c>
      <c r="B196" s="211" t="s">
        <v>334</v>
      </c>
      <c r="C196" s="248"/>
      <c r="D196" s="183" t="s">
        <v>129</v>
      </c>
      <c r="E196" s="457" t="s">
        <v>267</v>
      </c>
      <c r="F196" s="180" t="s">
        <v>335</v>
      </c>
      <c r="G196" s="184" t="s">
        <v>89</v>
      </c>
      <c r="H196" s="219">
        <v>20000</v>
      </c>
      <c r="I196" s="487"/>
      <c r="J196" s="521" t="s">
        <v>191</v>
      </c>
      <c r="K196" s="219">
        <v>3000</v>
      </c>
      <c r="L196" s="482" t="s">
        <v>336</v>
      </c>
      <c r="M196" s="181" t="s">
        <v>337</v>
      </c>
      <c r="N196" s="457" t="s">
        <v>33</v>
      </c>
      <c r="O196" s="711"/>
      <c r="P196" s="587"/>
      <c r="Q196" s="587"/>
      <c r="R196" s="582"/>
      <c r="S196" s="25" t="s">
        <v>274</v>
      </c>
      <c r="W196" s="705"/>
      <c r="X196" s="705"/>
      <c r="Y196" s="705"/>
      <c r="Z196" s="705"/>
    </row>
    <row r="197" s="498" customFormat="1" ht="22.5" spans="1:26">
      <c r="A197" s="297">
        <v>3</v>
      </c>
      <c r="B197" s="211" t="s">
        <v>338</v>
      </c>
      <c r="C197" s="248"/>
      <c r="D197" s="183" t="s">
        <v>129</v>
      </c>
      <c r="E197" s="457" t="s">
        <v>267</v>
      </c>
      <c r="F197" s="180" t="s">
        <v>339</v>
      </c>
      <c r="G197" s="184" t="s">
        <v>106</v>
      </c>
      <c r="H197" s="219">
        <v>8000</v>
      </c>
      <c r="I197" s="487"/>
      <c r="J197" s="521" t="s">
        <v>191</v>
      </c>
      <c r="K197" s="219">
        <v>2000</v>
      </c>
      <c r="L197" s="482" t="s">
        <v>324</v>
      </c>
      <c r="M197" s="181" t="s">
        <v>70</v>
      </c>
      <c r="N197" s="457" t="s">
        <v>33</v>
      </c>
      <c r="O197" s="711"/>
      <c r="P197" s="587"/>
      <c r="Q197" s="587"/>
      <c r="R197" s="582"/>
      <c r="S197" s="25" t="s">
        <v>274</v>
      </c>
      <c r="W197" s="705"/>
      <c r="X197" s="705"/>
      <c r="Y197" s="705"/>
      <c r="Z197" s="705"/>
    </row>
    <row r="198" s="498" customFormat="1" ht="22.5" spans="1:26">
      <c r="A198" s="297">
        <v>4</v>
      </c>
      <c r="B198" s="211" t="s">
        <v>379</v>
      </c>
      <c r="C198" s="248"/>
      <c r="D198" s="183" t="s">
        <v>129</v>
      </c>
      <c r="E198" s="457" t="s">
        <v>267</v>
      </c>
      <c r="F198" s="180" t="s">
        <v>380</v>
      </c>
      <c r="G198" s="184" t="s">
        <v>135</v>
      </c>
      <c r="H198" s="181">
        <v>20000</v>
      </c>
      <c r="I198" s="487"/>
      <c r="J198" s="521" t="s">
        <v>191</v>
      </c>
      <c r="K198" s="187">
        <v>5000</v>
      </c>
      <c r="L198" s="482" t="s">
        <v>381</v>
      </c>
      <c r="M198" s="181" t="s">
        <v>382</v>
      </c>
      <c r="N198" s="457" t="s">
        <v>33</v>
      </c>
      <c r="O198" s="711"/>
      <c r="P198" s="587"/>
      <c r="Q198" s="587"/>
      <c r="R198" s="582"/>
      <c r="S198" s="25" t="s">
        <v>274</v>
      </c>
      <c r="W198" s="705"/>
      <c r="X198" s="705"/>
      <c r="Y198" s="705"/>
      <c r="Z198" s="705"/>
    </row>
    <row r="199" s="498" customFormat="1" ht="22.5" spans="1:26">
      <c r="A199" s="297">
        <v>5</v>
      </c>
      <c r="B199" s="211" t="s">
        <v>388</v>
      </c>
      <c r="C199" s="248"/>
      <c r="D199" s="183" t="s">
        <v>129</v>
      </c>
      <c r="E199" s="457" t="s">
        <v>267</v>
      </c>
      <c r="F199" s="180" t="s">
        <v>389</v>
      </c>
      <c r="G199" s="184" t="s">
        <v>89</v>
      </c>
      <c r="H199" s="219">
        <v>5000</v>
      </c>
      <c r="I199" s="487"/>
      <c r="J199" s="521" t="s">
        <v>191</v>
      </c>
      <c r="K199" s="291">
        <v>3000</v>
      </c>
      <c r="L199" s="482" t="s">
        <v>385</v>
      </c>
      <c r="M199" s="181" t="s">
        <v>34</v>
      </c>
      <c r="N199" s="457" t="s">
        <v>33</v>
      </c>
      <c r="O199" s="711"/>
      <c r="P199" s="587"/>
      <c r="Q199" s="587"/>
      <c r="R199" s="582"/>
      <c r="S199" s="25" t="s">
        <v>274</v>
      </c>
      <c r="W199" s="705"/>
      <c r="X199" s="705"/>
      <c r="Y199" s="705"/>
      <c r="Z199" s="705"/>
    </row>
    <row r="200" ht="22.5" spans="1:19">
      <c r="A200" s="297">
        <v>6</v>
      </c>
      <c r="B200" s="182" t="s">
        <v>594</v>
      </c>
      <c r="C200" s="183" t="s">
        <v>103</v>
      </c>
      <c r="D200" s="183" t="s">
        <v>117</v>
      </c>
      <c r="E200" s="184" t="s">
        <v>439</v>
      </c>
      <c r="F200" s="182" t="s">
        <v>595</v>
      </c>
      <c r="G200" s="184" t="s">
        <v>89</v>
      </c>
      <c r="H200" s="462">
        <v>15000</v>
      </c>
      <c r="I200" s="179"/>
      <c r="J200" s="182" t="s">
        <v>579</v>
      </c>
      <c r="K200" s="179">
        <v>5000</v>
      </c>
      <c r="L200" s="191" t="s">
        <v>324</v>
      </c>
      <c r="M200" s="179" t="s">
        <v>70</v>
      </c>
      <c r="N200" s="457" t="s">
        <v>33</v>
      </c>
      <c r="O200" s="483"/>
      <c r="P200" s="457"/>
      <c r="Q200" s="457"/>
      <c r="R200" s="457"/>
      <c r="S200" s="605" t="s">
        <v>446</v>
      </c>
    </row>
    <row r="201" s="102" customFormat="1" ht="45" spans="1:172">
      <c r="A201" s="297">
        <v>7</v>
      </c>
      <c r="B201" s="180" t="s">
        <v>837</v>
      </c>
      <c r="C201" s="179" t="s">
        <v>188</v>
      </c>
      <c r="D201" s="201" t="s">
        <v>117</v>
      </c>
      <c r="E201" s="181" t="s">
        <v>642</v>
      </c>
      <c r="F201" s="191" t="s">
        <v>838</v>
      </c>
      <c r="G201" s="457" t="s">
        <v>89</v>
      </c>
      <c r="H201" s="457">
        <v>34300</v>
      </c>
      <c r="I201" s="457"/>
      <c r="J201" s="483" t="s">
        <v>579</v>
      </c>
      <c r="K201" s="457">
        <v>10000</v>
      </c>
      <c r="L201" s="465" t="s">
        <v>330</v>
      </c>
      <c r="M201" s="464" t="s">
        <v>178</v>
      </c>
      <c r="N201" s="457" t="s">
        <v>33</v>
      </c>
      <c r="O201" s="180" t="s">
        <v>646</v>
      </c>
      <c r="P201" s="201" t="s">
        <v>656</v>
      </c>
      <c r="Q201" s="201" t="s">
        <v>648</v>
      </c>
      <c r="R201" s="201" t="s">
        <v>656</v>
      </c>
      <c r="S201" s="25" t="s">
        <v>551</v>
      </c>
      <c r="T201" s="504"/>
      <c r="U201" s="504"/>
      <c r="V201" s="504"/>
      <c r="W201" s="700"/>
      <c r="X201" s="700"/>
      <c r="Y201" s="700"/>
      <c r="Z201" s="700"/>
      <c r="AA201" s="504"/>
      <c r="AB201" s="504"/>
      <c r="AC201" s="504"/>
      <c r="AD201" s="504"/>
      <c r="AE201" s="504"/>
      <c r="AF201" s="504"/>
      <c r="AG201" s="504"/>
      <c r="AH201" s="504"/>
      <c r="AI201" s="504"/>
      <c r="AJ201" s="504"/>
      <c r="AK201" s="504"/>
      <c r="AL201" s="504"/>
      <c r="AM201" s="504"/>
      <c r="AN201" s="504"/>
      <c r="AO201" s="504"/>
      <c r="AP201" s="504"/>
      <c r="AQ201" s="504"/>
      <c r="AR201" s="504"/>
      <c r="AS201" s="504"/>
      <c r="AT201" s="504"/>
      <c r="AU201" s="504"/>
      <c r="AV201" s="504"/>
      <c r="AW201" s="504"/>
      <c r="AX201" s="504"/>
      <c r="AY201" s="504"/>
      <c r="AZ201" s="504"/>
      <c r="BA201" s="504"/>
      <c r="BB201" s="504"/>
      <c r="BC201" s="504"/>
      <c r="BD201" s="504"/>
      <c r="BE201" s="504"/>
      <c r="BF201" s="504"/>
      <c r="BG201" s="504"/>
      <c r="BH201" s="504"/>
      <c r="BI201" s="504"/>
      <c r="BJ201" s="504"/>
      <c r="BK201" s="504"/>
      <c r="BL201" s="504"/>
      <c r="BM201" s="504"/>
      <c r="BN201" s="504"/>
      <c r="BO201" s="504"/>
      <c r="BP201" s="504"/>
      <c r="BQ201" s="504"/>
      <c r="BR201" s="504"/>
      <c r="BS201" s="504"/>
      <c r="BT201" s="504"/>
      <c r="BU201" s="504"/>
      <c r="BV201" s="504"/>
      <c r="BW201" s="504"/>
      <c r="BX201" s="504"/>
      <c r="BY201" s="504"/>
      <c r="BZ201" s="504"/>
      <c r="CA201" s="504"/>
      <c r="CB201" s="504"/>
      <c r="CC201" s="504"/>
      <c r="CD201" s="504"/>
      <c r="CE201" s="504"/>
      <c r="CF201" s="504"/>
      <c r="CG201" s="504"/>
      <c r="CH201" s="504"/>
      <c r="CI201" s="504"/>
      <c r="CJ201" s="504"/>
      <c r="CK201" s="504"/>
      <c r="CL201" s="504"/>
      <c r="CM201" s="504"/>
      <c r="CN201" s="504"/>
      <c r="CO201" s="504"/>
      <c r="CP201" s="504"/>
      <c r="CQ201" s="504"/>
      <c r="CR201" s="504"/>
      <c r="CS201" s="504"/>
      <c r="CT201" s="504"/>
      <c r="CU201" s="504"/>
      <c r="CV201" s="504"/>
      <c r="CW201" s="504"/>
      <c r="CX201" s="504"/>
      <c r="CY201" s="504"/>
      <c r="CZ201" s="504"/>
      <c r="DA201" s="504"/>
      <c r="DB201" s="504"/>
      <c r="DC201" s="504"/>
      <c r="DD201" s="504"/>
      <c r="DE201" s="504"/>
      <c r="DF201" s="504"/>
      <c r="DG201" s="504"/>
      <c r="DH201" s="504"/>
      <c r="DI201" s="504"/>
      <c r="DJ201" s="504"/>
      <c r="DK201" s="504"/>
      <c r="DL201" s="504"/>
      <c r="DM201" s="504"/>
      <c r="DN201" s="504"/>
      <c r="DO201" s="504"/>
      <c r="DP201" s="504"/>
      <c r="DQ201" s="504"/>
      <c r="DR201" s="504"/>
      <c r="DS201" s="504"/>
      <c r="DT201" s="504"/>
      <c r="DU201" s="504"/>
      <c r="DV201" s="504"/>
      <c r="DW201" s="504"/>
      <c r="DX201" s="504"/>
      <c r="DY201" s="504"/>
      <c r="DZ201" s="504"/>
      <c r="EA201" s="504"/>
      <c r="EB201" s="504"/>
      <c r="EC201" s="504"/>
      <c r="ED201" s="504"/>
      <c r="EE201" s="504"/>
      <c r="EF201" s="504"/>
      <c r="EG201" s="504"/>
      <c r="EH201" s="504"/>
      <c r="EI201" s="504"/>
      <c r="EJ201" s="504"/>
      <c r="EK201" s="504"/>
      <c r="EL201" s="504"/>
      <c r="EM201" s="504"/>
      <c r="EN201" s="504"/>
      <c r="EO201" s="504"/>
      <c r="EP201" s="504"/>
      <c r="EQ201" s="504"/>
      <c r="ER201" s="504"/>
      <c r="ES201" s="504"/>
      <c r="ET201" s="504"/>
      <c r="EU201" s="504"/>
      <c r="EV201" s="504"/>
      <c r="EW201" s="504"/>
      <c r="EX201" s="504"/>
      <c r="EY201" s="504"/>
      <c r="EZ201" s="504"/>
      <c r="FA201" s="504"/>
      <c r="FB201" s="504"/>
      <c r="FC201" s="504"/>
      <c r="FD201" s="504"/>
      <c r="FE201" s="504"/>
      <c r="FF201" s="504"/>
      <c r="FG201" s="504"/>
      <c r="FH201" s="504"/>
      <c r="FI201" s="504"/>
      <c r="FJ201" s="504"/>
      <c r="FK201" s="504"/>
      <c r="FL201" s="504"/>
      <c r="FM201" s="504"/>
      <c r="FN201" s="504"/>
      <c r="FO201" s="504"/>
      <c r="FP201" s="504"/>
    </row>
    <row r="202" s="102" customFormat="1" ht="56.25" spans="1:172">
      <c r="A202" s="297">
        <v>8</v>
      </c>
      <c r="B202" s="180" t="s">
        <v>839</v>
      </c>
      <c r="C202" s="179" t="s">
        <v>840</v>
      </c>
      <c r="D202" s="201" t="s">
        <v>129</v>
      </c>
      <c r="E202" s="181" t="s">
        <v>642</v>
      </c>
      <c r="F202" s="191" t="s">
        <v>841</v>
      </c>
      <c r="G202" s="457" t="s">
        <v>135</v>
      </c>
      <c r="H202" s="457">
        <v>50000</v>
      </c>
      <c r="I202" s="457"/>
      <c r="J202" s="483" t="s">
        <v>842</v>
      </c>
      <c r="K202" s="457">
        <v>2000</v>
      </c>
      <c r="L202" s="465" t="s">
        <v>843</v>
      </c>
      <c r="M202" s="464" t="s">
        <v>70</v>
      </c>
      <c r="N202" s="457" t="s">
        <v>33</v>
      </c>
      <c r="O202" s="180" t="s">
        <v>844</v>
      </c>
      <c r="P202" s="201" t="s">
        <v>845</v>
      </c>
      <c r="Q202" s="201"/>
      <c r="R202" s="201"/>
      <c r="S202" s="25" t="s">
        <v>551</v>
      </c>
      <c r="T202" s="504"/>
      <c r="U202" s="504"/>
      <c r="V202" s="504"/>
      <c r="W202" s="700"/>
      <c r="X202" s="700"/>
      <c r="Y202" s="700"/>
      <c r="Z202" s="700"/>
      <c r="AA202" s="504"/>
      <c r="AB202" s="504"/>
      <c r="AC202" s="504"/>
      <c r="AD202" s="504"/>
      <c r="AE202" s="504"/>
      <c r="AF202" s="504"/>
      <c r="AG202" s="504"/>
      <c r="AH202" s="504"/>
      <c r="AI202" s="504"/>
      <c r="AJ202" s="504"/>
      <c r="AK202" s="504"/>
      <c r="AL202" s="504"/>
      <c r="AM202" s="504"/>
      <c r="AN202" s="504"/>
      <c r="AO202" s="504"/>
      <c r="AP202" s="504"/>
      <c r="AQ202" s="504"/>
      <c r="AR202" s="504"/>
      <c r="AS202" s="504"/>
      <c r="AT202" s="504"/>
      <c r="AU202" s="504"/>
      <c r="AV202" s="504"/>
      <c r="AW202" s="504"/>
      <c r="AX202" s="504"/>
      <c r="AY202" s="504"/>
      <c r="AZ202" s="504"/>
      <c r="BA202" s="504"/>
      <c r="BB202" s="504"/>
      <c r="BC202" s="504"/>
      <c r="BD202" s="504"/>
      <c r="BE202" s="504"/>
      <c r="BF202" s="504"/>
      <c r="BG202" s="504"/>
      <c r="BH202" s="504"/>
      <c r="BI202" s="504"/>
      <c r="BJ202" s="504"/>
      <c r="BK202" s="504"/>
      <c r="BL202" s="504"/>
      <c r="BM202" s="504"/>
      <c r="BN202" s="504"/>
      <c r="BO202" s="504"/>
      <c r="BP202" s="504"/>
      <c r="BQ202" s="504"/>
      <c r="BR202" s="504"/>
      <c r="BS202" s="504"/>
      <c r="BT202" s="504"/>
      <c r="BU202" s="504"/>
      <c r="BV202" s="504"/>
      <c r="BW202" s="504"/>
      <c r="BX202" s="504"/>
      <c r="BY202" s="504"/>
      <c r="BZ202" s="504"/>
      <c r="CA202" s="504"/>
      <c r="CB202" s="504"/>
      <c r="CC202" s="504"/>
      <c r="CD202" s="504"/>
      <c r="CE202" s="504"/>
      <c r="CF202" s="504"/>
      <c r="CG202" s="504"/>
      <c r="CH202" s="504"/>
      <c r="CI202" s="504"/>
      <c r="CJ202" s="504"/>
      <c r="CK202" s="504"/>
      <c r="CL202" s="504"/>
      <c r="CM202" s="504"/>
      <c r="CN202" s="504"/>
      <c r="CO202" s="504"/>
      <c r="CP202" s="504"/>
      <c r="CQ202" s="504"/>
      <c r="CR202" s="504"/>
      <c r="CS202" s="504"/>
      <c r="CT202" s="504"/>
      <c r="CU202" s="504"/>
      <c r="CV202" s="504"/>
      <c r="CW202" s="504"/>
      <c r="CX202" s="504"/>
      <c r="CY202" s="504"/>
      <c r="CZ202" s="504"/>
      <c r="DA202" s="504"/>
      <c r="DB202" s="504"/>
      <c r="DC202" s="504"/>
      <c r="DD202" s="504"/>
      <c r="DE202" s="504"/>
      <c r="DF202" s="504"/>
      <c r="DG202" s="504"/>
      <c r="DH202" s="504"/>
      <c r="DI202" s="504"/>
      <c r="DJ202" s="504"/>
      <c r="DK202" s="504"/>
      <c r="DL202" s="504"/>
      <c r="DM202" s="504"/>
      <c r="DN202" s="504"/>
      <c r="DO202" s="504"/>
      <c r="DP202" s="504"/>
      <c r="DQ202" s="504"/>
      <c r="DR202" s="504"/>
      <c r="DS202" s="504"/>
      <c r="DT202" s="504"/>
      <c r="DU202" s="504"/>
      <c r="DV202" s="504"/>
      <c r="DW202" s="504"/>
      <c r="DX202" s="504"/>
      <c r="DY202" s="504"/>
      <c r="DZ202" s="504"/>
      <c r="EA202" s="504"/>
      <c r="EB202" s="504"/>
      <c r="EC202" s="504"/>
      <c r="ED202" s="504"/>
      <c r="EE202" s="504"/>
      <c r="EF202" s="504"/>
      <c r="EG202" s="504"/>
      <c r="EH202" s="504"/>
      <c r="EI202" s="504"/>
      <c r="EJ202" s="504"/>
      <c r="EK202" s="504"/>
      <c r="EL202" s="504"/>
      <c r="EM202" s="504"/>
      <c r="EN202" s="504"/>
      <c r="EO202" s="504"/>
      <c r="EP202" s="504"/>
      <c r="EQ202" s="504"/>
      <c r="ER202" s="504"/>
      <c r="ES202" s="504"/>
      <c r="ET202" s="504"/>
      <c r="EU202" s="504"/>
      <c r="EV202" s="504"/>
      <c r="EW202" s="504"/>
      <c r="EX202" s="504"/>
      <c r="EY202" s="504"/>
      <c r="EZ202" s="504"/>
      <c r="FA202" s="504"/>
      <c r="FB202" s="504"/>
      <c r="FC202" s="504"/>
      <c r="FD202" s="504"/>
      <c r="FE202" s="504"/>
      <c r="FF202" s="504"/>
      <c r="FG202" s="504"/>
      <c r="FH202" s="504"/>
      <c r="FI202" s="504"/>
      <c r="FJ202" s="504"/>
      <c r="FK202" s="504"/>
      <c r="FL202" s="504"/>
      <c r="FM202" s="504"/>
      <c r="FN202" s="504"/>
      <c r="FO202" s="504"/>
      <c r="FP202" s="504"/>
    </row>
    <row r="203" s="503" customFormat="1" ht="27.95" customHeight="1" spans="1:26">
      <c r="A203" s="297">
        <v>9</v>
      </c>
      <c r="B203" s="182" t="s">
        <v>954</v>
      </c>
      <c r="C203" s="464"/>
      <c r="D203" s="183" t="s">
        <v>129</v>
      </c>
      <c r="E203" s="183" t="s">
        <v>894</v>
      </c>
      <c r="F203" s="531" t="s">
        <v>955</v>
      </c>
      <c r="G203" s="332" t="s">
        <v>135</v>
      </c>
      <c r="H203" s="462">
        <v>3000</v>
      </c>
      <c r="I203" s="464"/>
      <c r="J203" s="483" t="s">
        <v>951</v>
      </c>
      <c r="K203" s="464">
        <v>1500</v>
      </c>
      <c r="L203" s="465" t="s">
        <v>333</v>
      </c>
      <c r="M203" s="464" t="s">
        <v>173</v>
      </c>
      <c r="N203" s="464" t="s">
        <v>33</v>
      </c>
      <c r="O203" s="483"/>
      <c r="P203" s="457"/>
      <c r="Q203" s="457"/>
      <c r="R203" s="457"/>
      <c r="S203" s="605" t="s">
        <v>905</v>
      </c>
      <c r="W203" s="692"/>
      <c r="X203" s="692"/>
      <c r="Y203" s="692"/>
      <c r="Z203" s="692"/>
    </row>
    <row r="204" s="503" customFormat="1" ht="27.95" customHeight="1" spans="1:26">
      <c r="A204" s="297">
        <v>10</v>
      </c>
      <c r="B204" s="182" t="s">
        <v>957</v>
      </c>
      <c r="C204" s="464"/>
      <c r="D204" s="183" t="s">
        <v>129</v>
      </c>
      <c r="E204" s="183" t="s">
        <v>894</v>
      </c>
      <c r="F204" s="531" t="s">
        <v>958</v>
      </c>
      <c r="G204" s="332" t="s">
        <v>106</v>
      </c>
      <c r="H204" s="462">
        <v>1000</v>
      </c>
      <c r="I204" s="464"/>
      <c r="J204" s="483" t="s">
        <v>951</v>
      </c>
      <c r="K204" s="464">
        <v>500</v>
      </c>
      <c r="L204" s="465" t="s">
        <v>336</v>
      </c>
      <c r="M204" s="464" t="s">
        <v>337</v>
      </c>
      <c r="N204" s="464" t="s">
        <v>33</v>
      </c>
      <c r="O204" s="483"/>
      <c r="P204" s="457"/>
      <c r="Q204" s="457"/>
      <c r="R204" s="457"/>
      <c r="S204" s="605" t="s">
        <v>905</v>
      </c>
      <c r="W204" s="692"/>
      <c r="X204" s="692"/>
      <c r="Y204" s="692"/>
      <c r="Z204" s="692"/>
    </row>
    <row r="205" s="519" customFormat="1" ht="33.75" spans="1:26">
      <c r="A205" s="297">
        <v>11</v>
      </c>
      <c r="B205" s="463" t="s">
        <v>1049</v>
      </c>
      <c r="C205" s="464" t="s">
        <v>103</v>
      </c>
      <c r="D205" s="464" t="s">
        <v>117</v>
      </c>
      <c r="E205" s="457" t="s">
        <v>984</v>
      </c>
      <c r="F205" s="465" t="s">
        <v>1050</v>
      </c>
      <c r="G205" s="457" t="s">
        <v>106</v>
      </c>
      <c r="H205" s="466">
        <v>2000</v>
      </c>
      <c r="I205" s="464"/>
      <c r="J205" s="483" t="s">
        <v>579</v>
      </c>
      <c r="K205" s="464">
        <v>1000</v>
      </c>
      <c r="L205" s="465" t="s">
        <v>1045</v>
      </c>
      <c r="M205" s="464" t="s">
        <v>337</v>
      </c>
      <c r="N205" s="464" t="s">
        <v>34</v>
      </c>
      <c r="O205" s="483" t="s">
        <v>1051</v>
      </c>
      <c r="P205" s="457" t="s">
        <v>1038</v>
      </c>
      <c r="Q205" s="588"/>
      <c r="R205" s="535"/>
      <c r="S205" s="605" t="s">
        <v>997</v>
      </c>
      <c r="W205" s="701"/>
      <c r="X205" s="701"/>
      <c r="Y205" s="701"/>
      <c r="Z205" s="701"/>
    </row>
    <row r="206" s="519" customFormat="1" ht="22.5" spans="1:26">
      <c r="A206" s="297">
        <v>12</v>
      </c>
      <c r="B206" s="463" t="s">
        <v>1052</v>
      </c>
      <c r="C206" s="464" t="s">
        <v>103</v>
      </c>
      <c r="D206" s="464" t="s">
        <v>117</v>
      </c>
      <c r="E206" s="457" t="s">
        <v>984</v>
      </c>
      <c r="F206" s="465" t="s">
        <v>1053</v>
      </c>
      <c r="G206" s="457" t="s">
        <v>106</v>
      </c>
      <c r="H206" s="466">
        <v>1100</v>
      </c>
      <c r="I206" s="464"/>
      <c r="J206" s="483" t="s">
        <v>579</v>
      </c>
      <c r="K206" s="464">
        <v>1100</v>
      </c>
      <c r="L206" s="465" t="s">
        <v>1045</v>
      </c>
      <c r="M206" s="464" t="s">
        <v>337</v>
      </c>
      <c r="N206" s="464" t="s">
        <v>382</v>
      </c>
      <c r="O206" s="483"/>
      <c r="P206" s="457"/>
      <c r="Q206" s="588"/>
      <c r="R206" s="535"/>
      <c r="S206" s="605" t="s">
        <v>997</v>
      </c>
      <c r="W206" s="701"/>
      <c r="X206" s="701"/>
      <c r="Y206" s="701"/>
      <c r="Z206" s="701"/>
    </row>
    <row r="207" s="519" customFormat="1" ht="24" spans="1:26">
      <c r="A207" s="297">
        <v>13</v>
      </c>
      <c r="B207" s="463" t="s">
        <v>1056</v>
      </c>
      <c r="C207" s="464" t="s">
        <v>50</v>
      </c>
      <c r="D207" s="464" t="s">
        <v>129</v>
      </c>
      <c r="E207" s="457" t="s">
        <v>984</v>
      </c>
      <c r="F207" s="465" t="s">
        <v>1057</v>
      </c>
      <c r="G207" s="457" t="s">
        <v>89</v>
      </c>
      <c r="H207" s="466">
        <v>40000</v>
      </c>
      <c r="I207" s="464">
        <v>10000</v>
      </c>
      <c r="J207" s="483" t="s">
        <v>1058</v>
      </c>
      <c r="K207" s="464">
        <v>10000</v>
      </c>
      <c r="L207" s="465" t="s">
        <v>1059</v>
      </c>
      <c r="M207" s="464" t="s">
        <v>173</v>
      </c>
      <c r="N207" s="464" t="s">
        <v>33</v>
      </c>
      <c r="O207" s="483"/>
      <c r="P207" s="457" t="s">
        <v>1060</v>
      </c>
      <c r="Q207" s="588"/>
      <c r="R207" s="535"/>
      <c r="S207" s="275" t="s">
        <v>997</v>
      </c>
      <c r="W207" s="701"/>
      <c r="X207" s="701"/>
      <c r="Y207" s="701"/>
      <c r="Z207" s="701"/>
    </row>
    <row r="208" s="504" customFormat="1" ht="36.95" customHeight="1" spans="1:26">
      <c r="A208" s="297">
        <v>14</v>
      </c>
      <c r="B208" s="180" t="s">
        <v>1139</v>
      </c>
      <c r="C208" s="179" t="s">
        <v>103</v>
      </c>
      <c r="D208" s="179" t="s">
        <v>117</v>
      </c>
      <c r="E208" s="179" t="s">
        <v>1072</v>
      </c>
      <c r="F208" s="189" t="s">
        <v>1140</v>
      </c>
      <c r="G208" s="181" t="s">
        <v>106</v>
      </c>
      <c r="H208" s="460">
        <v>1300</v>
      </c>
      <c r="I208" s="259"/>
      <c r="J208" s="180" t="s">
        <v>1082</v>
      </c>
      <c r="K208" s="259">
        <v>800</v>
      </c>
      <c r="L208" s="180" t="s">
        <v>324</v>
      </c>
      <c r="M208" s="179" t="s">
        <v>70</v>
      </c>
      <c r="N208" s="464" t="s">
        <v>33</v>
      </c>
      <c r="O208" s="191" t="s">
        <v>1077</v>
      </c>
      <c r="P208" s="181" t="s">
        <v>1105</v>
      </c>
      <c r="Q208" s="179"/>
      <c r="R208" s="179"/>
      <c r="S208" s="605" t="s">
        <v>1095</v>
      </c>
      <c r="W208" s="700"/>
      <c r="X208" s="700"/>
      <c r="Y208" s="700"/>
      <c r="Z208" s="700"/>
    </row>
    <row r="209" s="634" customFormat="1" ht="20.1" customHeight="1" spans="1:26">
      <c r="A209" s="656" t="s">
        <v>1457</v>
      </c>
      <c r="B209" s="650" t="str">
        <f>"交通路网"&amp;SUBTOTAL(3,A209:A217)-2&amp;"个"</f>
        <v>交通路网7个</v>
      </c>
      <c r="C209" s="651"/>
      <c r="D209" s="651"/>
      <c r="E209" s="652"/>
      <c r="F209" s="653"/>
      <c r="G209" s="652"/>
      <c r="H209" s="469">
        <f t="shared" ref="H209:I209" si="11">SUM(H210:H216)</f>
        <v>137637.68</v>
      </c>
      <c r="I209" s="469">
        <f t="shared" si="11"/>
        <v>1000</v>
      </c>
      <c r="J209" s="653"/>
      <c r="K209" s="469">
        <f>SUM(K210:K216)</f>
        <v>31000</v>
      </c>
      <c r="L209" s="672"/>
      <c r="M209" s="673"/>
      <c r="N209" s="673"/>
      <c r="O209" s="674"/>
      <c r="P209" s="675"/>
      <c r="Q209" s="675"/>
      <c r="R209" s="675"/>
      <c r="S209" s="687"/>
      <c r="W209" s="688"/>
      <c r="X209" s="688"/>
      <c r="Y209" s="688"/>
      <c r="Z209" s="688"/>
    </row>
    <row r="210" s="498" customFormat="1" ht="22.5" spans="1:26">
      <c r="A210" s="297">
        <v>1</v>
      </c>
      <c r="B210" s="211" t="s">
        <v>328</v>
      </c>
      <c r="C210" s="248"/>
      <c r="D210" s="248" t="s">
        <v>124</v>
      </c>
      <c r="E210" s="457" t="s">
        <v>267</v>
      </c>
      <c r="F210" s="465" t="s">
        <v>329</v>
      </c>
      <c r="G210" s="184" t="s">
        <v>89</v>
      </c>
      <c r="H210" s="219">
        <v>2000</v>
      </c>
      <c r="I210" s="487"/>
      <c r="J210" s="521" t="s">
        <v>191</v>
      </c>
      <c r="K210" s="291">
        <v>1500</v>
      </c>
      <c r="L210" s="482" t="s">
        <v>330</v>
      </c>
      <c r="M210" s="181" t="s">
        <v>178</v>
      </c>
      <c r="N210" s="457" t="s">
        <v>33</v>
      </c>
      <c r="O210" s="711"/>
      <c r="P210" s="587"/>
      <c r="Q210" s="587"/>
      <c r="R210" s="582"/>
      <c r="S210" s="25" t="s">
        <v>274</v>
      </c>
      <c r="W210" s="705"/>
      <c r="X210" s="705"/>
      <c r="Y210" s="705"/>
      <c r="Z210" s="705"/>
    </row>
    <row r="211" s="448" customFormat="1" ht="33.75" spans="1:26">
      <c r="A211" s="297">
        <v>2</v>
      </c>
      <c r="B211" s="182" t="s">
        <v>949</v>
      </c>
      <c r="C211" s="464" t="s">
        <v>103</v>
      </c>
      <c r="D211" s="183" t="s">
        <v>124</v>
      </c>
      <c r="E211" s="183" t="s">
        <v>894</v>
      </c>
      <c r="F211" s="182" t="s">
        <v>950</v>
      </c>
      <c r="G211" s="184" t="s">
        <v>106</v>
      </c>
      <c r="H211" s="462">
        <v>5000</v>
      </c>
      <c r="I211" s="464"/>
      <c r="J211" s="483" t="s">
        <v>951</v>
      </c>
      <c r="K211" s="464">
        <v>2000</v>
      </c>
      <c r="L211" s="465" t="s">
        <v>952</v>
      </c>
      <c r="M211" s="464" t="s">
        <v>337</v>
      </c>
      <c r="N211" s="464" t="s">
        <v>34</v>
      </c>
      <c r="O211" s="483" t="s">
        <v>900</v>
      </c>
      <c r="P211" s="457" t="s">
        <v>948</v>
      </c>
      <c r="Q211" s="457" t="s">
        <v>900</v>
      </c>
      <c r="R211" s="457"/>
      <c r="S211" s="605" t="s">
        <v>905</v>
      </c>
      <c r="W211" s="691"/>
      <c r="X211" s="691"/>
      <c r="Y211" s="691"/>
      <c r="Z211" s="691"/>
    </row>
    <row r="212" s="503" customFormat="1" ht="22.5" spans="1:26">
      <c r="A212" s="297">
        <v>3</v>
      </c>
      <c r="B212" s="182" t="s">
        <v>969</v>
      </c>
      <c r="C212" s="464"/>
      <c r="D212" s="183" t="s">
        <v>124</v>
      </c>
      <c r="E212" s="183" t="s">
        <v>894</v>
      </c>
      <c r="F212" s="531" t="s">
        <v>970</v>
      </c>
      <c r="G212" s="332" t="s">
        <v>89</v>
      </c>
      <c r="H212" s="462">
        <v>3000</v>
      </c>
      <c r="I212" s="464"/>
      <c r="J212" s="483" t="s">
        <v>971</v>
      </c>
      <c r="K212" s="464">
        <v>1500</v>
      </c>
      <c r="L212" s="465" t="s">
        <v>336</v>
      </c>
      <c r="M212" s="464" t="s">
        <v>337</v>
      </c>
      <c r="N212" s="464" t="s">
        <v>34</v>
      </c>
      <c r="O212" s="483"/>
      <c r="P212" s="457"/>
      <c r="Q212" s="457"/>
      <c r="R212" s="457"/>
      <c r="S212" s="605" t="s">
        <v>905</v>
      </c>
      <c r="W212" s="692"/>
      <c r="X212" s="692"/>
      <c r="Y212" s="692"/>
      <c r="Z212" s="692"/>
    </row>
    <row r="213" s="519" customFormat="1" ht="22.5" spans="1:26">
      <c r="A213" s="297">
        <v>4</v>
      </c>
      <c r="B213" s="463" t="s">
        <v>1042</v>
      </c>
      <c r="C213" s="464" t="s">
        <v>103</v>
      </c>
      <c r="D213" s="464" t="s">
        <v>124</v>
      </c>
      <c r="E213" s="457" t="s">
        <v>984</v>
      </c>
      <c r="F213" s="465" t="s">
        <v>1043</v>
      </c>
      <c r="G213" s="457" t="s">
        <v>106</v>
      </c>
      <c r="H213" s="466">
        <v>1000</v>
      </c>
      <c r="I213" s="464"/>
      <c r="J213" s="483" t="s">
        <v>1044</v>
      </c>
      <c r="K213" s="464">
        <v>1000</v>
      </c>
      <c r="L213" s="465" t="s">
        <v>1045</v>
      </c>
      <c r="M213" s="464" t="s">
        <v>337</v>
      </c>
      <c r="N213" s="464" t="s">
        <v>34</v>
      </c>
      <c r="O213" s="483" t="s">
        <v>989</v>
      </c>
      <c r="P213" s="457" t="s">
        <v>1038</v>
      </c>
      <c r="Q213" s="588"/>
      <c r="R213" s="535"/>
      <c r="S213" s="605" t="s">
        <v>997</v>
      </c>
      <c r="W213" s="701"/>
      <c r="X213" s="701"/>
      <c r="Y213" s="701"/>
      <c r="Z213" s="701"/>
    </row>
    <row r="214" s="448" customFormat="1" ht="33.75" spans="1:26">
      <c r="A214" s="297">
        <v>5</v>
      </c>
      <c r="B214" s="182" t="s">
        <v>1406</v>
      </c>
      <c r="C214" s="464" t="s">
        <v>188</v>
      </c>
      <c r="D214" s="183" t="s">
        <v>124</v>
      </c>
      <c r="E214" s="184" t="s">
        <v>1396</v>
      </c>
      <c r="F214" s="182" t="s">
        <v>1407</v>
      </c>
      <c r="G214" s="184" t="s">
        <v>83</v>
      </c>
      <c r="H214" s="462">
        <v>83000</v>
      </c>
      <c r="I214" s="464"/>
      <c r="J214" s="483" t="s">
        <v>1408</v>
      </c>
      <c r="K214" s="464">
        <v>5000</v>
      </c>
      <c r="L214" s="465" t="s">
        <v>324</v>
      </c>
      <c r="M214" s="464" t="s">
        <v>70</v>
      </c>
      <c r="N214" s="522" t="s">
        <v>33</v>
      </c>
      <c r="O214" s="483"/>
      <c r="P214" s="457"/>
      <c r="Q214" s="457"/>
      <c r="R214" s="457"/>
      <c r="S214" s="605" t="s">
        <v>905</v>
      </c>
      <c r="W214" s="691"/>
      <c r="X214" s="691"/>
      <c r="Y214" s="691"/>
      <c r="Z214" s="691"/>
    </row>
    <row r="215" s="448" customFormat="1" ht="45" spans="1:26">
      <c r="A215" s="297">
        <v>6</v>
      </c>
      <c r="B215" s="180" t="s">
        <v>1412</v>
      </c>
      <c r="C215" s="464" t="s">
        <v>188</v>
      </c>
      <c r="D215" s="464" t="s">
        <v>124</v>
      </c>
      <c r="E215" s="457" t="s">
        <v>1413</v>
      </c>
      <c r="F215" s="492" t="s">
        <v>1414</v>
      </c>
      <c r="G215" s="457" t="s">
        <v>83</v>
      </c>
      <c r="H215" s="466">
        <v>26000</v>
      </c>
      <c r="I215" s="470"/>
      <c r="J215" s="524" t="s">
        <v>579</v>
      </c>
      <c r="K215" s="470">
        <v>10000</v>
      </c>
      <c r="L215" s="465" t="s">
        <v>1415</v>
      </c>
      <c r="M215" s="464" t="s">
        <v>34</v>
      </c>
      <c r="N215" s="522" t="s">
        <v>33</v>
      </c>
      <c r="O215" s="465" t="s">
        <v>1032</v>
      </c>
      <c r="P215" s="464" t="s">
        <v>1033</v>
      </c>
      <c r="Q215" s="464" t="s">
        <v>700</v>
      </c>
      <c r="R215" s="464" t="s">
        <v>1034</v>
      </c>
      <c r="S215" s="605" t="s">
        <v>905</v>
      </c>
      <c r="W215" s="691"/>
      <c r="X215" s="691"/>
      <c r="Y215" s="691"/>
      <c r="Z215" s="691"/>
    </row>
    <row r="216" s="448" customFormat="1" ht="56.25" spans="1:26">
      <c r="A216" s="297">
        <v>7</v>
      </c>
      <c r="B216" s="180" t="s">
        <v>1416</v>
      </c>
      <c r="C216" s="464" t="s">
        <v>188</v>
      </c>
      <c r="D216" s="464" t="s">
        <v>124</v>
      </c>
      <c r="E216" s="457" t="s">
        <v>1417</v>
      </c>
      <c r="F216" s="492" t="s">
        <v>1418</v>
      </c>
      <c r="G216" s="457" t="s">
        <v>89</v>
      </c>
      <c r="H216" s="466">
        <v>17637.68</v>
      </c>
      <c r="I216" s="470">
        <v>1000</v>
      </c>
      <c r="J216" s="465" t="s">
        <v>1419</v>
      </c>
      <c r="K216" s="470">
        <v>10000</v>
      </c>
      <c r="L216" s="465" t="s">
        <v>1420</v>
      </c>
      <c r="M216" s="464" t="s">
        <v>34</v>
      </c>
      <c r="N216" s="522" t="s">
        <v>33</v>
      </c>
      <c r="O216" s="465" t="s">
        <v>290</v>
      </c>
      <c r="P216" s="464" t="s">
        <v>1421</v>
      </c>
      <c r="Q216" s="464" t="s">
        <v>700</v>
      </c>
      <c r="R216" s="464" t="s">
        <v>1422</v>
      </c>
      <c r="S216" s="605" t="s">
        <v>905</v>
      </c>
      <c r="W216" s="691"/>
      <c r="X216" s="691"/>
      <c r="Y216" s="691"/>
      <c r="Z216" s="691"/>
    </row>
    <row r="217" s="634" customFormat="1" ht="21" customHeight="1" spans="1:26">
      <c r="A217" s="656" t="s">
        <v>1460</v>
      </c>
      <c r="B217" s="650" t="str">
        <f>"城建环保"&amp;SUBTOTAL(3,A217:A245)-2&amp;"个"</f>
        <v>城建环保27个</v>
      </c>
      <c r="C217" s="651"/>
      <c r="D217" s="651"/>
      <c r="E217" s="652"/>
      <c r="F217" s="653"/>
      <c r="G217" s="652"/>
      <c r="H217" s="469">
        <f>SUM(H218:H244)</f>
        <v>2500668</v>
      </c>
      <c r="I217" s="469">
        <f>SUM(I218:I243)</f>
        <v>100</v>
      </c>
      <c r="J217" s="653"/>
      <c r="K217" s="469">
        <f>SUM(K218:K244)</f>
        <v>752300</v>
      </c>
      <c r="L217" s="672"/>
      <c r="M217" s="673"/>
      <c r="N217" s="673"/>
      <c r="O217" s="674"/>
      <c r="P217" s="675"/>
      <c r="Q217" s="675"/>
      <c r="R217" s="675"/>
      <c r="S217" s="687"/>
      <c r="W217" s="688"/>
      <c r="X217" s="688"/>
      <c r="Y217" s="688"/>
      <c r="Z217" s="688"/>
    </row>
    <row r="218" s="448" customFormat="1" ht="22.5" spans="1:26">
      <c r="A218" s="297">
        <v>1</v>
      </c>
      <c r="B218" s="182" t="s">
        <v>174</v>
      </c>
      <c r="C218" s="464" t="s">
        <v>26</v>
      </c>
      <c r="D218" s="183" t="s">
        <v>27</v>
      </c>
      <c r="E218" s="184" t="s">
        <v>28</v>
      </c>
      <c r="F218" s="182" t="s">
        <v>175</v>
      </c>
      <c r="G218" s="184" t="s">
        <v>83</v>
      </c>
      <c r="H218" s="462">
        <v>200000</v>
      </c>
      <c r="I218" s="183"/>
      <c r="J218" s="484" t="s">
        <v>176</v>
      </c>
      <c r="K218" s="464">
        <v>120000</v>
      </c>
      <c r="L218" s="465" t="s">
        <v>177</v>
      </c>
      <c r="M218" s="464" t="s">
        <v>178</v>
      </c>
      <c r="N218" s="457" t="s">
        <v>33</v>
      </c>
      <c r="O218" s="483" t="s">
        <v>85</v>
      </c>
      <c r="P218" s="457" t="s">
        <v>179</v>
      </c>
      <c r="Q218" s="457" t="s">
        <v>37</v>
      </c>
      <c r="R218" s="457" t="s">
        <v>38</v>
      </c>
      <c r="S218" s="605" t="s">
        <v>180</v>
      </c>
      <c r="W218" s="691"/>
      <c r="X218" s="691"/>
      <c r="Y218" s="691"/>
      <c r="Z218" s="691"/>
    </row>
    <row r="219" s="448" customFormat="1" ht="45" spans="1:26">
      <c r="A219" s="297">
        <v>2</v>
      </c>
      <c r="B219" s="182" t="s">
        <v>205</v>
      </c>
      <c r="C219" s="464" t="s">
        <v>26</v>
      </c>
      <c r="D219" s="183" t="s">
        <v>27</v>
      </c>
      <c r="E219" s="184" t="s">
        <v>28</v>
      </c>
      <c r="F219" s="182" t="s">
        <v>206</v>
      </c>
      <c r="G219" s="184" t="s">
        <v>83</v>
      </c>
      <c r="H219" s="462">
        <v>80000</v>
      </c>
      <c r="I219" s="183"/>
      <c r="J219" s="484" t="s">
        <v>207</v>
      </c>
      <c r="K219" s="464">
        <v>30000</v>
      </c>
      <c r="L219" s="483" t="s">
        <v>208</v>
      </c>
      <c r="M219" s="464" t="s">
        <v>178</v>
      </c>
      <c r="N219" s="457" t="s">
        <v>33</v>
      </c>
      <c r="O219" s="483" t="s">
        <v>85</v>
      </c>
      <c r="P219" s="457" t="s">
        <v>209</v>
      </c>
      <c r="Q219" s="457" t="s">
        <v>37</v>
      </c>
      <c r="R219" s="457" t="s">
        <v>48</v>
      </c>
      <c r="S219" s="605" t="s">
        <v>180</v>
      </c>
      <c r="W219" s="691"/>
      <c r="X219" s="691"/>
      <c r="Y219" s="691"/>
      <c r="Z219" s="691"/>
    </row>
    <row r="220" s="441" customFormat="1" ht="45" spans="1:26">
      <c r="A220" s="297">
        <v>3</v>
      </c>
      <c r="B220" s="182" t="s">
        <v>181</v>
      </c>
      <c r="C220" s="183" t="s">
        <v>26</v>
      </c>
      <c r="D220" s="183" t="s">
        <v>51</v>
      </c>
      <c r="E220" s="184" t="s">
        <v>28</v>
      </c>
      <c r="F220" s="182" t="s">
        <v>182</v>
      </c>
      <c r="G220" s="184" t="s">
        <v>89</v>
      </c>
      <c r="H220" s="462">
        <v>150000</v>
      </c>
      <c r="I220" s="183"/>
      <c r="J220" s="465" t="s">
        <v>183</v>
      </c>
      <c r="K220" s="464">
        <v>30000</v>
      </c>
      <c r="L220" s="465" t="s">
        <v>184</v>
      </c>
      <c r="M220" s="464" t="s">
        <v>178</v>
      </c>
      <c r="N220" s="457" t="s">
        <v>33</v>
      </c>
      <c r="O220" s="483" t="s">
        <v>185</v>
      </c>
      <c r="P220" s="457" t="s">
        <v>186</v>
      </c>
      <c r="Q220" s="457" t="s">
        <v>37</v>
      </c>
      <c r="R220" s="457" t="s">
        <v>48</v>
      </c>
      <c r="S220" s="605" t="s">
        <v>39</v>
      </c>
      <c r="W220" s="690"/>
      <c r="X220" s="690"/>
      <c r="Y220" s="690"/>
      <c r="Z220" s="690"/>
    </row>
    <row r="221" s="448" customFormat="1" ht="22.5" spans="1:26">
      <c r="A221" s="297">
        <v>4</v>
      </c>
      <c r="B221" s="182" t="s">
        <v>210</v>
      </c>
      <c r="C221" s="183" t="s">
        <v>50</v>
      </c>
      <c r="D221" s="183" t="s">
        <v>51</v>
      </c>
      <c r="E221" s="184" t="s">
        <v>28</v>
      </c>
      <c r="F221" s="182" t="s">
        <v>211</v>
      </c>
      <c r="G221" s="184" t="s">
        <v>89</v>
      </c>
      <c r="H221" s="462">
        <v>15668</v>
      </c>
      <c r="I221" s="464"/>
      <c r="J221" s="182" t="s">
        <v>212</v>
      </c>
      <c r="K221" s="466">
        <v>3000</v>
      </c>
      <c r="L221" s="483" t="s">
        <v>213</v>
      </c>
      <c r="M221" s="464" t="s">
        <v>178</v>
      </c>
      <c r="N221" s="457" t="s">
        <v>33</v>
      </c>
      <c r="O221" s="483" t="s">
        <v>214</v>
      </c>
      <c r="P221" s="457" t="s">
        <v>215</v>
      </c>
      <c r="Q221" s="457" t="s">
        <v>37</v>
      </c>
      <c r="R221" s="457" t="s">
        <v>216</v>
      </c>
      <c r="S221" s="605" t="s">
        <v>180</v>
      </c>
      <c r="W221" s="691"/>
      <c r="X221" s="691"/>
      <c r="Y221" s="691"/>
      <c r="Z221" s="691"/>
    </row>
    <row r="222" s="498" customFormat="1" ht="22.5" spans="1:26">
      <c r="A222" s="297">
        <v>5</v>
      </c>
      <c r="B222" s="211" t="s">
        <v>340</v>
      </c>
      <c r="C222" s="248"/>
      <c r="D222" s="183" t="s">
        <v>51</v>
      </c>
      <c r="E222" s="457" t="s">
        <v>267</v>
      </c>
      <c r="F222" s="180" t="s">
        <v>341</v>
      </c>
      <c r="G222" s="184" t="s">
        <v>135</v>
      </c>
      <c r="H222" s="219">
        <v>150000</v>
      </c>
      <c r="I222" s="487"/>
      <c r="J222" s="521" t="s">
        <v>342</v>
      </c>
      <c r="K222" s="291">
        <v>30000</v>
      </c>
      <c r="L222" s="180" t="s">
        <v>343</v>
      </c>
      <c r="M222" s="181" t="s">
        <v>34</v>
      </c>
      <c r="N222" s="457" t="s">
        <v>33</v>
      </c>
      <c r="O222" s="711"/>
      <c r="P222" s="587"/>
      <c r="Q222" s="587"/>
      <c r="R222" s="582"/>
      <c r="S222" s="25" t="s">
        <v>285</v>
      </c>
      <c r="W222" s="705"/>
      <c r="X222" s="705"/>
      <c r="Y222" s="705"/>
      <c r="Z222" s="705"/>
    </row>
    <row r="223" s="498" customFormat="1" ht="33.75" spans="1:26">
      <c r="A223" s="297">
        <v>6</v>
      </c>
      <c r="B223" s="211" t="s">
        <v>344</v>
      </c>
      <c r="C223" s="248"/>
      <c r="D223" s="183" t="s">
        <v>51</v>
      </c>
      <c r="E223" s="457" t="s">
        <v>267</v>
      </c>
      <c r="F223" s="180" t="s">
        <v>345</v>
      </c>
      <c r="G223" s="184" t="s">
        <v>135</v>
      </c>
      <c r="H223" s="219">
        <v>560000</v>
      </c>
      <c r="I223" s="487"/>
      <c r="J223" s="521" t="s">
        <v>346</v>
      </c>
      <c r="K223" s="291">
        <v>15000</v>
      </c>
      <c r="L223" s="180" t="s">
        <v>347</v>
      </c>
      <c r="M223" s="181" t="s">
        <v>34</v>
      </c>
      <c r="N223" s="457" t="s">
        <v>33</v>
      </c>
      <c r="O223" s="711"/>
      <c r="P223" s="587"/>
      <c r="Q223" s="587"/>
      <c r="R223" s="582"/>
      <c r="S223" s="25" t="s">
        <v>285</v>
      </c>
      <c r="W223" s="705"/>
      <c r="X223" s="705"/>
      <c r="Y223" s="705"/>
      <c r="Z223" s="705"/>
    </row>
    <row r="224" s="498" customFormat="1" ht="36" spans="1:26">
      <c r="A224" s="297">
        <v>7</v>
      </c>
      <c r="B224" s="211" t="s">
        <v>369</v>
      </c>
      <c r="C224" s="248"/>
      <c r="D224" s="183" t="s">
        <v>51</v>
      </c>
      <c r="E224" s="457" t="s">
        <v>267</v>
      </c>
      <c r="F224" s="180" t="s">
        <v>370</v>
      </c>
      <c r="G224" s="184" t="s">
        <v>135</v>
      </c>
      <c r="H224" s="219">
        <v>100000</v>
      </c>
      <c r="I224" s="487"/>
      <c r="J224" s="521" t="s">
        <v>371</v>
      </c>
      <c r="K224" s="291">
        <v>10000</v>
      </c>
      <c r="L224" s="482" t="s">
        <v>327</v>
      </c>
      <c r="M224" s="181" t="s">
        <v>34</v>
      </c>
      <c r="N224" s="457" t="s">
        <v>33</v>
      </c>
      <c r="O224" s="711" t="s">
        <v>351</v>
      </c>
      <c r="P224" s="587" t="s">
        <v>352</v>
      </c>
      <c r="Q224" s="587" t="s">
        <v>309</v>
      </c>
      <c r="R224" s="582"/>
      <c r="S224" s="25" t="s">
        <v>285</v>
      </c>
      <c r="W224" s="705"/>
      <c r="X224" s="705"/>
      <c r="Y224" s="705"/>
      <c r="Z224" s="705"/>
    </row>
    <row r="225" s="498" customFormat="1" ht="27" customHeight="1" spans="1:26">
      <c r="A225" s="297">
        <v>8</v>
      </c>
      <c r="B225" s="211" t="s">
        <v>363</v>
      </c>
      <c r="C225" s="248"/>
      <c r="D225" s="183" t="s">
        <v>104</v>
      </c>
      <c r="E225" s="457" t="s">
        <v>267</v>
      </c>
      <c r="F225" s="180" t="s">
        <v>364</v>
      </c>
      <c r="G225" s="184" t="s">
        <v>106</v>
      </c>
      <c r="H225" s="219">
        <v>3000</v>
      </c>
      <c r="I225" s="487"/>
      <c r="J225" s="521" t="s">
        <v>365</v>
      </c>
      <c r="K225" s="253">
        <v>2000</v>
      </c>
      <c r="L225" s="480" t="s">
        <v>333</v>
      </c>
      <c r="M225" s="458" t="s">
        <v>173</v>
      </c>
      <c r="N225" s="457" t="s">
        <v>33</v>
      </c>
      <c r="O225" s="711"/>
      <c r="P225" s="587"/>
      <c r="Q225" s="587"/>
      <c r="R225" s="582"/>
      <c r="S225" s="25" t="s">
        <v>366</v>
      </c>
      <c r="W225" s="705"/>
      <c r="X225" s="705"/>
      <c r="Y225" s="705"/>
      <c r="Z225" s="705"/>
    </row>
    <row r="226" s="498" customFormat="1" ht="22.5" spans="1:26">
      <c r="A226" s="297">
        <v>9</v>
      </c>
      <c r="B226" s="211" t="s">
        <v>367</v>
      </c>
      <c r="C226" s="248"/>
      <c r="D226" s="183" t="s">
        <v>104</v>
      </c>
      <c r="E226" s="457" t="s">
        <v>267</v>
      </c>
      <c r="F226" s="180" t="s">
        <v>368</v>
      </c>
      <c r="G226" s="184" t="s">
        <v>83</v>
      </c>
      <c r="H226" s="219">
        <v>3000</v>
      </c>
      <c r="I226" s="487"/>
      <c r="J226" s="521" t="s">
        <v>191</v>
      </c>
      <c r="K226" s="291">
        <v>1000</v>
      </c>
      <c r="L226" s="482" t="s">
        <v>327</v>
      </c>
      <c r="M226" s="181" t="s">
        <v>34</v>
      </c>
      <c r="N226" s="457" t="s">
        <v>33</v>
      </c>
      <c r="O226" s="711"/>
      <c r="P226" s="587"/>
      <c r="Q226" s="587"/>
      <c r="R226" s="582"/>
      <c r="S226" s="25" t="s">
        <v>274</v>
      </c>
      <c r="W226" s="705"/>
      <c r="X226" s="705"/>
      <c r="Y226" s="705"/>
      <c r="Z226" s="705"/>
    </row>
    <row r="227" s="498" customFormat="1" ht="22.5" spans="1:26">
      <c r="A227" s="297">
        <v>10</v>
      </c>
      <c r="B227" s="211" t="s">
        <v>376</v>
      </c>
      <c r="C227" s="248"/>
      <c r="D227" s="183" t="s">
        <v>104</v>
      </c>
      <c r="E227" s="457" t="s">
        <v>267</v>
      </c>
      <c r="F227" s="180" t="s">
        <v>377</v>
      </c>
      <c r="G227" s="184" t="s">
        <v>135</v>
      </c>
      <c r="H227" s="219">
        <v>5000</v>
      </c>
      <c r="I227" s="487"/>
      <c r="J227" s="521" t="s">
        <v>378</v>
      </c>
      <c r="K227" s="291">
        <v>3000</v>
      </c>
      <c r="L227" s="482" t="s">
        <v>324</v>
      </c>
      <c r="M227" s="181" t="s">
        <v>70</v>
      </c>
      <c r="N227" s="457" t="s">
        <v>33</v>
      </c>
      <c r="O227" s="711"/>
      <c r="P227" s="587"/>
      <c r="Q227" s="587"/>
      <c r="R227" s="582"/>
      <c r="S227" s="25" t="s">
        <v>274</v>
      </c>
      <c r="W227" s="705"/>
      <c r="X227" s="705"/>
      <c r="Y227" s="705"/>
      <c r="Z227" s="705"/>
    </row>
    <row r="228" ht="45" spans="1:19">
      <c r="A228" s="297">
        <v>11</v>
      </c>
      <c r="B228" s="182" t="s">
        <v>568</v>
      </c>
      <c r="C228" s="183" t="s">
        <v>26</v>
      </c>
      <c r="D228" s="183" t="s">
        <v>51</v>
      </c>
      <c r="E228" s="184" t="s">
        <v>439</v>
      </c>
      <c r="F228" s="182" t="s">
        <v>569</v>
      </c>
      <c r="G228" s="184" t="s">
        <v>83</v>
      </c>
      <c r="H228" s="462">
        <v>30000</v>
      </c>
      <c r="I228" s="464"/>
      <c r="J228" s="182" t="s">
        <v>570</v>
      </c>
      <c r="K228" s="464">
        <v>30000</v>
      </c>
      <c r="L228" s="483" t="s">
        <v>571</v>
      </c>
      <c r="M228" s="464" t="s">
        <v>70</v>
      </c>
      <c r="N228" s="457" t="s">
        <v>33</v>
      </c>
      <c r="O228" s="483" t="s">
        <v>85</v>
      </c>
      <c r="P228" s="457" t="s">
        <v>179</v>
      </c>
      <c r="Q228" s="457" t="s">
        <v>572</v>
      </c>
      <c r="R228" s="457" t="s">
        <v>573</v>
      </c>
      <c r="S228" s="605" t="s">
        <v>574</v>
      </c>
    </row>
    <row r="229" ht="45" spans="1:19">
      <c r="A229" s="297">
        <v>12</v>
      </c>
      <c r="B229" s="182" t="s">
        <v>575</v>
      </c>
      <c r="C229" s="183" t="s">
        <v>26</v>
      </c>
      <c r="D229" s="183" t="s">
        <v>51</v>
      </c>
      <c r="E229" s="184" t="s">
        <v>439</v>
      </c>
      <c r="F229" s="182" t="s">
        <v>576</v>
      </c>
      <c r="G229" s="184" t="s">
        <v>83</v>
      </c>
      <c r="H229" s="462">
        <v>300000</v>
      </c>
      <c r="I229" s="464"/>
      <c r="J229" s="182" t="s">
        <v>570</v>
      </c>
      <c r="K229" s="464">
        <v>150000</v>
      </c>
      <c r="L229" s="483" t="s">
        <v>571</v>
      </c>
      <c r="M229" s="464" t="s">
        <v>34</v>
      </c>
      <c r="N229" s="457" t="s">
        <v>33</v>
      </c>
      <c r="O229" s="483" t="s">
        <v>85</v>
      </c>
      <c r="P229" s="457" t="s">
        <v>179</v>
      </c>
      <c r="Q229" s="457" t="s">
        <v>444</v>
      </c>
      <c r="R229" s="457" t="s">
        <v>464</v>
      </c>
      <c r="S229" s="605" t="s">
        <v>574</v>
      </c>
    </row>
    <row r="230" ht="22.5" spans="1:19">
      <c r="A230" s="297">
        <v>13</v>
      </c>
      <c r="B230" s="182" t="s">
        <v>577</v>
      </c>
      <c r="C230" s="183"/>
      <c r="D230" s="183" t="s">
        <v>51</v>
      </c>
      <c r="E230" s="184" t="s">
        <v>439</v>
      </c>
      <c r="F230" s="182" t="s">
        <v>578</v>
      </c>
      <c r="G230" s="184" t="s">
        <v>83</v>
      </c>
      <c r="H230" s="462">
        <v>100000</v>
      </c>
      <c r="I230" s="464"/>
      <c r="J230" s="182" t="s">
        <v>579</v>
      </c>
      <c r="K230" s="464">
        <v>30000</v>
      </c>
      <c r="L230" s="483" t="s">
        <v>571</v>
      </c>
      <c r="M230" s="464" t="s">
        <v>34</v>
      </c>
      <c r="N230" s="457" t="s">
        <v>33</v>
      </c>
      <c r="O230" s="483"/>
      <c r="P230" s="457"/>
      <c r="Q230" s="457"/>
      <c r="R230" s="457"/>
      <c r="S230" s="605" t="s">
        <v>574</v>
      </c>
    </row>
    <row r="231" ht="22.5" spans="1:19">
      <c r="A231" s="297">
        <v>14</v>
      </c>
      <c r="B231" s="182" t="s">
        <v>580</v>
      </c>
      <c r="C231" s="183" t="s">
        <v>26</v>
      </c>
      <c r="D231" s="183" t="s">
        <v>51</v>
      </c>
      <c r="E231" s="184" t="s">
        <v>439</v>
      </c>
      <c r="F231" s="182" t="s">
        <v>581</v>
      </c>
      <c r="G231" s="184" t="s">
        <v>83</v>
      </c>
      <c r="H231" s="462">
        <v>150000</v>
      </c>
      <c r="I231" s="464"/>
      <c r="J231" s="182" t="s">
        <v>582</v>
      </c>
      <c r="K231" s="464">
        <v>80000</v>
      </c>
      <c r="L231" s="483" t="s">
        <v>571</v>
      </c>
      <c r="M231" s="464" t="s">
        <v>337</v>
      </c>
      <c r="N231" s="457" t="s">
        <v>33</v>
      </c>
      <c r="O231" s="483" t="s">
        <v>85</v>
      </c>
      <c r="P231" s="457" t="s">
        <v>179</v>
      </c>
      <c r="Q231" s="457" t="s">
        <v>444</v>
      </c>
      <c r="R231" s="457" t="s">
        <v>464</v>
      </c>
      <c r="S231" s="605" t="s">
        <v>574</v>
      </c>
    </row>
    <row r="232" ht="45" spans="1:19">
      <c r="A232" s="297">
        <v>15</v>
      </c>
      <c r="B232" s="182" t="s">
        <v>583</v>
      </c>
      <c r="C232" s="183" t="s">
        <v>26</v>
      </c>
      <c r="D232" s="183" t="s">
        <v>51</v>
      </c>
      <c r="E232" s="184" t="s">
        <v>439</v>
      </c>
      <c r="F232" s="182" t="s">
        <v>584</v>
      </c>
      <c r="G232" s="184" t="s">
        <v>83</v>
      </c>
      <c r="H232" s="462">
        <v>350000</v>
      </c>
      <c r="I232" s="464"/>
      <c r="J232" s="182" t="s">
        <v>582</v>
      </c>
      <c r="K232" s="464">
        <v>120000</v>
      </c>
      <c r="L232" s="483" t="s">
        <v>571</v>
      </c>
      <c r="M232" s="464" t="s">
        <v>34</v>
      </c>
      <c r="N232" s="457" t="s">
        <v>33</v>
      </c>
      <c r="O232" s="483" t="s">
        <v>85</v>
      </c>
      <c r="P232" s="457" t="s">
        <v>179</v>
      </c>
      <c r="Q232" s="457" t="s">
        <v>572</v>
      </c>
      <c r="R232" s="457" t="s">
        <v>585</v>
      </c>
      <c r="S232" s="605" t="s">
        <v>574</v>
      </c>
    </row>
    <row r="233" ht="39.95" customHeight="1" spans="1:19">
      <c r="A233" s="297">
        <v>16</v>
      </c>
      <c r="B233" s="182" t="s">
        <v>586</v>
      </c>
      <c r="C233" s="183" t="s">
        <v>26</v>
      </c>
      <c r="D233" s="183" t="s">
        <v>51</v>
      </c>
      <c r="E233" s="184" t="s">
        <v>439</v>
      </c>
      <c r="F233" s="182" t="s">
        <v>587</v>
      </c>
      <c r="G233" s="184" t="s">
        <v>83</v>
      </c>
      <c r="H233" s="462">
        <v>50000</v>
      </c>
      <c r="I233" s="464"/>
      <c r="J233" s="182" t="s">
        <v>588</v>
      </c>
      <c r="K233" s="464">
        <v>20000</v>
      </c>
      <c r="L233" s="483" t="s">
        <v>571</v>
      </c>
      <c r="M233" s="464" t="s">
        <v>34</v>
      </c>
      <c r="N233" s="457" t="s">
        <v>33</v>
      </c>
      <c r="O233" s="483" t="s">
        <v>85</v>
      </c>
      <c r="P233" s="457" t="s">
        <v>179</v>
      </c>
      <c r="Q233" s="457" t="s">
        <v>572</v>
      </c>
      <c r="R233" s="457" t="s">
        <v>589</v>
      </c>
      <c r="S233" s="605" t="s">
        <v>574</v>
      </c>
    </row>
    <row r="234" ht="39.95" customHeight="1" spans="1:19">
      <c r="A234" s="297">
        <v>17</v>
      </c>
      <c r="B234" s="182" t="s">
        <v>590</v>
      </c>
      <c r="C234" s="183" t="s">
        <v>26</v>
      </c>
      <c r="D234" s="183" t="s">
        <v>51</v>
      </c>
      <c r="E234" s="184" t="s">
        <v>439</v>
      </c>
      <c r="F234" s="182" t="s">
        <v>591</v>
      </c>
      <c r="G234" s="184" t="s">
        <v>83</v>
      </c>
      <c r="H234" s="462">
        <v>35000</v>
      </c>
      <c r="I234" s="464"/>
      <c r="J234" s="182" t="s">
        <v>592</v>
      </c>
      <c r="K234" s="464">
        <v>20000</v>
      </c>
      <c r="L234" s="483" t="s">
        <v>571</v>
      </c>
      <c r="M234" s="464" t="s">
        <v>34</v>
      </c>
      <c r="N234" s="457" t="s">
        <v>33</v>
      </c>
      <c r="O234" s="483" t="s">
        <v>85</v>
      </c>
      <c r="P234" s="457" t="s">
        <v>179</v>
      </c>
      <c r="Q234" s="457" t="s">
        <v>572</v>
      </c>
      <c r="R234" s="457" t="s">
        <v>593</v>
      </c>
      <c r="S234" s="605" t="s">
        <v>574</v>
      </c>
    </row>
    <row r="235" ht="22.5" spans="1:19">
      <c r="A235" s="297">
        <v>18</v>
      </c>
      <c r="B235" s="182" t="s">
        <v>596</v>
      </c>
      <c r="C235" s="183"/>
      <c r="D235" s="183" t="s">
        <v>104</v>
      </c>
      <c r="E235" s="184" t="s">
        <v>439</v>
      </c>
      <c r="F235" s="182" t="s">
        <v>597</v>
      </c>
      <c r="G235" s="184" t="s">
        <v>598</v>
      </c>
      <c r="H235" s="462">
        <v>1000</v>
      </c>
      <c r="I235" s="179"/>
      <c r="J235" s="182" t="s">
        <v>579</v>
      </c>
      <c r="K235" s="179">
        <v>1000</v>
      </c>
      <c r="L235" s="191" t="s">
        <v>599</v>
      </c>
      <c r="M235" s="179" t="s">
        <v>600</v>
      </c>
      <c r="N235" s="457" t="s">
        <v>33</v>
      </c>
      <c r="O235" s="483"/>
      <c r="P235" s="457"/>
      <c r="Q235" s="457"/>
      <c r="R235" s="457"/>
      <c r="S235" s="605" t="s">
        <v>446</v>
      </c>
    </row>
    <row r="236" ht="22.5" spans="1:19">
      <c r="A236" s="297">
        <v>19</v>
      </c>
      <c r="B236" s="182" t="s">
        <v>601</v>
      </c>
      <c r="C236" s="183"/>
      <c r="D236" s="183" t="s">
        <v>104</v>
      </c>
      <c r="E236" s="184" t="s">
        <v>439</v>
      </c>
      <c r="F236" s="182" t="s">
        <v>602</v>
      </c>
      <c r="G236" s="184">
        <v>2016</v>
      </c>
      <c r="H236" s="462">
        <v>3000</v>
      </c>
      <c r="I236" s="179"/>
      <c r="J236" s="182" t="s">
        <v>579</v>
      </c>
      <c r="K236" s="179">
        <v>1000</v>
      </c>
      <c r="L236" s="191" t="s">
        <v>381</v>
      </c>
      <c r="M236" s="179" t="s">
        <v>382</v>
      </c>
      <c r="N236" s="457" t="s">
        <v>33</v>
      </c>
      <c r="O236" s="483"/>
      <c r="P236" s="457"/>
      <c r="Q236" s="457"/>
      <c r="R236" s="457"/>
      <c r="S236" s="605" t="s">
        <v>446</v>
      </c>
    </row>
    <row r="237" s="516" customFormat="1" ht="33.75" spans="1:171">
      <c r="A237" s="297">
        <v>20</v>
      </c>
      <c r="B237" s="180" t="s">
        <v>803</v>
      </c>
      <c r="C237" s="179" t="s">
        <v>26</v>
      </c>
      <c r="D237" s="179" t="s">
        <v>51</v>
      </c>
      <c r="E237" s="181" t="s">
        <v>642</v>
      </c>
      <c r="F237" s="180" t="s">
        <v>804</v>
      </c>
      <c r="G237" s="181" t="s">
        <v>89</v>
      </c>
      <c r="H237" s="460">
        <v>21000</v>
      </c>
      <c r="I237" s="181"/>
      <c r="J237" s="191" t="s">
        <v>805</v>
      </c>
      <c r="K237" s="460">
        <v>11000</v>
      </c>
      <c r="L237" s="180" t="s">
        <v>806</v>
      </c>
      <c r="M237" s="201" t="s">
        <v>178</v>
      </c>
      <c r="N237" s="457" t="s">
        <v>33</v>
      </c>
      <c r="O237" s="180" t="s">
        <v>646</v>
      </c>
      <c r="P237" s="179" t="s">
        <v>685</v>
      </c>
      <c r="Q237" s="201" t="s">
        <v>648</v>
      </c>
      <c r="R237" s="179" t="s">
        <v>685</v>
      </c>
      <c r="S237" s="17" t="s">
        <v>551</v>
      </c>
      <c r="T237" s="511"/>
      <c r="U237" s="511"/>
      <c r="V237" s="511"/>
      <c r="W237" s="695"/>
      <c r="X237" s="695"/>
      <c r="Y237" s="695"/>
      <c r="Z237" s="695"/>
      <c r="AA237" s="511"/>
      <c r="AB237" s="511"/>
      <c r="AC237" s="511"/>
      <c r="AD237" s="511"/>
      <c r="AE237" s="511"/>
      <c r="AF237" s="511"/>
      <c r="AG237" s="511"/>
      <c r="AH237" s="511"/>
      <c r="AI237" s="511"/>
      <c r="AJ237" s="511"/>
      <c r="AK237" s="511"/>
      <c r="AL237" s="511"/>
      <c r="AM237" s="511"/>
      <c r="AN237" s="511"/>
      <c r="AO237" s="511"/>
      <c r="AP237" s="511"/>
      <c r="AQ237" s="511"/>
      <c r="AR237" s="511"/>
      <c r="AS237" s="511"/>
      <c r="AT237" s="511"/>
      <c r="AU237" s="511"/>
      <c r="AV237" s="511"/>
      <c r="AW237" s="511"/>
      <c r="AX237" s="511"/>
      <c r="AY237" s="511"/>
      <c r="AZ237" s="511"/>
      <c r="BA237" s="511"/>
      <c r="BB237" s="511"/>
      <c r="BC237" s="511"/>
      <c r="BD237" s="511"/>
      <c r="BE237" s="511"/>
      <c r="BF237" s="511"/>
      <c r="BG237" s="511"/>
      <c r="BH237" s="511"/>
      <c r="BI237" s="511"/>
      <c r="BJ237" s="511"/>
      <c r="BK237" s="511"/>
      <c r="BL237" s="511"/>
      <c r="BM237" s="511"/>
      <c r="BN237" s="511"/>
      <c r="BO237" s="511"/>
      <c r="BP237" s="511"/>
      <c r="BQ237" s="511"/>
      <c r="BR237" s="511"/>
      <c r="BS237" s="511"/>
      <c r="BT237" s="511"/>
      <c r="BU237" s="511"/>
      <c r="BV237" s="511"/>
      <c r="BW237" s="511"/>
      <c r="BX237" s="511"/>
      <c r="BY237" s="511"/>
      <c r="BZ237" s="511"/>
      <c r="CA237" s="511"/>
      <c r="CB237" s="511"/>
      <c r="CC237" s="511"/>
      <c r="CD237" s="511"/>
      <c r="CE237" s="511"/>
      <c r="CF237" s="511"/>
      <c r="CG237" s="511"/>
      <c r="CH237" s="511"/>
      <c r="CI237" s="511"/>
      <c r="CJ237" s="511"/>
      <c r="CK237" s="511"/>
      <c r="CL237" s="511"/>
      <c r="CM237" s="511"/>
      <c r="CN237" s="511"/>
      <c r="CO237" s="511"/>
      <c r="CP237" s="511"/>
      <c r="CQ237" s="511"/>
      <c r="CR237" s="511"/>
      <c r="CS237" s="511"/>
      <c r="CT237" s="511"/>
      <c r="CU237" s="511"/>
      <c r="CV237" s="511"/>
      <c r="CW237" s="511"/>
      <c r="CX237" s="511"/>
      <c r="CY237" s="511"/>
      <c r="CZ237" s="511"/>
      <c r="DA237" s="511"/>
      <c r="DB237" s="511"/>
      <c r="DC237" s="511"/>
      <c r="DD237" s="511"/>
      <c r="DE237" s="511"/>
      <c r="DF237" s="511"/>
      <c r="DG237" s="511"/>
      <c r="DH237" s="511"/>
      <c r="DI237" s="511"/>
      <c r="DJ237" s="511"/>
      <c r="DK237" s="511"/>
      <c r="DL237" s="511"/>
      <c r="DM237" s="511"/>
      <c r="DN237" s="511"/>
      <c r="DO237" s="511"/>
      <c r="DP237" s="511"/>
      <c r="DQ237" s="511"/>
      <c r="DR237" s="511"/>
      <c r="DS237" s="511"/>
      <c r="DT237" s="511"/>
      <c r="DU237" s="511"/>
      <c r="DV237" s="511"/>
      <c r="DW237" s="511"/>
      <c r="DX237" s="511"/>
      <c r="DY237" s="511"/>
      <c r="DZ237" s="511"/>
      <c r="EA237" s="511"/>
      <c r="EB237" s="511"/>
      <c r="EC237" s="511"/>
      <c r="ED237" s="511"/>
      <c r="EE237" s="511"/>
      <c r="EF237" s="511"/>
      <c r="EG237" s="511"/>
      <c r="EH237" s="511"/>
      <c r="EI237" s="511"/>
      <c r="EJ237" s="511"/>
      <c r="EK237" s="511"/>
      <c r="EL237" s="511"/>
      <c r="EM237" s="511"/>
      <c r="EN237" s="511"/>
      <c r="EO237" s="511"/>
      <c r="EP237" s="511"/>
      <c r="EQ237" s="511"/>
      <c r="ER237" s="511"/>
      <c r="ES237" s="511"/>
      <c r="ET237" s="511"/>
      <c r="EU237" s="511"/>
      <c r="EV237" s="511"/>
      <c r="EW237" s="511"/>
      <c r="EX237" s="511"/>
      <c r="EY237" s="511"/>
      <c r="EZ237" s="511"/>
      <c r="FA237" s="511"/>
      <c r="FB237" s="511"/>
      <c r="FC237" s="511"/>
      <c r="FD237" s="511"/>
      <c r="FE237" s="511"/>
      <c r="FF237" s="511"/>
      <c r="FG237" s="511"/>
      <c r="FH237" s="511"/>
      <c r="FI237" s="511"/>
      <c r="FJ237" s="511"/>
      <c r="FK237" s="511"/>
      <c r="FL237" s="511"/>
      <c r="FM237" s="511"/>
      <c r="FN237" s="511"/>
      <c r="FO237" s="511"/>
    </row>
    <row r="238" s="504" customFormat="1" ht="22.5" spans="1:171">
      <c r="A238" s="297">
        <v>21</v>
      </c>
      <c r="B238" s="180" t="s">
        <v>807</v>
      </c>
      <c r="C238" s="179" t="s">
        <v>26</v>
      </c>
      <c r="D238" s="179" t="s">
        <v>51</v>
      </c>
      <c r="E238" s="181" t="s">
        <v>642</v>
      </c>
      <c r="F238" s="180" t="s">
        <v>808</v>
      </c>
      <c r="G238" s="181" t="s">
        <v>83</v>
      </c>
      <c r="H238" s="460">
        <v>50000</v>
      </c>
      <c r="I238" s="181"/>
      <c r="J238" s="191" t="s">
        <v>809</v>
      </c>
      <c r="K238" s="181">
        <v>5000</v>
      </c>
      <c r="L238" s="180" t="s">
        <v>810</v>
      </c>
      <c r="M238" s="201" t="s">
        <v>382</v>
      </c>
      <c r="N238" s="457" t="s">
        <v>33</v>
      </c>
      <c r="O238" s="180" t="s">
        <v>646</v>
      </c>
      <c r="P238" s="201" t="s">
        <v>647</v>
      </c>
      <c r="Q238" s="201" t="s">
        <v>648</v>
      </c>
      <c r="R238" s="201" t="s">
        <v>647</v>
      </c>
      <c r="S238" s="25" t="s">
        <v>551</v>
      </c>
      <c r="T238" s="518"/>
      <c r="U238" s="518"/>
      <c r="V238" s="518"/>
      <c r="W238" s="719"/>
      <c r="X238" s="719"/>
      <c r="Y238" s="719"/>
      <c r="Z238" s="719"/>
      <c r="AA238" s="518"/>
      <c r="AB238" s="518"/>
      <c r="AC238" s="518"/>
      <c r="AD238" s="518"/>
      <c r="AE238" s="518"/>
      <c r="AF238" s="518"/>
      <c r="AG238" s="518"/>
      <c r="AH238" s="518"/>
      <c r="AI238" s="518"/>
      <c r="AJ238" s="518"/>
      <c r="AK238" s="518"/>
      <c r="AL238" s="518"/>
      <c r="AM238" s="518"/>
      <c r="AN238" s="518"/>
      <c r="AO238" s="518"/>
      <c r="AP238" s="518"/>
      <c r="AQ238" s="518"/>
      <c r="AR238" s="518"/>
      <c r="AS238" s="518"/>
      <c r="AT238" s="518"/>
      <c r="AU238" s="518"/>
      <c r="AV238" s="518"/>
      <c r="AW238" s="518"/>
      <c r="AX238" s="518"/>
      <c r="AY238" s="518"/>
      <c r="AZ238" s="518"/>
      <c r="BA238" s="518"/>
      <c r="BB238" s="518"/>
      <c r="BC238" s="518"/>
      <c r="BD238" s="518"/>
      <c r="BE238" s="518"/>
      <c r="BF238" s="518"/>
      <c r="BG238" s="518"/>
      <c r="BH238" s="518"/>
      <c r="BI238" s="518"/>
      <c r="BJ238" s="518"/>
      <c r="BK238" s="518"/>
      <c r="BL238" s="518"/>
      <c r="BM238" s="518"/>
      <c r="BN238" s="518"/>
      <c r="BO238" s="518"/>
      <c r="BP238" s="518"/>
      <c r="BQ238" s="518"/>
      <c r="BR238" s="518"/>
      <c r="BS238" s="518"/>
      <c r="BT238" s="518"/>
      <c r="BU238" s="518"/>
      <c r="BV238" s="518"/>
      <c r="BW238" s="518"/>
      <c r="BX238" s="518"/>
      <c r="BY238" s="518"/>
      <c r="BZ238" s="518"/>
      <c r="CA238" s="518"/>
      <c r="CB238" s="518"/>
      <c r="CC238" s="518"/>
      <c r="CD238" s="518"/>
      <c r="CE238" s="518"/>
      <c r="CF238" s="518"/>
      <c r="CG238" s="518"/>
      <c r="CH238" s="518"/>
      <c r="CI238" s="518"/>
      <c r="CJ238" s="518"/>
      <c r="CK238" s="518"/>
      <c r="CL238" s="518"/>
      <c r="CM238" s="518"/>
      <c r="CN238" s="518"/>
      <c r="CO238" s="518"/>
      <c r="CP238" s="518"/>
      <c r="CQ238" s="518"/>
      <c r="CR238" s="518"/>
      <c r="CS238" s="518"/>
      <c r="CT238" s="518"/>
      <c r="CU238" s="518"/>
      <c r="CV238" s="518"/>
      <c r="CW238" s="518"/>
      <c r="CX238" s="518"/>
      <c r="CY238" s="518"/>
      <c r="CZ238" s="518"/>
      <c r="DA238" s="518"/>
      <c r="DB238" s="518"/>
      <c r="DC238" s="518"/>
      <c r="DD238" s="518"/>
      <c r="DE238" s="518"/>
      <c r="DF238" s="518"/>
      <c r="DG238" s="518"/>
      <c r="DH238" s="518"/>
      <c r="DI238" s="518"/>
      <c r="DJ238" s="518"/>
      <c r="DK238" s="518"/>
      <c r="DL238" s="518"/>
      <c r="DM238" s="518"/>
      <c r="DN238" s="518"/>
      <c r="DO238" s="518"/>
      <c r="DP238" s="518"/>
      <c r="DQ238" s="518"/>
      <c r="DR238" s="518"/>
      <c r="DS238" s="518"/>
      <c r="DT238" s="518"/>
      <c r="DU238" s="518"/>
      <c r="DV238" s="518"/>
      <c r="DW238" s="518"/>
      <c r="DX238" s="518"/>
      <c r="DY238" s="518"/>
      <c r="DZ238" s="518"/>
      <c r="EA238" s="518"/>
      <c r="EB238" s="518"/>
      <c r="EC238" s="518"/>
      <c r="ED238" s="518"/>
      <c r="EE238" s="518"/>
      <c r="EF238" s="518"/>
      <c r="EG238" s="518"/>
      <c r="EH238" s="518"/>
      <c r="EI238" s="518"/>
      <c r="EJ238" s="518"/>
      <c r="EK238" s="518"/>
      <c r="EL238" s="518"/>
      <c r="EM238" s="518"/>
      <c r="EN238" s="518"/>
      <c r="EO238" s="518"/>
      <c r="EP238" s="518"/>
      <c r="EQ238" s="518"/>
      <c r="ER238" s="518"/>
      <c r="ES238" s="518"/>
      <c r="ET238" s="518"/>
      <c r="EU238" s="518"/>
      <c r="EV238" s="518"/>
      <c r="EW238" s="518"/>
      <c r="EX238" s="518"/>
      <c r="EY238" s="518"/>
      <c r="EZ238" s="518"/>
      <c r="FA238" s="518"/>
      <c r="FB238" s="518"/>
      <c r="FC238" s="518"/>
      <c r="FD238" s="518"/>
      <c r="FE238" s="518"/>
      <c r="FF238" s="518"/>
      <c r="FG238" s="518"/>
      <c r="FH238" s="518"/>
      <c r="FI238" s="518"/>
      <c r="FJ238" s="518"/>
      <c r="FK238" s="518"/>
      <c r="FL238" s="518"/>
      <c r="FM238" s="518"/>
      <c r="FN238" s="518"/>
      <c r="FO238" s="518"/>
    </row>
    <row r="239" s="562" customFormat="1" ht="48.75" customHeight="1" spans="1:171">
      <c r="A239" s="297">
        <v>22</v>
      </c>
      <c r="B239" s="180" t="s">
        <v>811</v>
      </c>
      <c r="C239" s="179" t="s">
        <v>26</v>
      </c>
      <c r="D239" s="179" t="s">
        <v>51</v>
      </c>
      <c r="E239" s="181" t="s">
        <v>642</v>
      </c>
      <c r="F239" s="180" t="s">
        <v>812</v>
      </c>
      <c r="G239" s="181" t="s">
        <v>89</v>
      </c>
      <c r="H239" s="460">
        <v>39000</v>
      </c>
      <c r="I239" s="181"/>
      <c r="J239" s="191" t="s">
        <v>813</v>
      </c>
      <c r="K239" s="470">
        <v>8000</v>
      </c>
      <c r="L239" s="191" t="s">
        <v>324</v>
      </c>
      <c r="M239" s="179" t="s">
        <v>70</v>
      </c>
      <c r="N239" s="457" t="s">
        <v>33</v>
      </c>
      <c r="O239" s="180" t="s">
        <v>814</v>
      </c>
      <c r="P239" s="201" t="s">
        <v>672</v>
      </c>
      <c r="Q239" s="201" t="s">
        <v>648</v>
      </c>
      <c r="R239" s="201" t="s">
        <v>662</v>
      </c>
      <c r="S239" s="7" t="s">
        <v>551</v>
      </c>
      <c r="T239" s="138"/>
      <c r="U239" s="138"/>
      <c r="V239" s="138"/>
      <c r="W239" s="696"/>
      <c r="X239" s="696"/>
      <c r="Y239" s="696"/>
      <c r="Z239" s="696"/>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c r="BG239" s="138"/>
      <c r="BH239" s="138"/>
      <c r="BI239" s="138"/>
      <c r="BJ239" s="138"/>
      <c r="BK239" s="138"/>
      <c r="BL239" s="138"/>
      <c r="BM239" s="138"/>
      <c r="BN239" s="138"/>
      <c r="BO239" s="138"/>
      <c r="BP239" s="138"/>
      <c r="BQ239" s="138"/>
      <c r="BR239" s="138"/>
      <c r="BS239" s="138"/>
      <c r="BT239" s="138"/>
      <c r="BU239" s="138"/>
      <c r="BV239" s="138"/>
      <c r="BW239" s="138"/>
      <c r="BX239" s="138"/>
      <c r="BY239" s="138"/>
      <c r="BZ239" s="138"/>
      <c r="CA239" s="138"/>
      <c r="CB239" s="138"/>
      <c r="CC239" s="138"/>
      <c r="CD239" s="138"/>
      <c r="CE239" s="138"/>
      <c r="CF239" s="138"/>
      <c r="CG239" s="138"/>
      <c r="CH239" s="138"/>
      <c r="CI239" s="138"/>
      <c r="CJ239" s="138"/>
      <c r="CK239" s="138"/>
      <c r="CL239" s="138"/>
      <c r="CM239" s="138"/>
      <c r="CN239" s="138"/>
      <c r="CO239" s="138"/>
      <c r="CP239" s="138"/>
      <c r="CQ239" s="138"/>
      <c r="CR239" s="138"/>
      <c r="CS239" s="138"/>
      <c r="CT239" s="138"/>
      <c r="CU239" s="138"/>
      <c r="CV239" s="138"/>
      <c r="CW239" s="138"/>
      <c r="CX239" s="138"/>
      <c r="CY239" s="138"/>
      <c r="CZ239" s="138"/>
      <c r="DA239" s="138"/>
      <c r="DB239" s="138"/>
      <c r="DC239" s="138"/>
      <c r="DD239" s="138"/>
      <c r="DE239" s="138"/>
      <c r="DF239" s="138"/>
      <c r="DG239" s="138"/>
      <c r="DH239" s="138"/>
      <c r="DI239" s="138"/>
      <c r="DJ239" s="138"/>
      <c r="DK239" s="138"/>
      <c r="DL239" s="138"/>
      <c r="DM239" s="138"/>
      <c r="DN239" s="138"/>
      <c r="DO239" s="138"/>
      <c r="DP239" s="138"/>
      <c r="DQ239" s="138"/>
      <c r="DR239" s="138"/>
      <c r="DS239" s="138"/>
      <c r="DT239" s="138"/>
      <c r="DU239" s="138"/>
      <c r="DV239" s="138"/>
      <c r="DW239" s="138"/>
      <c r="DX239" s="138"/>
      <c r="DY239" s="138"/>
      <c r="DZ239" s="138"/>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c r="EV239" s="138"/>
      <c r="EW239" s="138"/>
      <c r="EX239" s="138"/>
      <c r="EY239" s="138"/>
      <c r="EZ239" s="138"/>
      <c r="FA239" s="138"/>
      <c r="FB239" s="138"/>
      <c r="FC239" s="138"/>
      <c r="FD239" s="138"/>
      <c r="FE239" s="138"/>
      <c r="FF239" s="138"/>
      <c r="FG239" s="138"/>
      <c r="FH239" s="138"/>
      <c r="FI239" s="138"/>
      <c r="FJ239" s="138"/>
      <c r="FK239" s="138"/>
      <c r="FL239" s="138"/>
      <c r="FM239" s="138"/>
      <c r="FN239" s="138"/>
      <c r="FO239" s="138"/>
    </row>
    <row r="240" s="516" customFormat="1" ht="27" customHeight="1" spans="1:171">
      <c r="A240" s="297">
        <v>23</v>
      </c>
      <c r="B240" s="180" t="s">
        <v>815</v>
      </c>
      <c r="C240" s="179" t="s">
        <v>103</v>
      </c>
      <c r="D240" s="179" t="s">
        <v>51</v>
      </c>
      <c r="E240" s="179" t="s">
        <v>642</v>
      </c>
      <c r="F240" s="180" t="s">
        <v>816</v>
      </c>
      <c r="G240" s="181" t="s">
        <v>89</v>
      </c>
      <c r="H240" s="460">
        <v>30000</v>
      </c>
      <c r="I240" s="179"/>
      <c r="J240" s="191" t="s">
        <v>817</v>
      </c>
      <c r="K240" s="179">
        <v>15000</v>
      </c>
      <c r="L240" s="180" t="s">
        <v>818</v>
      </c>
      <c r="M240" s="179" t="s">
        <v>70</v>
      </c>
      <c r="N240" s="457" t="s">
        <v>33</v>
      </c>
      <c r="O240" s="180" t="s">
        <v>646</v>
      </c>
      <c r="P240" s="201" t="s">
        <v>647</v>
      </c>
      <c r="Q240" s="201" t="s">
        <v>648</v>
      </c>
      <c r="R240" s="201" t="s">
        <v>647</v>
      </c>
      <c r="S240" s="25" t="s">
        <v>551</v>
      </c>
      <c r="T240" s="511"/>
      <c r="U240" s="511"/>
      <c r="V240" s="511"/>
      <c r="W240" s="695"/>
      <c r="X240" s="695"/>
      <c r="Y240" s="695"/>
      <c r="Z240" s="695"/>
      <c r="AA240" s="511"/>
      <c r="AB240" s="511"/>
      <c r="AC240" s="511"/>
      <c r="AD240" s="511"/>
      <c r="AE240" s="511"/>
      <c r="AF240" s="511"/>
      <c r="AG240" s="511"/>
      <c r="AH240" s="511"/>
      <c r="AI240" s="511"/>
      <c r="AJ240" s="511"/>
      <c r="AK240" s="511"/>
      <c r="AL240" s="511"/>
      <c r="AM240" s="511"/>
      <c r="AN240" s="511"/>
      <c r="AO240" s="511"/>
      <c r="AP240" s="511"/>
      <c r="AQ240" s="511"/>
      <c r="AR240" s="511"/>
      <c r="AS240" s="511"/>
      <c r="AT240" s="511"/>
      <c r="AU240" s="511"/>
      <c r="AV240" s="511"/>
      <c r="AW240" s="511"/>
      <c r="AX240" s="511"/>
      <c r="AY240" s="511"/>
      <c r="AZ240" s="511"/>
      <c r="BA240" s="511"/>
      <c r="BB240" s="511"/>
      <c r="BC240" s="511"/>
      <c r="BD240" s="511"/>
      <c r="BE240" s="511"/>
      <c r="BF240" s="511"/>
      <c r="BG240" s="511"/>
      <c r="BH240" s="511"/>
      <c r="BI240" s="511"/>
      <c r="BJ240" s="511"/>
      <c r="BK240" s="511"/>
      <c r="BL240" s="511"/>
      <c r="BM240" s="511"/>
      <c r="BN240" s="511"/>
      <c r="BO240" s="511"/>
      <c r="BP240" s="511"/>
      <c r="BQ240" s="511"/>
      <c r="BR240" s="511"/>
      <c r="BS240" s="511"/>
      <c r="BT240" s="511"/>
      <c r="BU240" s="511"/>
      <c r="BV240" s="511"/>
      <c r="BW240" s="511"/>
      <c r="BX240" s="511"/>
      <c r="BY240" s="511"/>
      <c r="BZ240" s="511"/>
      <c r="CA240" s="511"/>
      <c r="CB240" s="511"/>
      <c r="CC240" s="511"/>
      <c r="CD240" s="511"/>
      <c r="CE240" s="511"/>
      <c r="CF240" s="511"/>
      <c r="CG240" s="511"/>
      <c r="CH240" s="511"/>
      <c r="CI240" s="511"/>
      <c r="CJ240" s="511"/>
      <c r="CK240" s="511"/>
      <c r="CL240" s="511"/>
      <c r="CM240" s="511"/>
      <c r="CN240" s="511"/>
      <c r="CO240" s="511"/>
      <c r="CP240" s="511"/>
      <c r="CQ240" s="511"/>
      <c r="CR240" s="511"/>
      <c r="CS240" s="511"/>
      <c r="CT240" s="511"/>
      <c r="CU240" s="511"/>
      <c r="CV240" s="511"/>
      <c r="CW240" s="511"/>
      <c r="CX240" s="511"/>
      <c r="CY240" s="511"/>
      <c r="CZ240" s="511"/>
      <c r="DA240" s="511"/>
      <c r="DB240" s="511"/>
      <c r="DC240" s="511"/>
      <c r="DD240" s="511"/>
      <c r="DE240" s="511"/>
      <c r="DF240" s="511"/>
      <c r="DG240" s="511"/>
      <c r="DH240" s="511"/>
      <c r="DI240" s="511"/>
      <c r="DJ240" s="511"/>
      <c r="DK240" s="511"/>
      <c r="DL240" s="511"/>
      <c r="DM240" s="511"/>
      <c r="DN240" s="511"/>
      <c r="DO240" s="511"/>
      <c r="DP240" s="511"/>
      <c r="DQ240" s="511"/>
      <c r="DR240" s="511"/>
      <c r="DS240" s="511"/>
      <c r="DT240" s="511"/>
      <c r="DU240" s="511"/>
      <c r="DV240" s="511"/>
      <c r="DW240" s="511"/>
      <c r="DX240" s="511"/>
      <c r="DY240" s="511"/>
      <c r="DZ240" s="511"/>
      <c r="EA240" s="511"/>
      <c r="EB240" s="511"/>
      <c r="EC240" s="511"/>
      <c r="ED240" s="511"/>
      <c r="EE240" s="511"/>
      <c r="EF240" s="511"/>
      <c r="EG240" s="511"/>
      <c r="EH240" s="511"/>
      <c r="EI240" s="511"/>
      <c r="EJ240" s="511"/>
      <c r="EK240" s="511"/>
      <c r="EL240" s="511"/>
      <c r="EM240" s="511"/>
      <c r="EN240" s="511"/>
      <c r="EO240" s="511"/>
      <c r="EP240" s="511"/>
      <c r="EQ240" s="511"/>
      <c r="ER240" s="511"/>
      <c r="ES240" s="511"/>
      <c r="ET240" s="511"/>
      <c r="EU240" s="511"/>
      <c r="EV240" s="511"/>
      <c r="EW240" s="511"/>
      <c r="EX240" s="511"/>
      <c r="EY240" s="511"/>
      <c r="EZ240" s="511"/>
      <c r="FA240" s="511"/>
      <c r="FB240" s="511"/>
      <c r="FC240" s="511"/>
      <c r="FD240" s="511"/>
      <c r="FE240" s="511"/>
      <c r="FF240" s="511"/>
      <c r="FG240" s="511"/>
      <c r="FH240" s="511"/>
      <c r="FI240" s="511"/>
      <c r="FJ240" s="511"/>
      <c r="FK240" s="511"/>
      <c r="FL240" s="511"/>
      <c r="FM240" s="511"/>
      <c r="FN240" s="511"/>
      <c r="FO240" s="511"/>
    </row>
    <row r="241" s="504" customFormat="1" ht="33.75" spans="1:171">
      <c r="A241" s="297">
        <v>24</v>
      </c>
      <c r="B241" s="180" t="s">
        <v>819</v>
      </c>
      <c r="C241" s="179" t="s">
        <v>188</v>
      </c>
      <c r="D241" s="179" t="s">
        <v>104</v>
      </c>
      <c r="E241" s="181" t="s">
        <v>642</v>
      </c>
      <c r="F241" s="191" t="s">
        <v>820</v>
      </c>
      <c r="G241" s="458" t="s">
        <v>106</v>
      </c>
      <c r="H241" s="460">
        <v>4000</v>
      </c>
      <c r="I241" s="181"/>
      <c r="J241" s="191" t="s">
        <v>821</v>
      </c>
      <c r="K241" s="179">
        <v>2000</v>
      </c>
      <c r="L241" s="180" t="s">
        <v>330</v>
      </c>
      <c r="M241" s="201" t="s">
        <v>178</v>
      </c>
      <c r="N241" s="457" t="s">
        <v>33</v>
      </c>
      <c r="O241" s="180" t="s">
        <v>678</v>
      </c>
      <c r="P241" s="201" t="s">
        <v>656</v>
      </c>
      <c r="Q241" s="201" t="s">
        <v>648</v>
      </c>
      <c r="R241" s="201" t="s">
        <v>656</v>
      </c>
      <c r="S241" s="25" t="s">
        <v>551</v>
      </c>
      <c r="T241" s="518"/>
      <c r="U241" s="518"/>
      <c r="V241" s="518"/>
      <c r="W241" s="719"/>
      <c r="X241" s="719"/>
      <c r="Y241" s="719"/>
      <c r="Z241" s="719"/>
      <c r="AA241" s="518"/>
      <c r="AB241" s="518"/>
      <c r="AC241" s="518"/>
      <c r="AD241" s="518"/>
      <c r="AE241" s="518"/>
      <c r="AF241" s="518"/>
      <c r="AG241" s="518"/>
      <c r="AH241" s="518"/>
      <c r="AI241" s="518"/>
      <c r="AJ241" s="518"/>
      <c r="AK241" s="518"/>
      <c r="AL241" s="518"/>
      <c r="AM241" s="518"/>
      <c r="AN241" s="518"/>
      <c r="AO241" s="518"/>
      <c r="AP241" s="518"/>
      <c r="AQ241" s="518"/>
      <c r="AR241" s="518"/>
      <c r="AS241" s="518"/>
      <c r="AT241" s="518"/>
      <c r="AU241" s="518"/>
      <c r="AV241" s="518"/>
      <c r="AW241" s="518"/>
      <c r="AX241" s="518"/>
      <c r="AY241" s="518"/>
      <c r="AZ241" s="518"/>
      <c r="BA241" s="518"/>
      <c r="BB241" s="518"/>
      <c r="BC241" s="518"/>
      <c r="BD241" s="518"/>
      <c r="BE241" s="518"/>
      <c r="BF241" s="518"/>
      <c r="BG241" s="518"/>
      <c r="BH241" s="518"/>
      <c r="BI241" s="518"/>
      <c r="BJ241" s="518"/>
      <c r="BK241" s="518"/>
      <c r="BL241" s="518"/>
      <c r="BM241" s="518"/>
      <c r="BN241" s="518"/>
      <c r="BO241" s="518"/>
      <c r="BP241" s="518"/>
      <c r="BQ241" s="518"/>
      <c r="BR241" s="518"/>
      <c r="BS241" s="518"/>
      <c r="BT241" s="518"/>
      <c r="BU241" s="518"/>
      <c r="BV241" s="518"/>
      <c r="BW241" s="518"/>
      <c r="BX241" s="518"/>
      <c r="BY241" s="518"/>
      <c r="BZ241" s="518"/>
      <c r="CA241" s="518"/>
      <c r="CB241" s="518"/>
      <c r="CC241" s="518"/>
      <c r="CD241" s="518"/>
      <c r="CE241" s="518"/>
      <c r="CF241" s="518"/>
      <c r="CG241" s="518"/>
      <c r="CH241" s="518"/>
      <c r="CI241" s="518"/>
      <c r="CJ241" s="518"/>
      <c r="CK241" s="518"/>
      <c r="CL241" s="518"/>
      <c r="CM241" s="518"/>
      <c r="CN241" s="518"/>
      <c r="CO241" s="518"/>
      <c r="CP241" s="518"/>
      <c r="CQ241" s="518"/>
      <c r="CR241" s="518"/>
      <c r="CS241" s="518"/>
      <c r="CT241" s="518"/>
      <c r="CU241" s="518"/>
      <c r="CV241" s="518"/>
      <c r="CW241" s="518"/>
      <c r="CX241" s="518"/>
      <c r="CY241" s="518"/>
      <c r="CZ241" s="518"/>
      <c r="DA241" s="518"/>
      <c r="DB241" s="518"/>
      <c r="DC241" s="518"/>
      <c r="DD241" s="518"/>
      <c r="DE241" s="518"/>
      <c r="DF241" s="518"/>
      <c r="DG241" s="518"/>
      <c r="DH241" s="518"/>
      <c r="DI241" s="518"/>
      <c r="DJ241" s="518"/>
      <c r="DK241" s="518"/>
      <c r="DL241" s="518"/>
      <c r="DM241" s="518"/>
      <c r="DN241" s="518"/>
      <c r="DO241" s="518"/>
      <c r="DP241" s="518"/>
      <c r="DQ241" s="518"/>
      <c r="DR241" s="518"/>
      <c r="DS241" s="518"/>
      <c r="DT241" s="518"/>
      <c r="DU241" s="518"/>
      <c r="DV241" s="518"/>
      <c r="DW241" s="518"/>
      <c r="DX241" s="518"/>
      <c r="DY241" s="518"/>
      <c r="DZ241" s="518"/>
      <c r="EA241" s="518"/>
      <c r="EB241" s="518"/>
      <c r="EC241" s="518"/>
      <c r="ED241" s="518"/>
      <c r="EE241" s="518"/>
      <c r="EF241" s="518"/>
      <c r="EG241" s="518"/>
      <c r="EH241" s="518"/>
      <c r="EI241" s="518"/>
      <c r="EJ241" s="518"/>
      <c r="EK241" s="518"/>
      <c r="EL241" s="518"/>
      <c r="EM241" s="518"/>
      <c r="EN241" s="518"/>
      <c r="EO241" s="518"/>
      <c r="EP241" s="518"/>
      <c r="EQ241" s="518"/>
      <c r="ER241" s="518"/>
      <c r="ES241" s="518"/>
      <c r="ET241" s="518"/>
      <c r="EU241" s="518"/>
      <c r="EV241" s="518"/>
      <c r="EW241" s="518"/>
      <c r="EX241" s="518"/>
      <c r="EY241" s="518"/>
      <c r="EZ241" s="518"/>
      <c r="FA241" s="518"/>
      <c r="FB241" s="518"/>
      <c r="FC241" s="518"/>
      <c r="FD241" s="518"/>
      <c r="FE241" s="518"/>
      <c r="FF241" s="518"/>
      <c r="FG241" s="518"/>
      <c r="FH241" s="518"/>
      <c r="FI241" s="518"/>
      <c r="FJ241" s="518"/>
      <c r="FK241" s="518"/>
      <c r="FL241" s="518"/>
      <c r="FM241" s="518"/>
      <c r="FN241" s="518"/>
      <c r="FO241" s="518"/>
    </row>
    <row r="242" s="516" customFormat="1" ht="45" spans="1:171">
      <c r="A242" s="297">
        <v>25</v>
      </c>
      <c r="B242" s="207" t="s">
        <v>1467</v>
      </c>
      <c r="C242" s="179" t="s">
        <v>26</v>
      </c>
      <c r="D242" s="201" t="s">
        <v>317</v>
      </c>
      <c r="E242" s="181" t="s">
        <v>642</v>
      </c>
      <c r="F242" s="180" t="s">
        <v>823</v>
      </c>
      <c r="G242" s="181" t="s">
        <v>43</v>
      </c>
      <c r="H242" s="460">
        <v>1000</v>
      </c>
      <c r="I242" s="181"/>
      <c r="J242" s="191" t="s">
        <v>579</v>
      </c>
      <c r="K242" s="460">
        <v>300</v>
      </c>
      <c r="L242" s="482" t="s">
        <v>824</v>
      </c>
      <c r="M242" s="201" t="s">
        <v>70</v>
      </c>
      <c r="N242" s="457" t="s">
        <v>33</v>
      </c>
      <c r="O242" s="180" t="s">
        <v>825</v>
      </c>
      <c r="P242" s="201" t="s">
        <v>826</v>
      </c>
      <c r="Q242" s="201" t="s">
        <v>648</v>
      </c>
      <c r="R242" s="201" t="s">
        <v>827</v>
      </c>
      <c r="S242" s="275" t="s">
        <v>551</v>
      </c>
      <c r="T242" s="511"/>
      <c r="U242" s="511"/>
      <c r="V242" s="511"/>
      <c r="W242" s="695"/>
      <c r="X242" s="695"/>
      <c r="Y242" s="695"/>
      <c r="Z242" s="695"/>
      <c r="AA242" s="511"/>
      <c r="AB242" s="511"/>
      <c r="AC242" s="511"/>
      <c r="AD242" s="511"/>
      <c r="AE242" s="511"/>
      <c r="AF242" s="511"/>
      <c r="AG242" s="511"/>
      <c r="AH242" s="511"/>
      <c r="AI242" s="511"/>
      <c r="AJ242" s="511"/>
      <c r="AK242" s="511"/>
      <c r="AL242" s="511"/>
      <c r="AM242" s="511"/>
      <c r="AN242" s="511"/>
      <c r="AO242" s="511"/>
      <c r="AP242" s="511"/>
      <c r="AQ242" s="511"/>
      <c r="AR242" s="511"/>
      <c r="AS242" s="511"/>
      <c r="AT242" s="511"/>
      <c r="AU242" s="511"/>
      <c r="AV242" s="511"/>
      <c r="AW242" s="511"/>
      <c r="AX242" s="511"/>
      <c r="AY242" s="511"/>
      <c r="AZ242" s="511"/>
      <c r="BA242" s="511"/>
      <c r="BB242" s="511"/>
      <c r="BC242" s="511"/>
      <c r="BD242" s="511"/>
      <c r="BE242" s="511"/>
      <c r="BF242" s="511"/>
      <c r="BG242" s="511"/>
      <c r="BH242" s="511"/>
      <c r="BI242" s="511"/>
      <c r="BJ242" s="511"/>
      <c r="BK242" s="511"/>
      <c r="BL242" s="511"/>
      <c r="BM242" s="511"/>
      <c r="BN242" s="511"/>
      <c r="BO242" s="511"/>
      <c r="BP242" s="511"/>
      <c r="BQ242" s="511"/>
      <c r="BR242" s="511"/>
      <c r="BS242" s="511"/>
      <c r="BT242" s="511"/>
      <c r="BU242" s="511"/>
      <c r="BV242" s="511"/>
      <c r="BW242" s="511"/>
      <c r="BX242" s="511"/>
      <c r="BY242" s="511"/>
      <c r="BZ242" s="511"/>
      <c r="CA242" s="511"/>
      <c r="CB242" s="511"/>
      <c r="CC242" s="511"/>
      <c r="CD242" s="511"/>
      <c r="CE242" s="511"/>
      <c r="CF242" s="511"/>
      <c r="CG242" s="511"/>
      <c r="CH242" s="511"/>
      <c r="CI242" s="511"/>
      <c r="CJ242" s="511"/>
      <c r="CK242" s="511"/>
      <c r="CL242" s="511"/>
      <c r="CM242" s="511"/>
      <c r="CN242" s="511"/>
      <c r="CO242" s="511"/>
      <c r="CP242" s="511"/>
      <c r="CQ242" s="511"/>
      <c r="CR242" s="511"/>
      <c r="CS242" s="511"/>
      <c r="CT242" s="511"/>
      <c r="CU242" s="511"/>
      <c r="CV242" s="511"/>
      <c r="CW242" s="511"/>
      <c r="CX242" s="511"/>
      <c r="CY242" s="511"/>
      <c r="CZ242" s="511"/>
      <c r="DA242" s="511"/>
      <c r="DB242" s="511"/>
      <c r="DC242" s="511"/>
      <c r="DD242" s="511"/>
      <c r="DE242" s="511"/>
      <c r="DF242" s="511"/>
      <c r="DG242" s="511"/>
      <c r="DH242" s="511"/>
      <c r="DI242" s="511"/>
      <c r="DJ242" s="511"/>
      <c r="DK242" s="511"/>
      <c r="DL242" s="511"/>
      <c r="DM242" s="511"/>
      <c r="DN242" s="511"/>
      <c r="DO242" s="511"/>
      <c r="DP242" s="511"/>
      <c r="DQ242" s="511"/>
      <c r="DR242" s="511"/>
      <c r="DS242" s="511"/>
      <c r="DT242" s="511"/>
      <c r="DU242" s="511"/>
      <c r="DV242" s="511"/>
      <c r="DW242" s="511"/>
      <c r="DX242" s="511"/>
      <c r="DY242" s="511"/>
      <c r="DZ242" s="511"/>
      <c r="EA242" s="511"/>
      <c r="EB242" s="511"/>
      <c r="EC242" s="511"/>
      <c r="ED242" s="511"/>
      <c r="EE242" s="511"/>
      <c r="EF242" s="511"/>
      <c r="EG242" s="511"/>
      <c r="EH242" s="511"/>
      <c r="EI242" s="511"/>
      <c r="EJ242" s="511"/>
      <c r="EK242" s="511"/>
      <c r="EL242" s="511"/>
      <c r="EM242" s="511"/>
      <c r="EN242" s="511"/>
      <c r="EO242" s="511"/>
      <c r="EP242" s="511"/>
      <c r="EQ242" s="511"/>
      <c r="ER242" s="511"/>
      <c r="ES242" s="511"/>
      <c r="ET242" s="511"/>
      <c r="EU242" s="511"/>
      <c r="EV242" s="511"/>
      <c r="EW242" s="511"/>
      <c r="EX242" s="511"/>
      <c r="EY242" s="511"/>
      <c r="EZ242" s="511"/>
      <c r="FA242" s="511"/>
      <c r="FB242" s="511"/>
      <c r="FC242" s="511"/>
      <c r="FD242" s="511"/>
      <c r="FE242" s="511"/>
      <c r="FF242" s="511"/>
      <c r="FG242" s="511"/>
      <c r="FH242" s="511"/>
      <c r="FI242" s="511"/>
      <c r="FJ242" s="511"/>
      <c r="FK242" s="511"/>
      <c r="FL242" s="511"/>
      <c r="FM242" s="511"/>
      <c r="FN242" s="511"/>
      <c r="FO242" s="511"/>
    </row>
    <row r="243" s="519" customFormat="1" ht="33.75" spans="1:26">
      <c r="A243" s="297">
        <v>26</v>
      </c>
      <c r="B243" s="463" t="s">
        <v>1046</v>
      </c>
      <c r="C243" s="464" t="s">
        <v>103</v>
      </c>
      <c r="D243" s="464" t="s">
        <v>317</v>
      </c>
      <c r="E243" s="457" t="s">
        <v>984</v>
      </c>
      <c r="F243" s="465" t="s">
        <v>1047</v>
      </c>
      <c r="G243" s="457" t="s">
        <v>83</v>
      </c>
      <c r="H243" s="466">
        <v>50000</v>
      </c>
      <c r="I243" s="464">
        <v>100</v>
      </c>
      <c r="J243" s="483" t="s">
        <v>1048</v>
      </c>
      <c r="K243" s="464">
        <v>10000</v>
      </c>
      <c r="L243" s="465" t="s">
        <v>987</v>
      </c>
      <c r="M243" s="464" t="s">
        <v>337</v>
      </c>
      <c r="N243" s="464" t="s">
        <v>33</v>
      </c>
      <c r="O243" s="483" t="s">
        <v>942</v>
      </c>
      <c r="P243" s="457"/>
      <c r="Q243" s="588"/>
      <c r="R243" s="535"/>
      <c r="S243" s="275" t="s">
        <v>997</v>
      </c>
      <c r="W243" s="701"/>
      <c r="X243" s="701"/>
      <c r="Y243" s="701"/>
      <c r="Z243" s="701"/>
    </row>
    <row r="244" s="504" customFormat="1" ht="22.5" spans="1:171">
      <c r="A244" s="297">
        <v>27</v>
      </c>
      <c r="B244" s="180" t="s">
        <v>1409</v>
      </c>
      <c r="C244" s="179" t="s">
        <v>103</v>
      </c>
      <c r="D244" s="183" t="s">
        <v>104</v>
      </c>
      <c r="E244" s="181" t="s">
        <v>1410</v>
      </c>
      <c r="F244" s="180" t="s">
        <v>1411</v>
      </c>
      <c r="G244" s="332" t="s">
        <v>135</v>
      </c>
      <c r="H244" s="528">
        <v>20000</v>
      </c>
      <c r="I244" s="181"/>
      <c r="J244" s="191" t="s">
        <v>579</v>
      </c>
      <c r="K244" s="179">
        <v>5000</v>
      </c>
      <c r="L244" s="180" t="s">
        <v>330</v>
      </c>
      <c r="M244" s="201" t="s">
        <v>178</v>
      </c>
      <c r="N244" s="522" t="s">
        <v>33</v>
      </c>
      <c r="O244" s="180"/>
      <c r="P244" s="201"/>
      <c r="Q244" s="201"/>
      <c r="R244" s="201"/>
      <c r="S244" s="25" t="s">
        <v>446</v>
      </c>
      <c r="T244" s="518"/>
      <c r="U244" s="518"/>
      <c r="V244" s="518"/>
      <c r="W244" s="719"/>
      <c r="X244" s="719"/>
      <c r="Y244" s="719"/>
      <c r="Z244" s="719"/>
      <c r="AA244" s="518"/>
      <c r="AB244" s="518"/>
      <c r="AC244" s="518"/>
      <c r="AD244" s="518"/>
      <c r="AE244" s="518"/>
      <c r="AF244" s="518"/>
      <c r="AG244" s="518"/>
      <c r="AH244" s="518"/>
      <c r="AI244" s="518"/>
      <c r="AJ244" s="518"/>
      <c r="AK244" s="518"/>
      <c r="AL244" s="518"/>
      <c r="AM244" s="518"/>
      <c r="AN244" s="518"/>
      <c r="AO244" s="518"/>
      <c r="AP244" s="518"/>
      <c r="AQ244" s="518"/>
      <c r="AR244" s="518"/>
      <c r="AS244" s="518"/>
      <c r="AT244" s="518"/>
      <c r="AU244" s="518"/>
      <c r="AV244" s="518"/>
      <c r="AW244" s="518"/>
      <c r="AX244" s="518"/>
      <c r="AY244" s="518"/>
      <c r="AZ244" s="518"/>
      <c r="BA244" s="518"/>
      <c r="BB244" s="518"/>
      <c r="BC244" s="518"/>
      <c r="BD244" s="518"/>
      <c r="BE244" s="518"/>
      <c r="BF244" s="518"/>
      <c r="BG244" s="518"/>
      <c r="BH244" s="518"/>
      <c r="BI244" s="518"/>
      <c r="BJ244" s="518"/>
      <c r="BK244" s="518"/>
      <c r="BL244" s="518"/>
      <c r="BM244" s="518"/>
      <c r="BN244" s="518"/>
      <c r="BO244" s="518"/>
      <c r="BP244" s="518"/>
      <c r="BQ244" s="518"/>
      <c r="BR244" s="518"/>
      <c r="BS244" s="518"/>
      <c r="BT244" s="518"/>
      <c r="BU244" s="518"/>
      <c r="BV244" s="518"/>
      <c r="BW244" s="518"/>
      <c r="BX244" s="518"/>
      <c r="BY244" s="518"/>
      <c r="BZ244" s="518"/>
      <c r="CA244" s="518"/>
      <c r="CB244" s="518"/>
      <c r="CC244" s="518"/>
      <c r="CD244" s="518"/>
      <c r="CE244" s="518"/>
      <c r="CF244" s="518"/>
      <c r="CG244" s="518"/>
      <c r="CH244" s="518"/>
      <c r="CI244" s="518"/>
      <c r="CJ244" s="518"/>
      <c r="CK244" s="518"/>
      <c r="CL244" s="518"/>
      <c r="CM244" s="518"/>
      <c r="CN244" s="518"/>
      <c r="CO244" s="518"/>
      <c r="CP244" s="518"/>
      <c r="CQ244" s="518"/>
      <c r="CR244" s="518"/>
      <c r="CS244" s="518"/>
      <c r="CT244" s="518"/>
      <c r="CU244" s="518"/>
      <c r="CV244" s="518"/>
      <c r="CW244" s="518"/>
      <c r="CX244" s="518"/>
      <c r="CY244" s="518"/>
      <c r="CZ244" s="518"/>
      <c r="DA244" s="518"/>
      <c r="DB244" s="518"/>
      <c r="DC244" s="518"/>
      <c r="DD244" s="518"/>
      <c r="DE244" s="518"/>
      <c r="DF244" s="518"/>
      <c r="DG244" s="518"/>
      <c r="DH244" s="518"/>
      <c r="DI244" s="518"/>
      <c r="DJ244" s="518"/>
      <c r="DK244" s="518"/>
      <c r="DL244" s="518"/>
      <c r="DM244" s="518"/>
      <c r="DN244" s="518"/>
      <c r="DO244" s="518"/>
      <c r="DP244" s="518"/>
      <c r="DQ244" s="518"/>
      <c r="DR244" s="518"/>
      <c r="DS244" s="518"/>
      <c r="DT244" s="518"/>
      <c r="DU244" s="518"/>
      <c r="DV244" s="518"/>
      <c r="DW244" s="518"/>
      <c r="DX244" s="518"/>
      <c r="DY244" s="518"/>
      <c r="DZ244" s="518"/>
      <c r="EA244" s="518"/>
      <c r="EB244" s="518"/>
      <c r="EC244" s="518"/>
      <c r="ED244" s="518"/>
      <c r="EE244" s="518"/>
      <c r="EF244" s="518"/>
      <c r="EG244" s="518"/>
      <c r="EH244" s="518"/>
      <c r="EI244" s="518"/>
      <c r="EJ244" s="518"/>
      <c r="EK244" s="518"/>
      <c r="EL244" s="518"/>
      <c r="EM244" s="518"/>
      <c r="EN244" s="518"/>
      <c r="EO244" s="518"/>
      <c r="EP244" s="518"/>
      <c r="EQ244" s="518"/>
      <c r="ER244" s="518"/>
      <c r="ES244" s="518"/>
      <c r="ET244" s="518"/>
      <c r="EU244" s="518"/>
      <c r="EV244" s="518"/>
      <c r="EW244" s="518"/>
      <c r="EX244" s="518"/>
      <c r="EY244" s="518"/>
      <c r="EZ244" s="518"/>
      <c r="FA244" s="518"/>
      <c r="FB244" s="518"/>
      <c r="FC244" s="518"/>
      <c r="FD244" s="518"/>
      <c r="FE244" s="518"/>
      <c r="FF244" s="518"/>
      <c r="FG244" s="518"/>
      <c r="FH244" s="518"/>
      <c r="FI244" s="518"/>
      <c r="FJ244" s="518"/>
      <c r="FK244" s="518"/>
      <c r="FL244" s="518"/>
      <c r="FM244" s="518"/>
      <c r="FN244" s="518"/>
      <c r="FO244" s="518"/>
    </row>
    <row r="245" s="637" customFormat="1" ht="17.1" customHeight="1" spans="1:26">
      <c r="A245" s="656" t="s">
        <v>1462</v>
      </c>
      <c r="B245" s="743" t="str">
        <f>"社会事业类"&amp;SUBTOTAL(3,A245:A259)-2&amp;"个"</f>
        <v>社会事业类13个</v>
      </c>
      <c r="C245" s="720"/>
      <c r="D245" s="720"/>
      <c r="E245" s="744"/>
      <c r="F245" s="745"/>
      <c r="G245" s="649"/>
      <c r="H245" s="721">
        <f t="shared" ref="H245:I245" si="12">SUM(H246:H258)</f>
        <v>296600</v>
      </c>
      <c r="I245" s="721">
        <f t="shared" si="12"/>
        <v>0</v>
      </c>
      <c r="J245" s="745"/>
      <c r="K245" s="721">
        <f>SUM(K246:K258)</f>
        <v>107460</v>
      </c>
      <c r="L245" s="745"/>
      <c r="M245" s="744"/>
      <c r="N245" s="720"/>
      <c r="O245" s="722"/>
      <c r="P245" s="723"/>
      <c r="Q245" s="736"/>
      <c r="R245" s="720"/>
      <c r="S245" s="754"/>
      <c r="W245" s="755"/>
      <c r="X245" s="755"/>
      <c r="Y245" s="755"/>
      <c r="Z245" s="755"/>
    </row>
    <row r="246" s="448" customFormat="1" ht="67.5" spans="1:26">
      <c r="A246" s="297">
        <v>1</v>
      </c>
      <c r="B246" s="182" t="s">
        <v>167</v>
      </c>
      <c r="C246" s="464"/>
      <c r="D246" s="183" t="s">
        <v>133</v>
      </c>
      <c r="E246" s="184" t="s">
        <v>28</v>
      </c>
      <c r="F246" s="182" t="s">
        <v>168</v>
      </c>
      <c r="G246" s="184" t="s">
        <v>169</v>
      </c>
      <c r="H246" s="462">
        <v>200000</v>
      </c>
      <c r="I246" s="183"/>
      <c r="J246" s="483" t="s">
        <v>171</v>
      </c>
      <c r="K246" s="464">
        <v>80000</v>
      </c>
      <c r="L246" s="465" t="s">
        <v>172</v>
      </c>
      <c r="M246" s="464" t="s">
        <v>173</v>
      </c>
      <c r="N246" s="457" t="s">
        <v>33</v>
      </c>
      <c r="O246" s="483"/>
      <c r="P246" s="457"/>
      <c r="Q246" s="457"/>
      <c r="R246" s="457"/>
      <c r="S246" s="605" t="s">
        <v>39</v>
      </c>
      <c r="W246" s="691"/>
      <c r="X246" s="691"/>
      <c r="Y246" s="691"/>
      <c r="Z246" s="691"/>
    </row>
    <row r="247" s="448" customFormat="1" ht="33.75" spans="1:26">
      <c r="A247" s="297">
        <v>2</v>
      </c>
      <c r="B247" s="483" t="s">
        <v>187</v>
      </c>
      <c r="C247" s="464" t="s">
        <v>188</v>
      </c>
      <c r="D247" s="457" t="s">
        <v>189</v>
      </c>
      <c r="E247" s="457" t="s">
        <v>28</v>
      </c>
      <c r="F247" s="483" t="s">
        <v>190</v>
      </c>
      <c r="G247" s="457" t="s">
        <v>83</v>
      </c>
      <c r="H247" s="466">
        <v>30000</v>
      </c>
      <c r="I247" s="501"/>
      <c r="J247" s="483" t="s">
        <v>191</v>
      </c>
      <c r="K247" s="457">
        <v>10000</v>
      </c>
      <c r="L247" s="465" t="s">
        <v>192</v>
      </c>
      <c r="M247" s="464" t="s">
        <v>178</v>
      </c>
      <c r="N247" s="457" t="s">
        <v>33</v>
      </c>
      <c r="O247" s="483" t="s">
        <v>193</v>
      </c>
      <c r="P247" s="457" t="s">
        <v>194</v>
      </c>
      <c r="Q247" s="457" t="s">
        <v>37</v>
      </c>
      <c r="R247" s="457" t="s">
        <v>157</v>
      </c>
      <c r="S247" s="605" t="s">
        <v>180</v>
      </c>
      <c r="W247" s="691"/>
      <c r="X247" s="691"/>
      <c r="Y247" s="691"/>
      <c r="Z247" s="691"/>
    </row>
    <row r="248" s="503" customFormat="1" ht="22.5" spans="1:26">
      <c r="A248" s="297">
        <v>3</v>
      </c>
      <c r="B248" s="483" t="s">
        <v>195</v>
      </c>
      <c r="C248" s="464" t="s">
        <v>103</v>
      </c>
      <c r="D248" s="464" t="s">
        <v>137</v>
      </c>
      <c r="E248" s="457" t="s">
        <v>28</v>
      </c>
      <c r="F248" s="483" t="s">
        <v>196</v>
      </c>
      <c r="G248" s="184" t="s">
        <v>89</v>
      </c>
      <c r="H248" s="466">
        <v>8000</v>
      </c>
      <c r="I248" s="464"/>
      <c r="J248" s="483" t="s">
        <v>191</v>
      </c>
      <c r="K248" s="457">
        <v>2000</v>
      </c>
      <c r="L248" s="465" t="s">
        <v>197</v>
      </c>
      <c r="M248" s="464" t="s">
        <v>70</v>
      </c>
      <c r="N248" s="457" t="s">
        <v>33</v>
      </c>
      <c r="O248" s="724" t="s">
        <v>198</v>
      </c>
      <c r="P248" s="728" t="s">
        <v>199</v>
      </c>
      <c r="Q248" s="457" t="s">
        <v>37</v>
      </c>
      <c r="R248" s="457" t="s">
        <v>48</v>
      </c>
      <c r="S248" s="605" t="s">
        <v>39</v>
      </c>
      <c r="W248" s="692"/>
      <c r="X248" s="692"/>
      <c r="Y248" s="692"/>
      <c r="Z248" s="692"/>
    </row>
    <row r="249" s="504" customFormat="1" ht="22.5" spans="1:26">
      <c r="A249" s="297">
        <v>4</v>
      </c>
      <c r="B249" s="211" t="s">
        <v>200</v>
      </c>
      <c r="C249" s="179" t="s">
        <v>103</v>
      </c>
      <c r="D249" s="464" t="s">
        <v>137</v>
      </c>
      <c r="E249" s="201" t="s">
        <v>28</v>
      </c>
      <c r="F249" s="191" t="s">
        <v>201</v>
      </c>
      <c r="G249" s="181" t="s">
        <v>106</v>
      </c>
      <c r="H249" s="460">
        <v>800</v>
      </c>
      <c r="I249" s="179"/>
      <c r="J249" s="191" t="s">
        <v>202</v>
      </c>
      <c r="K249" s="181">
        <v>500</v>
      </c>
      <c r="L249" s="180" t="s">
        <v>197</v>
      </c>
      <c r="M249" s="179" t="s">
        <v>70</v>
      </c>
      <c r="N249" s="457" t="s">
        <v>33</v>
      </c>
      <c r="O249" s="748" t="s">
        <v>203</v>
      </c>
      <c r="P249" s="749" t="s">
        <v>204</v>
      </c>
      <c r="Q249" s="222" t="s">
        <v>37</v>
      </c>
      <c r="R249" s="222" t="s">
        <v>95</v>
      </c>
      <c r="S249" s="605" t="s">
        <v>39</v>
      </c>
      <c r="W249" s="700"/>
      <c r="X249" s="700"/>
      <c r="Y249" s="700"/>
      <c r="Z249" s="700"/>
    </row>
    <row r="250" s="498" customFormat="1" ht="22.5" spans="1:26">
      <c r="A250" s="297">
        <v>5</v>
      </c>
      <c r="B250" s="211" t="s">
        <v>322</v>
      </c>
      <c r="C250" s="248"/>
      <c r="D250" s="464" t="s">
        <v>133</v>
      </c>
      <c r="E250" s="457" t="s">
        <v>267</v>
      </c>
      <c r="F250" s="180" t="s">
        <v>323</v>
      </c>
      <c r="G250" s="184" t="s">
        <v>106</v>
      </c>
      <c r="H250" s="219">
        <v>10000</v>
      </c>
      <c r="I250" s="487"/>
      <c r="J250" s="521" t="s">
        <v>191</v>
      </c>
      <c r="K250" s="291">
        <v>3000</v>
      </c>
      <c r="L250" s="482" t="s">
        <v>324</v>
      </c>
      <c r="M250" s="181" t="s">
        <v>70</v>
      </c>
      <c r="N250" s="457" t="s">
        <v>33</v>
      </c>
      <c r="O250" s="711"/>
      <c r="P250" s="587"/>
      <c r="Q250" s="587"/>
      <c r="R250" s="582"/>
      <c r="S250" s="25" t="s">
        <v>274</v>
      </c>
      <c r="W250" s="705"/>
      <c r="X250" s="705"/>
      <c r="Y250" s="705"/>
      <c r="Z250" s="705"/>
    </row>
    <row r="251" s="498" customFormat="1" ht="22.5" spans="1:26">
      <c r="A251" s="297">
        <v>6</v>
      </c>
      <c r="B251" s="211" t="s">
        <v>325</v>
      </c>
      <c r="C251" s="248"/>
      <c r="D251" s="464" t="s">
        <v>133</v>
      </c>
      <c r="E251" s="457" t="s">
        <v>267</v>
      </c>
      <c r="F251" s="180" t="s">
        <v>326</v>
      </c>
      <c r="G251" s="184" t="s">
        <v>106</v>
      </c>
      <c r="H251" s="219">
        <v>10000</v>
      </c>
      <c r="I251" s="487"/>
      <c r="J251" s="521" t="s">
        <v>303</v>
      </c>
      <c r="K251" s="291">
        <v>2000</v>
      </c>
      <c r="L251" s="482" t="s">
        <v>327</v>
      </c>
      <c r="M251" s="181" t="s">
        <v>34</v>
      </c>
      <c r="N251" s="457" t="s">
        <v>33</v>
      </c>
      <c r="O251" s="711"/>
      <c r="P251" s="587"/>
      <c r="Q251" s="587"/>
      <c r="R251" s="582"/>
      <c r="S251" s="25" t="s">
        <v>274</v>
      </c>
      <c r="W251" s="705"/>
      <c r="X251" s="705"/>
      <c r="Y251" s="705"/>
      <c r="Z251" s="705"/>
    </row>
    <row r="252" s="498" customFormat="1" ht="22.5" spans="1:26">
      <c r="A252" s="297">
        <v>7</v>
      </c>
      <c r="B252" s="211" t="s">
        <v>383</v>
      </c>
      <c r="C252" s="248"/>
      <c r="D252" s="464" t="s">
        <v>133</v>
      </c>
      <c r="E252" s="457" t="s">
        <v>267</v>
      </c>
      <c r="F252" s="180" t="s">
        <v>384</v>
      </c>
      <c r="G252" s="184" t="s">
        <v>135</v>
      </c>
      <c r="H252" s="219">
        <v>5000</v>
      </c>
      <c r="I252" s="487"/>
      <c r="J252" s="521" t="s">
        <v>191</v>
      </c>
      <c r="K252" s="291">
        <v>1000</v>
      </c>
      <c r="L252" s="482" t="s">
        <v>385</v>
      </c>
      <c r="M252" s="181" t="s">
        <v>34</v>
      </c>
      <c r="N252" s="457" t="s">
        <v>33</v>
      </c>
      <c r="O252" s="711"/>
      <c r="P252" s="587"/>
      <c r="Q252" s="587"/>
      <c r="R252" s="582"/>
      <c r="S252" s="25" t="s">
        <v>274</v>
      </c>
      <c r="W252" s="705"/>
      <c r="X252" s="705"/>
      <c r="Y252" s="705"/>
      <c r="Z252" s="705"/>
    </row>
    <row r="253" s="69" customFormat="1" ht="22.5" spans="1:26">
      <c r="A253" s="297">
        <v>8</v>
      </c>
      <c r="B253" s="211" t="s">
        <v>386</v>
      </c>
      <c r="C253" s="456"/>
      <c r="D253" s="464" t="s">
        <v>133</v>
      </c>
      <c r="E253" s="457" t="s">
        <v>267</v>
      </c>
      <c r="F253" s="524" t="s">
        <v>387</v>
      </c>
      <c r="G253" s="184" t="s">
        <v>89</v>
      </c>
      <c r="H253" s="456">
        <v>10000</v>
      </c>
      <c r="I253" s="456"/>
      <c r="J253" s="521" t="s">
        <v>191</v>
      </c>
      <c r="K253" s="456">
        <v>2000</v>
      </c>
      <c r="L253" s="482" t="s">
        <v>385</v>
      </c>
      <c r="M253" s="481" t="s">
        <v>34</v>
      </c>
      <c r="N253" s="457" t="s">
        <v>33</v>
      </c>
      <c r="O253" s="479"/>
      <c r="P253" s="456"/>
      <c r="Q253" s="456"/>
      <c r="R253" s="456"/>
      <c r="S253" s="25" t="s">
        <v>274</v>
      </c>
      <c r="W253" s="706"/>
      <c r="X253" s="706"/>
      <c r="Y253" s="706"/>
      <c r="Z253" s="706"/>
    </row>
    <row r="254" s="499" customFormat="1" ht="22.5" spans="1:26">
      <c r="A254" s="297">
        <v>9</v>
      </c>
      <c r="B254" s="211" t="s">
        <v>390</v>
      </c>
      <c r="C254" s="473"/>
      <c r="D254" s="464" t="s">
        <v>133</v>
      </c>
      <c r="E254" s="457" t="s">
        <v>267</v>
      </c>
      <c r="F254" s="465" t="s">
        <v>391</v>
      </c>
      <c r="G254" s="184" t="s">
        <v>135</v>
      </c>
      <c r="H254" s="473">
        <v>10000</v>
      </c>
      <c r="I254" s="473"/>
      <c r="J254" s="521" t="s">
        <v>191</v>
      </c>
      <c r="K254" s="473">
        <v>3000</v>
      </c>
      <c r="L254" s="482" t="s">
        <v>385</v>
      </c>
      <c r="M254" s="457" t="s">
        <v>34</v>
      </c>
      <c r="N254" s="457" t="s">
        <v>33</v>
      </c>
      <c r="O254" s="494"/>
      <c r="P254" s="473"/>
      <c r="Q254" s="473"/>
      <c r="R254" s="473"/>
      <c r="S254" s="25" t="s">
        <v>274</v>
      </c>
      <c r="W254" s="716"/>
      <c r="X254" s="716"/>
      <c r="Y254" s="716"/>
      <c r="Z254" s="716"/>
    </row>
    <row r="255" s="499" customFormat="1" ht="22.5" spans="1:26">
      <c r="A255" s="657">
        <v>10</v>
      </c>
      <c r="B255" s="746" t="s">
        <v>392</v>
      </c>
      <c r="C255" s="747"/>
      <c r="D255" s="464" t="s">
        <v>133</v>
      </c>
      <c r="E255" s="679" t="s">
        <v>267</v>
      </c>
      <c r="F255" s="658" t="s">
        <v>393</v>
      </c>
      <c r="G255" s="662" t="s">
        <v>135</v>
      </c>
      <c r="H255" s="747">
        <v>10000</v>
      </c>
      <c r="I255" s="747"/>
      <c r="J255" s="750" t="s">
        <v>191</v>
      </c>
      <c r="K255" s="747">
        <v>2000</v>
      </c>
      <c r="L255" s="677" t="s">
        <v>385</v>
      </c>
      <c r="M255" s="679" t="s">
        <v>34</v>
      </c>
      <c r="N255" s="679" t="s">
        <v>33</v>
      </c>
      <c r="O255" s="751"/>
      <c r="P255" s="747"/>
      <c r="Q255" s="747"/>
      <c r="R255" s="747"/>
      <c r="S255" s="25" t="s">
        <v>274</v>
      </c>
      <c r="W255" s="716"/>
      <c r="X255" s="716"/>
      <c r="Y255" s="716"/>
      <c r="Z255" s="716"/>
    </row>
    <row r="256" s="638" customFormat="1" ht="30.95" customHeight="1" spans="1:26">
      <c r="A256" s="297">
        <v>11</v>
      </c>
      <c r="B256" s="180" t="s">
        <v>800</v>
      </c>
      <c r="C256" s="179" t="s">
        <v>103</v>
      </c>
      <c r="D256" s="179" t="s">
        <v>189</v>
      </c>
      <c r="E256" s="179" t="s">
        <v>642</v>
      </c>
      <c r="F256" s="180" t="s">
        <v>801</v>
      </c>
      <c r="G256" s="181" t="s">
        <v>106</v>
      </c>
      <c r="H256" s="179">
        <v>1000</v>
      </c>
      <c r="I256" s="179"/>
      <c r="J256" s="180" t="s">
        <v>579</v>
      </c>
      <c r="K256" s="179">
        <v>1000</v>
      </c>
      <c r="L256" s="180" t="s">
        <v>802</v>
      </c>
      <c r="M256" s="179" t="s">
        <v>382</v>
      </c>
      <c r="N256" s="457" t="s">
        <v>33</v>
      </c>
      <c r="O256" s="752"/>
      <c r="P256" s="753"/>
      <c r="Q256" s="618"/>
      <c r="R256" s="618"/>
      <c r="S256" s="17" t="s">
        <v>551</v>
      </c>
      <c r="W256" s="756"/>
      <c r="X256" s="756"/>
      <c r="Y256" s="756"/>
      <c r="Z256" s="756"/>
    </row>
    <row r="257" s="517" customFormat="1" ht="27" customHeight="1" spans="1:171">
      <c r="A257" s="664">
        <v>12</v>
      </c>
      <c r="B257" s="757" t="s">
        <v>828</v>
      </c>
      <c r="C257" s="758" t="s">
        <v>26</v>
      </c>
      <c r="D257" s="670" t="s">
        <v>137</v>
      </c>
      <c r="E257" s="758" t="s">
        <v>642</v>
      </c>
      <c r="F257" s="757" t="s">
        <v>829</v>
      </c>
      <c r="G257" s="646" t="s">
        <v>89</v>
      </c>
      <c r="H257" s="759">
        <v>800</v>
      </c>
      <c r="I257" s="765"/>
      <c r="J257" s="766" t="s">
        <v>202</v>
      </c>
      <c r="K257" s="758">
        <v>480</v>
      </c>
      <c r="L257" s="757" t="s">
        <v>330</v>
      </c>
      <c r="M257" s="767" t="s">
        <v>178</v>
      </c>
      <c r="N257" s="671" t="s">
        <v>33</v>
      </c>
      <c r="O257" s="757" t="s">
        <v>830</v>
      </c>
      <c r="P257" s="758" t="s">
        <v>831</v>
      </c>
      <c r="Q257" s="767" t="s">
        <v>648</v>
      </c>
      <c r="R257" s="767" t="s">
        <v>709</v>
      </c>
      <c r="S257" s="770" t="s">
        <v>551</v>
      </c>
      <c r="T257" s="504"/>
      <c r="U257" s="504"/>
      <c r="V257" s="504"/>
      <c r="W257" s="700"/>
      <c r="X257" s="700"/>
      <c r="Y257" s="700"/>
      <c r="Z257" s="700"/>
      <c r="AA257" s="504"/>
      <c r="AB257" s="504"/>
      <c r="AC257" s="504"/>
      <c r="AD257" s="504"/>
      <c r="AE257" s="504"/>
      <c r="AF257" s="504"/>
      <c r="AG257" s="504"/>
      <c r="AH257" s="504"/>
      <c r="AI257" s="504"/>
      <c r="AJ257" s="504"/>
      <c r="AK257" s="504"/>
      <c r="AL257" s="504"/>
      <c r="AM257" s="504"/>
      <c r="AN257" s="504"/>
      <c r="AO257" s="504"/>
      <c r="AP257" s="504"/>
      <c r="AQ257" s="504"/>
      <c r="AR257" s="504"/>
      <c r="AS257" s="504"/>
      <c r="AT257" s="504"/>
      <c r="AU257" s="504"/>
      <c r="AV257" s="504"/>
      <c r="AW257" s="504"/>
      <c r="AX257" s="504"/>
      <c r="AY257" s="504"/>
      <c r="AZ257" s="504"/>
      <c r="BA257" s="504"/>
      <c r="BB257" s="504"/>
      <c r="BC257" s="504"/>
      <c r="BD257" s="504"/>
      <c r="BE257" s="504"/>
      <c r="BF257" s="504"/>
      <c r="BG257" s="504"/>
      <c r="BH257" s="504"/>
      <c r="BI257" s="504"/>
      <c r="BJ257" s="504"/>
      <c r="BK257" s="504"/>
      <c r="BL257" s="504"/>
      <c r="BM257" s="504"/>
      <c r="BN257" s="504"/>
      <c r="BO257" s="504"/>
      <c r="BP257" s="504"/>
      <c r="BQ257" s="504"/>
      <c r="BR257" s="504"/>
      <c r="BS257" s="504"/>
      <c r="BT257" s="504"/>
      <c r="BU257" s="504"/>
      <c r="BV257" s="504"/>
      <c r="BW257" s="504"/>
      <c r="BX257" s="504"/>
      <c r="BY257" s="504"/>
      <c r="BZ257" s="504"/>
      <c r="CA257" s="504"/>
      <c r="CB257" s="504"/>
      <c r="CC257" s="504"/>
      <c r="CD257" s="504"/>
      <c r="CE257" s="504"/>
      <c r="CF257" s="504"/>
      <c r="CG257" s="504"/>
      <c r="CH257" s="504"/>
      <c r="CI257" s="504"/>
      <c r="CJ257" s="504"/>
      <c r="CK257" s="504"/>
      <c r="CL257" s="504"/>
      <c r="CM257" s="504"/>
      <c r="CN257" s="504"/>
      <c r="CO257" s="504"/>
      <c r="CP257" s="504"/>
      <c r="CQ257" s="504"/>
      <c r="CR257" s="504"/>
      <c r="CS257" s="504"/>
      <c r="CT257" s="504"/>
      <c r="CU257" s="504"/>
      <c r="CV257" s="504"/>
      <c r="CW257" s="504"/>
      <c r="CX257" s="504"/>
      <c r="CY257" s="504"/>
      <c r="CZ257" s="504"/>
      <c r="DA257" s="504"/>
      <c r="DB257" s="504"/>
      <c r="DC257" s="504"/>
      <c r="DD257" s="504"/>
      <c r="DE257" s="504"/>
      <c r="DF257" s="504"/>
      <c r="DG257" s="504"/>
      <c r="DH257" s="504"/>
      <c r="DI257" s="504"/>
      <c r="DJ257" s="504"/>
      <c r="DK257" s="504"/>
      <c r="DL257" s="504"/>
      <c r="DM257" s="504"/>
      <c r="DN257" s="504"/>
      <c r="DO257" s="504"/>
      <c r="DP257" s="504"/>
      <c r="DQ257" s="504"/>
      <c r="DR257" s="504"/>
      <c r="DS257" s="504"/>
      <c r="DT257" s="504"/>
      <c r="DU257" s="504"/>
      <c r="DV257" s="504"/>
      <c r="DW257" s="504"/>
      <c r="DX257" s="504"/>
      <c r="DY257" s="504"/>
      <c r="DZ257" s="504"/>
      <c r="EA257" s="504"/>
      <c r="EB257" s="504"/>
      <c r="EC257" s="504"/>
      <c r="ED257" s="504"/>
      <c r="EE257" s="504"/>
      <c r="EF257" s="504"/>
      <c r="EG257" s="504"/>
      <c r="EH257" s="504"/>
      <c r="EI257" s="504"/>
      <c r="EJ257" s="504"/>
      <c r="EK257" s="504"/>
      <c r="EL257" s="504"/>
      <c r="EM257" s="504"/>
      <c r="EN257" s="504"/>
      <c r="EO257" s="504"/>
      <c r="EP257" s="504"/>
      <c r="EQ257" s="504"/>
      <c r="ER257" s="504"/>
      <c r="ES257" s="504"/>
      <c r="ET257" s="504"/>
      <c r="EU257" s="504"/>
      <c r="EV257" s="504"/>
      <c r="EW257" s="504"/>
      <c r="EX257" s="504"/>
      <c r="EY257" s="504"/>
      <c r="EZ257" s="504"/>
      <c r="FA257" s="504"/>
      <c r="FB257" s="504"/>
      <c r="FC257" s="504"/>
      <c r="FD257" s="504"/>
      <c r="FE257" s="504"/>
      <c r="FF257" s="504"/>
      <c r="FG257" s="504"/>
      <c r="FH257" s="504"/>
      <c r="FI257" s="504"/>
      <c r="FJ257" s="504"/>
      <c r="FK257" s="504"/>
      <c r="FL257" s="504"/>
      <c r="FM257" s="504"/>
      <c r="FN257" s="504"/>
      <c r="FO257" s="504"/>
    </row>
    <row r="258" s="517" customFormat="1" ht="27" customHeight="1" spans="1:171">
      <c r="A258" s="297">
        <v>13</v>
      </c>
      <c r="B258" s="180" t="s">
        <v>832</v>
      </c>
      <c r="C258" s="179" t="s">
        <v>103</v>
      </c>
      <c r="D258" s="464" t="s">
        <v>137</v>
      </c>
      <c r="E258" s="179" t="s">
        <v>642</v>
      </c>
      <c r="F258" s="180" t="s">
        <v>833</v>
      </c>
      <c r="G258" s="184" t="s">
        <v>89</v>
      </c>
      <c r="H258" s="460">
        <v>1000</v>
      </c>
      <c r="I258" s="181"/>
      <c r="J258" s="191" t="s">
        <v>579</v>
      </c>
      <c r="K258" s="179">
        <v>480</v>
      </c>
      <c r="L258" s="180" t="s">
        <v>834</v>
      </c>
      <c r="M258" s="201" t="s">
        <v>178</v>
      </c>
      <c r="N258" s="457" t="s">
        <v>33</v>
      </c>
      <c r="O258" s="180" t="s">
        <v>835</v>
      </c>
      <c r="P258" s="179" t="s">
        <v>836</v>
      </c>
      <c r="Q258" s="201" t="s">
        <v>648</v>
      </c>
      <c r="R258" s="201" t="s">
        <v>709</v>
      </c>
      <c r="S258" s="17" t="s">
        <v>551</v>
      </c>
      <c r="T258" s="504"/>
      <c r="U258" s="504"/>
      <c r="V258" s="504"/>
      <c r="W258" s="700"/>
      <c r="X258" s="700"/>
      <c r="Y258" s="700"/>
      <c r="Z258" s="700"/>
      <c r="AA258" s="504"/>
      <c r="AB258" s="504"/>
      <c r="AC258" s="504"/>
      <c r="AD258" s="504"/>
      <c r="AE258" s="504"/>
      <c r="AF258" s="504"/>
      <c r="AG258" s="504"/>
      <c r="AH258" s="504"/>
      <c r="AI258" s="504"/>
      <c r="AJ258" s="504"/>
      <c r="AK258" s="504"/>
      <c r="AL258" s="504"/>
      <c r="AM258" s="504"/>
      <c r="AN258" s="504"/>
      <c r="AO258" s="504"/>
      <c r="AP258" s="504"/>
      <c r="AQ258" s="504"/>
      <c r="AR258" s="504"/>
      <c r="AS258" s="504"/>
      <c r="AT258" s="504"/>
      <c r="AU258" s="504"/>
      <c r="AV258" s="504"/>
      <c r="AW258" s="504"/>
      <c r="AX258" s="504"/>
      <c r="AY258" s="504"/>
      <c r="AZ258" s="504"/>
      <c r="BA258" s="504"/>
      <c r="BB258" s="504"/>
      <c r="BC258" s="504"/>
      <c r="BD258" s="504"/>
      <c r="BE258" s="504"/>
      <c r="BF258" s="504"/>
      <c r="BG258" s="504"/>
      <c r="BH258" s="504"/>
      <c r="BI258" s="504"/>
      <c r="BJ258" s="504"/>
      <c r="BK258" s="504"/>
      <c r="BL258" s="504"/>
      <c r="BM258" s="504"/>
      <c r="BN258" s="504"/>
      <c r="BO258" s="504"/>
      <c r="BP258" s="504"/>
      <c r="BQ258" s="504"/>
      <c r="BR258" s="504"/>
      <c r="BS258" s="504"/>
      <c r="BT258" s="504"/>
      <c r="BU258" s="504"/>
      <c r="BV258" s="504"/>
      <c r="BW258" s="504"/>
      <c r="BX258" s="504"/>
      <c r="BY258" s="504"/>
      <c r="BZ258" s="504"/>
      <c r="CA258" s="504"/>
      <c r="CB258" s="504"/>
      <c r="CC258" s="504"/>
      <c r="CD258" s="504"/>
      <c r="CE258" s="504"/>
      <c r="CF258" s="504"/>
      <c r="CG258" s="504"/>
      <c r="CH258" s="504"/>
      <c r="CI258" s="504"/>
      <c r="CJ258" s="504"/>
      <c r="CK258" s="504"/>
      <c r="CL258" s="504"/>
      <c r="CM258" s="504"/>
      <c r="CN258" s="504"/>
      <c r="CO258" s="504"/>
      <c r="CP258" s="504"/>
      <c r="CQ258" s="504"/>
      <c r="CR258" s="504"/>
      <c r="CS258" s="504"/>
      <c r="CT258" s="504"/>
      <c r="CU258" s="504"/>
      <c r="CV258" s="504"/>
      <c r="CW258" s="504"/>
      <c r="CX258" s="504"/>
      <c r="CY258" s="504"/>
      <c r="CZ258" s="504"/>
      <c r="DA258" s="504"/>
      <c r="DB258" s="504"/>
      <c r="DC258" s="504"/>
      <c r="DD258" s="504"/>
      <c r="DE258" s="504"/>
      <c r="DF258" s="504"/>
      <c r="DG258" s="504"/>
      <c r="DH258" s="504"/>
      <c r="DI258" s="504"/>
      <c r="DJ258" s="504"/>
      <c r="DK258" s="504"/>
      <c r="DL258" s="504"/>
      <c r="DM258" s="504"/>
      <c r="DN258" s="504"/>
      <c r="DO258" s="504"/>
      <c r="DP258" s="504"/>
      <c r="DQ258" s="504"/>
      <c r="DR258" s="504"/>
      <c r="DS258" s="504"/>
      <c r="DT258" s="504"/>
      <c r="DU258" s="504"/>
      <c r="DV258" s="504"/>
      <c r="DW258" s="504"/>
      <c r="DX258" s="504"/>
      <c r="DY258" s="504"/>
      <c r="DZ258" s="504"/>
      <c r="EA258" s="504"/>
      <c r="EB258" s="504"/>
      <c r="EC258" s="504"/>
      <c r="ED258" s="504"/>
      <c r="EE258" s="504"/>
      <c r="EF258" s="504"/>
      <c r="EG258" s="504"/>
      <c r="EH258" s="504"/>
      <c r="EI258" s="504"/>
      <c r="EJ258" s="504"/>
      <c r="EK258" s="504"/>
      <c r="EL258" s="504"/>
      <c r="EM258" s="504"/>
      <c r="EN258" s="504"/>
      <c r="EO258" s="504"/>
      <c r="EP258" s="504"/>
      <c r="EQ258" s="504"/>
      <c r="ER258" s="504"/>
      <c r="ES258" s="504"/>
      <c r="ET258" s="504"/>
      <c r="EU258" s="504"/>
      <c r="EV258" s="504"/>
      <c r="EW258" s="504"/>
      <c r="EX258" s="504"/>
      <c r="EY258" s="504"/>
      <c r="EZ258" s="504"/>
      <c r="FA258" s="504"/>
      <c r="FB258" s="504"/>
      <c r="FC258" s="504"/>
      <c r="FD258" s="504"/>
      <c r="FE258" s="504"/>
      <c r="FF258" s="504"/>
      <c r="FG258" s="504"/>
      <c r="FH258" s="504"/>
      <c r="FI258" s="504"/>
      <c r="FJ258" s="504"/>
      <c r="FK258" s="504"/>
      <c r="FL258" s="504"/>
      <c r="FM258" s="504"/>
      <c r="FN258" s="504"/>
      <c r="FO258" s="504"/>
    </row>
    <row r="259" s="637" customFormat="1" ht="17.1" customHeight="1" spans="1:26">
      <c r="A259" s="656" t="s">
        <v>1463</v>
      </c>
      <c r="B259" s="743" t="str">
        <f>"商贸服务类"&amp;SUBTOTAL(3,A259:A267)-2&amp;"个"</f>
        <v>商贸服务类7个</v>
      </c>
      <c r="C259" s="720"/>
      <c r="D259" s="720"/>
      <c r="E259" s="744"/>
      <c r="F259" s="745"/>
      <c r="G259" s="649"/>
      <c r="H259" s="721">
        <f>SUM(H260:H266)</f>
        <v>545000</v>
      </c>
      <c r="I259" s="720"/>
      <c r="J259" s="745"/>
      <c r="K259" s="721">
        <f>SUM(K260:K266)</f>
        <v>32000</v>
      </c>
      <c r="L259" s="745"/>
      <c r="M259" s="744"/>
      <c r="N259" s="720"/>
      <c r="O259" s="722"/>
      <c r="P259" s="723"/>
      <c r="Q259" s="736"/>
      <c r="R259" s="720"/>
      <c r="S259" s="754"/>
      <c r="W259" s="755"/>
      <c r="X259" s="755"/>
      <c r="Y259" s="755"/>
      <c r="Z259" s="755"/>
    </row>
    <row r="260" s="498" customFormat="1" ht="36" spans="1:26">
      <c r="A260" s="297">
        <v>1</v>
      </c>
      <c r="B260" s="211" t="s">
        <v>348</v>
      </c>
      <c r="C260" s="248"/>
      <c r="D260" s="464" t="s">
        <v>41</v>
      </c>
      <c r="E260" s="457" t="s">
        <v>267</v>
      </c>
      <c r="F260" s="180" t="s">
        <v>349</v>
      </c>
      <c r="G260" s="184" t="s">
        <v>135</v>
      </c>
      <c r="H260" s="219">
        <v>30000</v>
      </c>
      <c r="I260" s="487"/>
      <c r="J260" s="521" t="s">
        <v>346</v>
      </c>
      <c r="K260" s="291">
        <v>10000</v>
      </c>
      <c r="L260" s="482" t="s">
        <v>350</v>
      </c>
      <c r="M260" s="181" t="s">
        <v>34</v>
      </c>
      <c r="N260" s="457" t="s">
        <v>33</v>
      </c>
      <c r="O260" s="711" t="s">
        <v>351</v>
      </c>
      <c r="P260" s="587" t="s">
        <v>352</v>
      </c>
      <c r="Q260" s="587" t="s">
        <v>309</v>
      </c>
      <c r="R260" s="582"/>
      <c r="S260" s="25" t="s">
        <v>274</v>
      </c>
      <c r="W260" s="705"/>
      <c r="X260" s="705"/>
      <c r="Y260" s="705"/>
      <c r="Z260" s="705"/>
    </row>
    <row r="261" s="498" customFormat="1" ht="36" spans="1:26">
      <c r="A261" s="297">
        <v>2</v>
      </c>
      <c r="B261" s="211" t="s">
        <v>353</v>
      </c>
      <c r="C261" s="248"/>
      <c r="D261" s="464" t="s">
        <v>41</v>
      </c>
      <c r="E261" s="457" t="s">
        <v>267</v>
      </c>
      <c r="F261" s="180" t="s">
        <v>354</v>
      </c>
      <c r="G261" s="184" t="s">
        <v>135</v>
      </c>
      <c r="H261" s="219">
        <v>90000</v>
      </c>
      <c r="I261" s="487"/>
      <c r="J261" s="521" t="s">
        <v>355</v>
      </c>
      <c r="K261" s="253">
        <v>1000</v>
      </c>
      <c r="L261" s="482" t="s">
        <v>356</v>
      </c>
      <c r="M261" s="181" t="s">
        <v>34</v>
      </c>
      <c r="N261" s="457" t="s">
        <v>33</v>
      </c>
      <c r="O261" s="711" t="s">
        <v>351</v>
      </c>
      <c r="P261" s="587" t="s">
        <v>352</v>
      </c>
      <c r="Q261" s="587" t="s">
        <v>309</v>
      </c>
      <c r="R261" s="582"/>
      <c r="S261" s="25" t="s">
        <v>274</v>
      </c>
      <c r="W261" s="705"/>
      <c r="X261" s="705"/>
      <c r="Y261" s="705"/>
      <c r="Z261" s="705"/>
    </row>
    <row r="262" s="498" customFormat="1" ht="27" customHeight="1" spans="1:26">
      <c r="A262" s="297">
        <v>3</v>
      </c>
      <c r="B262" s="211" t="s">
        <v>357</v>
      </c>
      <c r="C262" s="248"/>
      <c r="D262" s="464" t="s">
        <v>41</v>
      </c>
      <c r="E262" s="457" t="s">
        <v>267</v>
      </c>
      <c r="F262" s="180" t="s">
        <v>358</v>
      </c>
      <c r="G262" s="184" t="s">
        <v>89</v>
      </c>
      <c r="H262" s="219">
        <v>15000</v>
      </c>
      <c r="I262" s="487"/>
      <c r="J262" s="521" t="s">
        <v>191</v>
      </c>
      <c r="K262" s="253">
        <v>4000</v>
      </c>
      <c r="L262" s="480" t="s">
        <v>330</v>
      </c>
      <c r="M262" s="458" t="s">
        <v>178</v>
      </c>
      <c r="N262" s="457" t="s">
        <v>33</v>
      </c>
      <c r="O262" s="711"/>
      <c r="P262" s="587"/>
      <c r="Q262" s="587"/>
      <c r="R262" s="582"/>
      <c r="S262" s="25" t="s">
        <v>285</v>
      </c>
      <c r="W262" s="705"/>
      <c r="X262" s="705"/>
      <c r="Y262" s="705"/>
      <c r="Z262" s="705"/>
    </row>
    <row r="263" s="498" customFormat="1" ht="27" customHeight="1" spans="1:26">
      <c r="A263" s="297">
        <v>4</v>
      </c>
      <c r="B263" s="211" t="s">
        <v>359</v>
      </c>
      <c r="C263" s="248"/>
      <c r="D263" s="464" t="s">
        <v>41</v>
      </c>
      <c r="E263" s="457" t="s">
        <v>267</v>
      </c>
      <c r="F263" s="180" t="s">
        <v>360</v>
      </c>
      <c r="G263" s="184" t="s">
        <v>89</v>
      </c>
      <c r="H263" s="219">
        <v>30000</v>
      </c>
      <c r="I263" s="487"/>
      <c r="J263" s="521" t="s">
        <v>355</v>
      </c>
      <c r="K263" s="253">
        <v>1000</v>
      </c>
      <c r="L263" s="480" t="s">
        <v>330</v>
      </c>
      <c r="M263" s="458" t="s">
        <v>178</v>
      </c>
      <c r="N263" s="457" t="s">
        <v>33</v>
      </c>
      <c r="O263" s="711"/>
      <c r="P263" s="587"/>
      <c r="Q263" s="587"/>
      <c r="R263" s="582"/>
      <c r="S263" s="25" t="s">
        <v>285</v>
      </c>
      <c r="W263" s="705"/>
      <c r="X263" s="705"/>
      <c r="Y263" s="705"/>
      <c r="Z263" s="705"/>
    </row>
    <row r="264" s="498" customFormat="1" ht="27" customHeight="1" spans="1:26">
      <c r="A264" s="297">
        <v>5</v>
      </c>
      <c r="B264" s="211" t="s">
        <v>361</v>
      </c>
      <c r="C264" s="248"/>
      <c r="D264" s="464" t="s">
        <v>41</v>
      </c>
      <c r="E264" s="457" t="s">
        <v>267</v>
      </c>
      <c r="F264" s="180" t="s">
        <v>362</v>
      </c>
      <c r="G264" s="184" t="s">
        <v>83</v>
      </c>
      <c r="H264" s="219">
        <v>30000</v>
      </c>
      <c r="I264" s="487"/>
      <c r="J264" s="521" t="s">
        <v>355</v>
      </c>
      <c r="K264" s="253">
        <v>1000</v>
      </c>
      <c r="L264" s="480" t="s">
        <v>330</v>
      </c>
      <c r="M264" s="458" t="s">
        <v>178</v>
      </c>
      <c r="N264" s="457" t="s">
        <v>33</v>
      </c>
      <c r="O264" s="711"/>
      <c r="P264" s="587"/>
      <c r="Q264" s="587"/>
      <c r="R264" s="582"/>
      <c r="S264" s="25" t="s">
        <v>285</v>
      </c>
      <c r="W264" s="705"/>
      <c r="X264" s="705"/>
      <c r="Y264" s="705"/>
      <c r="Z264" s="705"/>
    </row>
    <row r="265" s="498" customFormat="1" ht="56.25" spans="1:26">
      <c r="A265" s="297">
        <v>6</v>
      </c>
      <c r="B265" s="211" t="s">
        <v>372</v>
      </c>
      <c r="C265" s="248"/>
      <c r="D265" s="464" t="s">
        <v>41</v>
      </c>
      <c r="E265" s="457" t="s">
        <v>267</v>
      </c>
      <c r="F265" s="180" t="s">
        <v>373</v>
      </c>
      <c r="G265" s="184" t="s">
        <v>135</v>
      </c>
      <c r="H265" s="219">
        <v>300000</v>
      </c>
      <c r="I265" s="487"/>
      <c r="J265" s="521" t="s">
        <v>191</v>
      </c>
      <c r="K265" s="291">
        <v>10000</v>
      </c>
      <c r="L265" s="482" t="s">
        <v>324</v>
      </c>
      <c r="M265" s="181" t="s">
        <v>70</v>
      </c>
      <c r="N265" s="457" t="s">
        <v>33</v>
      </c>
      <c r="O265" s="711"/>
      <c r="P265" s="587"/>
      <c r="Q265" s="587"/>
      <c r="R265" s="582"/>
      <c r="S265" s="25" t="s">
        <v>285</v>
      </c>
      <c r="W265" s="705"/>
      <c r="X265" s="705"/>
      <c r="Y265" s="705"/>
      <c r="Z265" s="705"/>
    </row>
    <row r="266" s="498" customFormat="1" ht="36" spans="1:26">
      <c r="A266" s="297">
        <v>7</v>
      </c>
      <c r="B266" s="211" t="s">
        <v>374</v>
      </c>
      <c r="C266" s="248"/>
      <c r="D266" s="464" t="s">
        <v>41</v>
      </c>
      <c r="E266" s="457" t="s">
        <v>267</v>
      </c>
      <c r="F266" s="180" t="s">
        <v>375</v>
      </c>
      <c r="G266" s="184" t="s">
        <v>135</v>
      </c>
      <c r="H266" s="181">
        <v>50000</v>
      </c>
      <c r="I266" s="487"/>
      <c r="J266" s="521" t="s">
        <v>191</v>
      </c>
      <c r="K266" s="187">
        <v>5000</v>
      </c>
      <c r="L266" s="482" t="s">
        <v>324</v>
      </c>
      <c r="M266" s="181" t="s">
        <v>70</v>
      </c>
      <c r="N266" s="457" t="s">
        <v>33</v>
      </c>
      <c r="O266" s="711" t="s">
        <v>351</v>
      </c>
      <c r="P266" s="587" t="s">
        <v>352</v>
      </c>
      <c r="Q266" s="587" t="s">
        <v>309</v>
      </c>
      <c r="R266" s="582"/>
      <c r="S266" s="25" t="s">
        <v>274</v>
      </c>
      <c r="W266" s="705"/>
      <c r="X266" s="705"/>
      <c r="Y266" s="705"/>
      <c r="Z266" s="705"/>
    </row>
    <row r="267" s="637" customFormat="1" ht="18" customHeight="1" spans="1:26">
      <c r="A267" s="649" t="s">
        <v>217</v>
      </c>
      <c r="B267" s="743" t="str">
        <f>"前期项目"&amp;SUBTOTAL(3,A267:A359)-7&amp;"个"</f>
        <v>前期项目81个</v>
      </c>
      <c r="C267" s="760"/>
      <c r="D267" s="760"/>
      <c r="E267" s="649"/>
      <c r="F267" s="761"/>
      <c r="G267" s="649"/>
      <c r="H267" s="762">
        <f>SUM(H268,H281,H287,H295,H332,H346)</f>
        <v>9814500</v>
      </c>
      <c r="I267" s="649"/>
      <c r="J267" s="761"/>
      <c r="K267" s="720"/>
      <c r="L267" s="745"/>
      <c r="M267" s="720"/>
      <c r="N267" s="720"/>
      <c r="O267" s="768"/>
      <c r="P267" s="744"/>
      <c r="Q267" s="744"/>
      <c r="R267" s="744"/>
      <c r="S267" s="754"/>
      <c r="W267" s="755"/>
      <c r="X267" s="755"/>
      <c r="Y267" s="755"/>
      <c r="Z267" s="755"/>
    </row>
    <row r="268" s="637" customFormat="1" ht="18" customHeight="1" spans="1:26">
      <c r="A268" s="654" t="s">
        <v>1453</v>
      </c>
      <c r="B268" s="763" t="str">
        <f>"工业类"&amp;SUBTOTAL(3,A268:A281)-2&amp;"个"</f>
        <v>工业类12个</v>
      </c>
      <c r="C268" s="760"/>
      <c r="D268" s="760"/>
      <c r="E268" s="649"/>
      <c r="F268" s="761"/>
      <c r="G268" s="649"/>
      <c r="H268" s="762">
        <f>SUM(H269:H280)</f>
        <v>390800</v>
      </c>
      <c r="I268" s="649"/>
      <c r="J268" s="761"/>
      <c r="K268" s="720"/>
      <c r="L268" s="745"/>
      <c r="M268" s="720"/>
      <c r="N268" s="720"/>
      <c r="O268" s="768"/>
      <c r="P268" s="744"/>
      <c r="Q268" s="744"/>
      <c r="R268" s="744"/>
      <c r="S268" s="754"/>
      <c r="W268" s="755"/>
      <c r="X268" s="755"/>
      <c r="Y268" s="755"/>
      <c r="Z268" s="755"/>
    </row>
    <row r="269" s="499" customFormat="1" ht="22.5" spans="1:26">
      <c r="A269" s="297">
        <v>1</v>
      </c>
      <c r="B269" s="211" t="s">
        <v>432</v>
      </c>
      <c r="C269" s="473"/>
      <c r="D269" s="457" t="s">
        <v>433</v>
      </c>
      <c r="E269" s="457" t="s">
        <v>267</v>
      </c>
      <c r="F269" s="465" t="s">
        <v>434</v>
      </c>
      <c r="G269" s="184" t="s">
        <v>410</v>
      </c>
      <c r="H269" s="473">
        <v>20000</v>
      </c>
      <c r="I269" s="473"/>
      <c r="J269" s="482"/>
      <c r="K269" s="473"/>
      <c r="L269" s="482" t="s">
        <v>396</v>
      </c>
      <c r="M269" s="457" t="s">
        <v>33</v>
      </c>
      <c r="N269" s="457" t="s">
        <v>33</v>
      </c>
      <c r="O269" s="494"/>
      <c r="P269" s="473"/>
      <c r="Q269" s="473"/>
      <c r="R269" s="473"/>
      <c r="S269" s="605" t="s">
        <v>274</v>
      </c>
      <c r="W269" s="716"/>
      <c r="X269" s="716"/>
      <c r="Y269" s="716"/>
      <c r="Z269" s="716"/>
    </row>
    <row r="270" s="516" customFormat="1" ht="22.5" spans="1:171">
      <c r="A270" s="297">
        <v>2</v>
      </c>
      <c r="B270" s="207" t="s">
        <v>851</v>
      </c>
      <c r="C270" s="179" t="s">
        <v>188</v>
      </c>
      <c r="D270" s="201" t="s">
        <v>852</v>
      </c>
      <c r="E270" s="181" t="s">
        <v>642</v>
      </c>
      <c r="F270" s="180" t="s">
        <v>853</v>
      </c>
      <c r="G270" s="184" t="s">
        <v>229</v>
      </c>
      <c r="H270" s="460">
        <v>10000</v>
      </c>
      <c r="I270" s="181"/>
      <c r="J270" s="180"/>
      <c r="K270" s="181"/>
      <c r="L270" s="482" t="s">
        <v>848</v>
      </c>
      <c r="M270" s="457" t="s">
        <v>33</v>
      </c>
      <c r="N270" s="457" t="s">
        <v>33</v>
      </c>
      <c r="O270" s="180" t="s">
        <v>854</v>
      </c>
      <c r="P270" s="179" t="s">
        <v>855</v>
      </c>
      <c r="Q270" s="201" t="s">
        <v>648</v>
      </c>
      <c r="R270" s="179" t="s">
        <v>856</v>
      </c>
      <c r="S270" s="17" t="s">
        <v>551</v>
      </c>
      <c r="T270" s="511"/>
      <c r="U270" s="511"/>
      <c r="V270" s="511"/>
      <c r="W270" s="695"/>
      <c r="X270" s="695"/>
      <c r="Y270" s="695"/>
      <c r="Z270" s="695"/>
      <c r="AA270" s="511"/>
      <c r="AB270" s="511"/>
      <c r="AC270" s="511"/>
      <c r="AD270" s="511"/>
      <c r="AE270" s="511"/>
      <c r="AF270" s="511"/>
      <c r="AG270" s="511"/>
      <c r="AH270" s="511"/>
      <c r="AI270" s="511"/>
      <c r="AJ270" s="511"/>
      <c r="AK270" s="511"/>
      <c r="AL270" s="511"/>
      <c r="AM270" s="511"/>
      <c r="AN270" s="511"/>
      <c r="AO270" s="511"/>
      <c r="AP270" s="511"/>
      <c r="AQ270" s="511"/>
      <c r="AR270" s="511"/>
      <c r="AS270" s="511"/>
      <c r="AT270" s="511"/>
      <c r="AU270" s="511"/>
      <c r="AV270" s="511"/>
      <c r="AW270" s="511"/>
      <c r="AX270" s="511"/>
      <c r="AY270" s="511"/>
      <c r="AZ270" s="511"/>
      <c r="BA270" s="511"/>
      <c r="BB270" s="511"/>
      <c r="BC270" s="511"/>
      <c r="BD270" s="511"/>
      <c r="BE270" s="511"/>
      <c r="BF270" s="511"/>
      <c r="BG270" s="511"/>
      <c r="BH270" s="511"/>
      <c r="BI270" s="511"/>
      <c r="BJ270" s="511"/>
      <c r="BK270" s="511"/>
      <c r="BL270" s="511"/>
      <c r="BM270" s="511"/>
      <c r="BN270" s="511"/>
      <c r="BO270" s="511"/>
      <c r="BP270" s="511"/>
      <c r="BQ270" s="511"/>
      <c r="BR270" s="511"/>
      <c r="BS270" s="511"/>
      <c r="BT270" s="511"/>
      <c r="BU270" s="511"/>
      <c r="BV270" s="511"/>
      <c r="BW270" s="511"/>
      <c r="BX270" s="511"/>
      <c r="BY270" s="511"/>
      <c r="BZ270" s="511"/>
      <c r="CA270" s="511"/>
      <c r="CB270" s="511"/>
      <c r="CC270" s="511"/>
      <c r="CD270" s="511"/>
      <c r="CE270" s="511"/>
      <c r="CF270" s="511"/>
      <c r="CG270" s="511"/>
      <c r="CH270" s="511"/>
      <c r="CI270" s="511"/>
      <c r="CJ270" s="511"/>
      <c r="CK270" s="511"/>
      <c r="CL270" s="511"/>
      <c r="CM270" s="511"/>
      <c r="CN270" s="511"/>
      <c r="CO270" s="511"/>
      <c r="CP270" s="511"/>
      <c r="CQ270" s="511"/>
      <c r="CR270" s="511"/>
      <c r="CS270" s="511"/>
      <c r="CT270" s="511"/>
      <c r="CU270" s="511"/>
      <c r="CV270" s="511"/>
      <c r="CW270" s="511"/>
      <c r="CX270" s="511"/>
      <c r="CY270" s="511"/>
      <c r="CZ270" s="511"/>
      <c r="DA270" s="511"/>
      <c r="DB270" s="511"/>
      <c r="DC270" s="511"/>
      <c r="DD270" s="511"/>
      <c r="DE270" s="511"/>
      <c r="DF270" s="511"/>
      <c r="DG270" s="511"/>
      <c r="DH270" s="511"/>
      <c r="DI270" s="511"/>
      <c r="DJ270" s="511"/>
      <c r="DK270" s="511"/>
      <c r="DL270" s="511"/>
      <c r="DM270" s="511"/>
      <c r="DN270" s="511"/>
      <c r="DO270" s="511"/>
      <c r="DP270" s="511"/>
      <c r="DQ270" s="511"/>
      <c r="DR270" s="511"/>
      <c r="DS270" s="511"/>
      <c r="DT270" s="511"/>
      <c r="DU270" s="511"/>
      <c r="DV270" s="511"/>
      <c r="DW270" s="511"/>
      <c r="DX270" s="511"/>
      <c r="DY270" s="511"/>
      <c r="DZ270" s="511"/>
      <c r="EA270" s="511"/>
      <c r="EB270" s="511"/>
      <c r="EC270" s="511"/>
      <c r="ED270" s="511"/>
      <c r="EE270" s="511"/>
      <c r="EF270" s="511"/>
      <c r="EG270" s="511"/>
      <c r="EH270" s="511"/>
      <c r="EI270" s="511"/>
      <c r="EJ270" s="511"/>
      <c r="EK270" s="511"/>
      <c r="EL270" s="511"/>
      <c r="EM270" s="511"/>
      <c r="EN270" s="511"/>
      <c r="EO270" s="511"/>
      <c r="EP270" s="511"/>
      <c r="EQ270" s="511"/>
      <c r="ER270" s="511"/>
      <c r="ES270" s="511"/>
      <c r="ET270" s="511"/>
      <c r="EU270" s="511"/>
      <c r="EV270" s="511"/>
      <c r="EW270" s="511"/>
      <c r="EX270" s="511"/>
      <c r="EY270" s="511"/>
      <c r="EZ270" s="511"/>
      <c r="FA270" s="511"/>
      <c r="FB270" s="511"/>
      <c r="FC270" s="511"/>
      <c r="FD270" s="511"/>
      <c r="FE270" s="511"/>
      <c r="FF270" s="511"/>
      <c r="FG270" s="511"/>
      <c r="FH270" s="511"/>
      <c r="FI270" s="511"/>
      <c r="FJ270" s="511"/>
      <c r="FK270" s="511"/>
      <c r="FL270" s="511"/>
      <c r="FM270" s="511"/>
      <c r="FN270" s="511"/>
      <c r="FO270" s="511"/>
    </row>
    <row r="271" s="518" customFormat="1" ht="67.5" spans="1:171">
      <c r="A271" s="297">
        <v>3</v>
      </c>
      <c r="B271" s="207" t="s">
        <v>857</v>
      </c>
      <c r="C271" s="179" t="s">
        <v>858</v>
      </c>
      <c r="D271" s="179" t="s">
        <v>433</v>
      </c>
      <c r="E271" s="181" t="s">
        <v>642</v>
      </c>
      <c r="F271" s="182" t="s">
        <v>859</v>
      </c>
      <c r="G271" s="181" t="s">
        <v>251</v>
      </c>
      <c r="H271" s="462">
        <v>6000</v>
      </c>
      <c r="I271" s="181"/>
      <c r="J271" s="191"/>
      <c r="K271" s="259"/>
      <c r="L271" s="180" t="s">
        <v>860</v>
      </c>
      <c r="M271" s="457" t="s">
        <v>33</v>
      </c>
      <c r="N271" s="457" t="s">
        <v>33</v>
      </c>
      <c r="O271" s="769" t="s">
        <v>861</v>
      </c>
      <c r="P271" s="620"/>
      <c r="Q271" s="620"/>
      <c r="R271" s="620"/>
      <c r="S271" s="25" t="s">
        <v>551</v>
      </c>
      <c r="T271" s="504"/>
      <c r="U271" s="504"/>
      <c r="V271" s="504"/>
      <c r="W271" s="700"/>
      <c r="X271" s="700"/>
      <c r="Y271" s="700"/>
      <c r="Z271" s="700"/>
      <c r="AA271" s="504"/>
      <c r="AB271" s="504"/>
      <c r="AC271" s="504"/>
      <c r="AD271" s="504"/>
      <c r="AE271" s="504"/>
      <c r="AF271" s="504"/>
      <c r="AG271" s="504"/>
      <c r="AH271" s="504"/>
      <c r="AI271" s="504"/>
      <c r="AJ271" s="504"/>
      <c r="AK271" s="504"/>
      <c r="AL271" s="504"/>
      <c r="AM271" s="504"/>
      <c r="AN271" s="504"/>
      <c r="AO271" s="504"/>
      <c r="AP271" s="504"/>
      <c r="AQ271" s="504"/>
      <c r="AR271" s="504"/>
      <c r="AS271" s="504"/>
      <c r="AT271" s="504"/>
      <c r="AU271" s="504"/>
      <c r="AV271" s="504"/>
      <c r="AW271" s="504"/>
      <c r="AX271" s="504"/>
      <c r="AY271" s="504"/>
      <c r="AZ271" s="504"/>
      <c r="BA271" s="504"/>
      <c r="BB271" s="504"/>
      <c r="BC271" s="504"/>
      <c r="BD271" s="504"/>
      <c r="BE271" s="504"/>
      <c r="BF271" s="504"/>
      <c r="BG271" s="504"/>
      <c r="BH271" s="504"/>
      <c r="BI271" s="504"/>
      <c r="BJ271" s="504"/>
      <c r="BK271" s="504"/>
      <c r="BL271" s="504"/>
      <c r="BM271" s="504"/>
      <c r="BN271" s="504"/>
      <c r="BO271" s="504"/>
      <c r="BP271" s="504"/>
      <c r="BQ271" s="504"/>
      <c r="BR271" s="504"/>
      <c r="BS271" s="504"/>
      <c r="BT271" s="504"/>
      <c r="BU271" s="504"/>
      <c r="BV271" s="504"/>
      <c r="BW271" s="504"/>
      <c r="BX271" s="504"/>
      <c r="BY271" s="504"/>
      <c r="BZ271" s="504"/>
      <c r="CA271" s="504"/>
      <c r="CB271" s="504"/>
      <c r="CC271" s="504"/>
      <c r="CD271" s="504"/>
      <c r="CE271" s="504"/>
      <c r="CF271" s="504"/>
      <c r="CG271" s="504"/>
      <c r="CH271" s="504"/>
      <c r="CI271" s="504"/>
      <c r="CJ271" s="504"/>
      <c r="CK271" s="504"/>
      <c r="CL271" s="504"/>
      <c r="CM271" s="504"/>
      <c r="CN271" s="504"/>
      <c r="CO271" s="504"/>
      <c r="CP271" s="504"/>
      <c r="CQ271" s="504"/>
      <c r="CR271" s="504"/>
      <c r="CS271" s="504"/>
      <c r="CT271" s="504"/>
      <c r="CU271" s="504"/>
      <c r="CV271" s="504"/>
      <c r="CW271" s="504"/>
      <c r="CX271" s="504"/>
      <c r="CY271" s="504"/>
      <c r="CZ271" s="504"/>
      <c r="DA271" s="504"/>
      <c r="DB271" s="504"/>
      <c r="DC271" s="504"/>
      <c r="DD271" s="504"/>
      <c r="DE271" s="504"/>
      <c r="DF271" s="504"/>
      <c r="DG271" s="504"/>
      <c r="DH271" s="504"/>
      <c r="DI271" s="504"/>
      <c r="DJ271" s="504"/>
      <c r="DK271" s="504"/>
      <c r="DL271" s="504"/>
      <c r="DM271" s="504"/>
      <c r="DN271" s="504"/>
      <c r="DO271" s="504"/>
      <c r="DP271" s="504"/>
      <c r="DQ271" s="504"/>
      <c r="DR271" s="504"/>
      <c r="DS271" s="504"/>
      <c r="DT271" s="504"/>
      <c r="DU271" s="504"/>
      <c r="DV271" s="504"/>
      <c r="DW271" s="504"/>
      <c r="DX271" s="504"/>
      <c r="DY271" s="504"/>
      <c r="DZ271" s="504"/>
      <c r="EA271" s="504"/>
      <c r="EB271" s="504"/>
      <c r="EC271" s="504"/>
      <c r="ED271" s="504"/>
      <c r="EE271" s="504"/>
      <c r="EF271" s="504"/>
      <c r="EG271" s="504"/>
      <c r="EH271" s="504"/>
      <c r="EI271" s="504"/>
      <c r="EJ271" s="504"/>
      <c r="EK271" s="504"/>
      <c r="EL271" s="504"/>
      <c r="EM271" s="504"/>
      <c r="EN271" s="504"/>
      <c r="EO271" s="504"/>
      <c r="EP271" s="504"/>
      <c r="EQ271" s="504"/>
      <c r="ER271" s="504"/>
      <c r="ES271" s="504"/>
      <c r="ET271" s="504"/>
      <c r="EU271" s="504"/>
      <c r="EV271" s="504"/>
      <c r="EW271" s="504"/>
      <c r="EX271" s="504"/>
      <c r="EY271" s="504"/>
      <c r="EZ271" s="504"/>
      <c r="FA271" s="504"/>
      <c r="FB271" s="504"/>
      <c r="FC271" s="504"/>
      <c r="FD271" s="504"/>
      <c r="FE271" s="504"/>
      <c r="FF271" s="504"/>
      <c r="FG271" s="504"/>
      <c r="FH271" s="504"/>
      <c r="FI271" s="504"/>
      <c r="FJ271" s="504"/>
      <c r="FK271" s="504"/>
      <c r="FL271" s="504"/>
      <c r="FM271" s="504"/>
      <c r="FN271" s="504"/>
      <c r="FO271" s="504"/>
    </row>
    <row r="272" s="518" customFormat="1" ht="40.5" spans="1:171">
      <c r="A272" s="297">
        <v>4</v>
      </c>
      <c r="B272" s="207" t="s">
        <v>862</v>
      </c>
      <c r="C272" s="179" t="s">
        <v>858</v>
      </c>
      <c r="D272" s="179" t="s">
        <v>433</v>
      </c>
      <c r="E272" s="181" t="s">
        <v>642</v>
      </c>
      <c r="F272" s="182" t="s">
        <v>863</v>
      </c>
      <c r="G272" s="181" t="s">
        <v>251</v>
      </c>
      <c r="H272" s="462">
        <v>4000</v>
      </c>
      <c r="I272" s="181"/>
      <c r="J272" s="191"/>
      <c r="K272" s="259"/>
      <c r="L272" s="180" t="s">
        <v>860</v>
      </c>
      <c r="M272" s="457" t="s">
        <v>33</v>
      </c>
      <c r="N272" s="457" t="s">
        <v>33</v>
      </c>
      <c r="O272" s="769" t="s">
        <v>864</v>
      </c>
      <c r="P272" s="620"/>
      <c r="Q272" s="620"/>
      <c r="R272" s="620"/>
      <c r="S272" s="25" t="s">
        <v>551</v>
      </c>
      <c r="T272" s="504"/>
      <c r="U272" s="504"/>
      <c r="V272" s="504"/>
      <c r="W272" s="700"/>
      <c r="X272" s="700"/>
      <c r="Y272" s="700"/>
      <c r="Z272" s="700"/>
      <c r="AA272" s="504"/>
      <c r="AB272" s="504"/>
      <c r="AC272" s="504"/>
      <c r="AD272" s="504"/>
      <c r="AE272" s="504"/>
      <c r="AF272" s="504"/>
      <c r="AG272" s="504"/>
      <c r="AH272" s="504"/>
      <c r="AI272" s="504"/>
      <c r="AJ272" s="504"/>
      <c r="AK272" s="504"/>
      <c r="AL272" s="504"/>
      <c r="AM272" s="504"/>
      <c r="AN272" s="504"/>
      <c r="AO272" s="504"/>
      <c r="AP272" s="504"/>
      <c r="AQ272" s="504"/>
      <c r="AR272" s="504"/>
      <c r="AS272" s="504"/>
      <c r="AT272" s="504"/>
      <c r="AU272" s="504"/>
      <c r="AV272" s="504"/>
      <c r="AW272" s="504"/>
      <c r="AX272" s="504"/>
      <c r="AY272" s="504"/>
      <c r="AZ272" s="504"/>
      <c r="BA272" s="504"/>
      <c r="BB272" s="504"/>
      <c r="BC272" s="504"/>
      <c r="BD272" s="504"/>
      <c r="BE272" s="504"/>
      <c r="BF272" s="504"/>
      <c r="BG272" s="504"/>
      <c r="BH272" s="504"/>
      <c r="BI272" s="504"/>
      <c r="BJ272" s="504"/>
      <c r="BK272" s="504"/>
      <c r="BL272" s="504"/>
      <c r="BM272" s="504"/>
      <c r="BN272" s="504"/>
      <c r="BO272" s="504"/>
      <c r="BP272" s="504"/>
      <c r="BQ272" s="504"/>
      <c r="BR272" s="504"/>
      <c r="BS272" s="504"/>
      <c r="BT272" s="504"/>
      <c r="BU272" s="504"/>
      <c r="BV272" s="504"/>
      <c r="BW272" s="504"/>
      <c r="BX272" s="504"/>
      <c r="BY272" s="504"/>
      <c r="BZ272" s="504"/>
      <c r="CA272" s="504"/>
      <c r="CB272" s="504"/>
      <c r="CC272" s="504"/>
      <c r="CD272" s="504"/>
      <c r="CE272" s="504"/>
      <c r="CF272" s="504"/>
      <c r="CG272" s="504"/>
      <c r="CH272" s="504"/>
      <c r="CI272" s="504"/>
      <c r="CJ272" s="504"/>
      <c r="CK272" s="504"/>
      <c r="CL272" s="504"/>
      <c r="CM272" s="504"/>
      <c r="CN272" s="504"/>
      <c r="CO272" s="504"/>
      <c r="CP272" s="504"/>
      <c r="CQ272" s="504"/>
      <c r="CR272" s="504"/>
      <c r="CS272" s="504"/>
      <c r="CT272" s="504"/>
      <c r="CU272" s="504"/>
      <c r="CV272" s="504"/>
      <c r="CW272" s="504"/>
      <c r="CX272" s="504"/>
      <c r="CY272" s="504"/>
      <c r="CZ272" s="504"/>
      <c r="DA272" s="504"/>
      <c r="DB272" s="504"/>
      <c r="DC272" s="504"/>
      <c r="DD272" s="504"/>
      <c r="DE272" s="504"/>
      <c r="DF272" s="504"/>
      <c r="DG272" s="504"/>
      <c r="DH272" s="504"/>
      <c r="DI272" s="504"/>
      <c r="DJ272" s="504"/>
      <c r="DK272" s="504"/>
      <c r="DL272" s="504"/>
      <c r="DM272" s="504"/>
      <c r="DN272" s="504"/>
      <c r="DO272" s="504"/>
      <c r="DP272" s="504"/>
      <c r="DQ272" s="504"/>
      <c r="DR272" s="504"/>
      <c r="DS272" s="504"/>
      <c r="DT272" s="504"/>
      <c r="DU272" s="504"/>
      <c r="DV272" s="504"/>
      <c r="DW272" s="504"/>
      <c r="DX272" s="504"/>
      <c r="DY272" s="504"/>
      <c r="DZ272" s="504"/>
      <c r="EA272" s="504"/>
      <c r="EB272" s="504"/>
      <c r="EC272" s="504"/>
      <c r="ED272" s="504"/>
      <c r="EE272" s="504"/>
      <c r="EF272" s="504"/>
      <c r="EG272" s="504"/>
      <c r="EH272" s="504"/>
      <c r="EI272" s="504"/>
      <c r="EJ272" s="504"/>
      <c r="EK272" s="504"/>
      <c r="EL272" s="504"/>
      <c r="EM272" s="504"/>
      <c r="EN272" s="504"/>
      <c r="EO272" s="504"/>
      <c r="EP272" s="504"/>
      <c r="EQ272" s="504"/>
      <c r="ER272" s="504"/>
      <c r="ES272" s="504"/>
      <c r="ET272" s="504"/>
      <c r="EU272" s="504"/>
      <c r="EV272" s="504"/>
      <c r="EW272" s="504"/>
      <c r="EX272" s="504"/>
      <c r="EY272" s="504"/>
      <c r="EZ272" s="504"/>
      <c r="FA272" s="504"/>
      <c r="FB272" s="504"/>
      <c r="FC272" s="504"/>
      <c r="FD272" s="504"/>
      <c r="FE272" s="504"/>
      <c r="FF272" s="504"/>
      <c r="FG272" s="504"/>
      <c r="FH272" s="504"/>
      <c r="FI272" s="504"/>
      <c r="FJ272" s="504"/>
      <c r="FK272" s="504"/>
      <c r="FL272" s="504"/>
      <c r="FM272" s="504"/>
      <c r="FN272" s="504"/>
      <c r="FO272" s="504"/>
    </row>
    <row r="273" s="518" customFormat="1" ht="45" spans="1:171">
      <c r="A273" s="297">
        <v>5</v>
      </c>
      <c r="B273" s="207" t="s">
        <v>865</v>
      </c>
      <c r="C273" s="179" t="s">
        <v>858</v>
      </c>
      <c r="D273" s="179" t="s">
        <v>433</v>
      </c>
      <c r="E273" s="181" t="s">
        <v>642</v>
      </c>
      <c r="F273" s="182" t="s">
        <v>866</v>
      </c>
      <c r="G273" s="181" t="s">
        <v>251</v>
      </c>
      <c r="H273" s="462">
        <v>3000</v>
      </c>
      <c r="I273" s="181"/>
      <c r="J273" s="191"/>
      <c r="K273" s="259"/>
      <c r="L273" s="180" t="s">
        <v>860</v>
      </c>
      <c r="M273" s="457" t="s">
        <v>33</v>
      </c>
      <c r="N273" s="457" t="s">
        <v>33</v>
      </c>
      <c r="O273" s="769" t="s">
        <v>867</v>
      </c>
      <c r="P273" s="620"/>
      <c r="Q273" s="620"/>
      <c r="R273" s="620"/>
      <c r="S273" s="25" t="s">
        <v>551</v>
      </c>
      <c r="T273" s="504"/>
      <c r="U273" s="504"/>
      <c r="V273" s="504"/>
      <c r="W273" s="700"/>
      <c r="X273" s="700"/>
      <c r="Y273" s="700"/>
      <c r="Z273" s="700"/>
      <c r="AA273" s="504"/>
      <c r="AB273" s="504"/>
      <c r="AC273" s="504"/>
      <c r="AD273" s="504"/>
      <c r="AE273" s="504"/>
      <c r="AF273" s="504"/>
      <c r="AG273" s="504"/>
      <c r="AH273" s="504"/>
      <c r="AI273" s="504"/>
      <c r="AJ273" s="504"/>
      <c r="AK273" s="504"/>
      <c r="AL273" s="504"/>
      <c r="AM273" s="504"/>
      <c r="AN273" s="504"/>
      <c r="AO273" s="504"/>
      <c r="AP273" s="504"/>
      <c r="AQ273" s="504"/>
      <c r="AR273" s="504"/>
      <c r="AS273" s="504"/>
      <c r="AT273" s="504"/>
      <c r="AU273" s="504"/>
      <c r="AV273" s="504"/>
      <c r="AW273" s="504"/>
      <c r="AX273" s="504"/>
      <c r="AY273" s="504"/>
      <c r="AZ273" s="504"/>
      <c r="BA273" s="504"/>
      <c r="BB273" s="504"/>
      <c r="BC273" s="504"/>
      <c r="BD273" s="504"/>
      <c r="BE273" s="504"/>
      <c r="BF273" s="504"/>
      <c r="BG273" s="504"/>
      <c r="BH273" s="504"/>
      <c r="BI273" s="504"/>
      <c r="BJ273" s="504"/>
      <c r="BK273" s="504"/>
      <c r="BL273" s="504"/>
      <c r="BM273" s="504"/>
      <c r="BN273" s="504"/>
      <c r="BO273" s="504"/>
      <c r="BP273" s="504"/>
      <c r="BQ273" s="504"/>
      <c r="BR273" s="504"/>
      <c r="BS273" s="504"/>
      <c r="BT273" s="504"/>
      <c r="BU273" s="504"/>
      <c r="BV273" s="504"/>
      <c r="BW273" s="504"/>
      <c r="BX273" s="504"/>
      <c r="BY273" s="504"/>
      <c r="BZ273" s="504"/>
      <c r="CA273" s="504"/>
      <c r="CB273" s="504"/>
      <c r="CC273" s="504"/>
      <c r="CD273" s="504"/>
      <c r="CE273" s="504"/>
      <c r="CF273" s="504"/>
      <c r="CG273" s="504"/>
      <c r="CH273" s="504"/>
      <c r="CI273" s="504"/>
      <c r="CJ273" s="504"/>
      <c r="CK273" s="504"/>
      <c r="CL273" s="504"/>
      <c r="CM273" s="504"/>
      <c r="CN273" s="504"/>
      <c r="CO273" s="504"/>
      <c r="CP273" s="504"/>
      <c r="CQ273" s="504"/>
      <c r="CR273" s="504"/>
      <c r="CS273" s="504"/>
      <c r="CT273" s="504"/>
      <c r="CU273" s="504"/>
      <c r="CV273" s="504"/>
      <c r="CW273" s="504"/>
      <c r="CX273" s="504"/>
      <c r="CY273" s="504"/>
      <c r="CZ273" s="504"/>
      <c r="DA273" s="504"/>
      <c r="DB273" s="504"/>
      <c r="DC273" s="504"/>
      <c r="DD273" s="504"/>
      <c r="DE273" s="504"/>
      <c r="DF273" s="504"/>
      <c r="DG273" s="504"/>
      <c r="DH273" s="504"/>
      <c r="DI273" s="504"/>
      <c r="DJ273" s="504"/>
      <c r="DK273" s="504"/>
      <c r="DL273" s="504"/>
      <c r="DM273" s="504"/>
      <c r="DN273" s="504"/>
      <c r="DO273" s="504"/>
      <c r="DP273" s="504"/>
      <c r="DQ273" s="504"/>
      <c r="DR273" s="504"/>
      <c r="DS273" s="504"/>
      <c r="DT273" s="504"/>
      <c r="DU273" s="504"/>
      <c r="DV273" s="504"/>
      <c r="DW273" s="504"/>
      <c r="DX273" s="504"/>
      <c r="DY273" s="504"/>
      <c r="DZ273" s="504"/>
      <c r="EA273" s="504"/>
      <c r="EB273" s="504"/>
      <c r="EC273" s="504"/>
      <c r="ED273" s="504"/>
      <c r="EE273" s="504"/>
      <c r="EF273" s="504"/>
      <c r="EG273" s="504"/>
      <c r="EH273" s="504"/>
      <c r="EI273" s="504"/>
      <c r="EJ273" s="504"/>
      <c r="EK273" s="504"/>
      <c r="EL273" s="504"/>
      <c r="EM273" s="504"/>
      <c r="EN273" s="504"/>
      <c r="EO273" s="504"/>
      <c r="EP273" s="504"/>
      <c r="EQ273" s="504"/>
      <c r="ER273" s="504"/>
      <c r="ES273" s="504"/>
      <c r="ET273" s="504"/>
      <c r="EU273" s="504"/>
      <c r="EV273" s="504"/>
      <c r="EW273" s="504"/>
      <c r="EX273" s="504"/>
      <c r="EY273" s="504"/>
      <c r="EZ273" s="504"/>
      <c r="FA273" s="504"/>
      <c r="FB273" s="504"/>
      <c r="FC273" s="504"/>
      <c r="FD273" s="504"/>
      <c r="FE273" s="504"/>
      <c r="FF273" s="504"/>
      <c r="FG273" s="504"/>
      <c r="FH273" s="504"/>
      <c r="FI273" s="504"/>
      <c r="FJ273" s="504"/>
      <c r="FK273" s="504"/>
      <c r="FL273" s="504"/>
      <c r="FM273" s="504"/>
      <c r="FN273" s="504"/>
      <c r="FO273" s="504"/>
    </row>
    <row r="274" s="518" customFormat="1" ht="40.5" spans="1:171">
      <c r="A274" s="297">
        <v>6</v>
      </c>
      <c r="B274" s="207" t="s">
        <v>868</v>
      </c>
      <c r="C274" s="179" t="s">
        <v>858</v>
      </c>
      <c r="D274" s="179" t="s">
        <v>433</v>
      </c>
      <c r="E274" s="181" t="s">
        <v>642</v>
      </c>
      <c r="F274" s="182" t="s">
        <v>869</v>
      </c>
      <c r="G274" s="181" t="s">
        <v>251</v>
      </c>
      <c r="H274" s="462">
        <v>10000</v>
      </c>
      <c r="I274" s="181"/>
      <c r="J274" s="191"/>
      <c r="K274" s="259"/>
      <c r="L274" s="180" t="s">
        <v>860</v>
      </c>
      <c r="M274" s="457" t="s">
        <v>33</v>
      </c>
      <c r="N274" s="457" t="s">
        <v>33</v>
      </c>
      <c r="O274" s="769" t="s">
        <v>870</v>
      </c>
      <c r="P274" s="620"/>
      <c r="Q274" s="620"/>
      <c r="R274" s="620"/>
      <c r="S274" s="25" t="s">
        <v>551</v>
      </c>
      <c r="T274" s="504"/>
      <c r="U274" s="504"/>
      <c r="V274" s="504"/>
      <c r="W274" s="700"/>
      <c r="X274" s="700"/>
      <c r="Y274" s="700"/>
      <c r="Z274" s="700"/>
      <c r="AA274" s="504"/>
      <c r="AB274" s="504"/>
      <c r="AC274" s="504"/>
      <c r="AD274" s="504"/>
      <c r="AE274" s="504"/>
      <c r="AF274" s="504"/>
      <c r="AG274" s="504"/>
      <c r="AH274" s="504"/>
      <c r="AI274" s="504"/>
      <c r="AJ274" s="504"/>
      <c r="AK274" s="504"/>
      <c r="AL274" s="504"/>
      <c r="AM274" s="504"/>
      <c r="AN274" s="504"/>
      <c r="AO274" s="504"/>
      <c r="AP274" s="504"/>
      <c r="AQ274" s="504"/>
      <c r="AR274" s="504"/>
      <c r="AS274" s="504"/>
      <c r="AT274" s="504"/>
      <c r="AU274" s="504"/>
      <c r="AV274" s="504"/>
      <c r="AW274" s="504"/>
      <c r="AX274" s="504"/>
      <c r="AY274" s="504"/>
      <c r="AZ274" s="504"/>
      <c r="BA274" s="504"/>
      <c r="BB274" s="504"/>
      <c r="BC274" s="504"/>
      <c r="BD274" s="504"/>
      <c r="BE274" s="504"/>
      <c r="BF274" s="504"/>
      <c r="BG274" s="504"/>
      <c r="BH274" s="504"/>
      <c r="BI274" s="504"/>
      <c r="BJ274" s="504"/>
      <c r="BK274" s="504"/>
      <c r="BL274" s="504"/>
      <c r="BM274" s="504"/>
      <c r="BN274" s="504"/>
      <c r="BO274" s="504"/>
      <c r="BP274" s="504"/>
      <c r="BQ274" s="504"/>
      <c r="BR274" s="504"/>
      <c r="BS274" s="504"/>
      <c r="BT274" s="504"/>
      <c r="BU274" s="504"/>
      <c r="BV274" s="504"/>
      <c r="BW274" s="504"/>
      <c r="BX274" s="504"/>
      <c r="BY274" s="504"/>
      <c r="BZ274" s="504"/>
      <c r="CA274" s="504"/>
      <c r="CB274" s="504"/>
      <c r="CC274" s="504"/>
      <c r="CD274" s="504"/>
      <c r="CE274" s="504"/>
      <c r="CF274" s="504"/>
      <c r="CG274" s="504"/>
      <c r="CH274" s="504"/>
      <c r="CI274" s="504"/>
      <c r="CJ274" s="504"/>
      <c r="CK274" s="504"/>
      <c r="CL274" s="504"/>
      <c r="CM274" s="504"/>
      <c r="CN274" s="504"/>
      <c r="CO274" s="504"/>
      <c r="CP274" s="504"/>
      <c r="CQ274" s="504"/>
      <c r="CR274" s="504"/>
      <c r="CS274" s="504"/>
      <c r="CT274" s="504"/>
      <c r="CU274" s="504"/>
      <c r="CV274" s="504"/>
      <c r="CW274" s="504"/>
      <c r="CX274" s="504"/>
      <c r="CY274" s="504"/>
      <c r="CZ274" s="504"/>
      <c r="DA274" s="504"/>
      <c r="DB274" s="504"/>
      <c r="DC274" s="504"/>
      <c r="DD274" s="504"/>
      <c r="DE274" s="504"/>
      <c r="DF274" s="504"/>
      <c r="DG274" s="504"/>
      <c r="DH274" s="504"/>
      <c r="DI274" s="504"/>
      <c r="DJ274" s="504"/>
      <c r="DK274" s="504"/>
      <c r="DL274" s="504"/>
      <c r="DM274" s="504"/>
      <c r="DN274" s="504"/>
      <c r="DO274" s="504"/>
      <c r="DP274" s="504"/>
      <c r="DQ274" s="504"/>
      <c r="DR274" s="504"/>
      <c r="DS274" s="504"/>
      <c r="DT274" s="504"/>
      <c r="DU274" s="504"/>
      <c r="DV274" s="504"/>
      <c r="DW274" s="504"/>
      <c r="DX274" s="504"/>
      <c r="DY274" s="504"/>
      <c r="DZ274" s="504"/>
      <c r="EA274" s="504"/>
      <c r="EB274" s="504"/>
      <c r="EC274" s="504"/>
      <c r="ED274" s="504"/>
      <c r="EE274" s="504"/>
      <c r="EF274" s="504"/>
      <c r="EG274" s="504"/>
      <c r="EH274" s="504"/>
      <c r="EI274" s="504"/>
      <c r="EJ274" s="504"/>
      <c r="EK274" s="504"/>
      <c r="EL274" s="504"/>
      <c r="EM274" s="504"/>
      <c r="EN274" s="504"/>
      <c r="EO274" s="504"/>
      <c r="EP274" s="504"/>
      <c r="EQ274" s="504"/>
      <c r="ER274" s="504"/>
      <c r="ES274" s="504"/>
      <c r="ET274" s="504"/>
      <c r="EU274" s="504"/>
      <c r="EV274" s="504"/>
      <c r="EW274" s="504"/>
      <c r="EX274" s="504"/>
      <c r="EY274" s="504"/>
      <c r="EZ274" s="504"/>
      <c r="FA274" s="504"/>
      <c r="FB274" s="504"/>
      <c r="FC274" s="504"/>
      <c r="FD274" s="504"/>
      <c r="FE274" s="504"/>
      <c r="FF274" s="504"/>
      <c r="FG274" s="504"/>
      <c r="FH274" s="504"/>
      <c r="FI274" s="504"/>
      <c r="FJ274" s="504"/>
      <c r="FK274" s="504"/>
      <c r="FL274" s="504"/>
      <c r="FM274" s="504"/>
      <c r="FN274" s="504"/>
      <c r="FO274" s="504"/>
    </row>
    <row r="275" s="439" customFormat="1" ht="22.5" spans="1:26">
      <c r="A275" s="297">
        <v>7</v>
      </c>
      <c r="B275" s="525" t="s">
        <v>1387</v>
      </c>
      <c r="C275" s="255"/>
      <c r="D275" s="526" t="s">
        <v>433</v>
      </c>
      <c r="E275" s="184" t="s">
        <v>1265</v>
      </c>
      <c r="F275" s="529" t="s">
        <v>1388</v>
      </c>
      <c r="G275" s="332" t="s">
        <v>223</v>
      </c>
      <c r="H275" s="528">
        <v>60000</v>
      </c>
      <c r="I275" s="530"/>
      <c r="J275" s="362"/>
      <c r="K275" s="255"/>
      <c r="L275" s="483" t="s">
        <v>1389</v>
      </c>
      <c r="M275" s="522" t="s">
        <v>33</v>
      </c>
      <c r="N275" s="522" t="s">
        <v>33</v>
      </c>
      <c r="O275" s="536" t="s">
        <v>1468</v>
      </c>
      <c r="P275" s="260"/>
      <c r="Q275" s="260"/>
      <c r="R275" s="260"/>
      <c r="S275" s="605" t="s">
        <v>1174</v>
      </c>
      <c r="W275" s="771"/>
      <c r="X275" s="771"/>
      <c r="Y275" s="771"/>
      <c r="Z275" s="771"/>
    </row>
    <row r="276" s="448" customFormat="1" ht="22.5" spans="1:26">
      <c r="A276" s="297">
        <v>8</v>
      </c>
      <c r="B276" s="182" t="s">
        <v>1373</v>
      </c>
      <c r="C276" s="183" t="s">
        <v>188</v>
      </c>
      <c r="D276" s="183" t="s">
        <v>433</v>
      </c>
      <c r="E276" s="184" t="s">
        <v>1144</v>
      </c>
      <c r="F276" s="182" t="s">
        <v>1374</v>
      </c>
      <c r="G276" s="184" t="s">
        <v>229</v>
      </c>
      <c r="H276" s="462">
        <v>30000</v>
      </c>
      <c r="I276" s="464"/>
      <c r="J276" s="182"/>
      <c r="K276" s="464"/>
      <c r="L276" s="483" t="s">
        <v>579</v>
      </c>
      <c r="M276" s="522" t="s">
        <v>33</v>
      </c>
      <c r="N276" s="522" t="s">
        <v>33</v>
      </c>
      <c r="O276" s="483" t="s">
        <v>1375</v>
      </c>
      <c r="P276" s="457" t="s">
        <v>1376</v>
      </c>
      <c r="Q276" s="457" t="s">
        <v>1150</v>
      </c>
      <c r="R276" s="457" t="s">
        <v>1218</v>
      </c>
      <c r="S276" s="605" t="s">
        <v>1152</v>
      </c>
      <c r="W276" s="691"/>
      <c r="X276" s="691"/>
      <c r="Y276" s="691"/>
      <c r="Z276" s="691"/>
    </row>
    <row r="277" s="448" customFormat="1" ht="67.5" spans="1:26">
      <c r="A277" s="297">
        <v>9</v>
      </c>
      <c r="B277" s="182" t="s">
        <v>1379</v>
      </c>
      <c r="C277" s="183" t="s">
        <v>103</v>
      </c>
      <c r="D277" s="183" t="s">
        <v>433</v>
      </c>
      <c r="E277" s="184" t="s">
        <v>1144</v>
      </c>
      <c r="F277" s="182" t="s">
        <v>1380</v>
      </c>
      <c r="G277" s="184" t="s">
        <v>229</v>
      </c>
      <c r="H277" s="462">
        <v>12800</v>
      </c>
      <c r="I277" s="464"/>
      <c r="J277" s="182"/>
      <c r="K277" s="464"/>
      <c r="L277" s="483" t="s">
        <v>579</v>
      </c>
      <c r="M277" s="522" t="s">
        <v>33</v>
      </c>
      <c r="N277" s="522" t="s">
        <v>33</v>
      </c>
      <c r="O277" s="483" t="s">
        <v>1150</v>
      </c>
      <c r="P277" s="457" t="s">
        <v>1249</v>
      </c>
      <c r="Q277" s="457" t="s">
        <v>1150</v>
      </c>
      <c r="R277" s="457" t="s">
        <v>1249</v>
      </c>
      <c r="S277" s="605" t="s">
        <v>1152</v>
      </c>
      <c r="W277" s="691"/>
      <c r="X277" s="691"/>
      <c r="Y277" s="691"/>
      <c r="Z277" s="691"/>
    </row>
    <row r="278" s="448" customFormat="1" ht="45" spans="1:26">
      <c r="A278" s="297">
        <v>10</v>
      </c>
      <c r="B278" s="182" t="s">
        <v>1381</v>
      </c>
      <c r="C278" s="183" t="s">
        <v>103</v>
      </c>
      <c r="D278" s="183" t="s">
        <v>433</v>
      </c>
      <c r="E278" s="184" t="s">
        <v>1144</v>
      </c>
      <c r="F278" s="182" t="s">
        <v>1382</v>
      </c>
      <c r="G278" s="184" t="s">
        <v>229</v>
      </c>
      <c r="H278" s="462">
        <v>15000</v>
      </c>
      <c r="I278" s="464"/>
      <c r="J278" s="182"/>
      <c r="K278" s="464"/>
      <c r="L278" s="483" t="s">
        <v>579</v>
      </c>
      <c r="M278" s="522" t="s">
        <v>33</v>
      </c>
      <c r="N278" s="522" t="s">
        <v>33</v>
      </c>
      <c r="O278" s="483" t="s">
        <v>1150</v>
      </c>
      <c r="P278" s="457" t="s">
        <v>1249</v>
      </c>
      <c r="Q278" s="457" t="s">
        <v>1150</v>
      </c>
      <c r="R278" s="457" t="s">
        <v>1249</v>
      </c>
      <c r="S278" s="605" t="s">
        <v>1152</v>
      </c>
      <c r="W278" s="691"/>
      <c r="X278" s="691"/>
      <c r="Y278" s="691"/>
      <c r="Z278" s="691"/>
    </row>
    <row r="279" s="439" customFormat="1" ht="22.5" spans="1:26">
      <c r="A279" s="297">
        <v>11</v>
      </c>
      <c r="B279" s="525" t="s">
        <v>1385</v>
      </c>
      <c r="C279" s="526"/>
      <c r="D279" s="526" t="s">
        <v>433</v>
      </c>
      <c r="E279" s="184" t="s">
        <v>1144</v>
      </c>
      <c r="F279" s="527" t="s">
        <v>1386</v>
      </c>
      <c r="G279" s="332" t="s">
        <v>223</v>
      </c>
      <c r="H279" s="528">
        <v>200000</v>
      </c>
      <c r="I279" s="255"/>
      <c r="J279" s="525"/>
      <c r="K279" s="255"/>
      <c r="L279" s="483" t="s">
        <v>579</v>
      </c>
      <c r="M279" s="522" t="s">
        <v>33</v>
      </c>
      <c r="N279" s="522" t="s">
        <v>33</v>
      </c>
      <c r="O279" s="536"/>
      <c r="P279" s="260"/>
      <c r="Q279" s="260"/>
      <c r="R279" s="260"/>
      <c r="S279" s="605" t="s">
        <v>1174</v>
      </c>
      <c r="W279" s="771"/>
      <c r="X279" s="771"/>
      <c r="Y279" s="771"/>
      <c r="Z279" s="771"/>
    </row>
    <row r="280" s="503" customFormat="1" ht="22.5" spans="1:26">
      <c r="A280" s="297">
        <v>12</v>
      </c>
      <c r="B280" s="182" t="s">
        <v>1393</v>
      </c>
      <c r="C280" s="183"/>
      <c r="D280" s="183" t="s">
        <v>433</v>
      </c>
      <c r="E280" s="184" t="s">
        <v>1265</v>
      </c>
      <c r="F280" s="182" t="s">
        <v>1394</v>
      </c>
      <c r="G280" s="184" t="s">
        <v>251</v>
      </c>
      <c r="H280" s="462">
        <v>20000</v>
      </c>
      <c r="I280" s="464"/>
      <c r="J280" s="182"/>
      <c r="K280" s="464"/>
      <c r="L280" s="483" t="s">
        <v>1389</v>
      </c>
      <c r="M280" s="522" t="s">
        <v>33</v>
      </c>
      <c r="N280" s="522" t="s">
        <v>33</v>
      </c>
      <c r="O280" s="724"/>
      <c r="P280" s="728"/>
      <c r="Q280" s="728"/>
      <c r="R280" s="728"/>
      <c r="S280" s="605" t="s">
        <v>1152</v>
      </c>
      <c r="W280" s="692"/>
      <c r="X280" s="692"/>
      <c r="Y280" s="692"/>
      <c r="Z280" s="692"/>
    </row>
    <row r="281" s="442" customFormat="1" ht="18" customHeight="1" spans="1:26">
      <c r="A281" s="656" t="s">
        <v>1456</v>
      </c>
      <c r="B281" s="650" t="str">
        <f>"农林水利"&amp;SUBTOTAL(3,A281:A287)-2&amp;"个"</f>
        <v>农林水利5个</v>
      </c>
      <c r="C281" s="471"/>
      <c r="D281" s="471"/>
      <c r="E281" s="467"/>
      <c r="F281" s="472"/>
      <c r="G281" s="467"/>
      <c r="H281" s="469">
        <f>SUM(H282:H285)</f>
        <v>74800</v>
      </c>
      <c r="I281" s="467"/>
      <c r="J281" s="472"/>
      <c r="K281" s="452"/>
      <c r="L281" s="453"/>
      <c r="M281" s="452"/>
      <c r="N281" s="452"/>
      <c r="O281" s="486"/>
      <c r="P281" s="454"/>
      <c r="Q281" s="454"/>
      <c r="R281" s="454"/>
      <c r="S281" s="693"/>
      <c r="W281" s="694"/>
      <c r="X281" s="694"/>
      <c r="Y281" s="694"/>
      <c r="Z281" s="694"/>
    </row>
    <row r="282" s="498" customFormat="1" ht="22.5" spans="1:26">
      <c r="A282" s="297">
        <v>1</v>
      </c>
      <c r="B282" s="211" t="s">
        <v>398</v>
      </c>
      <c r="C282" s="248"/>
      <c r="D282" s="457" t="s">
        <v>117</v>
      </c>
      <c r="E282" s="457" t="s">
        <v>267</v>
      </c>
      <c r="F282" s="180" t="s">
        <v>399</v>
      </c>
      <c r="G282" s="184" t="s">
        <v>223</v>
      </c>
      <c r="H282" s="219">
        <v>40000</v>
      </c>
      <c r="I282" s="487"/>
      <c r="J282" s="482"/>
      <c r="K282" s="291"/>
      <c r="L282" s="482" t="s">
        <v>396</v>
      </c>
      <c r="M282" s="457" t="s">
        <v>33</v>
      </c>
      <c r="N282" s="457" t="s">
        <v>33</v>
      </c>
      <c r="O282" s="711"/>
      <c r="P282" s="587"/>
      <c r="Q282" s="587"/>
      <c r="R282" s="582"/>
      <c r="S282" s="25" t="s">
        <v>285</v>
      </c>
      <c r="W282" s="705"/>
      <c r="X282" s="705"/>
      <c r="Y282" s="705"/>
      <c r="Z282" s="705"/>
    </row>
    <row r="283" s="498" customFormat="1" ht="22.5" spans="1:26">
      <c r="A283" s="297">
        <v>2</v>
      </c>
      <c r="B283" s="211" t="s">
        <v>414</v>
      </c>
      <c r="C283" s="248"/>
      <c r="D283" s="457" t="s">
        <v>129</v>
      </c>
      <c r="E283" s="457" t="s">
        <v>267</v>
      </c>
      <c r="F283" s="180" t="s">
        <v>415</v>
      </c>
      <c r="G283" s="184" t="s">
        <v>223</v>
      </c>
      <c r="H283" s="219">
        <v>30000</v>
      </c>
      <c r="I283" s="487"/>
      <c r="J283" s="482"/>
      <c r="K283" s="291"/>
      <c r="L283" s="482" t="s">
        <v>396</v>
      </c>
      <c r="M283" s="457" t="s">
        <v>33</v>
      </c>
      <c r="N283" s="457" t="s">
        <v>33</v>
      </c>
      <c r="O283" s="711"/>
      <c r="P283" s="587"/>
      <c r="Q283" s="587"/>
      <c r="R283" s="582"/>
      <c r="S283" s="25" t="s">
        <v>274</v>
      </c>
      <c r="W283" s="705"/>
      <c r="X283" s="705"/>
      <c r="Y283" s="705"/>
      <c r="Z283" s="705"/>
    </row>
    <row r="284" s="508" customFormat="1" ht="22.5" spans="1:26">
      <c r="A284" s="297">
        <v>3</v>
      </c>
      <c r="B284" s="211" t="s">
        <v>416</v>
      </c>
      <c r="C284" s="552"/>
      <c r="D284" s="457" t="s">
        <v>117</v>
      </c>
      <c r="E284" s="457" t="s">
        <v>267</v>
      </c>
      <c r="F284" s="180" t="s">
        <v>417</v>
      </c>
      <c r="G284" s="184" t="s">
        <v>251</v>
      </c>
      <c r="H284" s="219">
        <v>3000</v>
      </c>
      <c r="I284" s="552"/>
      <c r="J284" s="482"/>
      <c r="K284" s="555"/>
      <c r="L284" s="482" t="s">
        <v>396</v>
      </c>
      <c r="M284" s="457" t="s">
        <v>33</v>
      </c>
      <c r="N284" s="457" t="s">
        <v>33</v>
      </c>
      <c r="O284" s="711"/>
      <c r="P284" s="602"/>
      <c r="Q284" s="5"/>
      <c r="R284" s="602"/>
      <c r="S284" s="25" t="s">
        <v>274</v>
      </c>
      <c r="W284" s="718"/>
      <c r="X284" s="718"/>
      <c r="Y284" s="718"/>
      <c r="Z284" s="718"/>
    </row>
    <row r="285" s="102" customFormat="1" ht="22.5" spans="1:26">
      <c r="A285" s="297">
        <v>4</v>
      </c>
      <c r="B285" s="207" t="s">
        <v>846</v>
      </c>
      <c r="C285" s="179" t="s">
        <v>103</v>
      </c>
      <c r="D285" s="201" t="s">
        <v>117</v>
      </c>
      <c r="E285" s="181" t="s">
        <v>642</v>
      </c>
      <c r="F285" s="180" t="s">
        <v>847</v>
      </c>
      <c r="G285" s="181" t="s">
        <v>251</v>
      </c>
      <c r="H285" s="460">
        <v>1800</v>
      </c>
      <c r="I285" s="181"/>
      <c r="J285" s="180"/>
      <c r="K285" s="180"/>
      <c r="L285" s="482" t="s">
        <v>848</v>
      </c>
      <c r="M285" s="457" t="s">
        <v>33</v>
      </c>
      <c r="N285" s="457" t="s">
        <v>33</v>
      </c>
      <c r="O285" s="180" t="s">
        <v>646</v>
      </c>
      <c r="P285" s="201" t="s">
        <v>662</v>
      </c>
      <c r="Q285" s="201" t="s">
        <v>648</v>
      </c>
      <c r="R285" s="201" t="s">
        <v>662</v>
      </c>
      <c r="S285" s="25" t="s">
        <v>551</v>
      </c>
      <c r="W285" s="772"/>
      <c r="X285" s="772"/>
      <c r="Y285" s="772"/>
      <c r="Z285" s="772"/>
    </row>
    <row r="286" s="448" customFormat="1" ht="22.5" spans="1:26">
      <c r="A286" s="297">
        <v>5</v>
      </c>
      <c r="B286" s="182" t="s">
        <v>981</v>
      </c>
      <c r="C286" s="183" t="s">
        <v>103</v>
      </c>
      <c r="D286" s="457" t="s">
        <v>129</v>
      </c>
      <c r="E286" s="183" t="s">
        <v>894</v>
      </c>
      <c r="F286" s="182" t="s">
        <v>982</v>
      </c>
      <c r="G286" s="184" t="s">
        <v>246</v>
      </c>
      <c r="H286" s="462">
        <v>15000</v>
      </c>
      <c r="I286" s="464"/>
      <c r="J286" s="182"/>
      <c r="K286" s="464"/>
      <c r="L286" s="483" t="s">
        <v>579</v>
      </c>
      <c r="M286" s="464" t="s">
        <v>33</v>
      </c>
      <c r="N286" s="464" t="s">
        <v>33</v>
      </c>
      <c r="O286" s="483" t="s">
        <v>900</v>
      </c>
      <c r="P286" s="457" t="s">
        <v>974</v>
      </c>
      <c r="Q286" s="457" t="s">
        <v>900</v>
      </c>
      <c r="R286" s="457"/>
      <c r="S286" s="605" t="s">
        <v>905</v>
      </c>
      <c r="W286" s="691"/>
      <c r="X286" s="691"/>
      <c r="Y286" s="691"/>
      <c r="Z286" s="691"/>
    </row>
    <row r="287" s="634" customFormat="1" ht="17.1" customHeight="1" spans="1:26">
      <c r="A287" s="656" t="s">
        <v>1457</v>
      </c>
      <c r="B287" s="650" t="str">
        <f>"交通路网"&amp;SUBTOTAL(3,A287:A295)-2&amp;"个"</f>
        <v>交通路网7个</v>
      </c>
      <c r="C287" s="651"/>
      <c r="D287" s="651"/>
      <c r="E287" s="652"/>
      <c r="F287" s="653"/>
      <c r="G287" s="652"/>
      <c r="H287" s="469">
        <f>SUM(H288:H294)</f>
        <v>127300</v>
      </c>
      <c r="I287" s="652"/>
      <c r="J287" s="653"/>
      <c r="K287" s="673"/>
      <c r="L287" s="672"/>
      <c r="M287" s="673"/>
      <c r="N287" s="673"/>
      <c r="O287" s="674"/>
      <c r="P287" s="675"/>
      <c r="Q287" s="675"/>
      <c r="R287" s="675"/>
      <c r="S287" s="687"/>
      <c r="W287" s="688"/>
      <c r="X287" s="688"/>
      <c r="Y287" s="688"/>
      <c r="Z287" s="688"/>
    </row>
    <row r="288" s="448" customFormat="1" ht="22.5" spans="1:26">
      <c r="A288" s="297">
        <v>1</v>
      </c>
      <c r="B288" s="483" t="s">
        <v>254</v>
      </c>
      <c r="C288" s="464" t="s">
        <v>103</v>
      </c>
      <c r="D288" s="183" t="s">
        <v>124</v>
      </c>
      <c r="E288" s="457" t="s">
        <v>28</v>
      </c>
      <c r="F288" s="211" t="s">
        <v>255</v>
      </c>
      <c r="G288" s="184" t="s">
        <v>229</v>
      </c>
      <c r="H288" s="466">
        <v>1000</v>
      </c>
      <c r="I288" s="501"/>
      <c r="J288" s="483"/>
      <c r="K288" s="457"/>
      <c r="L288" s="180" t="s">
        <v>191</v>
      </c>
      <c r="M288" s="457" t="s">
        <v>33</v>
      </c>
      <c r="N288" s="457" t="s">
        <v>33</v>
      </c>
      <c r="O288" s="483"/>
      <c r="P288" s="457"/>
      <c r="Q288" s="457"/>
      <c r="R288" s="457"/>
      <c r="S288" s="605" t="s">
        <v>39</v>
      </c>
      <c r="W288" s="691"/>
      <c r="X288" s="691"/>
      <c r="Y288" s="691"/>
      <c r="Z288" s="691"/>
    </row>
    <row r="289" s="508" customFormat="1" ht="36" spans="1:26">
      <c r="A289" s="297">
        <v>2</v>
      </c>
      <c r="B289" s="211" t="s">
        <v>394</v>
      </c>
      <c r="C289" s="248"/>
      <c r="D289" s="248" t="s">
        <v>124</v>
      </c>
      <c r="E289" s="457" t="s">
        <v>267</v>
      </c>
      <c r="F289" s="465" t="s">
        <v>395</v>
      </c>
      <c r="G289" s="184" t="s">
        <v>251</v>
      </c>
      <c r="H289" s="248">
        <v>50000</v>
      </c>
      <c r="I289" s="552"/>
      <c r="J289" s="482"/>
      <c r="K289" s="291"/>
      <c r="L289" s="482" t="s">
        <v>396</v>
      </c>
      <c r="M289" s="457" t="s">
        <v>33</v>
      </c>
      <c r="N289" s="457" t="s">
        <v>33</v>
      </c>
      <c r="O289" s="711" t="s">
        <v>397</v>
      </c>
      <c r="P289" s="587" t="s">
        <v>352</v>
      </c>
      <c r="Q289" s="587" t="s">
        <v>309</v>
      </c>
      <c r="R289" s="602"/>
      <c r="S289" s="25" t="s">
        <v>285</v>
      </c>
      <c r="W289" s="718"/>
      <c r="X289" s="718"/>
      <c r="Y289" s="718"/>
      <c r="Z289" s="718"/>
    </row>
    <row r="290" s="499" customFormat="1" ht="22.5" spans="1:26">
      <c r="A290" s="297">
        <v>3</v>
      </c>
      <c r="B290" s="211" t="s">
        <v>424</v>
      </c>
      <c r="C290" s="473"/>
      <c r="D290" s="764" t="s">
        <v>124</v>
      </c>
      <c r="E290" s="457" t="s">
        <v>267</v>
      </c>
      <c r="F290" s="465" t="s">
        <v>329</v>
      </c>
      <c r="G290" s="184" t="s">
        <v>251</v>
      </c>
      <c r="H290" s="473">
        <v>2000</v>
      </c>
      <c r="I290" s="473"/>
      <c r="J290" s="482"/>
      <c r="K290" s="473"/>
      <c r="L290" s="482" t="s">
        <v>396</v>
      </c>
      <c r="M290" s="457" t="s">
        <v>33</v>
      </c>
      <c r="N290" s="457" t="s">
        <v>33</v>
      </c>
      <c r="O290" s="494"/>
      <c r="P290" s="473"/>
      <c r="Q290" s="473"/>
      <c r="R290" s="473"/>
      <c r="S290" s="605" t="s">
        <v>274</v>
      </c>
      <c r="W290" s="716"/>
      <c r="X290" s="716"/>
      <c r="Y290" s="716"/>
      <c r="Z290" s="716"/>
    </row>
    <row r="291" s="499" customFormat="1" ht="22.5" spans="1:26">
      <c r="A291" s="297">
        <v>4</v>
      </c>
      <c r="B291" s="211" t="s">
        <v>430</v>
      </c>
      <c r="C291" s="473"/>
      <c r="D291" s="473" t="s">
        <v>124</v>
      </c>
      <c r="E291" s="457" t="s">
        <v>267</v>
      </c>
      <c r="F291" s="465" t="s">
        <v>431</v>
      </c>
      <c r="G291" s="184" t="s">
        <v>410</v>
      </c>
      <c r="H291" s="473">
        <v>30000</v>
      </c>
      <c r="I291" s="473"/>
      <c r="J291" s="482"/>
      <c r="K291" s="473"/>
      <c r="L291" s="482" t="s">
        <v>396</v>
      </c>
      <c r="M291" s="457" t="s">
        <v>33</v>
      </c>
      <c r="N291" s="457" t="s">
        <v>33</v>
      </c>
      <c r="O291" s="494"/>
      <c r="P291" s="473"/>
      <c r="Q291" s="473"/>
      <c r="R291" s="473"/>
      <c r="S291" s="605" t="s">
        <v>274</v>
      </c>
      <c r="W291" s="716"/>
      <c r="X291" s="716"/>
      <c r="Y291" s="716"/>
      <c r="Z291" s="716"/>
    </row>
    <row r="292" s="448" customFormat="1" ht="22.5" spans="1:26">
      <c r="A292" s="297">
        <v>5</v>
      </c>
      <c r="B292" s="182" t="s">
        <v>972</v>
      </c>
      <c r="C292" s="183" t="s">
        <v>188</v>
      </c>
      <c r="D292" s="183" t="s">
        <v>124</v>
      </c>
      <c r="E292" s="183" t="s">
        <v>894</v>
      </c>
      <c r="F292" s="182" t="s">
        <v>973</v>
      </c>
      <c r="G292" s="184" t="s">
        <v>223</v>
      </c>
      <c r="H292" s="462">
        <v>3000</v>
      </c>
      <c r="I292" s="464"/>
      <c r="J292" s="182"/>
      <c r="K292" s="464"/>
      <c r="L292" s="483" t="s">
        <v>579</v>
      </c>
      <c r="M292" s="464" t="s">
        <v>33</v>
      </c>
      <c r="N292" s="464" t="s">
        <v>33</v>
      </c>
      <c r="O292" s="483" t="s">
        <v>900</v>
      </c>
      <c r="P292" s="457" t="s">
        <v>974</v>
      </c>
      <c r="Q292" s="457" t="s">
        <v>900</v>
      </c>
      <c r="R292" s="457"/>
      <c r="S292" s="605" t="s">
        <v>905</v>
      </c>
      <c r="W292" s="691"/>
      <c r="X292" s="691"/>
      <c r="Y292" s="691"/>
      <c r="Z292" s="691"/>
    </row>
    <row r="293" s="448" customFormat="1" ht="56.25" spans="1:26">
      <c r="A293" s="297">
        <v>6</v>
      </c>
      <c r="B293" s="180" t="s">
        <v>1141</v>
      </c>
      <c r="C293" s="464" t="s">
        <v>188</v>
      </c>
      <c r="D293" s="464" t="s">
        <v>124</v>
      </c>
      <c r="E293" s="184" t="s">
        <v>1072</v>
      </c>
      <c r="F293" s="492" t="s">
        <v>1142</v>
      </c>
      <c r="G293" s="457" t="s">
        <v>229</v>
      </c>
      <c r="H293" s="466">
        <v>16300</v>
      </c>
      <c r="I293" s="470"/>
      <c r="J293" s="180"/>
      <c r="K293" s="470"/>
      <c r="L293" s="465" t="s">
        <v>848</v>
      </c>
      <c r="M293" s="464" t="s">
        <v>33</v>
      </c>
      <c r="N293" s="464" t="s">
        <v>33</v>
      </c>
      <c r="O293" s="465" t="s">
        <v>1032</v>
      </c>
      <c r="P293" s="464" t="s">
        <v>1033</v>
      </c>
      <c r="Q293" s="464" t="s">
        <v>700</v>
      </c>
      <c r="R293" s="464" t="s">
        <v>1034</v>
      </c>
      <c r="S293" s="605" t="s">
        <v>1095</v>
      </c>
      <c r="W293" s="691"/>
      <c r="X293" s="691"/>
      <c r="Y293" s="691"/>
      <c r="Z293" s="691"/>
    </row>
    <row r="294" ht="36" spans="1:19">
      <c r="A294" s="297">
        <v>7</v>
      </c>
      <c r="B294" s="180" t="s">
        <v>1423</v>
      </c>
      <c r="C294" s="464" t="s">
        <v>103</v>
      </c>
      <c r="D294" s="464" t="s">
        <v>124</v>
      </c>
      <c r="E294" s="457" t="s">
        <v>1424</v>
      </c>
      <c r="F294" s="492" t="s">
        <v>1425</v>
      </c>
      <c r="G294" s="457" t="s">
        <v>229</v>
      </c>
      <c r="H294" s="466">
        <v>25000</v>
      </c>
      <c r="I294" s="470"/>
      <c r="J294" s="480"/>
      <c r="K294" s="470"/>
      <c r="L294" s="180" t="s">
        <v>1426</v>
      </c>
      <c r="M294" s="522" t="s">
        <v>33</v>
      </c>
      <c r="N294" s="522" t="s">
        <v>33</v>
      </c>
      <c r="O294" s="494" t="s">
        <v>1032</v>
      </c>
      <c r="P294" s="464" t="s">
        <v>1427</v>
      </c>
      <c r="Q294" s="473" t="s">
        <v>700</v>
      </c>
      <c r="R294" s="473" t="s">
        <v>1034</v>
      </c>
      <c r="S294" s="605" t="s">
        <v>905</v>
      </c>
    </row>
    <row r="295" s="634" customFormat="1" spans="1:26">
      <c r="A295" s="656" t="s">
        <v>1460</v>
      </c>
      <c r="B295" s="650" t="str">
        <f>"城建环保类"&amp;SUBTOTAL(3,A295:A332)-2&amp;"个"</f>
        <v>城建环保类36个</v>
      </c>
      <c r="C295" s="651"/>
      <c r="D295" s="651"/>
      <c r="E295" s="652"/>
      <c r="F295" s="653"/>
      <c r="G295" s="652"/>
      <c r="H295" s="469">
        <f>SUM(H296:H331)</f>
        <v>7999000</v>
      </c>
      <c r="I295" s="652"/>
      <c r="J295" s="653"/>
      <c r="K295" s="673"/>
      <c r="L295" s="672"/>
      <c r="M295" s="673"/>
      <c r="N295" s="673"/>
      <c r="O295" s="674"/>
      <c r="P295" s="675"/>
      <c r="Q295" s="675"/>
      <c r="R295" s="675"/>
      <c r="S295" s="687"/>
      <c r="W295" s="688"/>
      <c r="X295" s="688"/>
      <c r="Y295" s="688"/>
      <c r="Z295" s="688"/>
    </row>
    <row r="296" s="448" customFormat="1" ht="22.5" spans="1:26">
      <c r="A296" s="297">
        <v>1</v>
      </c>
      <c r="B296" s="483" t="s">
        <v>236</v>
      </c>
      <c r="C296" s="457" t="s">
        <v>188</v>
      </c>
      <c r="D296" s="457" t="s">
        <v>27</v>
      </c>
      <c r="E296" s="457" t="s">
        <v>28</v>
      </c>
      <c r="F296" s="483" t="s">
        <v>237</v>
      </c>
      <c r="G296" s="457" t="s">
        <v>223</v>
      </c>
      <c r="H296" s="466">
        <v>30000</v>
      </c>
      <c r="I296" s="457"/>
      <c r="J296" s="483"/>
      <c r="K296" s="457"/>
      <c r="L296" s="180" t="s">
        <v>191</v>
      </c>
      <c r="M296" s="457" t="s">
        <v>33</v>
      </c>
      <c r="N296" s="457" t="s">
        <v>33</v>
      </c>
      <c r="O296" s="483" t="s">
        <v>238</v>
      </c>
      <c r="P296" s="457" t="s">
        <v>239</v>
      </c>
      <c r="Q296" s="457" t="s">
        <v>37</v>
      </c>
      <c r="R296" s="457" t="s">
        <v>38</v>
      </c>
      <c r="S296" s="605" t="s">
        <v>39</v>
      </c>
      <c r="W296" s="691"/>
      <c r="X296" s="691"/>
      <c r="Y296" s="691"/>
      <c r="Z296" s="691"/>
    </row>
    <row r="297" s="448" customFormat="1" ht="22.5" spans="1:26">
      <c r="A297" s="297">
        <v>2</v>
      </c>
      <c r="B297" s="483" t="s">
        <v>262</v>
      </c>
      <c r="C297" s="457" t="s">
        <v>188</v>
      </c>
      <c r="D297" s="457" t="s">
        <v>27</v>
      </c>
      <c r="E297" s="457" t="s">
        <v>28</v>
      </c>
      <c r="F297" s="483" t="s">
        <v>263</v>
      </c>
      <c r="G297" s="457" t="s">
        <v>226</v>
      </c>
      <c r="H297" s="466">
        <v>500000</v>
      </c>
      <c r="I297" s="501"/>
      <c r="J297" s="483"/>
      <c r="K297" s="457"/>
      <c r="L297" s="180" t="s">
        <v>191</v>
      </c>
      <c r="M297" s="457" t="s">
        <v>33</v>
      </c>
      <c r="N297" s="457" t="s">
        <v>33</v>
      </c>
      <c r="O297" s="483" t="s">
        <v>85</v>
      </c>
      <c r="P297" s="457" t="s">
        <v>86</v>
      </c>
      <c r="Q297" s="457" t="s">
        <v>37</v>
      </c>
      <c r="R297" s="457" t="s">
        <v>157</v>
      </c>
      <c r="S297" s="605" t="s">
        <v>180</v>
      </c>
      <c r="W297" s="691"/>
      <c r="X297" s="691"/>
      <c r="Y297" s="691"/>
      <c r="Z297" s="691"/>
    </row>
    <row r="298" s="504" customFormat="1" ht="22.5" spans="1:171">
      <c r="A298" s="297">
        <v>3</v>
      </c>
      <c r="B298" s="207" t="s">
        <v>875</v>
      </c>
      <c r="C298" s="179" t="s">
        <v>188</v>
      </c>
      <c r="D298" s="201" t="s">
        <v>27</v>
      </c>
      <c r="E298" s="181" t="s">
        <v>642</v>
      </c>
      <c r="F298" s="180" t="s">
        <v>876</v>
      </c>
      <c r="G298" s="184" t="s">
        <v>229</v>
      </c>
      <c r="H298" s="460">
        <v>50000</v>
      </c>
      <c r="I298" s="181"/>
      <c r="J298" s="180"/>
      <c r="K298" s="460"/>
      <c r="L298" s="482" t="s">
        <v>848</v>
      </c>
      <c r="M298" s="457" t="s">
        <v>33</v>
      </c>
      <c r="N298" s="457" t="s">
        <v>33</v>
      </c>
      <c r="O298" s="180" t="s">
        <v>877</v>
      </c>
      <c r="P298" s="179" t="s">
        <v>878</v>
      </c>
      <c r="Q298" s="201" t="s">
        <v>648</v>
      </c>
      <c r="R298" s="179" t="s">
        <v>685</v>
      </c>
      <c r="S298" s="275" t="s">
        <v>551</v>
      </c>
      <c r="T298" s="518"/>
      <c r="U298" s="518"/>
      <c r="V298" s="518"/>
      <c r="W298" s="719"/>
      <c r="X298" s="719"/>
      <c r="Y298" s="719"/>
      <c r="Z298" s="719"/>
      <c r="AA298" s="518"/>
      <c r="AB298" s="518"/>
      <c r="AC298" s="518"/>
      <c r="AD298" s="518"/>
      <c r="AE298" s="518"/>
      <c r="AF298" s="518"/>
      <c r="AG298" s="518"/>
      <c r="AH298" s="518"/>
      <c r="AI298" s="518"/>
      <c r="AJ298" s="518"/>
      <c r="AK298" s="518"/>
      <c r="AL298" s="518"/>
      <c r="AM298" s="518"/>
      <c r="AN298" s="518"/>
      <c r="AO298" s="518"/>
      <c r="AP298" s="518"/>
      <c r="AQ298" s="518"/>
      <c r="AR298" s="518"/>
      <c r="AS298" s="518"/>
      <c r="AT298" s="518"/>
      <c r="AU298" s="518"/>
      <c r="AV298" s="518"/>
      <c r="AW298" s="518"/>
      <c r="AX298" s="518"/>
      <c r="AY298" s="518"/>
      <c r="AZ298" s="518"/>
      <c r="BA298" s="518"/>
      <c r="BB298" s="518"/>
      <c r="BC298" s="518"/>
      <c r="BD298" s="518"/>
      <c r="BE298" s="518"/>
      <c r="BF298" s="518"/>
      <c r="BG298" s="518"/>
      <c r="BH298" s="518"/>
      <c r="BI298" s="518"/>
      <c r="BJ298" s="518"/>
      <c r="BK298" s="518"/>
      <c r="BL298" s="518"/>
      <c r="BM298" s="518"/>
      <c r="BN298" s="518"/>
      <c r="BO298" s="518"/>
      <c r="BP298" s="518"/>
      <c r="BQ298" s="518"/>
      <c r="BR298" s="518"/>
      <c r="BS298" s="518"/>
      <c r="BT298" s="518"/>
      <c r="BU298" s="518"/>
      <c r="BV298" s="518"/>
      <c r="BW298" s="518"/>
      <c r="BX298" s="518"/>
      <c r="BY298" s="518"/>
      <c r="BZ298" s="518"/>
      <c r="CA298" s="518"/>
      <c r="CB298" s="518"/>
      <c r="CC298" s="518"/>
      <c r="CD298" s="518"/>
      <c r="CE298" s="518"/>
      <c r="CF298" s="518"/>
      <c r="CG298" s="518"/>
      <c r="CH298" s="518"/>
      <c r="CI298" s="518"/>
      <c r="CJ298" s="518"/>
      <c r="CK298" s="518"/>
      <c r="CL298" s="518"/>
      <c r="CM298" s="518"/>
      <c r="CN298" s="518"/>
      <c r="CO298" s="518"/>
      <c r="CP298" s="518"/>
      <c r="CQ298" s="518"/>
      <c r="CR298" s="518"/>
      <c r="CS298" s="518"/>
      <c r="CT298" s="518"/>
      <c r="CU298" s="518"/>
      <c r="CV298" s="518"/>
      <c r="CW298" s="518"/>
      <c r="CX298" s="518"/>
      <c r="CY298" s="518"/>
      <c r="CZ298" s="518"/>
      <c r="DA298" s="518"/>
      <c r="DB298" s="518"/>
      <c r="DC298" s="518"/>
      <c r="DD298" s="518"/>
      <c r="DE298" s="518"/>
      <c r="DF298" s="518"/>
      <c r="DG298" s="518"/>
      <c r="DH298" s="518"/>
      <c r="DI298" s="518"/>
      <c r="DJ298" s="518"/>
      <c r="DK298" s="518"/>
      <c r="DL298" s="518"/>
      <c r="DM298" s="518"/>
      <c r="DN298" s="518"/>
      <c r="DO298" s="518"/>
      <c r="DP298" s="518"/>
      <c r="DQ298" s="518"/>
      <c r="DR298" s="518"/>
      <c r="DS298" s="518"/>
      <c r="DT298" s="518"/>
      <c r="DU298" s="518"/>
      <c r="DV298" s="518"/>
      <c r="DW298" s="518"/>
      <c r="DX298" s="518"/>
      <c r="DY298" s="518"/>
      <c r="DZ298" s="518"/>
      <c r="EA298" s="518"/>
      <c r="EB298" s="518"/>
      <c r="EC298" s="518"/>
      <c r="ED298" s="518"/>
      <c r="EE298" s="518"/>
      <c r="EF298" s="518"/>
      <c r="EG298" s="518"/>
      <c r="EH298" s="518"/>
      <c r="EI298" s="518"/>
      <c r="EJ298" s="518"/>
      <c r="EK298" s="518"/>
      <c r="EL298" s="518"/>
      <c r="EM298" s="518"/>
      <c r="EN298" s="518"/>
      <c r="EO298" s="518"/>
      <c r="EP298" s="518"/>
      <c r="EQ298" s="518"/>
      <c r="ER298" s="518"/>
      <c r="ES298" s="518"/>
      <c r="ET298" s="518"/>
      <c r="EU298" s="518"/>
      <c r="EV298" s="518"/>
      <c r="EW298" s="518"/>
      <c r="EX298" s="518"/>
      <c r="EY298" s="518"/>
      <c r="EZ298" s="518"/>
      <c r="FA298" s="518"/>
      <c r="FB298" s="518"/>
      <c r="FC298" s="518"/>
      <c r="FD298" s="518"/>
      <c r="FE298" s="518"/>
      <c r="FF298" s="518"/>
      <c r="FG298" s="518"/>
      <c r="FH298" s="518"/>
      <c r="FI298" s="518"/>
      <c r="FJ298" s="518"/>
      <c r="FK298" s="518"/>
      <c r="FL298" s="518"/>
      <c r="FM298" s="518"/>
      <c r="FN298" s="518"/>
      <c r="FO298" s="518"/>
    </row>
    <row r="299" s="448" customFormat="1" ht="22.5" spans="1:26">
      <c r="A299" s="297">
        <v>4</v>
      </c>
      <c r="B299" s="182" t="s">
        <v>1390</v>
      </c>
      <c r="C299" s="183" t="s">
        <v>103</v>
      </c>
      <c r="D299" s="183" t="s">
        <v>27</v>
      </c>
      <c r="E299" s="184" t="s">
        <v>1265</v>
      </c>
      <c r="F299" s="182" t="s">
        <v>1391</v>
      </c>
      <c r="G299" s="184" t="s">
        <v>229</v>
      </c>
      <c r="H299" s="462">
        <v>30000</v>
      </c>
      <c r="I299" s="464"/>
      <c r="J299" s="182"/>
      <c r="K299" s="464"/>
      <c r="L299" s="483" t="s">
        <v>1392</v>
      </c>
      <c r="M299" s="522" t="s">
        <v>33</v>
      </c>
      <c r="N299" s="522" t="s">
        <v>33</v>
      </c>
      <c r="O299" s="483" t="s">
        <v>966</v>
      </c>
      <c r="P299" s="457" t="s">
        <v>1272</v>
      </c>
      <c r="Q299" s="457" t="s">
        <v>966</v>
      </c>
      <c r="R299" s="457" t="s">
        <v>1066</v>
      </c>
      <c r="S299" s="605" t="s">
        <v>1152</v>
      </c>
      <c r="W299" s="691"/>
      <c r="X299" s="691"/>
      <c r="Y299" s="691"/>
      <c r="Z299" s="691"/>
    </row>
    <row r="300" s="519" customFormat="1" ht="45" spans="1:171">
      <c r="A300" s="297">
        <v>5</v>
      </c>
      <c r="B300" s="180" t="s">
        <v>1432</v>
      </c>
      <c r="C300" s="179" t="s">
        <v>188</v>
      </c>
      <c r="D300" s="179" t="s">
        <v>27</v>
      </c>
      <c r="E300" s="181" t="s">
        <v>1433</v>
      </c>
      <c r="F300" s="461" t="s">
        <v>1434</v>
      </c>
      <c r="G300" s="181" t="s">
        <v>405</v>
      </c>
      <c r="H300" s="460">
        <v>1600000</v>
      </c>
      <c r="I300" s="181"/>
      <c r="J300" s="180"/>
      <c r="K300" s="184"/>
      <c r="L300" s="180" t="s">
        <v>1426</v>
      </c>
      <c r="M300" s="522" t="s">
        <v>33</v>
      </c>
      <c r="N300" s="522" t="s">
        <v>33</v>
      </c>
      <c r="O300" s="180" t="s">
        <v>85</v>
      </c>
      <c r="P300" s="201" t="s">
        <v>179</v>
      </c>
      <c r="Q300" s="201" t="s">
        <v>1435</v>
      </c>
      <c r="R300" s="201" t="s">
        <v>1436</v>
      </c>
      <c r="S300" s="17" t="s">
        <v>446</v>
      </c>
      <c r="T300" s="516"/>
      <c r="U300" s="516"/>
      <c r="V300" s="516"/>
      <c r="W300" s="697"/>
      <c r="X300" s="697"/>
      <c r="Y300" s="697"/>
      <c r="Z300" s="697"/>
      <c r="AA300" s="516"/>
      <c r="AB300" s="516"/>
      <c r="AC300" s="516"/>
      <c r="AD300" s="516"/>
      <c r="AE300" s="516"/>
      <c r="AF300" s="516"/>
      <c r="AG300" s="516"/>
      <c r="AH300" s="516"/>
      <c r="AI300" s="516"/>
      <c r="AJ300" s="516"/>
      <c r="AK300" s="516"/>
      <c r="AL300" s="516"/>
      <c r="AM300" s="516"/>
      <c r="AN300" s="516"/>
      <c r="AO300" s="516"/>
      <c r="AP300" s="516"/>
      <c r="AQ300" s="516"/>
      <c r="AR300" s="516"/>
      <c r="AS300" s="516"/>
      <c r="AT300" s="516"/>
      <c r="AU300" s="516"/>
      <c r="AV300" s="516"/>
      <c r="AW300" s="516"/>
      <c r="AX300" s="516"/>
      <c r="AY300" s="516"/>
      <c r="AZ300" s="516"/>
      <c r="BA300" s="516"/>
      <c r="BB300" s="516"/>
      <c r="BC300" s="516"/>
      <c r="BD300" s="516"/>
      <c r="BE300" s="516"/>
      <c r="BF300" s="516"/>
      <c r="BG300" s="516"/>
      <c r="BH300" s="516"/>
      <c r="BI300" s="516"/>
      <c r="BJ300" s="516"/>
      <c r="BK300" s="516"/>
      <c r="BL300" s="516"/>
      <c r="BM300" s="516"/>
      <c r="BN300" s="516"/>
      <c r="BO300" s="516"/>
      <c r="BP300" s="516"/>
      <c r="BQ300" s="516"/>
      <c r="BR300" s="516"/>
      <c r="BS300" s="516"/>
      <c r="BT300" s="516"/>
      <c r="BU300" s="516"/>
      <c r="BV300" s="516"/>
      <c r="BW300" s="516"/>
      <c r="BX300" s="516"/>
      <c r="BY300" s="516"/>
      <c r="BZ300" s="516"/>
      <c r="CA300" s="516"/>
      <c r="CB300" s="516"/>
      <c r="CC300" s="516"/>
      <c r="CD300" s="516"/>
      <c r="CE300" s="516"/>
      <c r="CF300" s="516"/>
      <c r="CG300" s="516"/>
      <c r="CH300" s="516"/>
      <c r="CI300" s="516"/>
      <c r="CJ300" s="516"/>
      <c r="CK300" s="516"/>
      <c r="CL300" s="516"/>
      <c r="CM300" s="516"/>
      <c r="CN300" s="516"/>
      <c r="CO300" s="516"/>
      <c r="CP300" s="516"/>
      <c r="CQ300" s="516"/>
      <c r="CR300" s="516"/>
      <c r="CS300" s="516"/>
      <c r="CT300" s="516"/>
      <c r="CU300" s="516"/>
      <c r="CV300" s="516"/>
      <c r="CW300" s="516"/>
      <c r="CX300" s="516"/>
      <c r="CY300" s="516"/>
      <c r="CZ300" s="516"/>
      <c r="DA300" s="516"/>
      <c r="DB300" s="516"/>
      <c r="DC300" s="516"/>
      <c r="DD300" s="516"/>
      <c r="DE300" s="516"/>
      <c r="DF300" s="516"/>
      <c r="DG300" s="516"/>
      <c r="DH300" s="516"/>
      <c r="DI300" s="516"/>
      <c r="DJ300" s="516"/>
      <c r="DK300" s="516"/>
      <c r="DL300" s="516"/>
      <c r="DM300" s="516"/>
      <c r="DN300" s="516"/>
      <c r="DO300" s="516"/>
      <c r="DP300" s="516"/>
      <c r="DQ300" s="516"/>
      <c r="DR300" s="516"/>
      <c r="DS300" s="516"/>
      <c r="DT300" s="516"/>
      <c r="DU300" s="516"/>
      <c r="DV300" s="516"/>
      <c r="DW300" s="516"/>
      <c r="DX300" s="516"/>
      <c r="DY300" s="516"/>
      <c r="DZ300" s="516"/>
      <c r="EA300" s="516"/>
      <c r="EB300" s="516"/>
      <c r="EC300" s="516"/>
      <c r="ED300" s="516"/>
      <c r="EE300" s="516"/>
      <c r="EF300" s="516"/>
      <c r="EG300" s="516"/>
      <c r="EH300" s="516"/>
      <c r="EI300" s="516"/>
      <c r="EJ300" s="516"/>
      <c r="EK300" s="516"/>
      <c r="EL300" s="516"/>
      <c r="EM300" s="516"/>
      <c r="EN300" s="516"/>
      <c r="EO300" s="516"/>
      <c r="EP300" s="516"/>
      <c r="EQ300" s="516"/>
      <c r="ER300" s="516"/>
      <c r="ES300" s="516"/>
      <c r="ET300" s="516"/>
      <c r="EU300" s="516"/>
      <c r="EV300" s="516"/>
      <c r="EW300" s="516"/>
      <c r="EX300" s="516"/>
      <c r="EY300" s="516"/>
      <c r="EZ300" s="516"/>
      <c r="FA300" s="516"/>
      <c r="FB300" s="516"/>
      <c r="FC300" s="516"/>
      <c r="FD300" s="516"/>
      <c r="FE300" s="516"/>
      <c r="FF300" s="516"/>
      <c r="FG300" s="516"/>
      <c r="FH300" s="516"/>
      <c r="FI300" s="516"/>
      <c r="FJ300" s="516"/>
      <c r="FK300" s="516"/>
      <c r="FL300" s="516"/>
      <c r="FM300" s="516"/>
      <c r="FN300" s="516"/>
      <c r="FO300" s="516"/>
    </row>
    <row r="301" s="448" customFormat="1" ht="22.5" spans="1:26">
      <c r="A301" s="297">
        <v>6</v>
      </c>
      <c r="B301" s="211" t="s">
        <v>218</v>
      </c>
      <c r="C301" s="457" t="s">
        <v>188</v>
      </c>
      <c r="D301" s="457" t="s">
        <v>51</v>
      </c>
      <c r="E301" s="457" t="s">
        <v>28</v>
      </c>
      <c r="F301" s="211" t="s">
        <v>219</v>
      </c>
      <c r="G301" s="184" t="s">
        <v>220</v>
      </c>
      <c r="H301" s="462">
        <v>450000</v>
      </c>
      <c r="I301" s="501"/>
      <c r="J301" s="480"/>
      <c r="K301" s="457"/>
      <c r="L301" s="180" t="s">
        <v>191</v>
      </c>
      <c r="M301" s="457" t="s">
        <v>33</v>
      </c>
      <c r="N301" s="457" t="s">
        <v>33</v>
      </c>
      <c r="O301" s="483"/>
      <c r="P301" s="457"/>
      <c r="Q301" s="457" t="s">
        <v>37</v>
      </c>
      <c r="R301" s="457" t="s">
        <v>65</v>
      </c>
      <c r="S301" s="605" t="s">
        <v>180</v>
      </c>
      <c r="W301" s="691"/>
      <c r="X301" s="691"/>
      <c r="Y301" s="691"/>
      <c r="Z301" s="691"/>
    </row>
    <row r="302" s="448" customFormat="1" ht="56.25" spans="1:26">
      <c r="A302" s="297">
        <v>7</v>
      </c>
      <c r="B302" s="211" t="s">
        <v>224</v>
      </c>
      <c r="C302" s="464" t="s">
        <v>26</v>
      </c>
      <c r="D302" s="457" t="s">
        <v>51</v>
      </c>
      <c r="E302" s="181" t="s">
        <v>28</v>
      </c>
      <c r="F302" s="211" t="s">
        <v>225</v>
      </c>
      <c r="G302" s="184" t="s">
        <v>226</v>
      </c>
      <c r="H302" s="462">
        <v>600000</v>
      </c>
      <c r="I302" s="501"/>
      <c r="J302" s="480"/>
      <c r="K302" s="457"/>
      <c r="L302" s="180" t="s">
        <v>191</v>
      </c>
      <c r="M302" s="457" t="s">
        <v>33</v>
      </c>
      <c r="N302" s="457" t="s">
        <v>33</v>
      </c>
      <c r="O302" s="483"/>
      <c r="P302" s="457"/>
      <c r="Q302" s="457" t="s">
        <v>37</v>
      </c>
      <c r="R302" s="457" t="s">
        <v>48</v>
      </c>
      <c r="S302" s="605" t="s">
        <v>39</v>
      </c>
      <c r="W302" s="691"/>
      <c r="X302" s="691"/>
      <c r="Y302" s="691"/>
      <c r="Z302" s="691"/>
    </row>
    <row r="303" s="448" customFormat="1" ht="22.5" spans="1:26">
      <c r="A303" s="297">
        <v>8</v>
      </c>
      <c r="B303" s="483" t="s">
        <v>234</v>
      </c>
      <c r="C303" s="457" t="s">
        <v>188</v>
      </c>
      <c r="D303" s="457" t="s">
        <v>51</v>
      </c>
      <c r="E303" s="457" t="s">
        <v>28</v>
      </c>
      <c r="F303" s="483" t="s">
        <v>235</v>
      </c>
      <c r="G303" s="457" t="s">
        <v>223</v>
      </c>
      <c r="H303" s="466">
        <v>170000</v>
      </c>
      <c r="I303" s="501"/>
      <c r="J303" s="483"/>
      <c r="K303" s="457"/>
      <c r="L303" s="180" t="s">
        <v>191</v>
      </c>
      <c r="M303" s="457" t="s">
        <v>33</v>
      </c>
      <c r="N303" s="457" t="s">
        <v>33</v>
      </c>
      <c r="O303" s="483" t="s">
        <v>85</v>
      </c>
      <c r="P303" s="457" t="s">
        <v>86</v>
      </c>
      <c r="Q303" s="457" t="s">
        <v>37</v>
      </c>
      <c r="R303" s="457" t="s">
        <v>73</v>
      </c>
      <c r="S303" s="605" t="s">
        <v>180</v>
      </c>
      <c r="W303" s="691"/>
      <c r="X303" s="691"/>
      <c r="Y303" s="691"/>
      <c r="Z303" s="691"/>
    </row>
    <row r="304" s="448" customFormat="1" ht="22.5" spans="1:26">
      <c r="A304" s="297">
        <v>9</v>
      </c>
      <c r="B304" s="483" t="s">
        <v>240</v>
      </c>
      <c r="C304" s="457" t="s">
        <v>188</v>
      </c>
      <c r="D304" s="457" t="s">
        <v>51</v>
      </c>
      <c r="E304" s="457" t="s">
        <v>28</v>
      </c>
      <c r="F304" s="483" t="s">
        <v>241</v>
      </c>
      <c r="G304" s="457" t="s">
        <v>242</v>
      </c>
      <c r="H304" s="466">
        <v>500000</v>
      </c>
      <c r="I304" s="501"/>
      <c r="J304" s="483"/>
      <c r="K304" s="457"/>
      <c r="L304" s="180" t="s">
        <v>191</v>
      </c>
      <c r="M304" s="457" t="s">
        <v>33</v>
      </c>
      <c r="N304" s="457" t="s">
        <v>33</v>
      </c>
      <c r="O304" s="483" t="s">
        <v>85</v>
      </c>
      <c r="P304" s="457" t="s">
        <v>243</v>
      </c>
      <c r="Q304" s="457" t="s">
        <v>37</v>
      </c>
      <c r="R304" s="457" t="s">
        <v>95</v>
      </c>
      <c r="S304" s="605" t="s">
        <v>39</v>
      </c>
      <c r="W304" s="691"/>
      <c r="X304" s="691"/>
      <c r="Y304" s="691"/>
      <c r="Z304" s="691"/>
    </row>
    <row r="305" s="448" customFormat="1" ht="22.5" spans="1:26">
      <c r="A305" s="297">
        <v>10</v>
      </c>
      <c r="B305" s="211" t="s">
        <v>244</v>
      </c>
      <c r="C305" s="457" t="s">
        <v>103</v>
      </c>
      <c r="D305" s="457" t="s">
        <v>51</v>
      </c>
      <c r="E305" s="457" t="s">
        <v>28</v>
      </c>
      <c r="F305" s="211" t="s">
        <v>245</v>
      </c>
      <c r="G305" s="184" t="s">
        <v>246</v>
      </c>
      <c r="H305" s="462">
        <v>550000</v>
      </c>
      <c r="I305" s="501"/>
      <c r="J305" s="480"/>
      <c r="K305" s="457"/>
      <c r="L305" s="180" t="s">
        <v>191</v>
      </c>
      <c r="M305" s="457" t="s">
        <v>33</v>
      </c>
      <c r="N305" s="457" t="s">
        <v>33</v>
      </c>
      <c r="O305" s="483"/>
      <c r="P305" s="457"/>
      <c r="Q305" s="457"/>
      <c r="R305" s="457"/>
      <c r="S305" s="605" t="s">
        <v>180</v>
      </c>
      <c r="W305" s="691"/>
      <c r="X305" s="691"/>
      <c r="Y305" s="691"/>
      <c r="Z305" s="691"/>
    </row>
    <row r="306" s="448" customFormat="1" ht="22.5" spans="1:26">
      <c r="A306" s="297">
        <v>11</v>
      </c>
      <c r="B306" s="211" t="s">
        <v>247</v>
      </c>
      <c r="C306" s="457" t="s">
        <v>103</v>
      </c>
      <c r="D306" s="457" t="s">
        <v>51</v>
      </c>
      <c r="E306" s="181" t="s">
        <v>28</v>
      </c>
      <c r="F306" s="480" t="s">
        <v>248</v>
      </c>
      <c r="G306" s="458" t="s">
        <v>223</v>
      </c>
      <c r="H306" s="459">
        <v>30000</v>
      </c>
      <c r="I306" s="501"/>
      <c r="J306" s="480"/>
      <c r="K306" s="457"/>
      <c r="L306" s="180" t="s">
        <v>191</v>
      </c>
      <c r="M306" s="457" t="s">
        <v>33</v>
      </c>
      <c r="N306" s="457" t="s">
        <v>33</v>
      </c>
      <c r="O306" s="483"/>
      <c r="P306" s="457"/>
      <c r="Q306" s="457" t="s">
        <v>37</v>
      </c>
      <c r="R306" s="457" t="s">
        <v>157</v>
      </c>
      <c r="S306" s="605" t="s">
        <v>39</v>
      </c>
      <c r="W306" s="691"/>
      <c r="X306" s="691"/>
      <c r="Y306" s="691"/>
      <c r="Z306" s="691"/>
    </row>
    <row r="307" s="498" customFormat="1" ht="22.5" spans="1:26">
      <c r="A307" s="297">
        <v>12</v>
      </c>
      <c r="B307" s="211" t="s">
        <v>400</v>
      </c>
      <c r="C307" s="248"/>
      <c r="D307" s="457" t="s">
        <v>51</v>
      </c>
      <c r="E307" s="457" t="s">
        <v>267</v>
      </c>
      <c r="F307" s="180" t="s">
        <v>302</v>
      </c>
      <c r="G307" s="184" t="s">
        <v>223</v>
      </c>
      <c r="H307" s="219">
        <v>60000</v>
      </c>
      <c r="I307" s="487"/>
      <c r="J307" s="482"/>
      <c r="K307" s="253"/>
      <c r="L307" s="482" t="s">
        <v>396</v>
      </c>
      <c r="M307" s="457" t="s">
        <v>33</v>
      </c>
      <c r="N307" s="457" t="s">
        <v>33</v>
      </c>
      <c r="O307" s="711"/>
      <c r="P307" s="587"/>
      <c r="Q307" s="587"/>
      <c r="R307" s="582"/>
      <c r="S307" s="25" t="s">
        <v>285</v>
      </c>
      <c r="W307" s="705"/>
      <c r="X307" s="705"/>
      <c r="Y307" s="705"/>
      <c r="Z307" s="705"/>
    </row>
    <row r="308" s="498" customFormat="1" ht="22.5" spans="1:26">
      <c r="A308" s="297">
        <v>13</v>
      </c>
      <c r="B308" s="211" t="s">
        <v>401</v>
      </c>
      <c r="C308" s="248"/>
      <c r="D308" s="457" t="s">
        <v>51</v>
      </c>
      <c r="E308" s="457" t="s">
        <v>267</v>
      </c>
      <c r="F308" s="180" t="s">
        <v>402</v>
      </c>
      <c r="G308" s="184" t="s">
        <v>226</v>
      </c>
      <c r="H308" s="219">
        <v>80000</v>
      </c>
      <c r="I308" s="487"/>
      <c r="J308" s="482"/>
      <c r="K308" s="253"/>
      <c r="L308" s="482" t="s">
        <v>396</v>
      </c>
      <c r="M308" s="457" t="s">
        <v>33</v>
      </c>
      <c r="N308" s="457" t="s">
        <v>33</v>
      </c>
      <c r="O308" s="711"/>
      <c r="P308" s="587"/>
      <c r="Q308" s="587"/>
      <c r="R308" s="582"/>
      <c r="S308" s="25" t="s">
        <v>274</v>
      </c>
      <c r="W308" s="705"/>
      <c r="X308" s="705"/>
      <c r="Y308" s="705"/>
      <c r="Z308" s="705"/>
    </row>
    <row r="309" s="498" customFormat="1" ht="33.75" spans="1:26">
      <c r="A309" s="297">
        <v>14</v>
      </c>
      <c r="B309" s="211" t="s">
        <v>403</v>
      </c>
      <c r="C309" s="248"/>
      <c r="D309" s="457" t="s">
        <v>51</v>
      </c>
      <c r="E309" s="457" t="s">
        <v>267</v>
      </c>
      <c r="F309" s="180" t="s">
        <v>404</v>
      </c>
      <c r="G309" s="184" t="s">
        <v>405</v>
      </c>
      <c r="H309" s="219">
        <v>100000</v>
      </c>
      <c r="I309" s="487"/>
      <c r="J309" s="482"/>
      <c r="K309" s="253"/>
      <c r="L309" s="482" t="s">
        <v>396</v>
      </c>
      <c r="M309" s="457" t="s">
        <v>33</v>
      </c>
      <c r="N309" s="457" t="s">
        <v>33</v>
      </c>
      <c r="O309" s="711"/>
      <c r="P309" s="587"/>
      <c r="Q309" s="587"/>
      <c r="R309" s="582"/>
      <c r="S309" s="25" t="s">
        <v>285</v>
      </c>
      <c r="W309" s="705"/>
      <c r="X309" s="705"/>
      <c r="Y309" s="705"/>
      <c r="Z309" s="705"/>
    </row>
    <row r="310" s="498" customFormat="1" ht="22.5" spans="1:26">
      <c r="A310" s="297">
        <v>15</v>
      </c>
      <c r="B310" s="211" t="s">
        <v>406</v>
      </c>
      <c r="C310" s="248"/>
      <c r="D310" s="457" t="s">
        <v>51</v>
      </c>
      <c r="E310" s="457" t="s">
        <v>267</v>
      </c>
      <c r="F310" s="180" t="s">
        <v>407</v>
      </c>
      <c r="G310" s="184" t="s">
        <v>223</v>
      </c>
      <c r="H310" s="219">
        <v>50000</v>
      </c>
      <c r="I310" s="487"/>
      <c r="J310" s="482"/>
      <c r="K310" s="253"/>
      <c r="L310" s="482" t="s">
        <v>396</v>
      </c>
      <c r="M310" s="457" t="s">
        <v>33</v>
      </c>
      <c r="N310" s="457" t="s">
        <v>33</v>
      </c>
      <c r="O310" s="711"/>
      <c r="P310" s="587"/>
      <c r="Q310" s="587"/>
      <c r="R310" s="582"/>
      <c r="S310" s="25" t="s">
        <v>274</v>
      </c>
      <c r="W310" s="705"/>
      <c r="X310" s="705"/>
      <c r="Y310" s="705"/>
      <c r="Z310" s="705"/>
    </row>
    <row r="311" s="498" customFormat="1" ht="22.5" spans="1:26">
      <c r="A311" s="297">
        <v>16</v>
      </c>
      <c r="B311" s="211" t="s">
        <v>408</v>
      </c>
      <c r="C311" s="248"/>
      <c r="D311" s="457" t="s">
        <v>51</v>
      </c>
      <c r="E311" s="457" t="s">
        <v>267</v>
      </c>
      <c r="F311" s="180" t="s">
        <v>409</v>
      </c>
      <c r="G311" s="184" t="s">
        <v>410</v>
      </c>
      <c r="H311" s="219">
        <v>80000</v>
      </c>
      <c r="I311" s="487"/>
      <c r="J311" s="482"/>
      <c r="K311" s="253"/>
      <c r="L311" s="482" t="s">
        <v>396</v>
      </c>
      <c r="M311" s="457" t="s">
        <v>33</v>
      </c>
      <c r="N311" s="457" t="s">
        <v>33</v>
      </c>
      <c r="O311" s="711"/>
      <c r="P311" s="587"/>
      <c r="Q311" s="587"/>
      <c r="R311" s="582"/>
      <c r="S311" s="25" t="s">
        <v>274</v>
      </c>
      <c r="W311" s="705"/>
      <c r="X311" s="705"/>
      <c r="Y311" s="705"/>
      <c r="Z311" s="705"/>
    </row>
    <row r="312" s="498" customFormat="1" ht="22.5" spans="1:26">
      <c r="A312" s="297">
        <v>17</v>
      </c>
      <c r="B312" s="211" t="s">
        <v>411</v>
      </c>
      <c r="C312" s="248"/>
      <c r="D312" s="457" t="s">
        <v>51</v>
      </c>
      <c r="E312" s="457" t="s">
        <v>267</v>
      </c>
      <c r="F312" s="180" t="s">
        <v>412</v>
      </c>
      <c r="G312" s="184" t="s">
        <v>413</v>
      </c>
      <c r="H312" s="219">
        <v>200000</v>
      </c>
      <c r="I312" s="487"/>
      <c r="J312" s="482"/>
      <c r="K312" s="253"/>
      <c r="L312" s="482" t="s">
        <v>396</v>
      </c>
      <c r="M312" s="457" t="s">
        <v>33</v>
      </c>
      <c r="N312" s="457" t="s">
        <v>33</v>
      </c>
      <c r="O312" s="711"/>
      <c r="P312" s="587"/>
      <c r="Q312" s="587"/>
      <c r="R312" s="582"/>
      <c r="S312" s="25" t="s">
        <v>274</v>
      </c>
      <c r="W312" s="705"/>
      <c r="X312" s="705"/>
      <c r="Y312" s="705"/>
      <c r="Z312" s="705"/>
    </row>
    <row r="313" s="499" customFormat="1" ht="22.5" spans="1:26">
      <c r="A313" s="297">
        <v>18</v>
      </c>
      <c r="B313" s="211" t="s">
        <v>428</v>
      </c>
      <c r="C313" s="473"/>
      <c r="D313" s="457" t="s">
        <v>51</v>
      </c>
      <c r="E313" s="457" t="s">
        <v>267</v>
      </c>
      <c r="F313" s="465" t="s">
        <v>429</v>
      </c>
      <c r="G313" s="184" t="s">
        <v>223</v>
      </c>
      <c r="H313" s="473">
        <v>30000</v>
      </c>
      <c r="I313" s="473"/>
      <c r="J313" s="482"/>
      <c r="K313" s="473"/>
      <c r="L313" s="482" t="s">
        <v>396</v>
      </c>
      <c r="M313" s="457" t="s">
        <v>33</v>
      </c>
      <c r="N313" s="457" t="s">
        <v>33</v>
      </c>
      <c r="O313" s="494"/>
      <c r="P313" s="473"/>
      <c r="Q313" s="473"/>
      <c r="R313" s="473"/>
      <c r="S313" s="605" t="s">
        <v>274</v>
      </c>
      <c r="W313" s="716"/>
      <c r="X313" s="716"/>
      <c r="Y313" s="716"/>
      <c r="Z313" s="716"/>
    </row>
    <row r="314" ht="22.5" spans="1:19">
      <c r="A314" s="297">
        <v>19</v>
      </c>
      <c r="B314" s="182" t="s">
        <v>603</v>
      </c>
      <c r="C314" s="183" t="s">
        <v>26</v>
      </c>
      <c r="D314" s="183" t="s">
        <v>51</v>
      </c>
      <c r="E314" s="184" t="s">
        <v>439</v>
      </c>
      <c r="F314" s="182" t="s">
        <v>604</v>
      </c>
      <c r="G314" s="184" t="s">
        <v>229</v>
      </c>
      <c r="H314" s="462">
        <v>25000</v>
      </c>
      <c r="I314" s="464"/>
      <c r="J314" s="182"/>
      <c r="K314" s="464"/>
      <c r="L314" s="483" t="s">
        <v>579</v>
      </c>
      <c r="M314" s="457" t="s">
        <v>33</v>
      </c>
      <c r="N314" s="457" t="s">
        <v>33</v>
      </c>
      <c r="O314" s="483" t="s">
        <v>85</v>
      </c>
      <c r="P314" s="457" t="s">
        <v>179</v>
      </c>
      <c r="Q314" s="457" t="s">
        <v>444</v>
      </c>
      <c r="R314" s="457" t="s">
        <v>452</v>
      </c>
      <c r="S314" s="605" t="s">
        <v>446</v>
      </c>
    </row>
    <row r="315" ht="45" spans="1:19">
      <c r="A315" s="297">
        <v>20</v>
      </c>
      <c r="B315" s="182" t="s">
        <v>605</v>
      </c>
      <c r="C315" s="183" t="s">
        <v>188</v>
      </c>
      <c r="D315" s="183" t="s">
        <v>51</v>
      </c>
      <c r="E315" s="184" t="s">
        <v>439</v>
      </c>
      <c r="F315" s="182" t="s">
        <v>606</v>
      </c>
      <c r="G315" s="184" t="s">
        <v>223</v>
      </c>
      <c r="H315" s="462">
        <v>300000</v>
      </c>
      <c r="I315" s="464"/>
      <c r="J315" s="182"/>
      <c r="K315" s="464"/>
      <c r="L315" s="182" t="s">
        <v>607</v>
      </c>
      <c r="M315" s="457" t="s">
        <v>33</v>
      </c>
      <c r="N315" s="457" t="s">
        <v>33</v>
      </c>
      <c r="O315" s="483" t="s">
        <v>85</v>
      </c>
      <c r="P315" s="457" t="s">
        <v>352</v>
      </c>
      <c r="Q315" s="457" t="s">
        <v>572</v>
      </c>
      <c r="R315" s="457" t="s">
        <v>608</v>
      </c>
      <c r="S315" s="605" t="s">
        <v>446</v>
      </c>
    </row>
    <row r="316" ht="45" spans="1:19">
      <c r="A316" s="297">
        <v>21</v>
      </c>
      <c r="B316" s="182" t="s">
        <v>609</v>
      </c>
      <c r="C316" s="183" t="s">
        <v>188</v>
      </c>
      <c r="D316" s="183" t="s">
        <v>51</v>
      </c>
      <c r="E316" s="184" t="s">
        <v>439</v>
      </c>
      <c r="F316" s="182" t="s">
        <v>610</v>
      </c>
      <c r="G316" s="184" t="s">
        <v>220</v>
      </c>
      <c r="H316" s="462">
        <v>1000000</v>
      </c>
      <c r="I316" s="464"/>
      <c r="J316" s="182"/>
      <c r="K316" s="464"/>
      <c r="L316" s="483" t="s">
        <v>611</v>
      </c>
      <c r="M316" s="457" t="s">
        <v>33</v>
      </c>
      <c r="N316" s="457" t="s">
        <v>33</v>
      </c>
      <c r="O316" s="483" t="s">
        <v>612</v>
      </c>
      <c r="P316" s="457" t="s">
        <v>352</v>
      </c>
      <c r="Q316" s="457" t="s">
        <v>572</v>
      </c>
      <c r="R316" s="457" t="s">
        <v>613</v>
      </c>
      <c r="S316" s="605" t="s">
        <v>574</v>
      </c>
    </row>
    <row r="317" ht="22.5" spans="1:19">
      <c r="A317" s="297">
        <v>22</v>
      </c>
      <c r="B317" s="182" t="s">
        <v>614</v>
      </c>
      <c r="C317" s="183" t="s">
        <v>188</v>
      </c>
      <c r="D317" s="183" t="s">
        <v>51</v>
      </c>
      <c r="E317" s="184" t="s">
        <v>439</v>
      </c>
      <c r="F317" s="182" t="s">
        <v>615</v>
      </c>
      <c r="G317" s="184" t="s">
        <v>223</v>
      </c>
      <c r="H317" s="462">
        <v>100000</v>
      </c>
      <c r="I317" s="464"/>
      <c r="J317" s="182"/>
      <c r="K317" s="464"/>
      <c r="L317" s="483" t="s">
        <v>579</v>
      </c>
      <c r="M317" s="457" t="s">
        <v>33</v>
      </c>
      <c r="N317" s="457" t="s">
        <v>33</v>
      </c>
      <c r="O317" s="483" t="s">
        <v>85</v>
      </c>
      <c r="P317" s="457" t="s">
        <v>352</v>
      </c>
      <c r="Q317" s="457" t="s">
        <v>444</v>
      </c>
      <c r="R317" s="457" t="s">
        <v>457</v>
      </c>
      <c r="S317" s="605" t="s">
        <v>446</v>
      </c>
    </row>
    <row r="318" ht="45" spans="1:19">
      <c r="A318" s="297">
        <v>23</v>
      </c>
      <c r="B318" s="182" t="s">
        <v>616</v>
      </c>
      <c r="C318" s="183" t="s">
        <v>188</v>
      </c>
      <c r="D318" s="183" t="s">
        <v>51</v>
      </c>
      <c r="E318" s="184" t="s">
        <v>439</v>
      </c>
      <c r="F318" s="182" t="s">
        <v>617</v>
      </c>
      <c r="G318" s="184" t="s">
        <v>220</v>
      </c>
      <c r="H318" s="462">
        <v>300000</v>
      </c>
      <c r="I318" s="464"/>
      <c r="J318" s="182"/>
      <c r="K318" s="464"/>
      <c r="L318" s="182" t="s">
        <v>618</v>
      </c>
      <c r="M318" s="457" t="s">
        <v>33</v>
      </c>
      <c r="N318" s="457" t="s">
        <v>33</v>
      </c>
      <c r="O318" s="483" t="s">
        <v>85</v>
      </c>
      <c r="P318" s="457" t="s">
        <v>352</v>
      </c>
      <c r="Q318" s="457" t="s">
        <v>572</v>
      </c>
      <c r="R318" s="457" t="s">
        <v>619</v>
      </c>
      <c r="S318" s="605" t="s">
        <v>446</v>
      </c>
    </row>
    <row r="319" s="562" customFormat="1" ht="22.5" spans="1:171">
      <c r="A319" s="297">
        <v>24</v>
      </c>
      <c r="B319" s="180" t="s">
        <v>849</v>
      </c>
      <c r="C319" s="179" t="s">
        <v>26</v>
      </c>
      <c r="D319" s="179" t="s">
        <v>51</v>
      </c>
      <c r="E319" s="181" t="s">
        <v>642</v>
      </c>
      <c r="F319" s="180" t="s">
        <v>850</v>
      </c>
      <c r="G319" s="181" t="s">
        <v>229</v>
      </c>
      <c r="H319" s="460">
        <v>42000</v>
      </c>
      <c r="I319" s="181"/>
      <c r="J319" s="191"/>
      <c r="K319" s="470"/>
      <c r="L319" s="482" t="s">
        <v>848</v>
      </c>
      <c r="M319" s="457" t="s">
        <v>33</v>
      </c>
      <c r="N319" s="457" t="s">
        <v>33</v>
      </c>
      <c r="O319" s="180" t="s">
        <v>814</v>
      </c>
      <c r="P319" s="201" t="s">
        <v>672</v>
      </c>
      <c r="Q319" s="201" t="s">
        <v>648</v>
      </c>
      <c r="R319" s="201" t="s">
        <v>662</v>
      </c>
      <c r="S319" s="25" t="s">
        <v>551</v>
      </c>
      <c r="T319" s="138"/>
      <c r="U319" s="138"/>
      <c r="V319" s="138"/>
      <c r="W319" s="696"/>
      <c r="X319" s="696"/>
      <c r="Y319" s="696"/>
      <c r="Z319" s="696"/>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
      <c r="AX319" s="138"/>
      <c r="AY319" s="138"/>
      <c r="AZ319" s="138"/>
      <c r="BA319" s="138"/>
      <c r="BB319" s="138"/>
      <c r="BC319" s="138"/>
      <c r="BD319" s="138"/>
      <c r="BE319" s="138"/>
      <c r="BF319" s="138"/>
      <c r="BG319" s="138"/>
      <c r="BH319" s="138"/>
      <c r="BI319" s="138"/>
      <c r="BJ319" s="138"/>
      <c r="BK319" s="138"/>
      <c r="BL319" s="138"/>
      <c r="BM319" s="138"/>
      <c r="BN319" s="138"/>
      <c r="BO319" s="138"/>
      <c r="BP319" s="138"/>
      <c r="BQ319" s="138"/>
      <c r="BR319" s="138"/>
      <c r="BS319" s="138"/>
      <c r="BT319" s="138"/>
      <c r="BU319" s="138"/>
      <c r="BV319" s="138"/>
      <c r="BW319" s="138"/>
      <c r="BX319" s="138"/>
      <c r="BY319" s="138"/>
      <c r="BZ319" s="138"/>
      <c r="CA319" s="138"/>
      <c r="CB319" s="138"/>
      <c r="CC319" s="138"/>
      <c r="CD319" s="138"/>
      <c r="CE319" s="138"/>
      <c r="CF319" s="138"/>
      <c r="CG319" s="138"/>
      <c r="CH319" s="138"/>
      <c r="CI319" s="138"/>
      <c r="CJ319" s="138"/>
      <c r="CK319" s="138"/>
      <c r="CL319" s="138"/>
      <c r="CM319" s="138"/>
      <c r="CN319" s="138"/>
      <c r="CO319" s="138"/>
      <c r="CP319" s="138"/>
      <c r="CQ319" s="138"/>
      <c r="CR319" s="138"/>
      <c r="CS319" s="138"/>
      <c r="CT319" s="138"/>
      <c r="CU319" s="138"/>
      <c r="CV319" s="138"/>
      <c r="CW319" s="138"/>
      <c r="CX319" s="138"/>
      <c r="CY319" s="138"/>
      <c r="CZ319" s="138"/>
      <c r="DA319" s="138"/>
      <c r="DB319" s="138"/>
      <c r="DC319" s="138"/>
      <c r="DD319" s="138"/>
      <c r="DE319" s="138"/>
      <c r="DF319" s="138"/>
      <c r="DG319" s="138"/>
      <c r="DH319" s="138"/>
      <c r="DI319" s="138"/>
      <c r="DJ319" s="138"/>
      <c r="DK319" s="138"/>
      <c r="DL319" s="138"/>
      <c r="DM319" s="138"/>
      <c r="DN319" s="138"/>
      <c r="DO319" s="138"/>
      <c r="DP319" s="138"/>
      <c r="DQ319" s="138"/>
      <c r="DR319" s="138"/>
      <c r="DS319" s="138"/>
      <c r="DT319" s="138"/>
      <c r="DU319" s="138"/>
      <c r="DV319" s="138"/>
      <c r="DW319" s="138"/>
      <c r="DX319" s="138"/>
      <c r="DY319" s="138"/>
      <c r="DZ319" s="138"/>
      <c r="EA319" s="138"/>
      <c r="EB319" s="138"/>
      <c r="EC319" s="138"/>
      <c r="ED319" s="138"/>
      <c r="EE319" s="138"/>
      <c r="EF319" s="138"/>
      <c r="EG319" s="138"/>
      <c r="EH319" s="138"/>
      <c r="EI319" s="138"/>
      <c r="EJ319" s="138"/>
      <c r="EK319" s="138"/>
      <c r="EL319" s="138"/>
      <c r="EM319" s="138"/>
      <c r="EN319" s="138"/>
      <c r="EO319" s="138"/>
      <c r="EP319" s="138"/>
      <c r="EQ319" s="138"/>
      <c r="ER319" s="138"/>
      <c r="ES319" s="138"/>
      <c r="ET319" s="138"/>
      <c r="EU319" s="138"/>
      <c r="EV319" s="138"/>
      <c r="EW319" s="138"/>
      <c r="EX319" s="138"/>
      <c r="EY319" s="138"/>
      <c r="EZ319" s="138"/>
      <c r="FA319" s="138"/>
      <c r="FB319" s="138"/>
      <c r="FC319" s="138"/>
      <c r="FD319" s="138"/>
      <c r="FE319" s="138"/>
      <c r="FF319" s="138"/>
      <c r="FG319" s="138"/>
      <c r="FH319" s="138"/>
      <c r="FI319" s="138"/>
      <c r="FJ319" s="138"/>
      <c r="FK319" s="138"/>
      <c r="FL319" s="138"/>
      <c r="FM319" s="138"/>
      <c r="FN319" s="138"/>
      <c r="FO319" s="138"/>
    </row>
    <row r="320" s="516" customFormat="1" ht="22.5" spans="1:171">
      <c r="A320" s="297">
        <v>25</v>
      </c>
      <c r="B320" s="207" t="s">
        <v>873</v>
      </c>
      <c r="C320" s="179" t="s">
        <v>188</v>
      </c>
      <c r="D320" s="201" t="s">
        <v>51</v>
      </c>
      <c r="E320" s="181" t="s">
        <v>642</v>
      </c>
      <c r="F320" s="180" t="s">
        <v>874</v>
      </c>
      <c r="G320" s="184" t="s">
        <v>229</v>
      </c>
      <c r="H320" s="460">
        <v>800</v>
      </c>
      <c r="I320" s="181"/>
      <c r="J320" s="180"/>
      <c r="K320" s="460"/>
      <c r="L320" s="482" t="s">
        <v>848</v>
      </c>
      <c r="M320" s="457" t="s">
        <v>33</v>
      </c>
      <c r="N320" s="457" t="s">
        <v>33</v>
      </c>
      <c r="O320" s="180" t="s">
        <v>646</v>
      </c>
      <c r="P320" s="201" t="s">
        <v>662</v>
      </c>
      <c r="Q320" s="201" t="s">
        <v>648</v>
      </c>
      <c r="R320" s="201" t="s">
        <v>662</v>
      </c>
      <c r="S320" s="25" t="s">
        <v>551</v>
      </c>
      <c r="T320" s="511"/>
      <c r="U320" s="511"/>
      <c r="V320" s="511"/>
      <c r="W320" s="695"/>
      <c r="X320" s="695"/>
      <c r="Y320" s="695"/>
      <c r="Z320" s="695"/>
      <c r="AA320" s="511"/>
      <c r="AB320" s="511"/>
      <c r="AC320" s="511"/>
      <c r="AD320" s="511"/>
      <c r="AE320" s="511"/>
      <c r="AF320" s="511"/>
      <c r="AG320" s="511"/>
      <c r="AH320" s="511"/>
      <c r="AI320" s="511"/>
      <c r="AJ320" s="511"/>
      <c r="AK320" s="511"/>
      <c r="AL320" s="511"/>
      <c r="AM320" s="511"/>
      <c r="AN320" s="511"/>
      <c r="AO320" s="511"/>
      <c r="AP320" s="511"/>
      <c r="AQ320" s="511"/>
      <c r="AR320" s="511"/>
      <c r="AS320" s="511"/>
      <c r="AT320" s="511"/>
      <c r="AU320" s="511"/>
      <c r="AV320" s="511"/>
      <c r="AW320" s="511"/>
      <c r="AX320" s="511"/>
      <c r="AY320" s="511"/>
      <c r="AZ320" s="511"/>
      <c r="BA320" s="511"/>
      <c r="BB320" s="511"/>
      <c r="BC320" s="511"/>
      <c r="BD320" s="511"/>
      <c r="BE320" s="511"/>
      <c r="BF320" s="511"/>
      <c r="BG320" s="511"/>
      <c r="BH320" s="511"/>
      <c r="BI320" s="511"/>
      <c r="BJ320" s="511"/>
      <c r="BK320" s="511"/>
      <c r="BL320" s="511"/>
      <c r="BM320" s="511"/>
      <c r="BN320" s="511"/>
      <c r="BO320" s="511"/>
      <c r="BP320" s="511"/>
      <c r="BQ320" s="511"/>
      <c r="BR320" s="511"/>
      <c r="BS320" s="511"/>
      <c r="BT320" s="511"/>
      <c r="BU320" s="511"/>
      <c r="BV320" s="511"/>
      <c r="BW320" s="511"/>
      <c r="BX320" s="511"/>
      <c r="BY320" s="511"/>
      <c r="BZ320" s="511"/>
      <c r="CA320" s="511"/>
      <c r="CB320" s="511"/>
      <c r="CC320" s="511"/>
      <c r="CD320" s="511"/>
      <c r="CE320" s="511"/>
      <c r="CF320" s="511"/>
      <c r="CG320" s="511"/>
      <c r="CH320" s="511"/>
      <c r="CI320" s="511"/>
      <c r="CJ320" s="511"/>
      <c r="CK320" s="511"/>
      <c r="CL320" s="511"/>
      <c r="CM320" s="511"/>
      <c r="CN320" s="511"/>
      <c r="CO320" s="511"/>
      <c r="CP320" s="511"/>
      <c r="CQ320" s="511"/>
      <c r="CR320" s="511"/>
      <c r="CS320" s="511"/>
      <c r="CT320" s="511"/>
      <c r="CU320" s="511"/>
      <c r="CV320" s="511"/>
      <c r="CW320" s="511"/>
      <c r="CX320" s="511"/>
      <c r="CY320" s="511"/>
      <c r="CZ320" s="511"/>
      <c r="DA320" s="511"/>
      <c r="DB320" s="511"/>
      <c r="DC320" s="511"/>
      <c r="DD320" s="511"/>
      <c r="DE320" s="511"/>
      <c r="DF320" s="511"/>
      <c r="DG320" s="511"/>
      <c r="DH320" s="511"/>
      <c r="DI320" s="511"/>
      <c r="DJ320" s="511"/>
      <c r="DK320" s="511"/>
      <c r="DL320" s="511"/>
      <c r="DM320" s="511"/>
      <c r="DN320" s="511"/>
      <c r="DO320" s="511"/>
      <c r="DP320" s="511"/>
      <c r="DQ320" s="511"/>
      <c r="DR320" s="511"/>
      <c r="DS320" s="511"/>
      <c r="DT320" s="511"/>
      <c r="DU320" s="511"/>
      <c r="DV320" s="511"/>
      <c r="DW320" s="511"/>
      <c r="DX320" s="511"/>
      <c r="DY320" s="511"/>
      <c r="DZ320" s="511"/>
      <c r="EA320" s="511"/>
      <c r="EB320" s="511"/>
      <c r="EC320" s="511"/>
      <c r="ED320" s="511"/>
      <c r="EE320" s="511"/>
      <c r="EF320" s="511"/>
      <c r="EG320" s="511"/>
      <c r="EH320" s="511"/>
      <c r="EI320" s="511"/>
      <c r="EJ320" s="511"/>
      <c r="EK320" s="511"/>
      <c r="EL320" s="511"/>
      <c r="EM320" s="511"/>
      <c r="EN320" s="511"/>
      <c r="EO320" s="511"/>
      <c r="EP320" s="511"/>
      <c r="EQ320" s="511"/>
      <c r="ER320" s="511"/>
      <c r="ES320" s="511"/>
      <c r="ET320" s="511"/>
      <c r="EU320" s="511"/>
      <c r="EV320" s="511"/>
      <c r="EW320" s="511"/>
      <c r="EX320" s="511"/>
      <c r="EY320" s="511"/>
      <c r="EZ320" s="511"/>
      <c r="FA320" s="511"/>
      <c r="FB320" s="511"/>
      <c r="FC320" s="511"/>
      <c r="FD320" s="511"/>
      <c r="FE320" s="511"/>
      <c r="FF320" s="511"/>
      <c r="FG320" s="511"/>
      <c r="FH320" s="511"/>
      <c r="FI320" s="511"/>
      <c r="FJ320" s="511"/>
      <c r="FK320" s="511"/>
      <c r="FL320" s="511"/>
      <c r="FM320" s="511"/>
      <c r="FN320" s="511"/>
      <c r="FO320" s="511"/>
    </row>
    <row r="321" s="503" customFormat="1" ht="22.5" spans="1:26">
      <c r="A321" s="297">
        <v>26</v>
      </c>
      <c r="B321" s="182" t="s">
        <v>975</v>
      </c>
      <c r="C321" s="464"/>
      <c r="D321" s="183" t="s">
        <v>51</v>
      </c>
      <c r="E321" s="183" t="s">
        <v>894</v>
      </c>
      <c r="F321" s="531" t="s">
        <v>976</v>
      </c>
      <c r="G321" s="332" t="s">
        <v>229</v>
      </c>
      <c r="H321" s="462">
        <v>25000</v>
      </c>
      <c r="I321" s="464"/>
      <c r="J321" s="483"/>
      <c r="K321" s="464"/>
      <c r="L321" s="465" t="s">
        <v>977</v>
      </c>
      <c r="M321" s="464" t="s">
        <v>33</v>
      </c>
      <c r="N321" s="464" t="s">
        <v>33</v>
      </c>
      <c r="O321" s="483"/>
      <c r="P321" s="457"/>
      <c r="Q321" s="457"/>
      <c r="R321" s="457"/>
      <c r="S321" s="605" t="s">
        <v>905</v>
      </c>
      <c r="W321" s="692"/>
      <c r="X321" s="692"/>
      <c r="Y321" s="692"/>
      <c r="Z321" s="692"/>
    </row>
    <row r="322" s="448" customFormat="1" ht="56.25" spans="1:26">
      <c r="A322" s="297">
        <v>27</v>
      </c>
      <c r="B322" s="211" t="s">
        <v>1428</v>
      </c>
      <c r="C322" s="457" t="s">
        <v>103</v>
      </c>
      <c r="D322" s="457" t="s">
        <v>51</v>
      </c>
      <c r="E322" s="181" t="s">
        <v>1429</v>
      </c>
      <c r="F322" s="211" t="s">
        <v>1430</v>
      </c>
      <c r="G322" s="184" t="s">
        <v>220</v>
      </c>
      <c r="H322" s="462">
        <v>950000</v>
      </c>
      <c r="I322" s="501"/>
      <c r="J322" s="480"/>
      <c r="K322" s="457"/>
      <c r="L322" s="180" t="s">
        <v>1426</v>
      </c>
      <c r="M322" s="522" t="s">
        <v>33</v>
      </c>
      <c r="N322" s="522" t="s">
        <v>33</v>
      </c>
      <c r="O322" s="483"/>
      <c r="P322" s="457"/>
      <c r="Q322" s="457" t="s">
        <v>37</v>
      </c>
      <c r="R322" s="457" t="s">
        <v>1431</v>
      </c>
      <c r="S322" s="605" t="s">
        <v>446</v>
      </c>
      <c r="W322" s="691"/>
      <c r="X322" s="691"/>
      <c r="Y322" s="691"/>
      <c r="Z322" s="691"/>
    </row>
    <row r="323" s="448" customFormat="1" ht="22.5" spans="1:26">
      <c r="A323" s="297">
        <v>28</v>
      </c>
      <c r="B323" s="182" t="s">
        <v>227</v>
      </c>
      <c r="C323" s="183" t="s">
        <v>103</v>
      </c>
      <c r="D323" s="183" t="s">
        <v>104</v>
      </c>
      <c r="E323" s="184" t="s">
        <v>28</v>
      </c>
      <c r="F323" s="182" t="s">
        <v>228</v>
      </c>
      <c r="G323" s="457" t="s">
        <v>229</v>
      </c>
      <c r="H323" s="466">
        <v>5000</v>
      </c>
      <c r="I323" s="464"/>
      <c r="J323" s="480"/>
      <c r="K323" s="464"/>
      <c r="L323" s="180" t="s">
        <v>191</v>
      </c>
      <c r="M323" s="457" t="s">
        <v>33</v>
      </c>
      <c r="N323" s="457" t="s">
        <v>33</v>
      </c>
      <c r="O323" s="483"/>
      <c r="P323" s="457"/>
      <c r="Q323" s="457"/>
      <c r="R323" s="457"/>
      <c r="S323" s="605" t="s">
        <v>39</v>
      </c>
      <c r="W323" s="691"/>
      <c r="X323" s="691"/>
      <c r="Y323" s="691"/>
      <c r="Z323" s="691"/>
    </row>
    <row r="324" s="448" customFormat="1" ht="22.5" spans="1:26">
      <c r="A324" s="297">
        <v>29</v>
      </c>
      <c r="B324" s="362" t="s">
        <v>230</v>
      </c>
      <c r="C324" s="457" t="s">
        <v>103</v>
      </c>
      <c r="D324" s="457" t="s">
        <v>104</v>
      </c>
      <c r="E324" s="181" t="s">
        <v>28</v>
      </c>
      <c r="F324" s="362" t="s">
        <v>231</v>
      </c>
      <c r="G324" s="458" t="s">
        <v>229</v>
      </c>
      <c r="H324" s="459">
        <v>1200</v>
      </c>
      <c r="I324" s="501"/>
      <c r="J324" s="480"/>
      <c r="K324" s="457"/>
      <c r="L324" s="180" t="s">
        <v>191</v>
      </c>
      <c r="M324" s="457" t="s">
        <v>33</v>
      </c>
      <c r="N324" s="457" t="s">
        <v>33</v>
      </c>
      <c r="O324" s="483"/>
      <c r="P324" s="457"/>
      <c r="Q324" s="457" t="s">
        <v>37</v>
      </c>
      <c r="R324" s="457" t="s">
        <v>73</v>
      </c>
      <c r="S324" s="605" t="s">
        <v>39</v>
      </c>
      <c r="W324" s="691"/>
      <c r="X324" s="691"/>
      <c r="Y324" s="691"/>
      <c r="Z324" s="691"/>
    </row>
    <row r="325" s="448" customFormat="1" ht="22.5" spans="1:26">
      <c r="A325" s="297">
        <v>30</v>
      </c>
      <c r="B325" s="509" t="s">
        <v>1469</v>
      </c>
      <c r="C325" s="457" t="s">
        <v>103</v>
      </c>
      <c r="D325" s="464" t="s">
        <v>104</v>
      </c>
      <c r="E325" s="184" t="s">
        <v>28</v>
      </c>
      <c r="F325" s="509" t="s">
        <v>257</v>
      </c>
      <c r="G325" s="184" t="s">
        <v>223</v>
      </c>
      <c r="H325" s="186">
        <v>20000</v>
      </c>
      <c r="I325" s="501"/>
      <c r="J325" s="211"/>
      <c r="K325" s="457"/>
      <c r="L325" s="180" t="s">
        <v>191</v>
      </c>
      <c r="M325" s="457" t="s">
        <v>33</v>
      </c>
      <c r="N325" s="457" t="s">
        <v>33</v>
      </c>
      <c r="O325" s="483"/>
      <c r="P325" s="457"/>
      <c r="Q325" s="457"/>
      <c r="R325" s="457"/>
      <c r="S325" s="605" t="s">
        <v>39</v>
      </c>
      <c r="W325" s="691"/>
      <c r="X325" s="691"/>
      <c r="Y325" s="691"/>
      <c r="Z325" s="691"/>
    </row>
    <row r="326" s="448" customFormat="1" ht="22.5" spans="1:26">
      <c r="A326" s="297">
        <v>31</v>
      </c>
      <c r="B326" s="509" t="s">
        <v>1470</v>
      </c>
      <c r="C326" s="457" t="s">
        <v>103</v>
      </c>
      <c r="D326" s="464" t="s">
        <v>104</v>
      </c>
      <c r="E326" s="184" t="s">
        <v>28</v>
      </c>
      <c r="F326" s="509" t="s">
        <v>261</v>
      </c>
      <c r="G326" s="184" t="s">
        <v>229</v>
      </c>
      <c r="H326" s="186">
        <v>10000</v>
      </c>
      <c r="I326" s="501"/>
      <c r="J326" s="211"/>
      <c r="K326" s="457"/>
      <c r="L326" s="180" t="s">
        <v>191</v>
      </c>
      <c r="M326" s="457" t="s">
        <v>33</v>
      </c>
      <c r="N326" s="457" t="s">
        <v>33</v>
      </c>
      <c r="O326" s="483"/>
      <c r="P326" s="457"/>
      <c r="Q326" s="457"/>
      <c r="R326" s="457"/>
      <c r="S326" s="605" t="s">
        <v>39</v>
      </c>
      <c r="W326" s="691"/>
      <c r="X326" s="691"/>
      <c r="Y326" s="691"/>
      <c r="Z326" s="691"/>
    </row>
    <row r="327" s="506" customFormat="1" ht="22.5" spans="1:26">
      <c r="A327" s="297">
        <v>32</v>
      </c>
      <c r="B327" s="211" t="s">
        <v>1471</v>
      </c>
      <c r="C327" s="500"/>
      <c r="D327" s="179" t="s">
        <v>104</v>
      </c>
      <c r="E327" s="457" t="s">
        <v>267</v>
      </c>
      <c r="F327" s="180" t="s">
        <v>1472</v>
      </c>
      <c r="G327" s="184" t="s">
        <v>251</v>
      </c>
      <c r="H327" s="181">
        <v>10000</v>
      </c>
      <c r="I327" s="179"/>
      <c r="J327" s="483"/>
      <c r="K327" s="180"/>
      <c r="L327" s="482" t="s">
        <v>396</v>
      </c>
      <c r="M327" s="457" t="s">
        <v>33</v>
      </c>
      <c r="N327" s="457" t="s">
        <v>33</v>
      </c>
      <c r="O327" s="773"/>
      <c r="P327" s="774"/>
      <c r="Q327" s="630"/>
      <c r="R327" s="630"/>
      <c r="S327" s="25" t="s">
        <v>274</v>
      </c>
      <c r="W327" s="776"/>
      <c r="X327" s="776"/>
      <c r="Y327" s="776"/>
      <c r="Z327" s="776"/>
    </row>
    <row r="328" ht="22.5" spans="1:19">
      <c r="A328" s="297">
        <v>33</v>
      </c>
      <c r="B328" s="484" t="s">
        <v>620</v>
      </c>
      <c r="C328" s="183" t="s">
        <v>103</v>
      </c>
      <c r="D328" s="181" t="s">
        <v>104</v>
      </c>
      <c r="E328" s="183" t="s">
        <v>439</v>
      </c>
      <c r="F328" s="480" t="s">
        <v>621</v>
      </c>
      <c r="G328" s="458" t="s">
        <v>229</v>
      </c>
      <c r="H328" s="462">
        <v>5000</v>
      </c>
      <c r="I328" s="464"/>
      <c r="J328" s="480"/>
      <c r="K328" s="464"/>
      <c r="L328" s="480" t="s">
        <v>622</v>
      </c>
      <c r="M328" s="457" t="s">
        <v>33</v>
      </c>
      <c r="N328" s="457" t="s">
        <v>33</v>
      </c>
      <c r="O328" s="483"/>
      <c r="P328" s="457"/>
      <c r="Q328" s="457"/>
      <c r="R328" s="457"/>
      <c r="S328" s="605" t="s">
        <v>446</v>
      </c>
    </row>
    <row r="329" s="503" customFormat="1" ht="22.5" spans="1:26">
      <c r="A329" s="297">
        <v>34</v>
      </c>
      <c r="B329" s="182" t="s">
        <v>1383</v>
      </c>
      <c r="C329" s="183"/>
      <c r="D329" s="183" t="s">
        <v>104</v>
      </c>
      <c r="E329" s="184" t="s">
        <v>1144</v>
      </c>
      <c r="F329" s="182" t="s">
        <v>1384</v>
      </c>
      <c r="G329" s="184" t="s">
        <v>251</v>
      </c>
      <c r="H329" s="462">
        <v>10000</v>
      </c>
      <c r="I329" s="464"/>
      <c r="J329" s="182"/>
      <c r="K329" s="464"/>
      <c r="L329" s="483" t="s">
        <v>579</v>
      </c>
      <c r="M329" s="522" t="s">
        <v>33</v>
      </c>
      <c r="N329" s="522" t="s">
        <v>33</v>
      </c>
      <c r="O329" s="724"/>
      <c r="P329" s="728"/>
      <c r="Q329" s="728"/>
      <c r="R329" s="728"/>
      <c r="S329" s="605" t="s">
        <v>1152</v>
      </c>
      <c r="W329" s="692"/>
      <c r="X329" s="692"/>
      <c r="Y329" s="692"/>
      <c r="Z329" s="692"/>
    </row>
    <row r="330" s="564" customFormat="1" ht="22.5" spans="1:26">
      <c r="A330" s="297">
        <v>35</v>
      </c>
      <c r="B330" s="463" t="s">
        <v>1067</v>
      </c>
      <c r="C330" s="464" t="s">
        <v>103</v>
      </c>
      <c r="D330" s="183" t="s">
        <v>317</v>
      </c>
      <c r="E330" s="457" t="s">
        <v>984</v>
      </c>
      <c r="F330" s="465" t="s">
        <v>1068</v>
      </c>
      <c r="G330" s="457" t="s">
        <v>229</v>
      </c>
      <c r="H330" s="466">
        <v>25000</v>
      </c>
      <c r="I330" s="464"/>
      <c r="J330" s="483"/>
      <c r="K330" s="464"/>
      <c r="L330" s="483" t="s">
        <v>848</v>
      </c>
      <c r="M330" s="464" t="s">
        <v>33</v>
      </c>
      <c r="N330" s="464" t="s">
        <v>33</v>
      </c>
      <c r="O330" s="483"/>
      <c r="P330" s="457"/>
      <c r="Q330" s="588"/>
      <c r="R330" s="535"/>
      <c r="S330" s="605" t="s">
        <v>997</v>
      </c>
      <c r="W330" s="702"/>
      <c r="X330" s="702"/>
      <c r="Y330" s="702"/>
      <c r="Z330" s="702"/>
    </row>
    <row r="331" s="564" customFormat="1" ht="24" spans="1:26">
      <c r="A331" s="297">
        <v>36</v>
      </c>
      <c r="B331" s="463" t="s">
        <v>1069</v>
      </c>
      <c r="C331" s="464" t="s">
        <v>103</v>
      </c>
      <c r="D331" s="183" t="s">
        <v>317</v>
      </c>
      <c r="E331" s="457" t="s">
        <v>984</v>
      </c>
      <c r="F331" s="465" t="s">
        <v>1070</v>
      </c>
      <c r="G331" s="457" t="s">
        <v>229</v>
      </c>
      <c r="H331" s="466">
        <v>60000</v>
      </c>
      <c r="I331" s="464"/>
      <c r="J331" s="483"/>
      <c r="K331" s="464"/>
      <c r="L331" s="483" t="s">
        <v>848</v>
      </c>
      <c r="M331" s="464" t="s">
        <v>33</v>
      </c>
      <c r="N331" s="464" t="s">
        <v>33</v>
      </c>
      <c r="O331" s="483"/>
      <c r="P331" s="457"/>
      <c r="Q331" s="588"/>
      <c r="R331" s="535"/>
      <c r="S331" s="605" t="s">
        <v>997</v>
      </c>
      <c r="W331" s="702"/>
      <c r="X331" s="702"/>
      <c r="Y331" s="702"/>
      <c r="Z331" s="702"/>
    </row>
    <row r="332" s="634" customFormat="1" spans="1:26">
      <c r="A332" s="656" t="s">
        <v>1462</v>
      </c>
      <c r="B332" s="650" t="str">
        <f>"社会事业类"&amp;SUBTOTAL(3,A332:A346)-2&amp;"个"</f>
        <v>社会事业类13个</v>
      </c>
      <c r="C332" s="720"/>
      <c r="D332" s="720"/>
      <c r="E332" s="675"/>
      <c r="F332" s="672"/>
      <c r="G332" s="652"/>
      <c r="H332" s="721">
        <f>SUM(H333:H345)</f>
        <v>533000</v>
      </c>
      <c r="I332" s="720"/>
      <c r="J332" s="672"/>
      <c r="K332" s="720"/>
      <c r="L332" s="672"/>
      <c r="M332" s="675"/>
      <c r="N332" s="673"/>
      <c r="O332" s="722"/>
      <c r="P332" s="723"/>
      <c r="Q332" s="736"/>
      <c r="R332" s="720"/>
      <c r="S332" s="687"/>
      <c r="W332" s="688"/>
      <c r="X332" s="688"/>
      <c r="Y332" s="688"/>
      <c r="Z332" s="688"/>
    </row>
    <row r="333" s="448" customFormat="1" ht="22.5" spans="1:26">
      <c r="A333" s="297">
        <v>1</v>
      </c>
      <c r="B333" s="182" t="s">
        <v>232</v>
      </c>
      <c r="C333" s="464" t="s">
        <v>26</v>
      </c>
      <c r="D333" s="464" t="s">
        <v>137</v>
      </c>
      <c r="E333" s="184" t="s">
        <v>28</v>
      </c>
      <c r="F333" s="182" t="s">
        <v>233</v>
      </c>
      <c r="G333" s="184" t="s">
        <v>223</v>
      </c>
      <c r="H333" s="462">
        <v>250000</v>
      </c>
      <c r="I333" s="464"/>
      <c r="J333" s="483"/>
      <c r="K333" s="464"/>
      <c r="L333" s="180" t="s">
        <v>191</v>
      </c>
      <c r="M333" s="457" t="s">
        <v>33</v>
      </c>
      <c r="N333" s="457" t="s">
        <v>33</v>
      </c>
      <c r="O333" s="483" t="s">
        <v>85</v>
      </c>
      <c r="P333" s="457" t="s">
        <v>179</v>
      </c>
      <c r="Q333" s="457" t="s">
        <v>37</v>
      </c>
      <c r="R333" s="457" t="s">
        <v>157</v>
      </c>
      <c r="S333" s="605" t="s">
        <v>180</v>
      </c>
      <c r="W333" s="691"/>
      <c r="X333" s="691"/>
      <c r="Y333" s="691"/>
      <c r="Z333" s="691"/>
    </row>
    <row r="334" s="504" customFormat="1" ht="22.5" spans="1:26">
      <c r="A334" s="297">
        <v>2</v>
      </c>
      <c r="B334" s="211" t="s">
        <v>249</v>
      </c>
      <c r="C334" s="269"/>
      <c r="D334" s="464" t="s">
        <v>137</v>
      </c>
      <c r="E334" s="181" t="s">
        <v>28</v>
      </c>
      <c r="F334" s="180" t="s">
        <v>250</v>
      </c>
      <c r="G334" s="184" t="s">
        <v>251</v>
      </c>
      <c r="H334" s="181">
        <v>5000</v>
      </c>
      <c r="I334" s="179"/>
      <c r="J334" s="182"/>
      <c r="K334" s="180"/>
      <c r="L334" s="180" t="s">
        <v>191</v>
      </c>
      <c r="M334" s="457" t="s">
        <v>33</v>
      </c>
      <c r="N334" s="457" t="s">
        <v>33</v>
      </c>
      <c r="O334" s="729"/>
      <c r="P334" s="775" t="s">
        <v>199</v>
      </c>
      <c r="Q334" s="222"/>
      <c r="R334" s="222"/>
      <c r="S334" s="25" t="s">
        <v>39</v>
      </c>
      <c r="W334" s="700"/>
      <c r="X334" s="700"/>
      <c r="Y334" s="700"/>
      <c r="Z334" s="700"/>
    </row>
    <row r="335" s="504" customFormat="1" ht="22.5" spans="1:26">
      <c r="A335" s="297">
        <v>3</v>
      </c>
      <c r="B335" s="211" t="s">
        <v>252</v>
      </c>
      <c r="C335" s="269"/>
      <c r="D335" s="464" t="s">
        <v>137</v>
      </c>
      <c r="E335" s="181" t="s">
        <v>28</v>
      </c>
      <c r="F335" s="180" t="s">
        <v>253</v>
      </c>
      <c r="G335" s="184" t="s">
        <v>251</v>
      </c>
      <c r="H335" s="181">
        <v>2500</v>
      </c>
      <c r="I335" s="179"/>
      <c r="J335" s="182"/>
      <c r="K335" s="180"/>
      <c r="L335" s="180" t="s">
        <v>191</v>
      </c>
      <c r="M335" s="457" t="s">
        <v>33</v>
      </c>
      <c r="N335" s="457" t="s">
        <v>33</v>
      </c>
      <c r="O335" s="729"/>
      <c r="P335" s="775" t="s">
        <v>199</v>
      </c>
      <c r="Q335" s="222"/>
      <c r="R335" s="222"/>
      <c r="S335" s="25" t="s">
        <v>39</v>
      </c>
      <c r="W335" s="700"/>
      <c r="X335" s="700"/>
      <c r="Y335" s="700"/>
      <c r="Z335" s="700"/>
    </row>
    <row r="336" s="448" customFormat="1" ht="22.5" spans="1:26">
      <c r="A336" s="297">
        <v>4</v>
      </c>
      <c r="B336" s="509" t="s">
        <v>258</v>
      </c>
      <c r="C336" s="457" t="s">
        <v>103</v>
      </c>
      <c r="D336" s="464" t="s">
        <v>189</v>
      </c>
      <c r="E336" s="184" t="s">
        <v>28</v>
      </c>
      <c r="F336" s="180" t="s">
        <v>259</v>
      </c>
      <c r="G336" s="184" t="s">
        <v>223</v>
      </c>
      <c r="H336" s="186">
        <v>5000</v>
      </c>
      <c r="I336" s="501"/>
      <c r="J336" s="483"/>
      <c r="K336" s="457"/>
      <c r="L336" s="180" t="s">
        <v>191</v>
      </c>
      <c r="M336" s="457" t="s">
        <v>33</v>
      </c>
      <c r="N336" s="457" t="s">
        <v>33</v>
      </c>
      <c r="O336" s="483"/>
      <c r="P336" s="457"/>
      <c r="Q336" s="457"/>
      <c r="R336" s="457"/>
      <c r="S336" s="605" t="s">
        <v>39</v>
      </c>
      <c r="W336" s="691"/>
      <c r="X336" s="691"/>
      <c r="Y336" s="691"/>
      <c r="Z336" s="691"/>
    </row>
    <row r="337" s="499" customFormat="1" ht="22.5" spans="1:26">
      <c r="A337" s="297">
        <v>5</v>
      </c>
      <c r="B337" s="211" t="s">
        <v>425</v>
      </c>
      <c r="C337" s="473"/>
      <c r="D337" s="464" t="s">
        <v>189</v>
      </c>
      <c r="E337" s="457" t="s">
        <v>267</v>
      </c>
      <c r="F337" s="465" t="s">
        <v>426</v>
      </c>
      <c r="G337" s="184" t="s">
        <v>427</v>
      </c>
      <c r="H337" s="473">
        <v>20000</v>
      </c>
      <c r="I337" s="473"/>
      <c r="J337" s="483"/>
      <c r="K337" s="473"/>
      <c r="L337" s="482" t="s">
        <v>396</v>
      </c>
      <c r="M337" s="457" t="s">
        <v>33</v>
      </c>
      <c r="N337" s="457" t="s">
        <v>33</v>
      </c>
      <c r="O337" s="494"/>
      <c r="P337" s="473"/>
      <c r="Q337" s="473"/>
      <c r="R337" s="473"/>
      <c r="S337" s="605" t="s">
        <v>274</v>
      </c>
      <c r="W337" s="716"/>
      <c r="X337" s="716"/>
      <c r="Y337" s="716"/>
      <c r="Z337" s="716"/>
    </row>
    <row r="338" s="506" customFormat="1" ht="22.5" spans="1:26">
      <c r="A338" s="297">
        <v>6</v>
      </c>
      <c r="B338" s="211" t="s">
        <v>258</v>
      </c>
      <c r="C338" s="500"/>
      <c r="D338" s="464" t="s">
        <v>189</v>
      </c>
      <c r="E338" s="457" t="s">
        <v>267</v>
      </c>
      <c r="F338" s="180" t="s">
        <v>259</v>
      </c>
      <c r="G338" s="184" t="s">
        <v>251</v>
      </c>
      <c r="H338" s="181">
        <v>5000</v>
      </c>
      <c r="I338" s="179"/>
      <c r="J338" s="483"/>
      <c r="K338" s="180"/>
      <c r="L338" s="482" t="s">
        <v>396</v>
      </c>
      <c r="M338" s="457" t="s">
        <v>33</v>
      </c>
      <c r="N338" s="457" t="s">
        <v>33</v>
      </c>
      <c r="O338" s="773"/>
      <c r="P338" s="774"/>
      <c r="Q338" s="630"/>
      <c r="R338" s="630"/>
      <c r="S338" s="605" t="s">
        <v>274</v>
      </c>
      <c r="W338" s="776"/>
      <c r="X338" s="776"/>
      <c r="Y338" s="776"/>
      <c r="Z338" s="776"/>
    </row>
    <row r="339" s="507" customFormat="1" ht="22.5" spans="1:26">
      <c r="A339" s="297">
        <v>7</v>
      </c>
      <c r="B339" s="484" t="s">
        <v>623</v>
      </c>
      <c r="C339" s="183" t="s">
        <v>103</v>
      </c>
      <c r="D339" s="464" t="s">
        <v>137</v>
      </c>
      <c r="E339" s="183" t="s">
        <v>439</v>
      </c>
      <c r="F339" s="480" t="s">
        <v>624</v>
      </c>
      <c r="G339" s="184" t="s">
        <v>251</v>
      </c>
      <c r="H339" s="462">
        <v>4000</v>
      </c>
      <c r="I339" s="464"/>
      <c r="J339" s="480"/>
      <c r="K339" s="464"/>
      <c r="L339" s="483" t="s">
        <v>579</v>
      </c>
      <c r="M339" s="457" t="s">
        <v>33</v>
      </c>
      <c r="N339" s="457" t="s">
        <v>33</v>
      </c>
      <c r="O339" s="483"/>
      <c r="P339" s="728" t="s">
        <v>199</v>
      </c>
      <c r="Q339" s="457"/>
      <c r="R339" s="457"/>
      <c r="S339" s="605" t="s">
        <v>446</v>
      </c>
      <c r="W339" s="777"/>
      <c r="X339" s="777"/>
      <c r="Y339" s="777"/>
      <c r="Z339" s="777"/>
    </row>
    <row r="340" s="507" customFormat="1" ht="22.5" spans="1:26">
      <c r="A340" s="297">
        <v>8</v>
      </c>
      <c r="B340" s="182" t="s">
        <v>625</v>
      </c>
      <c r="C340" s="183" t="s">
        <v>188</v>
      </c>
      <c r="D340" s="464" t="s">
        <v>137</v>
      </c>
      <c r="E340" s="183" t="s">
        <v>439</v>
      </c>
      <c r="F340" s="182" t="s">
        <v>626</v>
      </c>
      <c r="G340" s="184" t="s">
        <v>251</v>
      </c>
      <c r="H340" s="462">
        <v>3500</v>
      </c>
      <c r="I340" s="464"/>
      <c r="J340" s="182"/>
      <c r="K340" s="464"/>
      <c r="L340" s="483" t="s">
        <v>579</v>
      </c>
      <c r="M340" s="457" t="s">
        <v>33</v>
      </c>
      <c r="N340" s="457" t="s">
        <v>33</v>
      </c>
      <c r="O340" s="724" t="s">
        <v>627</v>
      </c>
      <c r="P340" s="728" t="s">
        <v>628</v>
      </c>
      <c r="Q340" s="457" t="s">
        <v>444</v>
      </c>
      <c r="R340" s="457" t="s">
        <v>452</v>
      </c>
      <c r="S340" s="605" t="s">
        <v>446</v>
      </c>
      <c r="W340" s="777"/>
      <c r="X340" s="777"/>
      <c r="Y340" s="777"/>
      <c r="Z340" s="777"/>
    </row>
    <row r="341" s="507" customFormat="1" ht="22.5" spans="1:26">
      <c r="A341" s="297">
        <v>9</v>
      </c>
      <c r="B341" s="182" t="s">
        <v>629</v>
      </c>
      <c r="C341" s="183" t="s">
        <v>188</v>
      </c>
      <c r="D341" s="464" t="s">
        <v>137</v>
      </c>
      <c r="E341" s="183" t="s">
        <v>439</v>
      </c>
      <c r="F341" s="182" t="s">
        <v>630</v>
      </c>
      <c r="G341" s="184" t="s">
        <v>251</v>
      </c>
      <c r="H341" s="462">
        <v>3000</v>
      </c>
      <c r="I341" s="464"/>
      <c r="J341" s="182"/>
      <c r="K341" s="464"/>
      <c r="L341" s="483" t="s">
        <v>579</v>
      </c>
      <c r="M341" s="457" t="s">
        <v>33</v>
      </c>
      <c r="N341" s="457" t="s">
        <v>33</v>
      </c>
      <c r="O341" s="483" t="s">
        <v>631</v>
      </c>
      <c r="P341" s="457" t="s">
        <v>632</v>
      </c>
      <c r="Q341" s="457" t="s">
        <v>444</v>
      </c>
      <c r="R341" s="457" t="s">
        <v>457</v>
      </c>
      <c r="S341" s="605" t="s">
        <v>446</v>
      </c>
      <c r="W341" s="777"/>
      <c r="X341" s="777"/>
      <c r="Y341" s="777"/>
      <c r="Z341" s="777"/>
    </row>
    <row r="342" ht="33.75" spans="1:19">
      <c r="A342" s="297">
        <v>10</v>
      </c>
      <c r="B342" s="182" t="s">
        <v>638</v>
      </c>
      <c r="C342" s="183" t="s">
        <v>103</v>
      </c>
      <c r="D342" s="464" t="s">
        <v>133</v>
      </c>
      <c r="E342" s="184" t="s">
        <v>439</v>
      </c>
      <c r="F342" s="182" t="s">
        <v>639</v>
      </c>
      <c r="G342" s="184" t="s">
        <v>223</v>
      </c>
      <c r="H342" s="462">
        <v>50000</v>
      </c>
      <c r="I342" s="464"/>
      <c r="J342" s="182"/>
      <c r="K342" s="464"/>
      <c r="L342" s="182" t="s">
        <v>640</v>
      </c>
      <c r="M342" s="457" t="s">
        <v>33</v>
      </c>
      <c r="N342" s="457" t="s">
        <v>33</v>
      </c>
      <c r="O342" s="483"/>
      <c r="P342" s="457"/>
      <c r="Q342" s="457"/>
      <c r="R342" s="457"/>
      <c r="S342" s="25" t="s">
        <v>446</v>
      </c>
    </row>
    <row r="343" s="518" customFormat="1" ht="22.5" spans="1:171">
      <c r="A343" s="297">
        <v>11</v>
      </c>
      <c r="B343" s="207" t="s">
        <v>879</v>
      </c>
      <c r="C343" s="179"/>
      <c r="D343" s="464" t="s">
        <v>137</v>
      </c>
      <c r="E343" s="179" t="s">
        <v>642</v>
      </c>
      <c r="F343" s="180" t="s">
        <v>880</v>
      </c>
      <c r="G343" s="181" t="s">
        <v>881</v>
      </c>
      <c r="H343" s="460">
        <v>35000</v>
      </c>
      <c r="I343" s="181"/>
      <c r="J343" s="180"/>
      <c r="K343" s="180"/>
      <c r="L343" s="482" t="s">
        <v>882</v>
      </c>
      <c r="M343" s="457" t="s">
        <v>33</v>
      </c>
      <c r="N343" s="457" t="s">
        <v>33</v>
      </c>
      <c r="O343" s="180" t="s">
        <v>879</v>
      </c>
      <c r="P343" s="179" t="s">
        <v>883</v>
      </c>
      <c r="Q343" s="201" t="s">
        <v>648</v>
      </c>
      <c r="R343" s="179" t="s">
        <v>709</v>
      </c>
      <c r="S343" s="25" t="s">
        <v>551</v>
      </c>
      <c r="T343" s="515"/>
      <c r="U343" s="515"/>
      <c r="V343" s="515"/>
      <c r="W343" s="778"/>
      <c r="X343" s="778"/>
      <c r="Y343" s="778"/>
      <c r="Z343" s="778"/>
      <c r="AA343" s="515"/>
      <c r="AB343" s="515"/>
      <c r="AC343" s="515"/>
      <c r="AD343" s="515"/>
      <c r="AE343" s="515"/>
      <c r="AF343" s="515"/>
      <c r="AG343" s="515"/>
      <c r="AH343" s="515"/>
      <c r="AI343" s="515"/>
      <c r="AJ343" s="515"/>
      <c r="AK343" s="515"/>
      <c r="AL343" s="515"/>
      <c r="AM343" s="515"/>
      <c r="AN343" s="515"/>
      <c r="AO343" s="515"/>
      <c r="AP343" s="515"/>
      <c r="AQ343" s="515"/>
      <c r="AR343" s="515"/>
      <c r="AS343" s="515"/>
      <c r="AT343" s="515"/>
      <c r="AU343" s="515"/>
      <c r="AV343" s="515"/>
      <c r="AW343" s="515"/>
      <c r="AX343" s="515"/>
      <c r="AY343" s="515"/>
      <c r="AZ343" s="515"/>
      <c r="BA343" s="515"/>
      <c r="BB343" s="515"/>
      <c r="BC343" s="515"/>
      <c r="BD343" s="515"/>
      <c r="BE343" s="515"/>
      <c r="BF343" s="515"/>
      <c r="BG343" s="515"/>
      <c r="BH343" s="515"/>
      <c r="BI343" s="515"/>
      <c r="BJ343" s="515"/>
      <c r="BK343" s="515"/>
      <c r="BL343" s="515"/>
      <c r="BM343" s="515"/>
      <c r="BN343" s="515"/>
      <c r="BO343" s="515"/>
      <c r="BP343" s="515"/>
      <c r="BQ343" s="515"/>
      <c r="BR343" s="515"/>
      <c r="BS343" s="515"/>
      <c r="BT343" s="515"/>
      <c r="BU343" s="515"/>
      <c r="BV343" s="515"/>
      <c r="BW343" s="515"/>
      <c r="BX343" s="515"/>
      <c r="BY343" s="515"/>
      <c r="BZ343" s="515"/>
      <c r="CA343" s="515"/>
      <c r="CB343" s="515"/>
      <c r="CC343" s="515"/>
      <c r="CD343" s="515"/>
      <c r="CE343" s="515"/>
      <c r="CF343" s="515"/>
      <c r="CG343" s="515"/>
      <c r="CH343" s="515"/>
      <c r="CI343" s="515"/>
      <c r="CJ343" s="515"/>
      <c r="CK343" s="515"/>
      <c r="CL343" s="515"/>
      <c r="CM343" s="515"/>
      <c r="CN343" s="515"/>
      <c r="CO343" s="515"/>
      <c r="CP343" s="515"/>
      <c r="CQ343" s="515"/>
      <c r="CR343" s="515"/>
      <c r="CS343" s="515"/>
      <c r="CT343" s="515"/>
      <c r="CU343" s="515"/>
      <c r="CV343" s="515"/>
      <c r="CW343" s="515"/>
      <c r="CX343" s="515"/>
      <c r="CY343" s="515"/>
      <c r="CZ343" s="515"/>
      <c r="DA343" s="515"/>
      <c r="DB343" s="515"/>
      <c r="DC343" s="515"/>
      <c r="DD343" s="515"/>
      <c r="DE343" s="515"/>
      <c r="DF343" s="515"/>
      <c r="DG343" s="515"/>
      <c r="DH343" s="515"/>
      <c r="DI343" s="515"/>
      <c r="DJ343" s="515"/>
      <c r="DK343" s="515"/>
      <c r="DL343" s="515"/>
      <c r="DM343" s="515"/>
      <c r="DN343" s="515"/>
      <c r="DO343" s="515"/>
      <c r="DP343" s="515"/>
      <c r="DQ343" s="515"/>
      <c r="DR343" s="515"/>
      <c r="DS343" s="515"/>
      <c r="DT343" s="515"/>
      <c r="DU343" s="515"/>
      <c r="DV343" s="515"/>
      <c r="DW343" s="515"/>
      <c r="DX343" s="515"/>
      <c r="DY343" s="515"/>
      <c r="DZ343" s="515"/>
      <c r="EA343" s="515"/>
      <c r="EB343" s="515"/>
      <c r="EC343" s="515"/>
      <c r="ED343" s="515"/>
      <c r="EE343" s="515"/>
      <c r="EF343" s="515"/>
      <c r="EG343" s="515"/>
      <c r="EH343" s="515"/>
      <c r="EI343" s="515"/>
      <c r="EJ343" s="515"/>
      <c r="EK343" s="515"/>
      <c r="EL343" s="515"/>
      <c r="EM343" s="515"/>
      <c r="EN343" s="515"/>
      <c r="EO343" s="515"/>
      <c r="EP343" s="515"/>
      <c r="EQ343" s="515"/>
      <c r="ER343" s="515"/>
      <c r="ES343" s="515"/>
      <c r="ET343" s="515"/>
      <c r="EU343" s="515"/>
      <c r="EV343" s="515"/>
      <c r="EW343" s="515"/>
      <c r="EX343" s="515"/>
      <c r="EY343" s="515"/>
      <c r="EZ343" s="515"/>
      <c r="FA343" s="515"/>
      <c r="FB343" s="515"/>
      <c r="FC343" s="515"/>
      <c r="FD343" s="515"/>
      <c r="FE343" s="515"/>
      <c r="FF343" s="515"/>
      <c r="FG343" s="515"/>
      <c r="FH343" s="515"/>
      <c r="FI343" s="515"/>
      <c r="FJ343" s="515"/>
      <c r="FK343" s="515"/>
      <c r="FL343" s="515"/>
      <c r="FM343" s="515"/>
      <c r="FN343" s="515"/>
      <c r="FO343" s="515"/>
    </row>
    <row r="344" s="511" customFormat="1" ht="22.5" spans="1:171">
      <c r="A344" s="297">
        <v>12</v>
      </c>
      <c r="B344" s="207" t="s">
        <v>884</v>
      </c>
      <c r="C344" s="179" t="s">
        <v>188</v>
      </c>
      <c r="D344" s="464" t="s">
        <v>133</v>
      </c>
      <c r="E344" s="181" t="s">
        <v>642</v>
      </c>
      <c r="F344" s="180" t="s">
        <v>885</v>
      </c>
      <c r="G344" s="184" t="s">
        <v>886</v>
      </c>
      <c r="H344" s="460">
        <v>50000</v>
      </c>
      <c r="I344" s="181"/>
      <c r="J344" s="191"/>
      <c r="K344" s="184"/>
      <c r="L344" s="180" t="s">
        <v>860</v>
      </c>
      <c r="M344" s="457" t="s">
        <v>33</v>
      </c>
      <c r="N344" s="457" t="s">
        <v>33</v>
      </c>
      <c r="O344" s="180" t="s">
        <v>887</v>
      </c>
      <c r="P344" s="179" t="s">
        <v>709</v>
      </c>
      <c r="Q344" s="201" t="s">
        <v>648</v>
      </c>
      <c r="R344" s="179" t="s">
        <v>709</v>
      </c>
      <c r="S344" s="25" t="s">
        <v>551</v>
      </c>
      <c r="T344" s="633"/>
      <c r="U344" s="633"/>
      <c r="V344" s="633"/>
      <c r="W344" s="779"/>
      <c r="X344" s="779"/>
      <c r="Y344" s="779"/>
      <c r="Z344" s="779"/>
      <c r="AA344" s="633"/>
      <c r="AB344" s="633"/>
      <c r="AC344" s="633"/>
      <c r="AD344" s="633"/>
      <c r="AE344" s="633"/>
      <c r="AF344" s="633"/>
      <c r="AG344" s="633"/>
      <c r="AH344" s="633"/>
      <c r="AI344" s="633"/>
      <c r="AJ344" s="633"/>
      <c r="AK344" s="633"/>
      <c r="AL344" s="633"/>
      <c r="AM344" s="633"/>
      <c r="AN344" s="633"/>
      <c r="AO344" s="633"/>
      <c r="AP344" s="633"/>
      <c r="AQ344" s="633"/>
      <c r="AR344" s="633"/>
      <c r="AS344" s="633"/>
      <c r="AT344" s="633"/>
      <c r="AU344" s="633"/>
      <c r="AV344" s="633"/>
      <c r="AW344" s="633"/>
      <c r="AX344" s="633"/>
      <c r="AY344" s="633"/>
      <c r="AZ344" s="633"/>
      <c r="BA344" s="633"/>
      <c r="BB344" s="633"/>
      <c r="BC344" s="633"/>
      <c r="BD344" s="633"/>
      <c r="BE344" s="633"/>
      <c r="BF344" s="633"/>
      <c r="BG344" s="633"/>
      <c r="BH344" s="633"/>
      <c r="BI344" s="633"/>
      <c r="BJ344" s="633"/>
      <c r="BK344" s="633"/>
      <c r="BL344" s="633"/>
      <c r="BM344" s="633"/>
      <c r="BN344" s="633"/>
      <c r="BO344" s="633"/>
      <c r="BP344" s="633"/>
      <c r="BQ344" s="633"/>
      <c r="BR344" s="633"/>
      <c r="BS344" s="633"/>
      <c r="BT344" s="633"/>
      <c r="BU344" s="633"/>
      <c r="BV344" s="633"/>
      <c r="BW344" s="633"/>
      <c r="BX344" s="633"/>
      <c r="BY344" s="633"/>
      <c r="BZ344" s="633"/>
      <c r="CA344" s="633"/>
      <c r="CB344" s="633"/>
      <c r="CC344" s="633"/>
      <c r="CD344" s="633"/>
      <c r="CE344" s="633"/>
      <c r="CF344" s="633"/>
      <c r="CG344" s="633"/>
      <c r="CH344" s="633"/>
      <c r="CI344" s="633"/>
      <c r="CJ344" s="633"/>
      <c r="CK344" s="633"/>
      <c r="CL344" s="633"/>
      <c r="CM344" s="633"/>
      <c r="CN344" s="633"/>
      <c r="CO344" s="633"/>
      <c r="CP344" s="633"/>
      <c r="CQ344" s="633"/>
      <c r="CR344" s="633"/>
      <c r="CS344" s="633"/>
      <c r="CT344" s="633"/>
      <c r="CU344" s="633"/>
      <c r="CV344" s="633"/>
      <c r="CW344" s="633"/>
      <c r="CX344" s="633"/>
      <c r="CY344" s="633"/>
      <c r="CZ344" s="633"/>
      <c r="DA344" s="633"/>
      <c r="DB344" s="633"/>
      <c r="DC344" s="633"/>
      <c r="DD344" s="633"/>
      <c r="DE344" s="633"/>
      <c r="DF344" s="633"/>
      <c r="DG344" s="633"/>
      <c r="DH344" s="633"/>
      <c r="DI344" s="633"/>
      <c r="DJ344" s="633"/>
      <c r="DK344" s="633"/>
      <c r="DL344" s="633"/>
      <c r="DM344" s="633"/>
      <c r="DN344" s="633"/>
      <c r="DO344" s="633"/>
      <c r="DP344" s="633"/>
      <c r="DQ344" s="633"/>
      <c r="DR344" s="633"/>
      <c r="DS344" s="633"/>
      <c r="DT344" s="633"/>
      <c r="DU344" s="633"/>
      <c r="DV344" s="633"/>
      <c r="DW344" s="633"/>
      <c r="DX344" s="633"/>
      <c r="DY344" s="633"/>
      <c r="DZ344" s="633"/>
      <c r="EA344" s="633"/>
      <c r="EB344" s="633"/>
      <c r="EC344" s="633"/>
      <c r="ED344" s="633"/>
      <c r="EE344" s="633"/>
      <c r="EF344" s="633"/>
      <c r="EG344" s="633"/>
      <c r="EH344" s="633"/>
      <c r="EI344" s="633"/>
      <c r="EJ344" s="633"/>
      <c r="EK344" s="633"/>
      <c r="EL344" s="633"/>
      <c r="EM344" s="633"/>
      <c r="EN344" s="633"/>
      <c r="EO344" s="633"/>
      <c r="EP344" s="633"/>
      <c r="EQ344" s="633"/>
      <c r="ER344" s="633"/>
      <c r="ES344" s="633"/>
      <c r="ET344" s="633"/>
      <c r="EU344" s="633"/>
      <c r="EV344" s="633"/>
      <c r="EW344" s="633"/>
      <c r="EX344" s="633"/>
      <c r="EY344" s="633"/>
      <c r="EZ344" s="633"/>
      <c r="FA344" s="633"/>
      <c r="FB344" s="633"/>
      <c r="FC344" s="633"/>
      <c r="FD344" s="633"/>
      <c r="FE344" s="633"/>
      <c r="FF344" s="633"/>
      <c r="FG344" s="633"/>
      <c r="FH344" s="633"/>
      <c r="FI344" s="633"/>
      <c r="FJ344" s="633"/>
      <c r="FK344" s="633"/>
      <c r="FL344" s="633"/>
      <c r="FM344" s="633"/>
      <c r="FN344" s="633"/>
      <c r="FO344" s="633"/>
    </row>
    <row r="345" s="511" customFormat="1" ht="56.25" spans="1:171">
      <c r="A345" s="297">
        <v>13</v>
      </c>
      <c r="B345" s="207" t="s">
        <v>891</v>
      </c>
      <c r="C345" s="179" t="s">
        <v>188</v>
      </c>
      <c r="D345" s="464" t="s">
        <v>133</v>
      </c>
      <c r="E345" s="181" t="s">
        <v>642</v>
      </c>
      <c r="F345" s="182" t="s">
        <v>892</v>
      </c>
      <c r="G345" s="184" t="s">
        <v>427</v>
      </c>
      <c r="H345" s="462">
        <v>100000</v>
      </c>
      <c r="I345" s="181"/>
      <c r="J345" s="191"/>
      <c r="K345" s="259"/>
      <c r="L345" s="180" t="s">
        <v>860</v>
      </c>
      <c r="M345" s="457" t="s">
        <v>33</v>
      </c>
      <c r="N345" s="457" t="s">
        <v>33</v>
      </c>
      <c r="O345" s="180" t="s">
        <v>646</v>
      </c>
      <c r="P345" s="179" t="s">
        <v>709</v>
      </c>
      <c r="Q345" s="201" t="s">
        <v>648</v>
      </c>
      <c r="R345" s="179" t="s">
        <v>709</v>
      </c>
      <c r="S345" s="25" t="s">
        <v>551</v>
      </c>
      <c r="T345" s="90"/>
      <c r="U345" s="90"/>
      <c r="V345" s="90"/>
      <c r="W345" s="780"/>
      <c r="X345" s="780"/>
      <c r="Y345" s="780"/>
      <c r="Z345" s="78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c r="AY345" s="90"/>
      <c r="AZ345" s="90"/>
      <c r="BA345" s="90"/>
      <c r="BB345" s="90"/>
      <c r="BC345" s="90"/>
      <c r="BD345" s="90"/>
      <c r="BE345" s="90"/>
      <c r="BF345" s="90"/>
      <c r="BG345" s="90"/>
      <c r="BH345" s="90"/>
      <c r="BI345" s="90"/>
      <c r="BJ345" s="90"/>
      <c r="BK345" s="90"/>
      <c r="BL345" s="90"/>
      <c r="BM345" s="90"/>
      <c r="BN345" s="90"/>
      <c r="BO345" s="90"/>
      <c r="BP345" s="90"/>
      <c r="BQ345" s="90"/>
      <c r="BR345" s="90"/>
      <c r="BS345" s="90"/>
      <c r="BT345" s="90"/>
      <c r="BU345" s="90"/>
      <c r="BV345" s="90"/>
      <c r="BW345" s="90"/>
      <c r="BX345" s="90"/>
      <c r="BY345" s="90"/>
      <c r="BZ345" s="90"/>
      <c r="CA345" s="90"/>
      <c r="CB345" s="90"/>
      <c r="CC345" s="90"/>
      <c r="CD345" s="90"/>
      <c r="CE345" s="90"/>
      <c r="CF345" s="90"/>
      <c r="CG345" s="90"/>
      <c r="CH345" s="90"/>
      <c r="CI345" s="90"/>
      <c r="CJ345" s="90"/>
      <c r="CK345" s="90"/>
      <c r="CL345" s="90"/>
      <c r="CM345" s="90"/>
      <c r="CN345" s="90"/>
      <c r="CO345" s="90"/>
      <c r="CP345" s="90"/>
      <c r="CQ345" s="90"/>
      <c r="CR345" s="90"/>
      <c r="CS345" s="90"/>
      <c r="CT345" s="90"/>
      <c r="CU345" s="90"/>
      <c r="CV345" s="90"/>
      <c r="CW345" s="90"/>
      <c r="CX345" s="90"/>
      <c r="CY345" s="90"/>
      <c r="CZ345" s="90"/>
      <c r="DA345" s="90"/>
      <c r="DB345" s="90"/>
      <c r="DC345" s="90"/>
      <c r="DD345" s="90"/>
      <c r="DE345" s="90"/>
      <c r="DF345" s="90"/>
      <c r="DG345" s="90"/>
      <c r="DH345" s="90"/>
      <c r="DI345" s="90"/>
      <c r="DJ345" s="90"/>
      <c r="DK345" s="90"/>
      <c r="DL345" s="90"/>
      <c r="DM345" s="90"/>
      <c r="DN345" s="90"/>
      <c r="DO345" s="90"/>
      <c r="DP345" s="90"/>
      <c r="DQ345" s="90"/>
      <c r="DR345" s="90"/>
      <c r="DS345" s="90"/>
      <c r="DT345" s="90"/>
      <c r="DU345" s="90"/>
      <c r="DV345" s="90"/>
      <c r="DW345" s="90"/>
      <c r="DX345" s="90"/>
      <c r="DY345" s="90"/>
      <c r="DZ345" s="90"/>
      <c r="EA345" s="90"/>
      <c r="EB345" s="90"/>
      <c r="EC345" s="90"/>
      <c r="ED345" s="90"/>
      <c r="EE345" s="90"/>
      <c r="EF345" s="90"/>
      <c r="EG345" s="90"/>
      <c r="EH345" s="90"/>
      <c r="EI345" s="90"/>
      <c r="EJ345" s="90"/>
      <c r="EK345" s="90"/>
      <c r="EL345" s="90"/>
      <c r="EM345" s="90"/>
      <c r="EN345" s="90"/>
      <c r="EO345" s="90"/>
      <c r="EP345" s="90"/>
      <c r="EQ345" s="90"/>
      <c r="ER345" s="90"/>
      <c r="ES345" s="90"/>
      <c r="ET345" s="90"/>
      <c r="EU345" s="90"/>
      <c r="EV345" s="90"/>
      <c r="EW345" s="90"/>
      <c r="EX345" s="90"/>
      <c r="EY345" s="90"/>
      <c r="EZ345" s="90"/>
      <c r="FA345" s="90"/>
      <c r="FB345" s="90"/>
      <c r="FC345" s="90"/>
      <c r="FD345" s="90"/>
      <c r="FE345" s="90"/>
      <c r="FF345" s="90"/>
      <c r="FG345" s="90"/>
      <c r="FH345" s="90"/>
      <c r="FI345" s="90"/>
      <c r="FJ345" s="90"/>
      <c r="FK345" s="90"/>
      <c r="FL345" s="90"/>
      <c r="FM345" s="90"/>
      <c r="FN345" s="90"/>
      <c r="FO345" s="90"/>
    </row>
    <row r="346" s="442" customFormat="1" spans="1:26">
      <c r="A346" s="656" t="s">
        <v>1463</v>
      </c>
      <c r="B346" s="650" t="str">
        <f>"商贸服务类"&amp;SUBTOTAL(3,A346:A355)-2&amp;"个"</f>
        <v>商贸服务类7个</v>
      </c>
      <c r="C346" s="654"/>
      <c r="D346" s="654"/>
      <c r="E346" s="454"/>
      <c r="F346" s="453"/>
      <c r="G346" s="467"/>
      <c r="H346" s="721">
        <f>SUM(H347:H354)</f>
        <v>689600</v>
      </c>
      <c r="I346" s="654"/>
      <c r="J346" s="453"/>
      <c r="K346" s="654"/>
      <c r="L346" s="453"/>
      <c r="M346" s="454"/>
      <c r="N346" s="452"/>
      <c r="O346" s="732"/>
      <c r="P346" s="733"/>
      <c r="Q346" s="740"/>
      <c r="R346" s="654"/>
      <c r="S346" s="693"/>
      <c r="W346" s="694"/>
      <c r="X346" s="694"/>
      <c r="Y346" s="694"/>
      <c r="Z346" s="694"/>
    </row>
    <row r="347" s="448" customFormat="1" ht="45" spans="1:26">
      <c r="A347" s="184">
        <v>1</v>
      </c>
      <c r="B347" s="211" t="s">
        <v>221</v>
      </c>
      <c r="C347" s="457" t="s">
        <v>103</v>
      </c>
      <c r="D347" s="457" t="s">
        <v>41</v>
      </c>
      <c r="E347" s="181" t="s">
        <v>28</v>
      </c>
      <c r="F347" s="211" t="s">
        <v>222</v>
      </c>
      <c r="G347" s="458" t="s">
        <v>223</v>
      </c>
      <c r="H347" s="528">
        <v>400000</v>
      </c>
      <c r="I347" s="501"/>
      <c r="J347" s="480"/>
      <c r="K347" s="457"/>
      <c r="L347" s="180" t="s">
        <v>191</v>
      </c>
      <c r="M347" s="457" t="s">
        <v>33</v>
      </c>
      <c r="N347" s="457" t="s">
        <v>33</v>
      </c>
      <c r="O347" s="483"/>
      <c r="P347" s="457"/>
      <c r="Q347" s="457" t="s">
        <v>37</v>
      </c>
      <c r="R347" s="457" t="s">
        <v>48</v>
      </c>
      <c r="S347" s="605" t="s">
        <v>180</v>
      </c>
      <c r="W347" s="691"/>
      <c r="X347" s="691"/>
      <c r="Y347" s="691"/>
      <c r="Z347" s="691"/>
    </row>
    <row r="348" s="499" customFormat="1" ht="39.75" customHeight="1" spans="1:26">
      <c r="A348" s="184">
        <v>2</v>
      </c>
      <c r="B348" s="211" t="s">
        <v>418</v>
      </c>
      <c r="C348" s="473"/>
      <c r="D348" s="183" t="s">
        <v>41</v>
      </c>
      <c r="E348" s="457" t="s">
        <v>267</v>
      </c>
      <c r="F348" s="480" t="s">
        <v>419</v>
      </c>
      <c r="G348" s="184" t="s">
        <v>251</v>
      </c>
      <c r="H348" s="473">
        <v>50000</v>
      </c>
      <c r="I348" s="473"/>
      <c r="J348" s="482"/>
      <c r="K348" s="473"/>
      <c r="L348" s="482" t="s">
        <v>396</v>
      </c>
      <c r="M348" s="457" t="s">
        <v>33</v>
      </c>
      <c r="N348" s="457" t="s">
        <v>33</v>
      </c>
      <c r="O348" s="494"/>
      <c r="P348" s="473"/>
      <c r="Q348" s="473"/>
      <c r="R348" s="473"/>
      <c r="S348" s="25" t="s">
        <v>285</v>
      </c>
      <c r="W348" s="716"/>
      <c r="X348" s="716"/>
      <c r="Y348" s="716"/>
      <c r="Z348" s="716"/>
    </row>
    <row r="349" ht="33.75" spans="1:19">
      <c r="A349" s="184">
        <v>3</v>
      </c>
      <c r="B349" s="182" t="s">
        <v>634</v>
      </c>
      <c r="C349" s="183" t="s">
        <v>26</v>
      </c>
      <c r="D349" s="183" t="s">
        <v>41</v>
      </c>
      <c r="E349" s="184" t="s">
        <v>439</v>
      </c>
      <c r="F349" s="182" t="s">
        <v>635</v>
      </c>
      <c r="G349" s="184" t="s">
        <v>251</v>
      </c>
      <c r="H349" s="462">
        <v>10000</v>
      </c>
      <c r="I349" s="464"/>
      <c r="J349" s="182"/>
      <c r="K349" s="464"/>
      <c r="L349" s="483" t="s">
        <v>579</v>
      </c>
      <c r="M349" s="457" t="s">
        <v>33</v>
      </c>
      <c r="N349" s="457" t="s">
        <v>33</v>
      </c>
      <c r="O349" s="483" t="s">
        <v>636</v>
      </c>
      <c r="P349" s="457" t="s">
        <v>637</v>
      </c>
      <c r="Q349" s="457" t="s">
        <v>444</v>
      </c>
      <c r="R349" s="457" t="s">
        <v>452</v>
      </c>
      <c r="S349" s="605" t="s">
        <v>446</v>
      </c>
    </row>
    <row r="350" s="88" customFormat="1" ht="33.75" spans="1:26">
      <c r="A350" s="184">
        <v>4</v>
      </c>
      <c r="B350" s="180" t="s">
        <v>871</v>
      </c>
      <c r="C350" s="179" t="s">
        <v>188</v>
      </c>
      <c r="D350" s="183" t="s">
        <v>41</v>
      </c>
      <c r="E350" s="181" t="s">
        <v>642</v>
      </c>
      <c r="F350" s="180" t="s">
        <v>872</v>
      </c>
      <c r="G350" s="184" t="s">
        <v>229</v>
      </c>
      <c r="H350" s="460">
        <v>6000</v>
      </c>
      <c r="I350" s="181"/>
      <c r="J350" s="180"/>
      <c r="K350" s="179"/>
      <c r="L350" s="482" t="s">
        <v>191</v>
      </c>
      <c r="M350" s="457" t="s">
        <v>33</v>
      </c>
      <c r="N350" s="457" t="s">
        <v>33</v>
      </c>
      <c r="O350" s="180" t="s">
        <v>646</v>
      </c>
      <c r="P350" s="179" t="s">
        <v>685</v>
      </c>
      <c r="Q350" s="201" t="s">
        <v>648</v>
      </c>
      <c r="R350" s="179" t="s">
        <v>685</v>
      </c>
      <c r="S350" s="25" t="s">
        <v>551</v>
      </c>
      <c r="W350" s="781"/>
      <c r="X350" s="781"/>
      <c r="Y350" s="781"/>
      <c r="Z350" s="781"/>
    </row>
    <row r="351" s="518" customFormat="1" ht="33" customHeight="1" spans="1:171">
      <c r="A351" s="184">
        <v>5</v>
      </c>
      <c r="B351" s="207" t="s">
        <v>888</v>
      </c>
      <c r="C351" s="179"/>
      <c r="D351" s="183" t="s">
        <v>41</v>
      </c>
      <c r="E351" s="181" t="s">
        <v>642</v>
      </c>
      <c r="F351" s="180" t="s">
        <v>889</v>
      </c>
      <c r="G351" s="184" t="s">
        <v>251</v>
      </c>
      <c r="H351" s="460">
        <v>3600</v>
      </c>
      <c r="I351" s="181"/>
      <c r="J351" s="191"/>
      <c r="K351" s="184"/>
      <c r="L351" s="180" t="s">
        <v>860</v>
      </c>
      <c r="M351" s="457" t="s">
        <v>33</v>
      </c>
      <c r="N351" s="457" t="s">
        <v>33</v>
      </c>
      <c r="O351" s="505"/>
      <c r="P351" s="242"/>
      <c r="Q351" s="734"/>
      <c r="R351" s="242"/>
      <c r="S351" s="25" t="s">
        <v>551</v>
      </c>
      <c r="T351" s="782"/>
      <c r="U351" s="782"/>
      <c r="V351" s="782"/>
      <c r="W351" s="783"/>
      <c r="X351" s="783"/>
      <c r="Y351" s="783"/>
      <c r="Z351" s="783"/>
      <c r="AA351" s="782"/>
      <c r="AB351" s="782"/>
      <c r="AC351" s="782"/>
      <c r="AD351" s="782"/>
      <c r="AE351" s="782"/>
      <c r="AF351" s="782"/>
      <c r="AG351" s="782"/>
      <c r="AH351" s="782"/>
      <c r="AI351" s="782"/>
      <c r="AJ351" s="782"/>
      <c r="AK351" s="782"/>
      <c r="AL351" s="782"/>
      <c r="AM351" s="782"/>
      <c r="AN351" s="782"/>
      <c r="AO351" s="782"/>
      <c r="AP351" s="782"/>
      <c r="AQ351" s="782"/>
      <c r="AR351" s="782"/>
      <c r="AS351" s="782"/>
      <c r="AT351" s="782"/>
      <c r="AU351" s="782"/>
      <c r="AV351" s="782"/>
      <c r="AW351" s="782"/>
      <c r="AX351" s="782"/>
      <c r="AY351" s="782"/>
      <c r="AZ351" s="782"/>
      <c r="BA351" s="782"/>
      <c r="BB351" s="782"/>
      <c r="BC351" s="782"/>
      <c r="BD351" s="782"/>
      <c r="BE351" s="782"/>
      <c r="BF351" s="782"/>
      <c r="BG351" s="782"/>
      <c r="BH351" s="782"/>
      <c r="BI351" s="782"/>
      <c r="BJ351" s="782"/>
      <c r="BK351" s="782"/>
      <c r="BL351" s="782"/>
      <c r="BM351" s="782"/>
      <c r="BN351" s="782"/>
      <c r="BO351" s="782"/>
      <c r="BP351" s="782"/>
      <c r="BQ351" s="782"/>
      <c r="BR351" s="782"/>
      <c r="BS351" s="782"/>
      <c r="BT351" s="782"/>
      <c r="BU351" s="782"/>
      <c r="BV351" s="782"/>
      <c r="BW351" s="782"/>
      <c r="BX351" s="782"/>
      <c r="BY351" s="782"/>
      <c r="BZ351" s="782"/>
      <c r="CA351" s="782"/>
      <c r="CB351" s="782"/>
      <c r="CC351" s="782"/>
      <c r="CD351" s="782"/>
      <c r="CE351" s="782"/>
      <c r="CF351" s="782"/>
      <c r="CG351" s="782"/>
      <c r="CH351" s="782"/>
      <c r="CI351" s="782"/>
      <c r="CJ351" s="782"/>
      <c r="CK351" s="782"/>
      <c r="CL351" s="782"/>
      <c r="CM351" s="782"/>
      <c r="CN351" s="782"/>
      <c r="CO351" s="782"/>
      <c r="CP351" s="782"/>
      <c r="CQ351" s="782"/>
      <c r="CR351" s="782"/>
      <c r="CS351" s="782"/>
      <c r="CT351" s="782"/>
      <c r="CU351" s="782"/>
      <c r="CV351" s="782"/>
      <c r="CW351" s="782"/>
      <c r="CX351" s="782"/>
      <c r="CY351" s="782"/>
      <c r="CZ351" s="782"/>
      <c r="DA351" s="782"/>
      <c r="DB351" s="782"/>
      <c r="DC351" s="782"/>
      <c r="DD351" s="782"/>
      <c r="DE351" s="782"/>
      <c r="DF351" s="782"/>
      <c r="DG351" s="782"/>
      <c r="DH351" s="782"/>
      <c r="DI351" s="782"/>
      <c r="DJ351" s="782"/>
      <c r="DK351" s="782"/>
      <c r="DL351" s="782"/>
      <c r="DM351" s="782"/>
      <c r="DN351" s="782"/>
      <c r="DO351" s="782"/>
      <c r="DP351" s="782"/>
      <c r="DQ351" s="782"/>
      <c r="DR351" s="782"/>
      <c r="DS351" s="782"/>
      <c r="DT351" s="782"/>
      <c r="DU351" s="782"/>
      <c r="DV351" s="782"/>
      <c r="DW351" s="782"/>
      <c r="DX351" s="782"/>
      <c r="DY351" s="782"/>
      <c r="DZ351" s="782"/>
      <c r="EA351" s="782"/>
      <c r="EB351" s="782"/>
      <c r="EC351" s="782"/>
      <c r="ED351" s="782"/>
      <c r="EE351" s="782"/>
      <c r="EF351" s="782"/>
      <c r="EG351" s="782"/>
      <c r="EH351" s="782"/>
      <c r="EI351" s="782"/>
      <c r="EJ351" s="782"/>
      <c r="EK351" s="782"/>
      <c r="EL351" s="782"/>
      <c r="EM351" s="782"/>
      <c r="EN351" s="782"/>
      <c r="EO351" s="782"/>
      <c r="EP351" s="782"/>
      <c r="EQ351" s="782"/>
      <c r="ER351" s="782"/>
      <c r="ES351" s="782"/>
      <c r="ET351" s="782"/>
      <c r="EU351" s="782"/>
      <c r="EV351" s="782"/>
      <c r="EW351" s="782"/>
      <c r="EX351" s="782"/>
      <c r="EY351" s="782"/>
      <c r="EZ351" s="782"/>
      <c r="FA351" s="782"/>
      <c r="FB351" s="782"/>
      <c r="FC351" s="782"/>
      <c r="FD351" s="782"/>
      <c r="FE351" s="782"/>
      <c r="FF351" s="782"/>
      <c r="FG351" s="782"/>
      <c r="FH351" s="782"/>
      <c r="FI351" s="782"/>
      <c r="FJ351" s="782"/>
      <c r="FK351" s="782"/>
      <c r="FL351" s="782"/>
      <c r="FM351" s="782"/>
      <c r="FN351" s="782"/>
      <c r="FO351" s="782"/>
    </row>
    <row r="352" s="448" customFormat="1" ht="45" spans="1:26">
      <c r="A352" s="184">
        <v>6</v>
      </c>
      <c r="B352" s="182" t="s">
        <v>978</v>
      </c>
      <c r="C352" s="464" t="s">
        <v>103</v>
      </c>
      <c r="D352" s="183" t="s">
        <v>41</v>
      </c>
      <c r="E352" s="183" t="s">
        <v>894</v>
      </c>
      <c r="F352" s="182" t="s">
        <v>979</v>
      </c>
      <c r="G352" s="184" t="s">
        <v>229</v>
      </c>
      <c r="H352" s="462">
        <v>80000</v>
      </c>
      <c r="I352" s="464"/>
      <c r="J352" s="483"/>
      <c r="K352" s="464"/>
      <c r="L352" s="465" t="s">
        <v>980</v>
      </c>
      <c r="M352" s="464" t="s">
        <v>33</v>
      </c>
      <c r="N352" s="464" t="s">
        <v>33</v>
      </c>
      <c r="O352" s="483" t="s">
        <v>900</v>
      </c>
      <c r="P352" s="457" t="s">
        <v>974</v>
      </c>
      <c r="Q352" s="457" t="s">
        <v>900</v>
      </c>
      <c r="R352" s="457"/>
      <c r="S352" s="605" t="s">
        <v>901</v>
      </c>
      <c r="W352" s="691"/>
      <c r="X352" s="691"/>
      <c r="Y352" s="691"/>
      <c r="Z352" s="691"/>
    </row>
    <row r="353" s="448" customFormat="1" ht="30" customHeight="1" spans="1:26">
      <c r="A353" s="184">
        <v>7</v>
      </c>
      <c r="B353" s="182" t="s">
        <v>1370</v>
      </c>
      <c r="C353" s="183" t="s">
        <v>188</v>
      </c>
      <c r="D353" s="183" t="s">
        <v>41</v>
      </c>
      <c r="E353" s="184" t="s">
        <v>1144</v>
      </c>
      <c r="F353" s="182" t="s">
        <v>1371</v>
      </c>
      <c r="G353" s="184" t="s">
        <v>229</v>
      </c>
      <c r="H353" s="462">
        <v>60000</v>
      </c>
      <c r="I353" s="464"/>
      <c r="J353" s="182"/>
      <c r="K353" s="464"/>
      <c r="L353" s="483" t="s">
        <v>1372</v>
      </c>
      <c r="M353" s="522" t="s">
        <v>33</v>
      </c>
      <c r="N353" s="522" t="s">
        <v>33</v>
      </c>
      <c r="O353" s="483" t="s">
        <v>1150</v>
      </c>
      <c r="P353" s="457" t="s">
        <v>1249</v>
      </c>
      <c r="Q353" s="457" t="s">
        <v>1150</v>
      </c>
      <c r="R353" s="457" t="s">
        <v>1249</v>
      </c>
      <c r="S353" s="605" t="s">
        <v>1152</v>
      </c>
      <c r="W353" s="691"/>
      <c r="X353" s="691"/>
      <c r="Y353" s="691"/>
      <c r="Z353" s="691"/>
    </row>
    <row r="354" s="448" customFormat="1" ht="22.5" spans="1:26">
      <c r="A354" s="184">
        <v>8</v>
      </c>
      <c r="B354" s="182" t="s">
        <v>1377</v>
      </c>
      <c r="C354" s="183" t="s">
        <v>188</v>
      </c>
      <c r="D354" s="183" t="s">
        <v>41</v>
      </c>
      <c r="E354" s="184" t="s">
        <v>1144</v>
      </c>
      <c r="F354" s="182" t="s">
        <v>1378</v>
      </c>
      <c r="G354" s="184" t="s">
        <v>229</v>
      </c>
      <c r="H354" s="462">
        <v>80000</v>
      </c>
      <c r="I354" s="464"/>
      <c r="J354" s="182"/>
      <c r="K354" s="464"/>
      <c r="L354" s="483" t="s">
        <v>1372</v>
      </c>
      <c r="M354" s="522" t="s">
        <v>33</v>
      </c>
      <c r="N354" s="522" t="s">
        <v>33</v>
      </c>
      <c r="O354" s="483" t="s">
        <v>1150</v>
      </c>
      <c r="P354" s="457" t="s">
        <v>1249</v>
      </c>
      <c r="Q354" s="457" t="s">
        <v>1150</v>
      </c>
      <c r="R354" s="457" t="s">
        <v>1249</v>
      </c>
      <c r="S354" s="605" t="s">
        <v>1152</v>
      </c>
      <c r="W354" s="691"/>
      <c r="X354" s="691"/>
      <c r="Y354" s="691"/>
      <c r="Z354" s="691"/>
    </row>
    <row r="362" spans="22:26">
      <c r="V362" s="784" t="s">
        <v>1473</v>
      </c>
      <c r="W362" s="785" t="s">
        <v>1474</v>
      </c>
      <c r="X362" s="785" t="s">
        <v>1475</v>
      </c>
      <c r="Y362" s="785" t="s">
        <v>1476</v>
      </c>
      <c r="Z362" s="785" t="s">
        <v>1477</v>
      </c>
    </row>
    <row r="363" spans="22:26">
      <c r="V363" s="786" t="s">
        <v>1445</v>
      </c>
      <c r="W363" s="787"/>
      <c r="X363" s="787">
        <f t="shared" ref="X363:Z363" si="13">SUM(X364,X367,X370:X371,X376,X381)</f>
        <v>328</v>
      </c>
      <c r="Y363" s="787">
        <f ca="1" t="shared" si="13"/>
        <v>19447798.15</v>
      </c>
      <c r="Z363" s="787">
        <f ca="1" t="shared" si="13"/>
        <v>2303307</v>
      </c>
    </row>
    <row r="364" spans="22:26">
      <c r="V364" s="784" t="s">
        <v>433</v>
      </c>
      <c r="W364" s="788"/>
      <c r="X364" s="789">
        <f t="shared" ref="X364:Z364" si="14">SUM(X365:X366)</f>
        <v>54</v>
      </c>
      <c r="Y364" s="789">
        <f ca="1" t="shared" si="14"/>
        <v>1224500</v>
      </c>
      <c r="Z364" s="789">
        <f ca="1" t="shared" si="14"/>
        <v>268200</v>
      </c>
    </row>
    <row r="365" spans="22:26">
      <c r="V365" s="618"/>
      <c r="W365" s="788" t="s">
        <v>433</v>
      </c>
      <c r="X365" s="785">
        <f>COUNTIF($D$6:$D$401,"工业")</f>
        <v>52</v>
      </c>
      <c r="Y365" s="785">
        <f ca="1">SUMIF($D$6:$D$401,"工业",H$6:H$354)</f>
        <v>1182500</v>
      </c>
      <c r="Z365" s="785">
        <f ca="1">SUMIF($D$6:$D$401,"工业",K$6:K$354)</f>
        <v>256200</v>
      </c>
    </row>
    <row r="366" spans="22:26">
      <c r="V366" s="618"/>
      <c r="W366" s="788" t="s">
        <v>852</v>
      </c>
      <c r="X366" s="785">
        <f>COUNTIF($D$6:$D$401,"能源")</f>
        <v>2</v>
      </c>
      <c r="Y366" s="785">
        <f ca="1">SUMIF($D$6:$D$401,"能源",H$6:H$354)</f>
        <v>42000</v>
      </c>
      <c r="Z366" s="785">
        <f ca="1">SUMIF($D$6:$D$401,"能源",K$6:K$354)</f>
        <v>12000</v>
      </c>
    </row>
    <row r="367" spans="22:26">
      <c r="V367" s="784" t="s">
        <v>1478</v>
      </c>
      <c r="W367" s="788"/>
      <c r="X367" s="789">
        <f t="shared" ref="X367:Z367" si="15">SUM(X368:X369)</f>
        <v>36</v>
      </c>
      <c r="Y367" s="789">
        <f ca="1" t="shared" si="15"/>
        <v>552360</v>
      </c>
      <c r="Z367" s="789">
        <f ca="1" t="shared" si="15"/>
        <v>101630</v>
      </c>
    </row>
    <row r="368" spans="22:26">
      <c r="V368" s="618"/>
      <c r="W368" s="788" t="s">
        <v>129</v>
      </c>
      <c r="X368" s="785">
        <f>COUNTIF($D$6:$D$401,"农林牧渔")</f>
        <v>16</v>
      </c>
      <c r="Y368" s="785">
        <f ca="1">SUMIF($D$6:$D$401,"农林牧渔",H$6:H$354)</f>
        <v>262560</v>
      </c>
      <c r="Z368" s="785">
        <f ca="1">SUMIF($D$6:$D$401,"农林牧渔",K$6:K$354)</f>
        <v>37130</v>
      </c>
    </row>
    <row r="369" spans="22:26">
      <c r="V369" s="618"/>
      <c r="W369" s="788" t="s">
        <v>117</v>
      </c>
      <c r="X369" s="785">
        <f>COUNTIF($D$6:$D$401,"水利")</f>
        <v>20</v>
      </c>
      <c r="Y369" s="785">
        <f ca="1">SUMIF($D$6:$D$401,"水利",H$6:H$354)</f>
        <v>289800</v>
      </c>
      <c r="Z369" s="785">
        <f ca="1">SUMIF($D$6:$D$401,"水利",K$6:K$354)</f>
        <v>64500</v>
      </c>
    </row>
    <row r="370" spans="22:26">
      <c r="V370" s="784" t="s">
        <v>1479</v>
      </c>
      <c r="W370" s="788"/>
      <c r="X370" s="789">
        <f>COUNTIF($D$6:$D$401,"交通")</f>
        <v>27</v>
      </c>
      <c r="Y370" s="789">
        <f ca="1">SUMIF($D$6:$D$401,"交通",H$6:H$354)</f>
        <v>1305109.15</v>
      </c>
      <c r="Z370" s="789">
        <f ca="1">SUMIF($D$6:$D$401,"交通",K$6:K$354)</f>
        <v>171250</v>
      </c>
    </row>
    <row r="371" spans="22:26">
      <c r="V371" s="784" t="s">
        <v>1480</v>
      </c>
      <c r="W371" s="788"/>
      <c r="X371" s="789">
        <f t="shared" ref="X371:Z371" si="16">SUM(X372:X375)</f>
        <v>143</v>
      </c>
      <c r="Y371" s="789">
        <f ca="1" t="shared" si="16"/>
        <v>13733785</v>
      </c>
      <c r="Z371" s="789">
        <f ca="1" t="shared" si="16"/>
        <v>1467960</v>
      </c>
    </row>
    <row r="372" spans="22:26">
      <c r="V372" s="618"/>
      <c r="W372" s="788" t="s">
        <v>27</v>
      </c>
      <c r="X372" s="785">
        <f>COUNTIF($D$6:$D$401,"房地产")</f>
        <v>23</v>
      </c>
      <c r="Y372" s="785">
        <f ca="1">SUMIF($D$6:$D$401,"房地产",H$6:H$354)</f>
        <v>4214917</v>
      </c>
      <c r="Z372" s="785">
        <f ca="1">SUMIF($D$6:$D$401,"房地产",K$6:K$354)</f>
        <v>452600</v>
      </c>
    </row>
    <row r="373" spans="22:26">
      <c r="V373" s="618"/>
      <c r="W373" s="788" t="s">
        <v>51</v>
      </c>
      <c r="X373" s="785">
        <f>COUNTIF($D$6:$D$401,"棚户区")</f>
        <v>56</v>
      </c>
      <c r="Y373" s="785">
        <f ca="1">SUMIF($D$6:$D$401,"棚户区",H$6:H$354)</f>
        <v>8958168</v>
      </c>
      <c r="Z373" s="785">
        <f ca="1">SUMIF($D$6:$D$401,"棚户区",K$6:K$354)</f>
        <v>872800</v>
      </c>
    </row>
    <row r="374" spans="22:26">
      <c r="V374" s="618"/>
      <c r="W374" s="788" t="s">
        <v>104</v>
      </c>
      <c r="X374" s="785">
        <f>COUNTIF($D$6:$D$401,"市政设施")</f>
        <v>39</v>
      </c>
      <c r="Y374" s="785">
        <f ca="1">SUMIF($D$6:$D$401,"市政设施",H$6:H$354)</f>
        <v>231500</v>
      </c>
      <c r="Z374" s="785">
        <f ca="1">SUMIF($D$6:$D$401,"市政设施",K$6:K$354)</f>
        <v>79000</v>
      </c>
    </row>
    <row r="375" spans="22:26">
      <c r="V375" s="618"/>
      <c r="W375" s="788" t="s">
        <v>317</v>
      </c>
      <c r="X375" s="785">
        <f>COUNTIF($D$6:$D$401,"美丽乡村")</f>
        <v>25</v>
      </c>
      <c r="Y375" s="785">
        <f ca="1">SUMIF($D$6:$D$401,"美丽乡村",H$6:H$354)</f>
        <v>329200</v>
      </c>
      <c r="Z375" s="785">
        <f ca="1">SUMIF($D$6:$D$401,"美丽乡村",K$6:K$354)</f>
        <v>63560</v>
      </c>
    </row>
    <row r="376" spans="22:26">
      <c r="V376" s="784" t="s">
        <v>1481</v>
      </c>
      <c r="W376" s="788"/>
      <c r="X376" s="789">
        <f t="shared" ref="X376:Z376" si="17">SUM(X377:X380)</f>
        <v>40</v>
      </c>
      <c r="Y376" s="789">
        <f ca="1" t="shared" si="17"/>
        <v>939644</v>
      </c>
      <c r="Z376" s="789">
        <f ca="1" t="shared" si="17"/>
        <v>135667</v>
      </c>
    </row>
    <row r="377" spans="22:26">
      <c r="V377" s="618"/>
      <c r="W377" s="788" t="s">
        <v>189</v>
      </c>
      <c r="X377" s="785">
        <f>COUNTIF($D$6:$D$401,"民政")</f>
        <v>6</v>
      </c>
      <c r="Y377" s="785">
        <f ca="1">SUMIF($D$6:$D$401,"民政",H$6:H$354)</f>
        <v>81000</v>
      </c>
      <c r="Z377" s="785">
        <f ca="1">SUMIF($D$6:$D$401,"民政",K$6:K$354)</f>
        <v>19000</v>
      </c>
    </row>
    <row r="378" spans="22:26">
      <c r="V378" s="618"/>
      <c r="W378" s="788" t="s">
        <v>133</v>
      </c>
      <c r="X378" s="785">
        <f>COUNTIF($D$6:$D$401,"文化旅游")</f>
        <v>16</v>
      </c>
      <c r="Y378" s="785">
        <f ca="1">SUMIF($D$6:$D$401,"文化旅游",H$6:H$354)</f>
        <v>483450</v>
      </c>
      <c r="Z378" s="785">
        <f ca="1">SUMIF($D$6:$D$401,"文化旅游",K$6:K$354)</f>
        <v>100200</v>
      </c>
    </row>
    <row r="379" spans="22:26">
      <c r="V379" s="618"/>
      <c r="W379" s="788" t="s">
        <v>266</v>
      </c>
      <c r="X379" s="785">
        <f>COUNTIF($D$6:$D$401,"医疗卫生")</f>
        <v>4</v>
      </c>
      <c r="Y379" s="785">
        <f ca="1">SUMIF($D$6:$D$401,"医疗卫生",H$6:H$354)</f>
        <v>58557</v>
      </c>
      <c r="Z379" s="785">
        <f ca="1">SUMIF($D$6:$D$401,"医疗卫生",K$6:K$354)</f>
        <v>11007</v>
      </c>
    </row>
    <row r="380" spans="22:26">
      <c r="V380" s="618"/>
      <c r="W380" s="788" t="s">
        <v>137</v>
      </c>
      <c r="X380" s="785">
        <f>COUNTIF($D$6:$D$401,"教育")</f>
        <v>14</v>
      </c>
      <c r="Y380" s="785">
        <f ca="1">SUMIF($D$6:$D$401,"教育",H$6:H$354)</f>
        <v>316637</v>
      </c>
      <c r="Z380" s="785">
        <f ca="1">SUMIF($D$6:$D$401,"教育",K$6:K$354)</f>
        <v>5460</v>
      </c>
    </row>
    <row r="381" spans="22:26">
      <c r="V381" s="784" t="s">
        <v>41</v>
      </c>
      <c r="W381" s="788"/>
      <c r="X381" s="789">
        <f>COUNTIF($D$6:$D$401,"商贸服务")</f>
        <v>28</v>
      </c>
      <c r="Y381" s="785">
        <f ca="1">SUMIF($D$6:$D$401,"商贸服务",H$6:H$354)</f>
        <v>1692400</v>
      </c>
      <c r="Z381" s="785">
        <f ca="1">SUMIF($D$6:$D$401,"商贸服务",K$6:K$354)</f>
        <v>158600</v>
      </c>
    </row>
    <row r="61546" spans="1:19">
      <c r="A61546" s="790"/>
      <c r="B61546" s="641"/>
      <c r="C61546" s="641"/>
      <c r="D61546" s="641"/>
      <c r="E61546" s="641"/>
      <c r="F61546" s="641"/>
      <c r="G61546" s="641"/>
      <c r="H61546" s="641"/>
      <c r="I61546" s="641"/>
      <c r="J61546" s="641"/>
      <c r="K61546" s="641"/>
      <c r="L61546" s="641"/>
      <c r="M61546" s="641"/>
      <c r="N61546" s="641"/>
      <c r="S61546"/>
    </row>
  </sheetData>
  <protectedRanges>
    <protectedRange sqref="S147" name="区域1_29_2_1_1_12_1_1"/>
    <protectedRange sqref="S105" name="区域1_29_2_1_1_11_2_1_1"/>
    <protectedRange sqref="S106" name="区域1_29_2_1_1_12_1_1_1"/>
    <protectedRange sqref="B300" name="区域1_12_2_2_1"/>
    <protectedRange sqref="B300" name="区域1_12_2_2_2"/>
    <protectedRange sqref="B300" name="区域1_21_3_1_1_2_2"/>
    <protectedRange sqref="F73:H73" name="区域1_22_1"/>
    <protectedRange sqref="F73:H73" name="区域1_18"/>
    <protectedRange sqref="B73" name="区域1_21_1"/>
    <protectedRange sqref="B73" name="区域1_16"/>
    <protectedRange sqref="B317" name="区域1_16_1"/>
    <protectedRange sqref="F317:H317" name="区域1_18_1"/>
    <protectedRange sqref="J317" name="区域1_18_2"/>
    <protectedRange sqref="J318" name="区域1_22_3_1"/>
    <protectedRange sqref="B318" name="区域1_16_2"/>
    <protectedRange sqref="F318:H318" name="区域1_18_4"/>
    <protectedRange sqref="B301" name="区域1_21_2_1"/>
    <protectedRange sqref="B301" name="区域1_16_1_1"/>
    <protectedRange sqref="F301:H301" name="区域1_22_2_1"/>
    <protectedRange sqref="F301:H301" name="区域1_18_1_1"/>
    <protectedRange sqref="J301" name="区域1_22_3_2"/>
    <protectedRange sqref="J301" name="区域1_18_2_2"/>
    <protectedRange sqref="R302" name="区域1_36_3_1"/>
    <protectedRange sqref="J302 J305:J306" name="区域1_22_3_1_1"/>
    <protectedRange sqref="J302 J305:J306" name="区域1_18_2_1_1"/>
    <protectedRange sqref="G304:H304" name="区域1_22_4_1"/>
    <protectedRange sqref="G304:H304" name="区域1_18_3_1"/>
    <protectedRange sqref="B302" name="区域1_21_3_2"/>
    <protectedRange sqref="B302" name="区域1_16_2_2"/>
    <protectedRange sqref="F302:H302" name="区域1_22_5_2"/>
    <protectedRange sqref="F302:H302" name="区域1_18_4_2"/>
    <protectedRange sqref="B306" name="区域1_21_4_1"/>
    <protectedRange sqref="B306" name="区域1_16_3_1"/>
    <protectedRange sqref="F306:H306" name="区域1_22_6_1"/>
    <protectedRange sqref="F306:H306" name="区域1_18_5_1"/>
    <protectedRange sqref="H305" name="区域1_22_2_1_1_1"/>
    <protectedRange sqref="H305" name="区域1_18_1_1_1_1"/>
    <protectedRange sqref="F305 B305" name="区域1_21_3_1_1"/>
    <protectedRange sqref="F305 B305" name="区域1_16_2_1_1"/>
    <protectedRange sqref="G305" name="区域1_22_5_1_1"/>
    <protectedRange sqref="G305" name="区域1_18_4_1_1"/>
    <protectedRange sqref="P240:Q240 L240:M240" name="区域2_1_3_2"/>
    <protectedRange sqref="O120" name="区域1_6_1_53_6_2_2_2_4"/>
    <protectedRange sqref="P120" name="区域1_2_3_1_1_1_9_2_1_1_1_3_1_1"/>
    <protectedRange sqref="B116:B120" name="区域1_21_4_1_1"/>
    <protectedRange sqref="H120:J120 R116:R119 F116:F120 K119:L119 J116:L116 K117:K118" name="区域1_22_4_1_3_1"/>
    <protectedRange sqref="F120 H120:J120" name="区域1_53_1_1"/>
    <protectedRange sqref="B120" name="区域1_58_1_1"/>
    <protectedRange sqref="B116:B119" name="区域1_83_1_1"/>
    <protectedRange sqref="R116:R119 F116:F119 K119:L119 J116:L116 K117:K118" name="区域1_84_1_1"/>
    <protectedRange sqref="Q116:Q120" name="区域1_6_1_53_6_2_2_2_1_3"/>
    <protectedRange sqref="J117" name="区域1_22_4_1_3_1_1"/>
    <protectedRange sqref="J117" name="区域1_84_1_1_1"/>
    <protectedRange sqref="J118" name="区域1_22_4_1_3_1_2"/>
    <protectedRange sqref="J118" name="区域1_84_1_1_2"/>
    <protectedRange sqref="L117" name="区域1_22_4_1_3_1_3"/>
    <protectedRange sqref="L117" name="区域1_84_1_1_3"/>
    <protectedRange sqref="L118" name="区域1_22_4_1_3_1_4"/>
    <protectedRange sqref="L118" name="区域1_84_1_1_4"/>
    <protectedRange sqref="B321" name="区域1_21_3_2_2"/>
    <protectedRange sqref="F321" name="区域1_22_4_8_5"/>
    <protectedRange sqref="F321" name="区域1_9_2_2_5"/>
    <protectedRange sqref="G321" name="区域1_22_4_8_6"/>
    <protectedRange sqref="G321" name="区域1_9_2_2_6"/>
    <protectedRange sqref="I322" name="区域1_18_2_1_2_2_1"/>
    <protectedRange sqref="B322" name="区域1_16_1_1_1_1"/>
    <protectedRange sqref="I322" name="区域1_18_2_1_7_1"/>
    <protectedRange sqref="I322" name="区域1_18_2_1_2_2_2"/>
    <protectedRange sqref="E322:G322" name="区域1_18_1_1_2_2"/>
    <protectedRange sqref="B322" name="区域1_16_1_1_1_2"/>
    <protectedRange sqref="E322:G322" name="区域1_18_1_1_1_1_2"/>
    <protectedRange sqref="I322" name="区域1_18_2_1_7_2"/>
    <protectedRange sqref="B322" name="区域1_21_2_1_1"/>
    <protectedRange sqref="B322" name="区域1_16_1_1_2"/>
    <protectedRange sqref="F322:H322" name="区域1_22_2_1_2"/>
    <protectedRange sqref="F322:H322" name="区域1_18_1_1_5"/>
    <protectedRange sqref="J322" name="区域1_22_3_1_1_1"/>
    <protectedRange sqref="J322" name="区域1_18_2_1_1_1"/>
    <protectedRange sqref="B74:B76" name="区域1_21_5"/>
    <protectedRange sqref="B74:B76" name="区域1_32_1"/>
    <protectedRange sqref="F74:F76" name="区域1_22_7"/>
    <protectedRange sqref="F74:F76" name="区域1_33_1"/>
    <protectedRange sqref="G74:H76" name="区域1_22_8"/>
    <protectedRange sqref="G74:H76" name="区域1_33_2"/>
    <protectedRange sqref="J74 J76" name="区域1_22_9"/>
    <protectedRange sqref="J74 J76" name="区域1_33_3"/>
    <protectedRange sqref="J75" name="区域1_22_10"/>
    <protectedRange sqref="J75" name="区域1_33_4"/>
    <protectedRange sqref="R75" name="区域1_44"/>
    <protectedRange sqref="R76" name="区域1_49"/>
    <protectedRange sqref="R77" name="区域1_36_1_1"/>
    <protectedRange sqref="B77" name="区域1_1"/>
    <protectedRange sqref="F77" name="区域1_3_1"/>
    <protectedRange sqref="G77:H77" name="区域1_4_1"/>
    <protectedRange sqref="J77" name="区域1_5"/>
    <protectedRange sqref="J323:J324" name="区域1_22_3_1_2"/>
    <protectedRange sqref="J323:J324" name="区域1_18_2_1_2"/>
    <protectedRange sqref="B324" name="区域1_21_6"/>
    <protectedRange sqref="F324:H324" name="区域1_22_11"/>
    <protectedRange sqref="P327:Q327" name="区域2_1_1_1"/>
    <protectedRange sqref="B328" name="区域1_21_2_1_2"/>
    <protectedRange sqref="B328" name="区域1_16_4_1"/>
    <protectedRange sqref="F328" name="区域1_22_4_1_1"/>
    <protectedRange sqref="F328" name="区域1_18_2_1_2_1"/>
    <protectedRange sqref="G328" name="区域1_22_4_1_1_1"/>
    <protectedRange sqref="G328" name="区域1_18_2_1_1_1_1"/>
    <protectedRange sqref="J328 L328" name="区域1_22_4_1_2"/>
    <protectedRange sqref="J328 L328" name="区域1_18_2_1_2_1_1"/>
    <protectedRange sqref="B121" name="区域1_12_2_1"/>
    <protectedRange sqref="F121" name="区域1_13_2_1"/>
    <protectedRange sqref="B121" name="区域1_21_3_1_1_1"/>
    <protectedRange sqref="H121:J121 F121" name="区域1_22_3_2_1_1"/>
    <protectedRange sqref="J122" name="区域1_1_1"/>
    <protectedRange sqref="E271:E274" name="区域1_6_1_4_1_1_2_1_1_2_1_1_2_3_2"/>
    <protectedRange sqref="B275" name="区域1_46"/>
    <protectedRange sqref="F275" name="区域1_47"/>
    <protectedRange sqref="B53" name="区域1_32"/>
    <protectedRange sqref="B59" name="区域1_21_3_1_2"/>
    <protectedRange sqref="H59:J59 F59" name="区域1_22_3_2_2"/>
    <protectedRange sqref="O63:P63 J63" name="区域1_1_1_1"/>
    <protectedRange sqref="E65" name="区域1_16_2_3_4_1_3_1_1"/>
    <protectedRange sqref="O211" name="区域1_6_1_53_6_2_2_2_2_1"/>
    <protectedRange sqref="B211" name="区域1_32_2_1"/>
    <protectedRange sqref="F211 K211:L211" name="区域1_33_2_1_1"/>
    <protectedRange sqref="Q211" name="区域1_6_1_53_6_2_2_2_1_1_1"/>
    <protectedRange sqref="B212" name="区域1_21_3_2_2_1"/>
    <protectedRange sqref="F212" name="区域1_22_4_8_3"/>
    <protectedRange sqref="F212" name="区域1_9_2_2_3"/>
    <protectedRange sqref="G212" name="区域1_22_4_8_4"/>
    <protectedRange sqref="G212" name="区域1_9_2_2_4"/>
    <protectedRange sqref="B214" name="区域1_21_3_2_1_1"/>
    <protectedRange sqref="J214 F214:H214" name="区域1_22_3_3_1_1"/>
    <protectedRange sqref="O292" name="区域1_6_1_53_6_2_2_2_3_1"/>
    <protectedRange sqref="Q292" name="区域1_6_1_53_6_2_2_2_1_2_1"/>
    <protectedRange sqref="J292" name="区域1_74_1_1_1"/>
    <protectedRange sqref="E294:G294" name="区域1_18_1_1_3"/>
    <protectedRange sqref="B294" name="区域1_16_1_1_4"/>
    <protectedRange sqref="E294:G294" name="区域1_18_1_1_4"/>
    <protectedRange sqref="I294" name="区域1_18_2_1_3"/>
    <protectedRange sqref="J294" name="区域1_22_3_1_1_2"/>
    <protectedRange sqref="J294" name="区域1_18_2_1_1_2"/>
    <protectedRange sqref="J36" name="区域1_22_10_1"/>
    <protectedRange sqref="J36" name="区域1_33_4_1"/>
    <protectedRange sqref="B35" name="区域1_34"/>
    <protectedRange sqref="F35" name="区域1_13"/>
    <protectedRange sqref="G35:H35" name="区域1_14"/>
    <protectedRange sqref="J35" name="区域1_15"/>
    <protectedRange sqref="R35" name="区域1_36_1"/>
    <protectedRange sqref="B36" name="区域1"/>
    <protectedRange sqref="F36" name="区域1_3"/>
    <protectedRange sqref="G36:H36" name="区域1_4"/>
    <protectedRange sqref="H37" name="区域1_22_13"/>
    <protectedRange sqref="J37" name="区域1_22_14"/>
    <protectedRange sqref="J37" name="区域1_6_1_30_4_1_1_1_1_4_1_1"/>
    <protectedRange sqref="F37:G37" name="区域1_22_13_1"/>
    <protectedRange sqref="B202" name="区域1_21_2_6_2"/>
    <protectedRange sqref="F202:L202" name="区域1_22_4_6_2"/>
    <protectedRange sqref="E202" name="区域1_6_1_4_1_1_2_1_1_2_1_1_2_3_2_1"/>
    <protectedRange sqref="J202" name="区域1_6_1_30_4_1_1_1_1_4_1_1_3_2"/>
    <protectedRange sqref="K44:M44 P44 M45" name="区域2_1_1_1_1"/>
    <protectedRange sqref="Q44" name="区域1_6_1_53_6_2_2_2_1_3_1"/>
    <protectedRange sqref="B203:B204" name="区域1_21_3_2_2_2"/>
    <protectedRange sqref="G203" name="区域1_22_4_8"/>
    <protectedRange sqref="G203" name="区域1_9_2_2"/>
    <protectedRange sqref="F204" name="区域1_22_4_8_1"/>
    <protectedRange sqref="F204" name="区域1_9_2_2_1"/>
    <protectedRange sqref="G204" name="区域1_22_4_8_2"/>
    <protectedRange sqref="G204" name="区域1_9_2_2_2"/>
    <protectedRange sqref="O286" name="区域1_6_1_53_6_2_2_2_3_1_1"/>
    <protectedRange sqref="Q286" name="区域1_6_1_53_6_2_2_2_1_2_1_1"/>
    <protectedRange sqref="B286" name="区域1_63_1_1"/>
    <protectedRange sqref="F286:I286 K286" name="区域1_64_1_1"/>
    <protectedRange sqref="J286" name="区域1_74_1_1_1_1"/>
    <protectedRange sqref="B51" name="区域1_2"/>
    <protectedRange sqref="G49:G50 O49:O50 Q49:Q50 C49:C50" name="区域1_1_1_2"/>
    <protectedRange sqref="P49:P50" name="区域1_5_1"/>
    <protectedRange sqref="J49:J50" name="区域1_7_1"/>
    <protectedRange sqref="B49 F49 H49:I49 K49:L49 L50 R49:S50" name="区域1_8"/>
    <protectedRange sqref="B50 F50 K50 N49:N50 H50:I50" name="区域1_9"/>
    <protectedRange sqref="S128" name="区域1_29_2_1_1_12_1_1_1_1"/>
    <protectedRange sqref="S129" name="区域1_29_2_1_1_12_1_1_1_1_1"/>
    <protectedRange sqref="S132" name="区域1_29_2_1_1_12_1_1_1_4"/>
    <protectedRange sqref="O135:O137" name="区域1_6_1_53_6_2_2_2_4_1"/>
    <protectedRange sqref="P135:P136" name="区域1_2_3_1_1_1_9_2_1_1_1_3_1_2_1"/>
    <protectedRange sqref="Q135:Q137" name="区域1_6_1_53_6_2_2_2_1_3_2"/>
    <protectedRange sqref="B135:B136" name="区域1_21_1_1_1"/>
    <protectedRange sqref="F135:H136 J135:L136" name="区域1_22_1_1_1"/>
    <protectedRange sqref="B135:B136" name="区域1_83_2"/>
    <protectedRange sqref="F136:H136 F135:G135 J135:L136" name="区域1_84_2"/>
    <protectedRange sqref="B330:B331" name="区域1_2_1"/>
    <protectedRange sqref="S146 B142:C142 F142:K142 O141:P141 O142:S142 G143:G145 O143:O145 Q143:Q145 C143:C145 J141" name="区域1_1_1_3"/>
    <protectedRange sqref="F143 B143:B145 R143:S145 H143:K143 P143:P145" name="区域1_5_1_1"/>
    <protectedRange sqref="F144 H144:K144" name="区域1_6"/>
    <protectedRange sqref="F145 H145:K145 J146" name="区域1_7_1_1"/>
    <protectedRange sqref="L146 R146" name="区域1_8_1"/>
    <protectedRange sqref="N142 P146 B146 F146 K146 N145 H146:I146" name="区域1_9_1"/>
    <protectedRange sqref="J148" name="区域1_22_10_2"/>
    <protectedRange sqref="J148" name="区域1_33_4_2"/>
    <protectedRange sqref="B148" name="区域1_21"/>
    <protectedRange sqref="F148:H148" name="区域1_22_13_2"/>
    <protectedRange sqref="F149:F150 F151:H151" name="区域1_22_13_2_1"/>
    <protectedRange sqref="J151" name="区域1_6_1_30_4_1_1_1_1_4_1_1_2"/>
    <protectedRange sqref="B149" name="区域1_21_9_1"/>
    <protectedRange sqref="E149:F149" name="区域1_22_13_2_1_1"/>
    <protectedRange sqref="H149:H150" name="区域1_22_14_2_1"/>
    <protectedRange sqref="H149:H150" name="区域1_6_1_30_4_1_1_1_1_4_1_1_2_2"/>
    <protectedRange sqref="J149:J150" name="区域1_22_14_2_1_1"/>
    <protectedRange sqref="J149:J150" name="区域1_6_1_30_4_1_1_1_1_4_1_1_2_1"/>
    <protectedRange sqref="J151" name="区域1_22_14_2_1_1_1"/>
    <protectedRange sqref="J151" name="区域1_6_1_30_4_1_1_1_1_4_1_1_2_1_1"/>
    <protectedRange sqref="R248" name="区域1_36_1_1_1"/>
    <protectedRange sqref="J248" name="区域1_22_14_4"/>
    <protectedRange sqref="J152" name="区域1_25_3_1_1_1_1_1_1"/>
    <protectedRange sqref="P338:Q338" name="区域2_1_1_1_2"/>
    <protectedRange sqref="P256:Q256 L256:M256" name="区域2_1_3_1"/>
    <protectedRange sqref="O157:P157 G158:G159 B158:C159 J158:J159 O158:S159 S160:S161" name="区域1_1_1_4"/>
    <protectedRange sqref="F158 H158:I158 K158" name="区域1_3_2"/>
    <protectedRange sqref="F159 H159:I159 K159" name="区域1_4_2"/>
    <protectedRange sqref="N158:N159" name="区域1_9_2"/>
    <protectedRange sqref="O352" name="区域1_6_1_53_6_2_2_2_2_1_1"/>
    <protectedRange sqref="Q352" name="区域1_6_1_53_6_2_2_2_1_1_1_1"/>
    <protectedRange sqref="B352" name="区域1_73_1_1"/>
    <protectedRange sqref="F352:H352 J352:L352" name="区域1_74_1_2"/>
    <protectedRange sqref="R347" name="区域1_36_2"/>
    <protectedRange sqref="J347" name="区域1_22_3"/>
    <protectedRange sqref="J347" name="区域1_18_2_1"/>
    <protectedRange sqref="B347" name="区域1_16_4"/>
    <protectedRange sqref="H347" name="区域1_22_12"/>
    <protectedRange sqref="H347" name="区域1_18_6"/>
    <protectedRange sqref="B347" name="区域1_21_7"/>
    <protectedRange sqref="B347" name="区域1_16_4_2"/>
    <protectedRange sqref="F347:G347" name="区域1_22_12_1"/>
    <protectedRange sqref="F347:G347" name="区域1_18_6_1"/>
  </protectedRanges>
  <autoFilter ref="A4:FP360">
    <extLst/>
  </autoFilter>
  <mergeCells count="16">
    <mergeCell ref="I3:J3"/>
    <mergeCell ref="K3:L3"/>
    <mergeCell ref="M3:N3"/>
    <mergeCell ref="O3:P3"/>
    <mergeCell ref="Q3:R3"/>
    <mergeCell ref="A61546:N61546"/>
    <mergeCell ref="A3:A4"/>
    <mergeCell ref="B3:B4"/>
    <mergeCell ref="C3:C4"/>
    <mergeCell ref="D3:D4"/>
    <mergeCell ref="E3:E4"/>
    <mergeCell ref="F3:F4"/>
    <mergeCell ref="G3:G4"/>
    <mergeCell ref="H3:H4"/>
    <mergeCell ref="S3:S4"/>
    <mergeCell ref="A1:S2"/>
  </mergeCells>
  <dataValidations count="11">
    <dataValidation type="list" allowBlank="1" showInputMessage="1" showErrorMessage="1" errorTitle="温馨提示" error="请单击向下三角尖,并从列表框中的备选答案中选择一个." sqref="D8 D43 D115 D155 D242 D256 D270 D290 D298 D320 D109:D112 D128:D134">
      <formula1>__xlbgnm.</formula1>
    </dataValidation>
    <dataValidation type="list" allowBlank="1" showInputMessage="1" showErrorMessage="1" errorTitle="出错提示" error="请单击向下三角尖,并从列表框中的备选答案中选择一个." sqref="N208 M286:N286 M321:N321 M352:N352 N49:N50 N142:N143 N145:N146 N158:N159 R116:R119 M292:N293 M330:N331">
      <formula1>CompleteAndStart</formula1>
    </dataValidation>
    <dataValidation allowBlank="1" showErrorMessage="1" sqref="B25 F37 O87 O89 J107 J112 B125 B178 O190 F200 F202 F235 B238 O275 B303 F303 F316 F318 F342 B109:B110 B296:B297 B316:B318 F148:F151 F296:F297 H57:H58 J109:J110 O31:O33 O192:O193"/>
    <dataValidation type="list" allowBlank="1" showInputMessage="1" showErrorMessage="1" errorTitle="温馨提示" error="请单击向下三角尖,并从列表框中的备选答案中选择一个." sqref="H43 G201 G285 G343 G271:G274">
      <formula1>_</formula1>
    </dataValidation>
    <dataValidation type="list" allowBlank="1" showInputMessage="1" showErrorMessage="1" errorTitle="温馨提示" error="请单击向下三角尖,并从列表框中的备选答案中选择一个." sqref="D201 D285">
      <formula1>__1_</formula1>
    </dataValidation>
    <dataValidation type="list" allowBlank="1" showInputMessage="1" showErrorMessage="1" errorTitle="提示框" error="请单击向下三角尖,并从列表框中的备选答案中选择一个." sqref="E44 E59 E65 E211 E352 E119:E120 E135:E137">
      <formula1>__1_</formula1>
    </dataValidation>
    <dataValidation type="list" allowBlank="1" showInputMessage="1" showErrorMessage="1" errorTitle="出错提示" error="请单击向下三角尖,并从列表框中的备选答案中选择一个." sqref="E67 E72 E220 E69:E70">
      <formula1>INDIRECT(#REF!)</formula1>
    </dataValidation>
    <dataValidation type="list" allowBlank="1" showInputMessage="1" showErrorMessage="1" errorTitle="提示框" error="请单击向下三角尖,并从列表框中的备选答案中选择一个." sqref="E128:E131">
      <formula1>__xlbgnm.</formula1>
    </dataValidation>
    <dataValidation type="list" allowBlank="1" showInputMessage="1" showErrorMessage="1" errorTitle="出错提示" error="请单击向下三角尖,并从列表框中的备选答案中选择一个." sqref="S115 S256 S345 S271:S274">
      <formula1>__xlbgnm.</formula1>
    </dataValidation>
    <dataValidation type="list" allowBlank="1" showInputMessage="1" showErrorMessage="1" errorTitle="出错提示" error="请单击向下三角尖,并从列表框中的备选答案中选择一个." sqref="S300">
      <formula1>_1_</formula1>
    </dataValidation>
    <dataValidation type="list" allowBlank="1" showInputMessage="1" showErrorMessage="1" errorTitle="提示框" error="请单击向下三角尖,并从列表框中的备选答案中选择一个." sqref="O143:O145">
      <formula1>AREA</formula1>
    </dataValidation>
  </dataValidations>
  <pageMargins left="0.509027777777778" right="0.388888888888889" top="0.588888888888889" bottom="0.46875" header="0.279166666666667" footer="0.279166666666667"/>
  <pageSetup paperSize="9" orientation="landscape"/>
  <headerFooter alignWithMargins="0">
    <oddFooter>&amp;C第 &amp;P 页</oddFooter>
  </headerFooter>
  <rowBreaks count="2" manualBreakCount="2">
    <brk id="354" max="16383" man="1"/>
    <brk id="355" max="18"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8"/>
  </sheetPr>
  <dimension ref="A1:HE338"/>
  <sheetViews>
    <sheetView view="pageBreakPreview" zoomScaleNormal="100" workbookViewId="0">
      <pane ySplit="3" topLeftCell="A283" activePane="bottomLeft" state="frozen"/>
      <selection/>
      <selection pane="bottomLeft" activeCell="D4" sqref="A1:N65536"/>
    </sheetView>
  </sheetViews>
  <sheetFormatPr defaultColWidth="9" defaultRowHeight="14.25"/>
  <cols>
    <col min="1" max="1" width="3.625" style="443" customWidth="1"/>
    <col min="2" max="2" width="13.125" style="444" customWidth="1"/>
    <col min="3" max="3" width="5.875" hidden="1" customWidth="1"/>
    <col min="4" max="4" width="7.25" style="443" customWidth="1"/>
    <col min="5" max="5" width="6.5" style="445" customWidth="1"/>
    <col min="6" max="6" width="33.75" style="446" customWidth="1"/>
    <col min="7" max="7" width="8.125" style="445" customWidth="1"/>
    <col min="8" max="8" width="9.125" style="447" customWidth="1"/>
    <col min="9" max="9" width="9.75" style="35" customWidth="1"/>
    <col min="10" max="10" width="22.25" style="444" customWidth="1"/>
    <col min="11" max="11" width="8.875" customWidth="1"/>
    <col min="12" max="12" width="21.25" style="446" customWidth="1"/>
    <col min="13" max="13" width="7.25" style="448" customWidth="1"/>
    <col min="14" max="14" width="7.875" style="448" customWidth="1"/>
    <col min="15" max="21" width="9" customWidth="1"/>
  </cols>
  <sheetData>
    <row r="1" ht="48" customHeight="1" spans="1:20">
      <c r="A1" s="539" t="s">
        <v>1482</v>
      </c>
      <c r="B1" s="539"/>
      <c r="C1" s="539"/>
      <c r="D1" s="539"/>
      <c r="E1" s="539"/>
      <c r="F1" s="539"/>
      <c r="G1" s="539"/>
      <c r="H1" s="539"/>
      <c r="I1" s="539"/>
      <c r="J1" s="577"/>
      <c r="K1" s="539"/>
      <c r="L1" s="539"/>
      <c r="M1" s="539"/>
      <c r="N1" s="539"/>
      <c r="O1" s="578"/>
      <c r="P1" s="578"/>
      <c r="Q1" s="578"/>
      <c r="R1" s="578"/>
      <c r="S1" s="578"/>
      <c r="T1" s="591"/>
    </row>
    <row r="2" s="28" customFormat="1" ht="29.25" customHeight="1" spans="1:20">
      <c r="A2" s="220" t="s">
        <v>1</v>
      </c>
      <c r="B2" s="220" t="s">
        <v>2</v>
      </c>
      <c r="C2" s="220" t="s">
        <v>3</v>
      </c>
      <c r="D2" s="220" t="s">
        <v>4</v>
      </c>
      <c r="E2" s="270" t="s">
        <v>1452</v>
      </c>
      <c r="F2" s="270" t="s">
        <v>6</v>
      </c>
      <c r="G2" s="270" t="s">
        <v>7</v>
      </c>
      <c r="H2" s="270" t="s">
        <v>8</v>
      </c>
      <c r="I2" s="541" t="s">
        <v>9</v>
      </c>
      <c r="J2" s="542"/>
      <c r="K2" s="220" t="s">
        <v>10</v>
      </c>
      <c r="L2" s="220"/>
      <c r="M2" s="475" t="s">
        <v>11</v>
      </c>
      <c r="N2" s="475"/>
      <c r="O2" s="579" t="s">
        <v>1483</v>
      </c>
      <c r="P2" s="579"/>
      <c r="Q2" s="579" t="s">
        <v>13</v>
      </c>
      <c r="R2" s="579"/>
      <c r="S2" s="579" t="s">
        <v>1484</v>
      </c>
      <c r="T2" s="579" t="s">
        <v>14</v>
      </c>
    </row>
    <row r="3" s="28" customFormat="1" ht="24" customHeight="1" spans="1:20">
      <c r="A3" s="220"/>
      <c r="B3" s="220"/>
      <c r="C3" s="220"/>
      <c r="D3" s="220"/>
      <c r="E3" s="270"/>
      <c r="F3" s="270"/>
      <c r="G3" s="270"/>
      <c r="H3" s="270"/>
      <c r="I3" s="476" t="s">
        <v>15</v>
      </c>
      <c r="J3" s="220" t="s">
        <v>16</v>
      </c>
      <c r="K3" s="220" t="s">
        <v>17</v>
      </c>
      <c r="L3" s="224" t="s">
        <v>18</v>
      </c>
      <c r="M3" s="258" t="s">
        <v>19</v>
      </c>
      <c r="N3" s="258" t="s">
        <v>20</v>
      </c>
      <c r="O3" s="579" t="s">
        <v>21</v>
      </c>
      <c r="P3" s="579" t="s">
        <v>22</v>
      </c>
      <c r="Q3" s="579" t="s">
        <v>23</v>
      </c>
      <c r="R3" s="579" t="s">
        <v>22</v>
      </c>
      <c r="S3" s="579"/>
      <c r="T3" s="579"/>
    </row>
    <row r="4" s="448" customFormat="1" ht="24.95" customHeight="1" spans="1:20">
      <c r="A4" s="224"/>
      <c r="B4" s="450" t="str">
        <f>"合计"&amp;SUBTOTAL(3,A4:A338)-3&amp;"个"</f>
        <v>合计311个</v>
      </c>
      <c r="C4" s="224"/>
      <c r="D4" s="224"/>
      <c r="E4" s="227"/>
      <c r="F4" s="450"/>
      <c r="G4" s="227"/>
      <c r="H4" s="476">
        <f t="shared" ref="H4:I4" si="0">SUM(H5,H165,H253)</f>
        <v>18717879.83</v>
      </c>
      <c r="I4" s="476">
        <f t="shared" si="0"/>
        <v>1095490</v>
      </c>
      <c r="J4" s="450"/>
      <c r="K4" s="476">
        <f>SUM(K5,K165,K253)</f>
        <v>2148497</v>
      </c>
      <c r="L4" s="224"/>
      <c r="M4" s="258"/>
      <c r="N4" s="258"/>
      <c r="O4" s="580"/>
      <c r="P4" s="580"/>
      <c r="Q4" s="580"/>
      <c r="R4" s="580"/>
      <c r="S4" s="580"/>
      <c r="T4" s="580"/>
    </row>
    <row r="5" s="557" customFormat="1" ht="24.75" customHeight="1" spans="1:20">
      <c r="A5" s="452" t="s">
        <v>24</v>
      </c>
      <c r="B5" s="453" t="str">
        <f>"在建项目"&amp;SUBTOTAL(3,A7:A165)-2&amp;"个"</f>
        <v>在建项目152个</v>
      </c>
      <c r="C5" s="532"/>
      <c r="D5" s="452"/>
      <c r="E5" s="533"/>
      <c r="F5" s="453"/>
      <c r="G5" s="454"/>
      <c r="H5" s="455">
        <f t="shared" ref="H5:I5" si="1">SUM(H6,H37,H51,H64,H148,H157)</f>
        <v>5258636.47</v>
      </c>
      <c r="I5" s="455">
        <f t="shared" si="1"/>
        <v>1072190</v>
      </c>
      <c r="J5" s="453"/>
      <c r="K5" s="455">
        <f>SUM(K6,K37,K51,K64,K148,K157)</f>
        <v>1215437</v>
      </c>
      <c r="L5" s="453"/>
      <c r="M5" s="532"/>
      <c r="N5" s="532"/>
      <c r="O5" s="532"/>
      <c r="P5" s="532"/>
      <c r="Q5" s="532"/>
      <c r="R5" s="532"/>
      <c r="S5" s="532"/>
      <c r="T5" s="592"/>
    </row>
    <row r="6" s="558" customFormat="1" ht="24.75" customHeight="1" spans="1:21">
      <c r="A6" s="566"/>
      <c r="B6" s="566" t="str">
        <f>"工业类"&amp;SUBTOTAL(3,A6:A36)&amp;"个"</f>
        <v>工业类30个</v>
      </c>
      <c r="C6" s="567"/>
      <c r="D6" s="566"/>
      <c r="E6" s="568"/>
      <c r="F6" s="569"/>
      <c r="G6" s="570"/>
      <c r="H6" s="571">
        <f t="shared" ref="H6:I6" si="2">SUM(H7:H36)</f>
        <v>550700</v>
      </c>
      <c r="I6" s="571">
        <f t="shared" si="2"/>
        <v>163600</v>
      </c>
      <c r="J6" s="569"/>
      <c r="K6" s="571">
        <f>SUM(K7:K36)</f>
        <v>214700</v>
      </c>
      <c r="L6" s="569"/>
      <c r="M6" s="567"/>
      <c r="N6" s="567"/>
      <c r="O6" s="567"/>
      <c r="P6" s="567"/>
      <c r="Q6" s="567"/>
      <c r="R6" s="567"/>
      <c r="S6" s="567"/>
      <c r="T6" s="593"/>
      <c r="U6" s="594"/>
    </row>
    <row r="7" s="441" customFormat="1" ht="22.5" spans="1:20">
      <c r="A7" s="470">
        <v>1</v>
      </c>
      <c r="B7" s="520" t="s">
        <v>1025</v>
      </c>
      <c r="C7" s="464" t="s">
        <v>103</v>
      </c>
      <c r="D7" s="464" t="s">
        <v>433</v>
      </c>
      <c r="E7" s="457" t="s">
        <v>984</v>
      </c>
      <c r="F7" s="492" t="s">
        <v>1026</v>
      </c>
      <c r="G7" s="457" t="s">
        <v>106</v>
      </c>
      <c r="H7" s="466">
        <v>5000</v>
      </c>
      <c r="I7" s="464">
        <v>0</v>
      </c>
      <c r="J7" s="465" t="s">
        <v>1485</v>
      </c>
      <c r="K7" s="464">
        <v>3500</v>
      </c>
      <c r="L7" s="465" t="s">
        <v>1486</v>
      </c>
      <c r="M7" s="464" t="s">
        <v>92</v>
      </c>
      <c r="N7" s="522" t="s">
        <v>34</v>
      </c>
      <c r="O7" s="464"/>
      <c r="P7" s="464"/>
      <c r="Q7" s="464"/>
      <c r="R7" s="464"/>
      <c r="S7" s="464"/>
      <c r="T7" s="464"/>
    </row>
    <row r="8" s="448" customFormat="1" ht="25.5" customHeight="1" spans="1:20">
      <c r="A8" s="470">
        <v>2</v>
      </c>
      <c r="B8" s="523" t="s">
        <v>1028</v>
      </c>
      <c r="C8" s="464" t="s">
        <v>103</v>
      </c>
      <c r="D8" s="464" t="s">
        <v>433</v>
      </c>
      <c r="E8" s="457" t="s">
        <v>984</v>
      </c>
      <c r="F8" s="492" t="s">
        <v>1029</v>
      </c>
      <c r="G8" s="457" t="s">
        <v>106</v>
      </c>
      <c r="H8" s="466">
        <v>5000</v>
      </c>
      <c r="I8" s="470">
        <v>0</v>
      </c>
      <c r="J8" s="524" t="s">
        <v>1487</v>
      </c>
      <c r="K8" s="470">
        <v>3000</v>
      </c>
      <c r="L8" s="465" t="s">
        <v>1488</v>
      </c>
      <c r="M8" s="464" t="s">
        <v>289</v>
      </c>
      <c r="N8" s="464" t="s">
        <v>173</v>
      </c>
      <c r="O8" s="464" t="s">
        <v>1032</v>
      </c>
      <c r="P8" s="464" t="s">
        <v>1033</v>
      </c>
      <c r="Q8" s="464" t="s">
        <v>700</v>
      </c>
      <c r="R8" s="464" t="s">
        <v>1034</v>
      </c>
      <c r="S8" s="464" t="s">
        <v>1489</v>
      </c>
      <c r="T8" s="464" t="s">
        <v>905</v>
      </c>
    </row>
    <row r="9" s="448" customFormat="1" ht="33.75" spans="1:20">
      <c r="A9" s="470">
        <v>3</v>
      </c>
      <c r="B9" s="182" t="s">
        <v>1192</v>
      </c>
      <c r="C9" s="464" t="s">
        <v>50</v>
      </c>
      <c r="D9" s="183" t="s">
        <v>433</v>
      </c>
      <c r="E9" s="184" t="s">
        <v>1144</v>
      </c>
      <c r="F9" s="182" t="s">
        <v>1193</v>
      </c>
      <c r="G9" s="184" t="s">
        <v>89</v>
      </c>
      <c r="H9" s="462">
        <v>9000</v>
      </c>
      <c r="I9" s="183">
        <v>3000</v>
      </c>
      <c r="J9" s="484" t="s">
        <v>1490</v>
      </c>
      <c r="K9" s="464">
        <v>5000</v>
      </c>
      <c r="L9" s="465" t="s">
        <v>1178</v>
      </c>
      <c r="M9" s="464" t="s">
        <v>92</v>
      </c>
      <c r="N9" s="457" t="s">
        <v>34</v>
      </c>
      <c r="O9" s="457" t="s">
        <v>1194</v>
      </c>
      <c r="P9" s="457" t="s">
        <v>1195</v>
      </c>
      <c r="Q9" s="457" t="s">
        <v>1150</v>
      </c>
      <c r="R9" s="457" t="s">
        <v>1151</v>
      </c>
      <c r="S9" s="457"/>
      <c r="T9" s="457"/>
    </row>
    <row r="10" s="448" customFormat="1" ht="33.75" spans="1:20">
      <c r="A10" s="470">
        <v>4</v>
      </c>
      <c r="B10" s="182" t="s">
        <v>1202</v>
      </c>
      <c r="C10" s="464" t="s">
        <v>50</v>
      </c>
      <c r="D10" s="183" t="s">
        <v>433</v>
      </c>
      <c r="E10" s="184" t="s">
        <v>1144</v>
      </c>
      <c r="F10" s="182" t="s">
        <v>1203</v>
      </c>
      <c r="G10" s="184" t="s">
        <v>106</v>
      </c>
      <c r="H10" s="462">
        <v>6000</v>
      </c>
      <c r="I10" s="183">
        <v>3000</v>
      </c>
      <c r="J10" s="484" t="s">
        <v>1491</v>
      </c>
      <c r="K10" s="464">
        <v>3000</v>
      </c>
      <c r="L10" s="465" t="s">
        <v>1205</v>
      </c>
      <c r="M10" s="464" t="s">
        <v>122</v>
      </c>
      <c r="N10" s="457"/>
      <c r="O10" s="457" t="s">
        <v>1206</v>
      </c>
      <c r="P10" s="457" t="s">
        <v>1207</v>
      </c>
      <c r="Q10" s="457" t="s">
        <v>1150</v>
      </c>
      <c r="R10" s="457" t="s">
        <v>1186</v>
      </c>
      <c r="S10" s="457"/>
      <c r="T10" s="457"/>
    </row>
    <row r="11" s="448" customFormat="1" ht="33.75" spans="1:20">
      <c r="A11" s="470">
        <v>5</v>
      </c>
      <c r="B11" s="182" t="s">
        <v>1208</v>
      </c>
      <c r="C11" s="464" t="s">
        <v>50</v>
      </c>
      <c r="D11" s="183" t="s">
        <v>433</v>
      </c>
      <c r="E11" s="184" t="s">
        <v>1144</v>
      </c>
      <c r="F11" s="182" t="s">
        <v>1492</v>
      </c>
      <c r="G11" s="184" t="s">
        <v>106</v>
      </c>
      <c r="H11" s="462">
        <v>5000</v>
      </c>
      <c r="I11" s="183">
        <v>2500</v>
      </c>
      <c r="J11" s="484" t="s">
        <v>1493</v>
      </c>
      <c r="K11" s="464">
        <v>2500</v>
      </c>
      <c r="L11" s="465" t="s">
        <v>1205</v>
      </c>
      <c r="M11" s="464" t="s">
        <v>122</v>
      </c>
      <c r="N11" s="457"/>
      <c r="O11" s="457" t="s">
        <v>1211</v>
      </c>
      <c r="P11" s="457" t="s">
        <v>1212</v>
      </c>
      <c r="Q11" s="457" t="s">
        <v>1150</v>
      </c>
      <c r="R11" s="457" t="s">
        <v>1186</v>
      </c>
      <c r="S11" s="457"/>
      <c r="T11" s="457"/>
    </row>
    <row r="12" s="448" customFormat="1" ht="33.75" spans="1:20">
      <c r="A12" s="470">
        <v>6</v>
      </c>
      <c r="B12" s="182" t="s">
        <v>1235</v>
      </c>
      <c r="C12" s="464" t="s">
        <v>103</v>
      </c>
      <c r="D12" s="183" t="s">
        <v>433</v>
      </c>
      <c r="E12" s="184" t="s">
        <v>1144</v>
      </c>
      <c r="F12" s="182" t="s">
        <v>1494</v>
      </c>
      <c r="G12" s="184">
        <v>2016</v>
      </c>
      <c r="H12" s="462">
        <v>3500</v>
      </c>
      <c r="I12" s="183">
        <v>500</v>
      </c>
      <c r="J12" s="484" t="s">
        <v>1204</v>
      </c>
      <c r="K12" s="464">
        <v>3500</v>
      </c>
      <c r="L12" s="465" t="s">
        <v>1178</v>
      </c>
      <c r="M12" s="464" t="s">
        <v>92</v>
      </c>
      <c r="N12" s="457" t="s">
        <v>34</v>
      </c>
      <c r="O12" s="457" t="s">
        <v>1237</v>
      </c>
      <c r="P12" s="457" t="s">
        <v>1238</v>
      </c>
      <c r="Q12" s="457" t="s">
        <v>1150</v>
      </c>
      <c r="R12" s="457" t="s">
        <v>1239</v>
      </c>
      <c r="S12" s="457"/>
      <c r="T12" s="457"/>
    </row>
    <row r="13" s="448" customFormat="1" ht="33.75" spans="1:20">
      <c r="A13" s="470">
        <v>7</v>
      </c>
      <c r="B13" s="182" t="s">
        <v>1240</v>
      </c>
      <c r="C13" s="464" t="s">
        <v>103</v>
      </c>
      <c r="D13" s="183" t="s">
        <v>433</v>
      </c>
      <c r="E13" s="184" t="s">
        <v>1144</v>
      </c>
      <c r="F13" s="182" t="s">
        <v>1495</v>
      </c>
      <c r="G13" s="184">
        <v>2016</v>
      </c>
      <c r="H13" s="462">
        <v>3000</v>
      </c>
      <c r="I13" s="183">
        <v>500</v>
      </c>
      <c r="J13" s="484" t="s">
        <v>1204</v>
      </c>
      <c r="K13" s="464">
        <v>3000</v>
      </c>
      <c r="L13" s="465" t="s">
        <v>1178</v>
      </c>
      <c r="M13" s="464" t="s">
        <v>92</v>
      </c>
      <c r="N13" s="457" t="s">
        <v>34</v>
      </c>
      <c r="O13" s="457" t="s">
        <v>1242</v>
      </c>
      <c r="P13" s="457" t="s">
        <v>1243</v>
      </c>
      <c r="Q13" s="457" t="s">
        <v>1150</v>
      </c>
      <c r="R13" s="457" t="s">
        <v>1244</v>
      </c>
      <c r="S13" s="457"/>
      <c r="T13" s="457"/>
    </row>
    <row r="14" s="448" customFormat="1" ht="33.75" spans="1:20">
      <c r="A14" s="470">
        <v>8</v>
      </c>
      <c r="B14" s="182" t="s">
        <v>1496</v>
      </c>
      <c r="C14" s="464" t="s">
        <v>26</v>
      </c>
      <c r="D14" s="183" t="s">
        <v>433</v>
      </c>
      <c r="E14" s="184" t="s">
        <v>1265</v>
      </c>
      <c r="F14" s="182" t="s">
        <v>1497</v>
      </c>
      <c r="G14" s="184" t="s">
        <v>119</v>
      </c>
      <c r="H14" s="462">
        <v>1500</v>
      </c>
      <c r="I14" s="183">
        <v>500</v>
      </c>
      <c r="J14" s="484" t="s">
        <v>1307</v>
      </c>
      <c r="K14" s="464">
        <v>1000</v>
      </c>
      <c r="L14" s="465" t="s">
        <v>1498</v>
      </c>
      <c r="M14" s="464" t="s">
        <v>115</v>
      </c>
      <c r="N14" s="457"/>
      <c r="O14" s="457" t="s">
        <v>1308</v>
      </c>
      <c r="P14" s="457" t="s">
        <v>1309</v>
      </c>
      <c r="Q14" s="457" t="s">
        <v>1271</v>
      </c>
      <c r="R14" s="457" t="s">
        <v>1310</v>
      </c>
      <c r="S14" s="457"/>
      <c r="T14" s="457"/>
    </row>
    <row r="15" s="448" customFormat="1" ht="33.75" spans="1:20">
      <c r="A15" s="470">
        <v>9</v>
      </c>
      <c r="B15" s="182" t="s">
        <v>1499</v>
      </c>
      <c r="C15" s="464" t="s">
        <v>188</v>
      </c>
      <c r="D15" s="183" t="s">
        <v>433</v>
      </c>
      <c r="E15" s="184" t="s">
        <v>1265</v>
      </c>
      <c r="F15" s="182" t="s">
        <v>1366</v>
      </c>
      <c r="G15" s="184" t="s">
        <v>106</v>
      </c>
      <c r="H15" s="462">
        <v>20000</v>
      </c>
      <c r="I15" s="501"/>
      <c r="J15" s="465" t="s">
        <v>1500</v>
      </c>
      <c r="K15" s="464">
        <v>10000</v>
      </c>
      <c r="L15" s="465" t="s">
        <v>1501</v>
      </c>
      <c r="M15" s="464" t="s">
        <v>289</v>
      </c>
      <c r="N15" s="464"/>
      <c r="O15" s="457" t="s">
        <v>1368</v>
      </c>
      <c r="P15" s="457" t="s">
        <v>1369</v>
      </c>
      <c r="Q15" s="457" t="s">
        <v>966</v>
      </c>
      <c r="R15" s="457" t="s">
        <v>1066</v>
      </c>
      <c r="S15" s="457"/>
      <c r="T15" s="457"/>
    </row>
    <row r="16" s="502" customFormat="1" ht="22.5" spans="1:21">
      <c r="A16" s="470">
        <v>10</v>
      </c>
      <c r="B16" s="180" t="s">
        <v>1022</v>
      </c>
      <c r="C16" s="464" t="s">
        <v>858</v>
      </c>
      <c r="D16" s="201" t="s">
        <v>852</v>
      </c>
      <c r="E16" s="464" t="s">
        <v>1448</v>
      </c>
      <c r="F16" s="492" t="s">
        <v>1502</v>
      </c>
      <c r="G16" s="464" t="s">
        <v>119</v>
      </c>
      <c r="H16" s="466">
        <v>32000</v>
      </c>
      <c r="I16" s="464">
        <v>20000</v>
      </c>
      <c r="J16" s="465" t="s">
        <v>1503</v>
      </c>
      <c r="K16" s="464">
        <v>12000</v>
      </c>
      <c r="L16" s="465" t="s">
        <v>1504</v>
      </c>
      <c r="M16" s="464"/>
      <c r="N16" s="522" t="s">
        <v>34</v>
      </c>
      <c r="O16" s="464"/>
      <c r="P16" s="464"/>
      <c r="Q16" s="464"/>
      <c r="R16" s="464"/>
      <c r="S16" s="464"/>
      <c r="T16" s="464"/>
      <c r="U16" s="507"/>
    </row>
    <row r="17" s="448" customFormat="1" ht="33.75" spans="1:20">
      <c r="A17" s="470">
        <v>11</v>
      </c>
      <c r="B17" s="182" t="s">
        <v>1143</v>
      </c>
      <c r="C17" s="464" t="s">
        <v>50</v>
      </c>
      <c r="D17" s="183" t="s">
        <v>433</v>
      </c>
      <c r="E17" s="184" t="s">
        <v>1144</v>
      </c>
      <c r="F17" s="182" t="s">
        <v>1145</v>
      </c>
      <c r="G17" s="184" t="s">
        <v>60</v>
      </c>
      <c r="H17" s="462">
        <v>8000</v>
      </c>
      <c r="I17" s="183">
        <v>4000</v>
      </c>
      <c r="J17" s="484" t="s">
        <v>1146</v>
      </c>
      <c r="K17" s="464">
        <v>4000</v>
      </c>
      <c r="L17" s="465" t="s">
        <v>1147</v>
      </c>
      <c r="M17" s="464"/>
      <c r="N17" s="457" t="s">
        <v>34</v>
      </c>
      <c r="O17" s="457" t="s">
        <v>1148</v>
      </c>
      <c r="P17" s="457" t="s">
        <v>1149</v>
      </c>
      <c r="Q17" s="457" t="s">
        <v>1150</v>
      </c>
      <c r="R17" s="457" t="s">
        <v>1151</v>
      </c>
      <c r="S17" s="457"/>
      <c r="T17" s="457"/>
    </row>
    <row r="18" s="448" customFormat="1" ht="33.75" spans="1:20">
      <c r="A18" s="470">
        <v>12</v>
      </c>
      <c r="B18" s="182" t="s">
        <v>1153</v>
      </c>
      <c r="C18" s="464" t="s">
        <v>50</v>
      </c>
      <c r="D18" s="183" t="s">
        <v>433</v>
      </c>
      <c r="E18" s="184" t="s">
        <v>1144</v>
      </c>
      <c r="F18" s="182" t="s">
        <v>1154</v>
      </c>
      <c r="G18" s="184" t="s">
        <v>460</v>
      </c>
      <c r="H18" s="462">
        <v>18000</v>
      </c>
      <c r="I18" s="183">
        <v>13000</v>
      </c>
      <c r="J18" s="484" t="s">
        <v>1155</v>
      </c>
      <c r="K18" s="464">
        <v>5000</v>
      </c>
      <c r="L18" s="465" t="s">
        <v>1156</v>
      </c>
      <c r="M18" s="464"/>
      <c r="N18" s="457" t="s">
        <v>34</v>
      </c>
      <c r="O18" s="457" t="s">
        <v>1157</v>
      </c>
      <c r="P18" s="457" t="s">
        <v>1158</v>
      </c>
      <c r="Q18" s="457" t="s">
        <v>1150</v>
      </c>
      <c r="R18" s="457" t="s">
        <v>1159</v>
      </c>
      <c r="S18" s="457"/>
      <c r="T18" s="457"/>
    </row>
    <row r="19" s="448" customFormat="1" ht="33.75" spans="1:20">
      <c r="A19" s="470">
        <v>13</v>
      </c>
      <c r="B19" s="182" t="s">
        <v>1160</v>
      </c>
      <c r="C19" s="464" t="s">
        <v>50</v>
      </c>
      <c r="D19" s="183" t="s">
        <v>433</v>
      </c>
      <c r="E19" s="184" t="s">
        <v>1144</v>
      </c>
      <c r="F19" s="182" t="s">
        <v>1161</v>
      </c>
      <c r="G19" s="184" t="s">
        <v>747</v>
      </c>
      <c r="H19" s="462">
        <v>5000</v>
      </c>
      <c r="I19" s="183">
        <v>3000</v>
      </c>
      <c r="J19" s="484" t="s">
        <v>1505</v>
      </c>
      <c r="K19" s="464">
        <v>2000</v>
      </c>
      <c r="L19" s="465" t="s">
        <v>1163</v>
      </c>
      <c r="M19" s="464"/>
      <c r="N19" s="457" t="s">
        <v>34</v>
      </c>
      <c r="O19" s="457" t="s">
        <v>1164</v>
      </c>
      <c r="P19" s="457" t="s">
        <v>1165</v>
      </c>
      <c r="Q19" s="457" t="s">
        <v>1150</v>
      </c>
      <c r="R19" s="457" t="s">
        <v>1151</v>
      </c>
      <c r="S19" s="457"/>
      <c r="T19" s="457"/>
    </row>
    <row r="20" s="448" customFormat="1" ht="33.75" spans="1:20">
      <c r="A20" s="470">
        <v>14</v>
      </c>
      <c r="B20" s="182" t="s">
        <v>1166</v>
      </c>
      <c r="C20" s="464" t="s">
        <v>50</v>
      </c>
      <c r="D20" s="183" t="s">
        <v>433</v>
      </c>
      <c r="E20" s="184" t="s">
        <v>1144</v>
      </c>
      <c r="F20" s="182" t="s">
        <v>1167</v>
      </c>
      <c r="G20" s="184" t="s">
        <v>60</v>
      </c>
      <c r="H20" s="462">
        <v>60000</v>
      </c>
      <c r="I20" s="183">
        <v>10000</v>
      </c>
      <c r="J20" s="484" t="s">
        <v>1168</v>
      </c>
      <c r="K20" s="464">
        <v>20000</v>
      </c>
      <c r="L20" s="465" t="s">
        <v>1169</v>
      </c>
      <c r="M20" s="464"/>
      <c r="N20" s="457" t="s">
        <v>34</v>
      </c>
      <c r="O20" s="457" t="s">
        <v>1170</v>
      </c>
      <c r="P20" s="457" t="s">
        <v>1171</v>
      </c>
      <c r="Q20" s="457" t="s">
        <v>1172</v>
      </c>
      <c r="R20" s="457" t="s">
        <v>1173</v>
      </c>
      <c r="S20" s="457"/>
      <c r="T20" s="457"/>
    </row>
    <row r="21" s="448" customFormat="1" ht="33.75" spans="1:20">
      <c r="A21" s="470">
        <v>15</v>
      </c>
      <c r="B21" s="182" t="s">
        <v>1175</v>
      </c>
      <c r="C21" s="464" t="s">
        <v>50</v>
      </c>
      <c r="D21" s="183" t="s">
        <v>433</v>
      </c>
      <c r="E21" s="184" t="s">
        <v>1144</v>
      </c>
      <c r="F21" s="182" t="s">
        <v>1176</v>
      </c>
      <c r="G21" s="184" t="s">
        <v>119</v>
      </c>
      <c r="H21" s="462">
        <v>6000</v>
      </c>
      <c r="I21" s="183">
        <v>3000</v>
      </c>
      <c r="J21" s="484" t="s">
        <v>1177</v>
      </c>
      <c r="K21" s="464">
        <v>3000</v>
      </c>
      <c r="L21" s="465" t="s">
        <v>1178</v>
      </c>
      <c r="M21" s="464"/>
      <c r="N21" s="457" t="s">
        <v>34</v>
      </c>
      <c r="O21" s="457" t="s">
        <v>1179</v>
      </c>
      <c r="P21" s="457" t="s">
        <v>1180</v>
      </c>
      <c r="Q21" s="457" t="s">
        <v>1150</v>
      </c>
      <c r="R21" s="457" t="s">
        <v>1173</v>
      </c>
      <c r="S21" s="457"/>
      <c r="T21" s="457"/>
    </row>
    <row r="22" s="448" customFormat="1" ht="33.75" spans="1:20">
      <c r="A22" s="470">
        <v>16</v>
      </c>
      <c r="B22" s="182" t="s">
        <v>1181</v>
      </c>
      <c r="C22" s="464" t="s">
        <v>50</v>
      </c>
      <c r="D22" s="183" t="s">
        <v>433</v>
      </c>
      <c r="E22" s="184" t="s">
        <v>1144</v>
      </c>
      <c r="F22" s="182" t="s">
        <v>1182</v>
      </c>
      <c r="G22" s="184" t="s">
        <v>119</v>
      </c>
      <c r="H22" s="462">
        <v>5000</v>
      </c>
      <c r="I22" s="183">
        <v>2000</v>
      </c>
      <c r="J22" s="484" t="s">
        <v>1506</v>
      </c>
      <c r="K22" s="464">
        <v>3000</v>
      </c>
      <c r="L22" s="465" t="s">
        <v>1178</v>
      </c>
      <c r="M22" s="464"/>
      <c r="N22" s="457" t="s">
        <v>34</v>
      </c>
      <c r="O22" s="457" t="s">
        <v>1184</v>
      </c>
      <c r="P22" s="457" t="s">
        <v>1185</v>
      </c>
      <c r="Q22" s="457" t="s">
        <v>1150</v>
      </c>
      <c r="R22" s="457" t="s">
        <v>1186</v>
      </c>
      <c r="S22" s="457"/>
      <c r="T22" s="457"/>
    </row>
    <row r="23" s="448" customFormat="1" ht="33.75" spans="1:20">
      <c r="A23" s="470">
        <v>17</v>
      </c>
      <c r="B23" s="182" t="s">
        <v>1187</v>
      </c>
      <c r="C23" s="464" t="s">
        <v>103</v>
      </c>
      <c r="D23" s="183" t="s">
        <v>433</v>
      </c>
      <c r="E23" s="184" t="s">
        <v>1144</v>
      </c>
      <c r="F23" s="182" t="s">
        <v>1188</v>
      </c>
      <c r="G23" s="184" t="s">
        <v>119</v>
      </c>
      <c r="H23" s="462">
        <v>5000</v>
      </c>
      <c r="I23" s="183">
        <v>2000</v>
      </c>
      <c r="J23" s="484" t="s">
        <v>1506</v>
      </c>
      <c r="K23" s="464">
        <v>3000</v>
      </c>
      <c r="L23" s="465" t="s">
        <v>1189</v>
      </c>
      <c r="M23" s="464"/>
      <c r="N23" s="457" t="s">
        <v>92</v>
      </c>
      <c r="O23" s="457" t="s">
        <v>1190</v>
      </c>
      <c r="P23" s="457" t="s">
        <v>1191</v>
      </c>
      <c r="Q23" s="457" t="s">
        <v>1150</v>
      </c>
      <c r="R23" s="457" t="s">
        <v>1159</v>
      </c>
      <c r="S23" s="457"/>
      <c r="T23" s="457"/>
    </row>
    <row r="24" s="448" customFormat="1" ht="33.75" spans="1:20">
      <c r="A24" s="470">
        <v>18</v>
      </c>
      <c r="B24" s="182" t="s">
        <v>1196</v>
      </c>
      <c r="C24" s="464" t="s">
        <v>50</v>
      </c>
      <c r="D24" s="183" t="s">
        <v>433</v>
      </c>
      <c r="E24" s="184" t="s">
        <v>1144</v>
      </c>
      <c r="F24" s="182" t="s">
        <v>1197</v>
      </c>
      <c r="G24" s="184" t="s">
        <v>119</v>
      </c>
      <c r="H24" s="462">
        <v>6000</v>
      </c>
      <c r="I24" s="183">
        <v>3000</v>
      </c>
      <c r="J24" s="484" t="s">
        <v>1507</v>
      </c>
      <c r="K24" s="464">
        <v>3000</v>
      </c>
      <c r="L24" s="465" t="s">
        <v>1199</v>
      </c>
      <c r="M24" s="464"/>
      <c r="N24" s="457" t="s">
        <v>79</v>
      </c>
      <c r="O24" s="457" t="s">
        <v>1200</v>
      </c>
      <c r="P24" s="457" t="s">
        <v>1201</v>
      </c>
      <c r="Q24" s="457" t="s">
        <v>1150</v>
      </c>
      <c r="R24" s="457" t="s">
        <v>1173</v>
      </c>
      <c r="S24" s="457"/>
      <c r="T24" s="457"/>
    </row>
    <row r="25" s="448" customFormat="1" ht="33.75" spans="1:20">
      <c r="A25" s="470">
        <v>19</v>
      </c>
      <c r="B25" s="182" t="s">
        <v>1213</v>
      </c>
      <c r="C25" s="464" t="s">
        <v>50</v>
      </c>
      <c r="D25" s="183" t="s">
        <v>433</v>
      </c>
      <c r="E25" s="184" t="s">
        <v>1144</v>
      </c>
      <c r="F25" s="182" t="s">
        <v>1508</v>
      </c>
      <c r="G25" s="184" t="s">
        <v>119</v>
      </c>
      <c r="H25" s="462">
        <v>8000</v>
      </c>
      <c r="I25" s="183">
        <v>4000</v>
      </c>
      <c r="J25" s="484" t="s">
        <v>1509</v>
      </c>
      <c r="K25" s="464">
        <v>4000</v>
      </c>
      <c r="L25" s="465" t="s">
        <v>1178</v>
      </c>
      <c r="M25" s="464"/>
      <c r="N25" s="457" t="s">
        <v>34</v>
      </c>
      <c r="O25" s="457" t="s">
        <v>1216</v>
      </c>
      <c r="P25" s="457" t="s">
        <v>1217</v>
      </c>
      <c r="Q25" s="457" t="s">
        <v>1150</v>
      </c>
      <c r="R25" s="457" t="s">
        <v>1218</v>
      </c>
      <c r="S25" s="457"/>
      <c r="T25" s="457"/>
    </row>
    <row r="26" s="448" customFormat="1" ht="22.5" spans="1:20">
      <c r="A26" s="470">
        <v>20</v>
      </c>
      <c r="B26" s="182" t="s">
        <v>1219</v>
      </c>
      <c r="C26" s="464" t="s">
        <v>26</v>
      </c>
      <c r="D26" s="183" t="s">
        <v>433</v>
      </c>
      <c r="E26" s="184" t="s">
        <v>1144</v>
      </c>
      <c r="F26" s="182" t="s">
        <v>1510</v>
      </c>
      <c r="G26" s="184" t="s">
        <v>119</v>
      </c>
      <c r="H26" s="462">
        <v>1000</v>
      </c>
      <c r="I26" s="183">
        <v>500</v>
      </c>
      <c r="J26" s="484" t="s">
        <v>1511</v>
      </c>
      <c r="K26" s="464">
        <v>500</v>
      </c>
      <c r="L26" s="465" t="s">
        <v>1512</v>
      </c>
      <c r="M26" s="464"/>
      <c r="N26" s="457" t="s">
        <v>79</v>
      </c>
      <c r="O26" s="457" t="s">
        <v>1223</v>
      </c>
      <c r="P26" s="457" t="s">
        <v>1224</v>
      </c>
      <c r="Q26" s="457" t="s">
        <v>1150</v>
      </c>
      <c r="R26" s="457" t="s">
        <v>1218</v>
      </c>
      <c r="S26" s="457"/>
      <c r="T26" s="457"/>
    </row>
    <row r="27" s="448" customFormat="1" ht="33.75" spans="1:20">
      <c r="A27" s="470">
        <v>21</v>
      </c>
      <c r="B27" s="182" t="s">
        <v>1225</v>
      </c>
      <c r="C27" s="464" t="s">
        <v>26</v>
      </c>
      <c r="D27" s="183" t="s">
        <v>433</v>
      </c>
      <c r="E27" s="184" t="s">
        <v>1144</v>
      </c>
      <c r="F27" s="182" t="s">
        <v>1513</v>
      </c>
      <c r="G27" s="184" t="s">
        <v>119</v>
      </c>
      <c r="H27" s="462">
        <v>4500</v>
      </c>
      <c r="I27" s="183">
        <v>1500</v>
      </c>
      <c r="J27" s="484" t="s">
        <v>1514</v>
      </c>
      <c r="K27" s="464">
        <v>3000</v>
      </c>
      <c r="L27" s="465" t="s">
        <v>1178</v>
      </c>
      <c r="M27" s="464"/>
      <c r="N27" s="457" t="s">
        <v>79</v>
      </c>
      <c r="O27" s="457" t="s">
        <v>1228</v>
      </c>
      <c r="P27" s="457" t="s">
        <v>1229</v>
      </c>
      <c r="Q27" s="457" t="s">
        <v>1150</v>
      </c>
      <c r="R27" s="457" t="s">
        <v>1186</v>
      </c>
      <c r="S27" s="457"/>
      <c r="T27" s="457"/>
    </row>
    <row r="28" s="448" customFormat="1" ht="33.75" spans="1:20">
      <c r="A28" s="470">
        <v>22</v>
      </c>
      <c r="B28" s="182" t="s">
        <v>1230</v>
      </c>
      <c r="C28" s="464" t="s">
        <v>26</v>
      </c>
      <c r="D28" s="183" t="s">
        <v>433</v>
      </c>
      <c r="E28" s="184" t="s">
        <v>1144</v>
      </c>
      <c r="F28" s="182" t="s">
        <v>1231</v>
      </c>
      <c r="G28" s="184" t="s">
        <v>119</v>
      </c>
      <c r="H28" s="462">
        <v>2500</v>
      </c>
      <c r="I28" s="183">
        <v>1000</v>
      </c>
      <c r="J28" s="484" t="s">
        <v>1515</v>
      </c>
      <c r="K28" s="464">
        <v>1500</v>
      </c>
      <c r="L28" s="465" t="s">
        <v>1178</v>
      </c>
      <c r="M28" s="464"/>
      <c r="N28" s="457" t="s">
        <v>79</v>
      </c>
      <c r="O28" s="457" t="s">
        <v>1233</v>
      </c>
      <c r="P28" s="457" t="s">
        <v>1234</v>
      </c>
      <c r="Q28" s="457" t="s">
        <v>1150</v>
      </c>
      <c r="R28" s="457" t="s">
        <v>1186</v>
      </c>
      <c r="S28" s="457"/>
      <c r="T28" s="457"/>
    </row>
    <row r="29" s="503" customFormat="1" ht="29.25" customHeight="1" spans="1:21">
      <c r="A29" s="470">
        <v>23</v>
      </c>
      <c r="B29" s="182" t="s">
        <v>1516</v>
      </c>
      <c r="C29" s="464"/>
      <c r="D29" s="183" t="s">
        <v>433</v>
      </c>
      <c r="E29" s="183" t="s">
        <v>1144</v>
      </c>
      <c r="F29" s="182" t="s">
        <v>1261</v>
      </c>
      <c r="G29" s="183" t="s">
        <v>119</v>
      </c>
      <c r="H29" s="462">
        <v>2000</v>
      </c>
      <c r="I29" s="183"/>
      <c r="J29" s="484"/>
      <c r="K29" s="464">
        <v>1200</v>
      </c>
      <c r="L29" s="465" t="s">
        <v>1517</v>
      </c>
      <c r="M29" s="464"/>
      <c r="N29" s="457" t="s">
        <v>34</v>
      </c>
      <c r="O29" s="457"/>
      <c r="P29" s="457"/>
      <c r="Q29" s="457"/>
      <c r="R29" s="457"/>
      <c r="S29" s="457"/>
      <c r="T29" s="457"/>
      <c r="U29" s="507"/>
    </row>
    <row r="30" s="448" customFormat="1" ht="33.75" spans="1:20">
      <c r="A30" s="470">
        <v>24</v>
      </c>
      <c r="B30" s="182" t="s">
        <v>1264</v>
      </c>
      <c r="C30" s="464" t="s">
        <v>50</v>
      </c>
      <c r="D30" s="183" t="s">
        <v>433</v>
      </c>
      <c r="E30" s="184" t="s">
        <v>1265</v>
      </c>
      <c r="F30" s="182" t="s">
        <v>1518</v>
      </c>
      <c r="G30" s="184" t="s">
        <v>53</v>
      </c>
      <c r="H30" s="462">
        <v>4000</v>
      </c>
      <c r="I30" s="183">
        <v>2000</v>
      </c>
      <c r="J30" s="484" t="s">
        <v>1267</v>
      </c>
      <c r="K30" s="464">
        <v>2000</v>
      </c>
      <c r="L30" s="465" t="s">
        <v>1268</v>
      </c>
      <c r="M30" s="464"/>
      <c r="N30" s="457" t="s">
        <v>34</v>
      </c>
      <c r="O30" s="457" t="s">
        <v>1269</v>
      </c>
      <c r="P30" s="457" t="s">
        <v>1270</v>
      </c>
      <c r="Q30" s="457" t="s">
        <v>1271</v>
      </c>
      <c r="R30" s="457" t="s">
        <v>1272</v>
      </c>
      <c r="S30" s="457"/>
      <c r="T30" s="457"/>
    </row>
    <row r="31" s="448" customFormat="1" ht="33.75" spans="1:20">
      <c r="A31" s="470">
        <v>25</v>
      </c>
      <c r="B31" s="182" t="s">
        <v>1273</v>
      </c>
      <c r="C31" s="464" t="s">
        <v>50</v>
      </c>
      <c r="D31" s="183" t="s">
        <v>433</v>
      </c>
      <c r="E31" s="184" t="s">
        <v>1265</v>
      </c>
      <c r="F31" s="182" t="s">
        <v>1519</v>
      </c>
      <c r="G31" s="184" t="s">
        <v>119</v>
      </c>
      <c r="H31" s="462">
        <v>20000</v>
      </c>
      <c r="I31" s="183">
        <v>10000</v>
      </c>
      <c r="J31" s="484" t="s">
        <v>1275</v>
      </c>
      <c r="K31" s="464">
        <v>10000</v>
      </c>
      <c r="L31" s="465" t="s">
        <v>1276</v>
      </c>
      <c r="M31" s="464"/>
      <c r="N31" s="457" t="s">
        <v>34</v>
      </c>
      <c r="O31" s="457" t="s">
        <v>1277</v>
      </c>
      <c r="P31" s="457" t="s">
        <v>1278</v>
      </c>
      <c r="Q31" s="457" t="s">
        <v>1271</v>
      </c>
      <c r="R31" s="457" t="s">
        <v>967</v>
      </c>
      <c r="S31" s="457"/>
      <c r="T31" s="457"/>
    </row>
    <row r="32" s="448" customFormat="1" ht="45" spans="1:20">
      <c r="A32" s="470">
        <v>26</v>
      </c>
      <c r="B32" s="182" t="s">
        <v>1279</v>
      </c>
      <c r="C32" s="464" t="s">
        <v>50</v>
      </c>
      <c r="D32" s="183" t="s">
        <v>433</v>
      </c>
      <c r="E32" s="184" t="s">
        <v>1265</v>
      </c>
      <c r="F32" s="182" t="s">
        <v>1280</v>
      </c>
      <c r="G32" s="184" t="s">
        <v>460</v>
      </c>
      <c r="H32" s="462">
        <v>82500</v>
      </c>
      <c r="I32" s="183">
        <v>30000</v>
      </c>
      <c r="J32" s="484" t="s">
        <v>1520</v>
      </c>
      <c r="K32" s="464">
        <v>30000</v>
      </c>
      <c r="L32" s="465" t="s">
        <v>1282</v>
      </c>
      <c r="M32" s="464"/>
      <c r="N32" s="457" t="s">
        <v>34</v>
      </c>
      <c r="O32" s="457" t="s">
        <v>1283</v>
      </c>
      <c r="P32" s="457" t="s">
        <v>1284</v>
      </c>
      <c r="Q32" s="457" t="s">
        <v>1271</v>
      </c>
      <c r="R32" s="457" t="s">
        <v>1066</v>
      </c>
      <c r="S32" s="457"/>
      <c r="T32" s="457"/>
    </row>
    <row r="33" s="448" customFormat="1" ht="56.25" spans="1:20">
      <c r="A33" s="470">
        <v>27</v>
      </c>
      <c r="B33" s="182" t="s">
        <v>1285</v>
      </c>
      <c r="C33" s="464" t="s">
        <v>50</v>
      </c>
      <c r="D33" s="183" t="s">
        <v>433</v>
      </c>
      <c r="E33" s="184" t="s">
        <v>1265</v>
      </c>
      <c r="F33" s="182" t="s">
        <v>1521</v>
      </c>
      <c r="G33" s="184" t="s">
        <v>449</v>
      </c>
      <c r="H33" s="462">
        <v>55600</v>
      </c>
      <c r="I33" s="183">
        <v>30000</v>
      </c>
      <c r="J33" s="484" t="s">
        <v>1520</v>
      </c>
      <c r="K33" s="464">
        <v>15000</v>
      </c>
      <c r="L33" s="465" t="s">
        <v>1287</v>
      </c>
      <c r="M33" s="464"/>
      <c r="N33" s="457" t="s">
        <v>34</v>
      </c>
      <c r="O33" s="457" t="s">
        <v>1288</v>
      </c>
      <c r="P33" s="457" t="s">
        <v>1289</v>
      </c>
      <c r="Q33" s="457" t="s">
        <v>1271</v>
      </c>
      <c r="R33" s="457" t="s">
        <v>1066</v>
      </c>
      <c r="S33" s="457"/>
      <c r="T33" s="457"/>
    </row>
    <row r="34" s="448" customFormat="1" ht="33.75" spans="1:20">
      <c r="A34" s="470">
        <v>28</v>
      </c>
      <c r="B34" s="182" t="s">
        <v>1290</v>
      </c>
      <c r="C34" s="464" t="s">
        <v>50</v>
      </c>
      <c r="D34" s="183" t="s">
        <v>433</v>
      </c>
      <c r="E34" s="184" t="s">
        <v>1265</v>
      </c>
      <c r="F34" s="182" t="s">
        <v>1522</v>
      </c>
      <c r="G34" s="184" t="s">
        <v>449</v>
      </c>
      <c r="H34" s="462">
        <v>12600</v>
      </c>
      <c r="I34" s="183">
        <v>6600</v>
      </c>
      <c r="J34" s="484" t="s">
        <v>1292</v>
      </c>
      <c r="K34" s="464">
        <v>6000</v>
      </c>
      <c r="L34" s="465" t="s">
        <v>1523</v>
      </c>
      <c r="M34" s="464"/>
      <c r="N34" s="457" t="s">
        <v>34</v>
      </c>
      <c r="O34" s="457" t="s">
        <v>1294</v>
      </c>
      <c r="P34" s="457" t="s">
        <v>1295</v>
      </c>
      <c r="Q34" s="457" t="s">
        <v>900</v>
      </c>
      <c r="R34" s="457" t="s">
        <v>967</v>
      </c>
      <c r="S34" s="457"/>
      <c r="T34" s="457"/>
    </row>
    <row r="35" s="448" customFormat="1" ht="33.75" spans="1:20">
      <c r="A35" s="470">
        <v>29</v>
      </c>
      <c r="B35" s="182" t="s">
        <v>1296</v>
      </c>
      <c r="C35" s="464" t="s">
        <v>26</v>
      </c>
      <c r="D35" s="183" t="s">
        <v>433</v>
      </c>
      <c r="E35" s="184" t="s">
        <v>1265</v>
      </c>
      <c r="F35" s="182" t="s">
        <v>1524</v>
      </c>
      <c r="G35" s="184" t="s">
        <v>60</v>
      </c>
      <c r="H35" s="462">
        <v>5000</v>
      </c>
      <c r="I35" s="183">
        <v>3000</v>
      </c>
      <c r="J35" s="484" t="s">
        <v>1281</v>
      </c>
      <c r="K35" s="464">
        <v>2000</v>
      </c>
      <c r="L35" s="465" t="s">
        <v>1298</v>
      </c>
      <c r="M35" s="464"/>
      <c r="N35" s="464" t="s">
        <v>70</v>
      </c>
      <c r="O35" s="457" t="s">
        <v>1299</v>
      </c>
      <c r="P35" s="457" t="s">
        <v>1300</v>
      </c>
      <c r="Q35" s="457" t="s">
        <v>1271</v>
      </c>
      <c r="R35" s="457" t="s">
        <v>967</v>
      </c>
      <c r="S35" s="457"/>
      <c r="T35" s="457"/>
    </row>
    <row r="36" s="448" customFormat="1" ht="33.75" spans="1:20">
      <c r="A36" s="470">
        <v>30</v>
      </c>
      <c r="B36" s="182" t="s">
        <v>1301</v>
      </c>
      <c r="C36" s="464" t="s">
        <v>26</v>
      </c>
      <c r="D36" s="183" t="s">
        <v>433</v>
      </c>
      <c r="E36" s="184" t="s">
        <v>1265</v>
      </c>
      <c r="F36" s="182" t="s">
        <v>1525</v>
      </c>
      <c r="G36" s="184" t="s">
        <v>43</v>
      </c>
      <c r="H36" s="462">
        <v>150000</v>
      </c>
      <c r="I36" s="183">
        <v>5000</v>
      </c>
      <c r="J36" s="484" t="s">
        <v>1303</v>
      </c>
      <c r="K36" s="464">
        <v>50000</v>
      </c>
      <c r="L36" s="465" t="s">
        <v>1526</v>
      </c>
      <c r="M36" s="464"/>
      <c r="N36" s="457" t="s">
        <v>34</v>
      </c>
      <c r="O36" s="457" t="s">
        <v>1269</v>
      </c>
      <c r="P36" s="457" t="s">
        <v>1270</v>
      </c>
      <c r="Q36" s="457" t="s">
        <v>1271</v>
      </c>
      <c r="R36" s="457" t="s">
        <v>1272</v>
      </c>
      <c r="S36" s="457"/>
      <c r="T36" s="457"/>
    </row>
    <row r="37" s="559" customFormat="1" ht="21.95" customHeight="1" spans="1:21">
      <c r="A37" s="572"/>
      <c r="B37" s="566" t="str">
        <f>"交通类"&amp;SUBTOTAL(3,A37:A50)&amp;"个"</f>
        <v>交通类13个</v>
      </c>
      <c r="C37" s="566"/>
      <c r="D37" s="572"/>
      <c r="E37" s="573"/>
      <c r="F37" s="574"/>
      <c r="G37" s="573"/>
      <c r="H37" s="575">
        <f t="shared" ref="H37:I37" si="3">SUM(H38:H50)</f>
        <v>1133471.47</v>
      </c>
      <c r="I37" s="575">
        <f t="shared" si="3"/>
        <v>65350</v>
      </c>
      <c r="J37" s="581"/>
      <c r="K37" s="575">
        <f>SUM(K38:K50)</f>
        <v>152750</v>
      </c>
      <c r="L37" s="569"/>
      <c r="M37" s="566"/>
      <c r="N37" s="570"/>
      <c r="O37" s="570"/>
      <c r="P37" s="570"/>
      <c r="Q37" s="570"/>
      <c r="R37" s="570"/>
      <c r="S37" s="570"/>
      <c r="T37" s="570"/>
      <c r="U37" s="595"/>
    </row>
    <row r="38" s="448" customFormat="1" ht="33.75" spans="1:20">
      <c r="A38" s="184">
        <v>1</v>
      </c>
      <c r="B38" s="180" t="s">
        <v>1527</v>
      </c>
      <c r="C38" s="464" t="s">
        <v>26</v>
      </c>
      <c r="D38" s="464" t="s">
        <v>124</v>
      </c>
      <c r="E38" s="457" t="s">
        <v>28</v>
      </c>
      <c r="F38" s="492" t="s">
        <v>1528</v>
      </c>
      <c r="G38" s="457" t="s">
        <v>43</v>
      </c>
      <c r="H38" s="466">
        <v>35000</v>
      </c>
      <c r="I38" s="470">
        <v>1000</v>
      </c>
      <c r="J38" s="465" t="s">
        <v>1529</v>
      </c>
      <c r="K38" s="470">
        <v>8000</v>
      </c>
      <c r="L38" s="465" t="s">
        <v>1530</v>
      </c>
      <c r="M38" s="464" t="s">
        <v>79</v>
      </c>
      <c r="N38" s="522"/>
      <c r="O38" s="464" t="s">
        <v>1032</v>
      </c>
      <c r="P38" s="464" t="s">
        <v>1427</v>
      </c>
      <c r="Q38" s="464" t="s">
        <v>700</v>
      </c>
      <c r="R38" s="464" t="s">
        <v>695</v>
      </c>
      <c r="S38" s="464" t="s">
        <v>1489</v>
      </c>
      <c r="T38" s="464" t="s">
        <v>905</v>
      </c>
    </row>
    <row r="39" s="498" customFormat="1" ht="36" spans="1:20">
      <c r="A39" s="184">
        <v>2</v>
      </c>
      <c r="B39" s="211" t="s">
        <v>286</v>
      </c>
      <c r="C39" s="5"/>
      <c r="D39" s="5" t="s">
        <v>124</v>
      </c>
      <c r="E39" s="457" t="s">
        <v>267</v>
      </c>
      <c r="F39" s="576" t="s">
        <v>1531</v>
      </c>
      <c r="G39" s="184" t="s">
        <v>106</v>
      </c>
      <c r="H39" s="5">
        <v>7000</v>
      </c>
      <c r="I39" s="582"/>
      <c r="J39" s="583" t="s">
        <v>1532</v>
      </c>
      <c r="K39" s="407">
        <v>5000</v>
      </c>
      <c r="L39" s="584" t="s">
        <v>1533</v>
      </c>
      <c r="M39" s="585" t="s">
        <v>289</v>
      </c>
      <c r="N39" s="586"/>
      <c r="O39" s="5" t="s">
        <v>290</v>
      </c>
      <c r="P39" s="587" t="s">
        <v>291</v>
      </c>
      <c r="Q39" s="596" t="s">
        <v>292</v>
      </c>
      <c r="R39" s="597" t="s">
        <v>293</v>
      </c>
      <c r="S39" s="582" t="s">
        <v>1534</v>
      </c>
      <c r="T39" s="582" t="s">
        <v>905</v>
      </c>
    </row>
    <row r="40" s="498" customFormat="1" ht="22.5" spans="1:17">
      <c r="A40" s="184">
        <v>3</v>
      </c>
      <c r="B40" s="211" t="s">
        <v>296</v>
      </c>
      <c r="C40" s="21"/>
      <c r="D40" s="5" t="s">
        <v>124</v>
      </c>
      <c r="E40" s="457" t="s">
        <v>267</v>
      </c>
      <c r="F40" s="13" t="s">
        <v>1535</v>
      </c>
      <c r="G40" s="184" t="s">
        <v>106</v>
      </c>
      <c r="H40" s="5">
        <v>8000</v>
      </c>
      <c r="I40" s="582"/>
      <c r="J40" s="583" t="s">
        <v>1532</v>
      </c>
      <c r="K40" s="5">
        <v>3000</v>
      </c>
      <c r="L40" s="584" t="s">
        <v>1533</v>
      </c>
      <c r="M40" s="585" t="s">
        <v>79</v>
      </c>
      <c r="N40" s="586"/>
      <c r="O40" s="21"/>
      <c r="P40" s="21"/>
      <c r="Q40" s="21"/>
    </row>
    <row r="41" s="511" customFormat="1" ht="78" customHeight="1" spans="1:212">
      <c r="A41" s="184">
        <v>4</v>
      </c>
      <c r="B41" s="207" t="s">
        <v>679</v>
      </c>
      <c r="C41" s="201" t="s">
        <v>50</v>
      </c>
      <c r="D41" s="179" t="s">
        <v>124</v>
      </c>
      <c r="E41" s="181" t="s">
        <v>642</v>
      </c>
      <c r="F41" s="180" t="s">
        <v>1536</v>
      </c>
      <c r="G41" s="184" t="s">
        <v>43</v>
      </c>
      <c r="H41" s="462">
        <v>187000</v>
      </c>
      <c r="I41" s="181">
        <v>40000</v>
      </c>
      <c r="J41" s="191" t="s">
        <v>1537</v>
      </c>
      <c r="K41" s="201">
        <v>20000</v>
      </c>
      <c r="L41" s="482" t="s">
        <v>682</v>
      </c>
      <c r="M41" s="179"/>
      <c r="N41" s="179" t="s">
        <v>1538</v>
      </c>
      <c r="O41" s="207" t="s">
        <v>683</v>
      </c>
      <c r="P41" s="201" t="s">
        <v>684</v>
      </c>
      <c r="Q41" s="201" t="s">
        <v>648</v>
      </c>
      <c r="R41" s="201" t="s">
        <v>685</v>
      </c>
      <c r="S41" s="338"/>
      <c r="T41" s="338"/>
      <c r="U41" s="88"/>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c r="CC41" s="516"/>
      <c r="CD41" s="516"/>
      <c r="CE41" s="516"/>
      <c r="CF41" s="516"/>
      <c r="CG41" s="516"/>
      <c r="CH41" s="516"/>
      <c r="CI41" s="516"/>
      <c r="CJ41" s="516"/>
      <c r="CK41" s="516"/>
      <c r="CL41" s="516"/>
      <c r="CM41" s="516"/>
      <c r="CN41" s="516"/>
      <c r="CO41" s="516"/>
      <c r="CP41" s="516"/>
      <c r="CQ41" s="516"/>
      <c r="CR41" s="516"/>
      <c r="CS41" s="516"/>
      <c r="CT41" s="516"/>
      <c r="CU41" s="516"/>
      <c r="CV41" s="516"/>
      <c r="CW41" s="516"/>
      <c r="CX41" s="516"/>
      <c r="CY41" s="516"/>
      <c r="CZ41" s="516"/>
      <c r="DA41" s="516"/>
      <c r="DB41" s="516"/>
      <c r="DC41" s="516"/>
      <c r="DD41" s="516"/>
      <c r="DE41" s="516"/>
      <c r="DF41" s="516"/>
      <c r="DG41" s="516"/>
      <c r="DH41" s="516"/>
      <c r="DI41" s="516"/>
      <c r="DJ41" s="516"/>
      <c r="DK41" s="516"/>
      <c r="DL41" s="516"/>
      <c r="DM41" s="516"/>
      <c r="DN41" s="516"/>
      <c r="DO41" s="516"/>
      <c r="DP41" s="516"/>
      <c r="DQ41" s="516"/>
      <c r="DR41" s="516"/>
      <c r="DS41" s="516"/>
      <c r="DT41" s="516"/>
      <c r="DU41" s="516"/>
      <c r="DV41" s="516"/>
      <c r="DW41" s="516"/>
      <c r="DX41" s="516"/>
      <c r="DY41" s="516"/>
      <c r="DZ41" s="516"/>
      <c r="EA41" s="516"/>
      <c r="EB41" s="516"/>
      <c r="EC41" s="516"/>
      <c r="ED41" s="516"/>
      <c r="EE41" s="516"/>
      <c r="EF41" s="516"/>
      <c r="EG41" s="516"/>
      <c r="EH41" s="516"/>
      <c r="EI41" s="516"/>
      <c r="EJ41" s="516"/>
      <c r="EK41" s="516"/>
      <c r="EL41" s="516"/>
      <c r="EM41" s="516"/>
      <c r="EN41" s="516"/>
      <c r="EO41" s="516"/>
      <c r="EP41" s="516"/>
      <c r="EQ41" s="516"/>
      <c r="ER41" s="516"/>
      <c r="ES41" s="516"/>
      <c r="ET41" s="516"/>
      <c r="EU41" s="516"/>
      <c r="EV41" s="516"/>
      <c r="EW41" s="516"/>
      <c r="EX41" s="516"/>
      <c r="EY41" s="516"/>
      <c r="EZ41" s="516"/>
      <c r="FA41" s="516"/>
      <c r="FB41" s="516"/>
      <c r="FC41" s="516"/>
      <c r="FD41" s="516"/>
      <c r="FE41" s="516"/>
      <c r="FF41" s="516"/>
      <c r="FG41" s="516"/>
      <c r="FH41" s="516"/>
      <c r="FI41" s="516"/>
      <c r="FJ41" s="516"/>
      <c r="FK41" s="516"/>
      <c r="FL41" s="516"/>
      <c r="FM41" s="516"/>
      <c r="FN41" s="516"/>
      <c r="FO41" s="516"/>
      <c r="FP41" s="516"/>
      <c r="FQ41" s="516"/>
      <c r="FR41" s="516"/>
      <c r="FS41" s="516"/>
      <c r="FT41" s="516"/>
      <c r="FU41" s="516"/>
      <c r="FV41" s="516"/>
      <c r="FW41" s="516"/>
      <c r="FX41" s="516"/>
      <c r="FY41" s="516"/>
      <c r="FZ41" s="516"/>
      <c r="GA41" s="516"/>
      <c r="GB41" s="516"/>
      <c r="GC41" s="516"/>
      <c r="GD41" s="516"/>
      <c r="GE41" s="516"/>
      <c r="GF41" s="516"/>
      <c r="GG41" s="516"/>
      <c r="GH41" s="516"/>
      <c r="GI41" s="516"/>
      <c r="GJ41" s="516"/>
      <c r="GK41" s="516"/>
      <c r="GL41" s="516"/>
      <c r="GM41" s="516"/>
      <c r="GN41" s="516"/>
      <c r="GO41" s="516"/>
      <c r="GP41" s="516"/>
      <c r="GQ41" s="516"/>
      <c r="GR41" s="516"/>
      <c r="GS41" s="516"/>
      <c r="GT41" s="516"/>
      <c r="GU41" s="516"/>
      <c r="GV41" s="516"/>
      <c r="GW41" s="516"/>
      <c r="GX41" s="516"/>
      <c r="GY41" s="516"/>
      <c r="GZ41" s="516"/>
      <c r="HA41" s="516"/>
      <c r="HB41" s="516"/>
      <c r="HC41" s="516"/>
      <c r="HD41" s="516"/>
    </row>
    <row r="42" s="511" customFormat="1" ht="45" spans="1:212">
      <c r="A42" s="184">
        <v>5</v>
      </c>
      <c r="B42" s="207" t="s">
        <v>688</v>
      </c>
      <c r="C42" s="179" t="s">
        <v>50</v>
      </c>
      <c r="D42" s="179" t="s">
        <v>124</v>
      </c>
      <c r="E42" s="181" t="s">
        <v>642</v>
      </c>
      <c r="F42" s="182" t="s">
        <v>689</v>
      </c>
      <c r="G42" s="184" t="s">
        <v>53</v>
      </c>
      <c r="H42" s="460">
        <v>6100</v>
      </c>
      <c r="I42" s="181">
        <v>4200</v>
      </c>
      <c r="J42" s="180" t="s">
        <v>690</v>
      </c>
      <c r="K42" s="181">
        <v>1900</v>
      </c>
      <c r="L42" s="482" t="s">
        <v>1539</v>
      </c>
      <c r="M42" s="179"/>
      <c r="N42" s="179" t="s">
        <v>34</v>
      </c>
      <c r="O42" s="180" t="s">
        <v>692</v>
      </c>
      <c r="P42" s="201" t="s">
        <v>693</v>
      </c>
      <c r="Q42" s="201" t="s">
        <v>694</v>
      </c>
      <c r="R42" s="201" t="s">
        <v>695</v>
      </c>
      <c r="S42" s="338"/>
      <c r="T42" s="338"/>
      <c r="U42" s="88"/>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6"/>
      <c r="BF42" s="516"/>
      <c r="BG42" s="516"/>
      <c r="BH42" s="516"/>
      <c r="BI42" s="516"/>
      <c r="BJ42" s="516"/>
      <c r="BK42" s="516"/>
      <c r="BL42" s="516"/>
      <c r="BM42" s="516"/>
      <c r="BN42" s="516"/>
      <c r="BO42" s="516"/>
      <c r="BP42" s="516"/>
      <c r="BQ42" s="516"/>
      <c r="BR42" s="516"/>
      <c r="BS42" s="516"/>
      <c r="BT42" s="516"/>
      <c r="BU42" s="516"/>
      <c r="BV42" s="516"/>
      <c r="BW42" s="516"/>
      <c r="BX42" s="516"/>
      <c r="BY42" s="516"/>
      <c r="BZ42" s="516"/>
      <c r="CA42" s="516"/>
      <c r="CB42" s="516"/>
      <c r="CC42" s="516"/>
      <c r="CD42" s="516"/>
      <c r="CE42" s="516"/>
      <c r="CF42" s="516"/>
      <c r="CG42" s="516"/>
      <c r="CH42" s="516"/>
      <c r="CI42" s="516"/>
      <c r="CJ42" s="516"/>
      <c r="CK42" s="516"/>
      <c r="CL42" s="516"/>
      <c r="CM42" s="516"/>
      <c r="CN42" s="516"/>
      <c r="CO42" s="516"/>
      <c r="CP42" s="516"/>
      <c r="CQ42" s="516"/>
      <c r="CR42" s="516"/>
      <c r="CS42" s="516"/>
      <c r="CT42" s="516"/>
      <c r="CU42" s="516"/>
      <c r="CV42" s="516"/>
      <c r="CW42" s="516"/>
      <c r="CX42" s="516"/>
      <c r="CY42" s="516"/>
      <c r="CZ42" s="516"/>
      <c r="DA42" s="516"/>
      <c r="DB42" s="516"/>
      <c r="DC42" s="516"/>
      <c r="DD42" s="516"/>
      <c r="DE42" s="516"/>
      <c r="DF42" s="516"/>
      <c r="DG42" s="516"/>
      <c r="DH42" s="516"/>
      <c r="DI42" s="516"/>
      <c r="DJ42" s="516"/>
      <c r="DK42" s="516"/>
      <c r="DL42" s="516"/>
      <c r="DM42" s="516"/>
      <c r="DN42" s="516"/>
      <c r="DO42" s="516"/>
      <c r="DP42" s="516"/>
      <c r="DQ42" s="516"/>
      <c r="DR42" s="516"/>
      <c r="DS42" s="516"/>
      <c r="DT42" s="516"/>
      <c r="DU42" s="516"/>
      <c r="DV42" s="516"/>
      <c r="DW42" s="516"/>
      <c r="DX42" s="516"/>
      <c r="DY42" s="516"/>
      <c r="DZ42" s="516"/>
      <c r="EA42" s="516"/>
      <c r="EB42" s="516"/>
      <c r="EC42" s="516"/>
      <c r="ED42" s="516"/>
      <c r="EE42" s="516"/>
      <c r="EF42" s="516"/>
      <c r="EG42" s="516"/>
      <c r="EH42" s="516"/>
      <c r="EI42" s="516"/>
      <c r="EJ42" s="516"/>
      <c r="EK42" s="516"/>
      <c r="EL42" s="516"/>
      <c r="EM42" s="516"/>
      <c r="EN42" s="516"/>
      <c r="EO42" s="516"/>
      <c r="EP42" s="516"/>
      <c r="EQ42" s="516"/>
      <c r="ER42" s="516"/>
      <c r="ES42" s="516"/>
      <c r="ET42" s="516"/>
      <c r="EU42" s="516"/>
      <c r="EV42" s="516"/>
      <c r="EW42" s="516"/>
      <c r="EX42" s="516"/>
      <c r="EY42" s="516"/>
      <c r="EZ42" s="516"/>
      <c r="FA42" s="516"/>
      <c r="FB42" s="516"/>
      <c r="FC42" s="516"/>
      <c r="FD42" s="516"/>
      <c r="FE42" s="516"/>
      <c r="FF42" s="516"/>
      <c r="FG42" s="516"/>
      <c r="FH42" s="516"/>
      <c r="FI42" s="516"/>
      <c r="FJ42" s="516"/>
      <c r="FK42" s="516"/>
      <c r="FL42" s="516"/>
      <c r="FM42" s="516"/>
      <c r="FN42" s="516"/>
      <c r="FO42" s="516"/>
      <c r="FP42" s="516"/>
      <c r="FQ42" s="516"/>
      <c r="FR42" s="516"/>
      <c r="FS42" s="516"/>
      <c r="FT42" s="516"/>
      <c r="FU42" s="516"/>
      <c r="FV42" s="516"/>
      <c r="FW42" s="516"/>
      <c r="FX42" s="516"/>
      <c r="FY42" s="516"/>
      <c r="FZ42" s="516"/>
      <c r="GA42" s="516"/>
      <c r="GB42" s="516"/>
      <c r="GC42" s="516"/>
      <c r="GD42" s="516"/>
      <c r="GE42" s="516"/>
      <c r="GF42" s="516"/>
      <c r="GG42" s="516"/>
      <c r="GH42" s="516"/>
      <c r="GI42" s="516"/>
      <c r="GJ42" s="516"/>
      <c r="GK42" s="516"/>
      <c r="GL42" s="516"/>
      <c r="GM42" s="516"/>
      <c r="GN42" s="516"/>
      <c r="GO42" s="516"/>
      <c r="GP42" s="516"/>
      <c r="GQ42" s="516"/>
      <c r="GR42" s="516"/>
      <c r="GS42" s="516"/>
      <c r="GT42" s="516"/>
      <c r="GU42" s="516"/>
      <c r="GV42" s="516"/>
      <c r="GW42" s="516"/>
      <c r="GX42" s="516"/>
      <c r="GY42" s="516"/>
      <c r="GZ42" s="516"/>
      <c r="HA42" s="516"/>
      <c r="HB42" s="516"/>
      <c r="HC42" s="516"/>
      <c r="HD42" s="516"/>
    </row>
    <row r="43" s="448" customFormat="1" ht="45" spans="1:20">
      <c r="A43" s="184">
        <v>6</v>
      </c>
      <c r="B43" s="180" t="s">
        <v>696</v>
      </c>
      <c r="C43" s="464" t="s">
        <v>188</v>
      </c>
      <c r="D43" s="464" t="s">
        <v>124</v>
      </c>
      <c r="E43" s="181" t="s">
        <v>642</v>
      </c>
      <c r="F43" s="492" t="s">
        <v>697</v>
      </c>
      <c r="G43" s="457" t="s">
        <v>89</v>
      </c>
      <c r="H43" s="466">
        <v>22571.47</v>
      </c>
      <c r="I43" s="470">
        <v>1000</v>
      </c>
      <c r="J43" s="465" t="s">
        <v>1529</v>
      </c>
      <c r="K43" s="470">
        <v>10000</v>
      </c>
      <c r="L43" s="465" t="s">
        <v>1530</v>
      </c>
      <c r="M43" s="464" t="s">
        <v>79</v>
      </c>
      <c r="N43" s="522"/>
      <c r="O43" s="464" t="s">
        <v>290</v>
      </c>
      <c r="P43" s="464" t="s">
        <v>291</v>
      </c>
      <c r="Q43" s="464" t="s">
        <v>700</v>
      </c>
      <c r="R43" s="464" t="s">
        <v>701</v>
      </c>
      <c r="S43" s="464" t="s">
        <v>1489</v>
      </c>
      <c r="T43" s="464" t="s">
        <v>905</v>
      </c>
    </row>
    <row r="44" s="448" customFormat="1" ht="67.5" spans="1:20">
      <c r="A44" s="184">
        <v>7</v>
      </c>
      <c r="B44" s="182" t="s">
        <v>909</v>
      </c>
      <c r="C44" s="183" t="s">
        <v>50</v>
      </c>
      <c r="D44" s="183" t="s">
        <v>124</v>
      </c>
      <c r="E44" s="183" t="s">
        <v>894</v>
      </c>
      <c r="F44" s="182" t="s">
        <v>910</v>
      </c>
      <c r="G44" s="184" t="s">
        <v>43</v>
      </c>
      <c r="H44" s="462">
        <v>570000</v>
      </c>
      <c r="I44" s="464">
        <v>10000</v>
      </c>
      <c r="J44" s="182" t="s">
        <v>1540</v>
      </c>
      <c r="K44" s="464">
        <v>40000</v>
      </c>
      <c r="L44" s="483" t="s">
        <v>1541</v>
      </c>
      <c r="M44" s="464" t="s">
        <v>115</v>
      </c>
      <c r="N44" s="457" t="s">
        <v>34</v>
      </c>
      <c r="O44" s="457"/>
      <c r="P44" s="457"/>
      <c r="Q44" s="457"/>
      <c r="R44" s="457"/>
      <c r="S44" s="464"/>
      <c r="T44" s="457"/>
    </row>
    <row r="45" s="448" customFormat="1" ht="33.75" spans="1:20">
      <c r="A45" s="184">
        <v>8</v>
      </c>
      <c r="B45" s="182" t="s">
        <v>1542</v>
      </c>
      <c r="C45" s="183" t="s">
        <v>50</v>
      </c>
      <c r="D45" s="464" t="s">
        <v>124</v>
      </c>
      <c r="E45" s="183" t="s">
        <v>1396</v>
      </c>
      <c r="F45" s="182" t="s">
        <v>1543</v>
      </c>
      <c r="G45" s="184" t="s">
        <v>53</v>
      </c>
      <c r="H45" s="462">
        <v>190000</v>
      </c>
      <c r="I45" s="464"/>
      <c r="J45" s="182" t="s">
        <v>1544</v>
      </c>
      <c r="K45" s="464">
        <v>30000</v>
      </c>
      <c r="L45" s="483" t="s">
        <v>1545</v>
      </c>
      <c r="M45" s="464"/>
      <c r="N45" s="457"/>
      <c r="O45" s="588" t="s">
        <v>989</v>
      </c>
      <c r="P45" s="588" t="s">
        <v>1038</v>
      </c>
      <c r="Q45" s="457"/>
      <c r="R45" s="457"/>
      <c r="S45" s="464"/>
      <c r="T45" s="457"/>
    </row>
    <row r="46" s="441" customFormat="1" ht="56.25" spans="1:20">
      <c r="A46" s="184">
        <v>9</v>
      </c>
      <c r="B46" s="180" t="s">
        <v>1395</v>
      </c>
      <c r="C46" s="464" t="s">
        <v>26</v>
      </c>
      <c r="D46" s="464" t="s">
        <v>124</v>
      </c>
      <c r="E46" s="183" t="s">
        <v>1396</v>
      </c>
      <c r="F46" s="492" t="s">
        <v>1546</v>
      </c>
      <c r="G46" s="457" t="s">
        <v>53</v>
      </c>
      <c r="H46" s="466">
        <v>37000</v>
      </c>
      <c r="I46" s="464">
        <v>7000</v>
      </c>
      <c r="J46" s="465" t="s">
        <v>1547</v>
      </c>
      <c r="K46" s="464">
        <v>15000</v>
      </c>
      <c r="L46" s="465" t="s">
        <v>1548</v>
      </c>
      <c r="M46" s="464" t="s">
        <v>115</v>
      </c>
      <c r="N46" s="457" t="s">
        <v>34</v>
      </c>
      <c r="O46" s="464" t="s">
        <v>1549</v>
      </c>
      <c r="P46" s="464" t="s">
        <v>1550</v>
      </c>
      <c r="Q46" s="464" t="s">
        <v>700</v>
      </c>
      <c r="R46" s="464" t="s">
        <v>695</v>
      </c>
      <c r="S46" s="464"/>
      <c r="T46" s="464" t="s">
        <v>905</v>
      </c>
    </row>
    <row r="47" s="519" customFormat="1" ht="22.5" spans="1:20">
      <c r="A47" s="184">
        <v>12</v>
      </c>
      <c r="B47" s="463" t="s">
        <v>1009</v>
      </c>
      <c r="C47" s="464" t="s">
        <v>26</v>
      </c>
      <c r="D47" s="464" t="s">
        <v>124</v>
      </c>
      <c r="E47" s="457" t="s">
        <v>984</v>
      </c>
      <c r="F47" s="465" t="s">
        <v>1010</v>
      </c>
      <c r="G47" s="457">
        <v>2016</v>
      </c>
      <c r="H47" s="466">
        <v>1800</v>
      </c>
      <c r="I47" s="464">
        <v>100</v>
      </c>
      <c r="J47" s="483" t="s">
        <v>1551</v>
      </c>
      <c r="K47" s="464">
        <v>900</v>
      </c>
      <c r="L47" s="465" t="s">
        <v>1552</v>
      </c>
      <c r="M47" s="464" t="s">
        <v>289</v>
      </c>
      <c r="N47" s="464" t="s">
        <v>173</v>
      </c>
      <c r="O47" s="588" t="s">
        <v>989</v>
      </c>
      <c r="P47" s="588" t="s">
        <v>1012</v>
      </c>
      <c r="Q47" s="588"/>
      <c r="R47" s="535"/>
      <c r="S47" s="535"/>
      <c r="T47" s="535"/>
    </row>
    <row r="48" s="519" customFormat="1" ht="20.25" customHeight="1" spans="1:20">
      <c r="A48" s="184">
        <v>13</v>
      </c>
      <c r="B48" s="463" t="s">
        <v>1013</v>
      </c>
      <c r="C48" s="464" t="s">
        <v>26</v>
      </c>
      <c r="D48" s="464" t="s">
        <v>124</v>
      </c>
      <c r="E48" s="457" t="s">
        <v>984</v>
      </c>
      <c r="F48" s="465" t="s">
        <v>1014</v>
      </c>
      <c r="G48" s="457">
        <v>2016</v>
      </c>
      <c r="H48" s="466">
        <v>2000</v>
      </c>
      <c r="I48" s="464">
        <v>50</v>
      </c>
      <c r="J48" s="483" t="s">
        <v>1015</v>
      </c>
      <c r="K48" s="464">
        <v>1950</v>
      </c>
      <c r="L48" s="465" t="s">
        <v>1552</v>
      </c>
      <c r="M48" s="464" t="s">
        <v>289</v>
      </c>
      <c r="N48" s="464" t="s">
        <v>173</v>
      </c>
      <c r="O48" s="588" t="s">
        <v>989</v>
      </c>
      <c r="P48" s="588" t="s">
        <v>990</v>
      </c>
      <c r="Q48" s="588"/>
      <c r="R48" s="535"/>
      <c r="S48" s="535"/>
      <c r="T48" s="535"/>
    </row>
    <row r="49" s="448" customFormat="1" ht="33.75" spans="1:20">
      <c r="A49" s="184">
        <v>14</v>
      </c>
      <c r="B49" s="180" t="s">
        <v>1553</v>
      </c>
      <c r="C49" s="464" t="s">
        <v>188</v>
      </c>
      <c r="D49" s="464" t="s">
        <v>124</v>
      </c>
      <c r="E49" s="184" t="s">
        <v>1072</v>
      </c>
      <c r="F49" s="492" t="s">
        <v>1554</v>
      </c>
      <c r="G49" s="457" t="s">
        <v>89</v>
      </c>
      <c r="H49" s="466">
        <v>32000</v>
      </c>
      <c r="I49" s="470">
        <v>1000</v>
      </c>
      <c r="J49" s="465" t="s">
        <v>1529</v>
      </c>
      <c r="K49" s="470">
        <v>11000</v>
      </c>
      <c r="L49" s="465" t="s">
        <v>1530</v>
      </c>
      <c r="M49" s="464" t="s">
        <v>79</v>
      </c>
      <c r="N49" s="522"/>
      <c r="O49" s="464" t="s">
        <v>1032</v>
      </c>
      <c r="P49" s="464" t="s">
        <v>1427</v>
      </c>
      <c r="Q49" s="464" t="s">
        <v>700</v>
      </c>
      <c r="R49" s="464" t="s">
        <v>695</v>
      </c>
      <c r="S49" s="464" t="s">
        <v>1489</v>
      </c>
      <c r="T49" s="464" t="s">
        <v>905</v>
      </c>
    </row>
    <row r="50" s="448" customFormat="1" ht="33.75" spans="1:20">
      <c r="A50" s="184">
        <v>15</v>
      </c>
      <c r="B50" s="180" t="s">
        <v>1527</v>
      </c>
      <c r="C50" s="464" t="s">
        <v>26</v>
      </c>
      <c r="D50" s="464" t="s">
        <v>124</v>
      </c>
      <c r="E50" s="184" t="s">
        <v>1424</v>
      </c>
      <c r="F50" s="492" t="s">
        <v>1528</v>
      </c>
      <c r="G50" s="457" t="s">
        <v>43</v>
      </c>
      <c r="H50" s="466">
        <v>35000</v>
      </c>
      <c r="I50" s="470">
        <v>1000</v>
      </c>
      <c r="J50" s="465" t="s">
        <v>1529</v>
      </c>
      <c r="K50" s="470">
        <v>6000</v>
      </c>
      <c r="L50" s="465" t="s">
        <v>1530</v>
      </c>
      <c r="M50" s="464" t="s">
        <v>79</v>
      </c>
      <c r="N50" s="522"/>
      <c r="O50" s="464" t="s">
        <v>1032</v>
      </c>
      <c r="P50" s="464" t="s">
        <v>1427</v>
      </c>
      <c r="Q50" s="464" t="s">
        <v>700</v>
      </c>
      <c r="R50" s="464" t="s">
        <v>695</v>
      </c>
      <c r="S50" s="464" t="s">
        <v>1489</v>
      </c>
      <c r="T50" s="464" t="s">
        <v>905</v>
      </c>
    </row>
    <row r="51" s="559" customFormat="1" ht="21.95" customHeight="1" spans="1:21">
      <c r="A51" s="572"/>
      <c r="B51" s="566" t="str">
        <f>"农林水利类"&amp;SUBTOTAL(3,A51:A64)&amp;"个"</f>
        <v>农林水利类12个</v>
      </c>
      <c r="C51" s="566"/>
      <c r="D51" s="572"/>
      <c r="E51" s="573"/>
      <c r="F51" s="574"/>
      <c r="G51" s="573"/>
      <c r="H51" s="575">
        <f t="shared" ref="H51:I51" si="4">SUM(H52:H63)</f>
        <v>108660</v>
      </c>
      <c r="I51" s="575">
        <f t="shared" si="4"/>
        <v>66350</v>
      </c>
      <c r="J51" s="581"/>
      <c r="K51" s="575">
        <f>SUM(K52:K63)</f>
        <v>27830</v>
      </c>
      <c r="L51" s="569"/>
      <c r="M51" s="566"/>
      <c r="N51" s="570"/>
      <c r="O51" s="570"/>
      <c r="P51" s="570"/>
      <c r="Q51" s="570"/>
      <c r="R51" s="570"/>
      <c r="S51" s="570"/>
      <c r="T51" s="570"/>
      <c r="U51" s="595"/>
    </row>
    <row r="52" s="441" customFormat="1" ht="33.75" spans="1:20">
      <c r="A52" s="184">
        <v>1</v>
      </c>
      <c r="B52" s="180" t="s">
        <v>650</v>
      </c>
      <c r="C52" s="179" t="s">
        <v>50</v>
      </c>
      <c r="D52" s="179" t="s">
        <v>840</v>
      </c>
      <c r="E52" s="184" t="s">
        <v>642</v>
      </c>
      <c r="F52" s="180" t="s">
        <v>1555</v>
      </c>
      <c r="G52" s="181" t="s">
        <v>460</v>
      </c>
      <c r="H52" s="460">
        <v>40000</v>
      </c>
      <c r="I52" s="181">
        <v>36000</v>
      </c>
      <c r="J52" s="191" t="s">
        <v>652</v>
      </c>
      <c r="K52" s="181">
        <v>1500</v>
      </c>
      <c r="L52" s="482" t="s">
        <v>653</v>
      </c>
      <c r="M52" s="201"/>
      <c r="N52" s="179" t="s">
        <v>34</v>
      </c>
      <c r="O52" s="180" t="s">
        <v>654</v>
      </c>
      <c r="P52" s="179" t="s">
        <v>655</v>
      </c>
      <c r="Q52" s="179" t="s">
        <v>648</v>
      </c>
      <c r="R52" s="179" t="s">
        <v>656</v>
      </c>
      <c r="S52" s="464"/>
      <c r="T52" s="457"/>
    </row>
    <row r="53" s="516" customFormat="1" ht="22.5" spans="1:212">
      <c r="A53" s="184">
        <v>2</v>
      </c>
      <c r="B53" s="180" t="s">
        <v>658</v>
      </c>
      <c r="C53" s="179" t="s">
        <v>103</v>
      </c>
      <c r="D53" s="179" t="s">
        <v>117</v>
      </c>
      <c r="E53" s="181" t="s">
        <v>642</v>
      </c>
      <c r="F53" s="180" t="s">
        <v>1556</v>
      </c>
      <c r="G53" s="458">
        <v>2016</v>
      </c>
      <c r="H53" s="459">
        <v>1000</v>
      </c>
      <c r="I53" s="181">
        <v>0</v>
      </c>
      <c r="J53" s="191" t="s">
        <v>1557</v>
      </c>
      <c r="K53" s="181">
        <v>1000</v>
      </c>
      <c r="L53" s="180" t="s">
        <v>1558</v>
      </c>
      <c r="M53" s="179" t="s">
        <v>92</v>
      </c>
      <c r="N53" s="179" t="s">
        <v>79</v>
      </c>
      <c r="O53" s="179" t="s">
        <v>648</v>
      </c>
      <c r="P53" s="201" t="s">
        <v>662</v>
      </c>
      <c r="Q53" s="179" t="s">
        <v>648</v>
      </c>
      <c r="R53" s="201" t="s">
        <v>662</v>
      </c>
      <c r="S53" s="226"/>
      <c r="T53" s="226"/>
      <c r="U53" s="510"/>
      <c r="V53" s="511"/>
      <c r="W53" s="511"/>
      <c r="X53" s="511"/>
      <c r="Y53" s="511"/>
      <c r="Z53" s="511"/>
      <c r="AA53" s="511"/>
      <c r="AB53" s="511"/>
      <c r="AC53" s="511"/>
      <c r="AD53" s="511"/>
      <c r="AE53" s="511"/>
      <c r="AF53" s="511"/>
      <c r="AG53" s="51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row>
    <row r="54" s="516" customFormat="1" ht="22.5" spans="1:212">
      <c r="A54" s="184">
        <v>3</v>
      </c>
      <c r="B54" s="180" t="s">
        <v>663</v>
      </c>
      <c r="C54" s="179" t="s">
        <v>103</v>
      </c>
      <c r="D54" s="179" t="s">
        <v>117</v>
      </c>
      <c r="E54" s="179" t="s">
        <v>642</v>
      </c>
      <c r="F54" s="180" t="s">
        <v>1559</v>
      </c>
      <c r="G54" s="458">
        <v>2016</v>
      </c>
      <c r="H54" s="459">
        <v>1500</v>
      </c>
      <c r="I54" s="181">
        <v>0</v>
      </c>
      <c r="J54" s="191" t="s">
        <v>1557</v>
      </c>
      <c r="K54" s="181">
        <v>1500</v>
      </c>
      <c r="L54" s="191" t="s">
        <v>1560</v>
      </c>
      <c r="M54" s="201" t="s">
        <v>92</v>
      </c>
      <c r="N54" s="179" t="s">
        <v>34</v>
      </c>
      <c r="O54" s="179" t="s">
        <v>648</v>
      </c>
      <c r="P54" s="201" t="s">
        <v>662</v>
      </c>
      <c r="Q54" s="179" t="s">
        <v>648</v>
      </c>
      <c r="R54" s="201" t="s">
        <v>662</v>
      </c>
      <c r="S54" s="226"/>
      <c r="T54" s="226"/>
      <c r="U54" s="510"/>
      <c r="V54" s="511"/>
      <c r="W54" s="511"/>
      <c r="X54" s="511"/>
      <c r="Y54" s="511"/>
      <c r="Z54" s="511"/>
      <c r="AA54" s="511"/>
      <c r="AB54" s="511"/>
      <c r="AC54" s="511"/>
      <c r="AD54" s="511"/>
      <c r="AE54" s="511"/>
      <c r="AF54" s="511"/>
      <c r="AG54" s="51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511"/>
      <c r="CY54" s="511"/>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1"/>
      <c r="EA54" s="511"/>
      <c r="EB54" s="511"/>
      <c r="EC54" s="511"/>
      <c r="ED54" s="511"/>
      <c r="EE54" s="511"/>
      <c r="EF54" s="511"/>
      <c r="EG54" s="511"/>
      <c r="EH54" s="511"/>
      <c r="EI54" s="511"/>
      <c r="EJ54" s="511"/>
      <c r="EK54" s="511"/>
      <c r="EL54" s="511"/>
      <c r="EM54" s="511"/>
      <c r="EN54" s="511"/>
      <c r="EO54" s="511"/>
      <c r="EP54" s="511"/>
      <c r="EQ54" s="511"/>
      <c r="ER54" s="511"/>
      <c r="ES54" s="511"/>
      <c r="ET54" s="511"/>
      <c r="EU54" s="511"/>
      <c r="EV54" s="511"/>
      <c r="EW54" s="511"/>
      <c r="EX54" s="511"/>
      <c r="EY54" s="511"/>
      <c r="EZ54" s="511"/>
      <c r="FA54" s="511"/>
      <c r="FB54" s="511"/>
      <c r="FC54" s="511"/>
      <c r="FD54" s="511"/>
      <c r="FE54" s="511"/>
      <c r="FF54" s="511"/>
      <c r="FG54" s="511"/>
      <c r="FH54" s="511"/>
      <c r="FI54" s="511"/>
      <c r="FJ54" s="511"/>
      <c r="FK54" s="511"/>
      <c r="FL54" s="511"/>
      <c r="FM54" s="511"/>
      <c r="FN54" s="511"/>
      <c r="FO54" s="511"/>
      <c r="FP54" s="511"/>
      <c r="FQ54" s="511"/>
      <c r="FR54" s="511"/>
      <c r="FS54" s="511"/>
      <c r="FT54" s="511"/>
      <c r="FU54" s="511"/>
      <c r="FV54" s="511"/>
      <c r="FW54" s="511"/>
      <c r="FX54" s="511"/>
      <c r="FY54" s="511"/>
      <c r="FZ54" s="511"/>
      <c r="GA54" s="511"/>
      <c r="GB54" s="511"/>
      <c r="GC54" s="511"/>
      <c r="GD54" s="511"/>
      <c r="GE54" s="511"/>
      <c r="GF54" s="511"/>
      <c r="GG54" s="511"/>
      <c r="GH54" s="511"/>
      <c r="GI54" s="511"/>
      <c r="GJ54" s="511"/>
      <c r="GK54" s="511"/>
      <c r="GL54" s="511"/>
      <c r="GM54" s="511"/>
      <c r="GN54" s="511"/>
      <c r="GO54" s="511"/>
      <c r="GP54" s="511"/>
      <c r="GQ54" s="511"/>
      <c r="GR54" s="511"/>
      <c r="GS54" s="511"/>
      <c r="GT54" s="511"/>
      <c r="GU54" s="511"/>
      <c r="GV54" s="511"/>
      <c r="GW54" s="511"/>
      <c r="GX54" s="511"/>
      <c r="GY54" s="511"/>
      <c r="GZ54" s="511"/>
      <c r="HA54" s="511"/>
      <c r="HB54" s="511"/>
      <c r="HC54" s="511"/>
      <c r="HD54" s="511"/>
    </row>
    <row r="55" s="516" customFormat="1" ht="22.5" spans="1:212">
      <c r="A55" s="184">
        <v>4</v>
      </c>
      <c r="B55" s="180" t="s">
        <v>665</v>
      </c>
      <c r="C55" s="179" t="s">
        <v>103</v>
      </c>
      <c r="D55" s="179" t="s">
        <v>840</v>
      </c>
      <c r="E55" s="181" t="s">
        <v>642</v>
      </c>
      <c r="F55" s="180" t="s">
        <v>1561</v>
      </c>
      <c r="G55" s="458">
        <v>2016</v>
      </c>
      <c r="H55" s="459">
        <v>1000</v>
      </c>
      <c r="I55" s="181">
        <v>0</v>
      </c>
      <c r="J55" s="191" t="s">
        <v>1562</v>
      </c>
      <c r="K55" s="181">
        <v>1000</v>
      </c>
      <c r="L55" s="191" t="s">
        <v>1560</v>
      </c>
      <c r="M55" s="201" t="s">
        <v>92</v>
      </c>
      <c r="N55" s="179" t="s">
        <v>34</v>
      </c>
      <c r="O55" s="179" t="s">
        <v>648</v>
      </c>
      <c r="P55" s="201" t="s">
        <v>662</v>
      </c>
      <c r="Q55" s="179" t="s">
        <v>648</v>
      </c>
      <c r="R55" s="201" t="s">
        <v>662</v>
      </c>
      <c r="S55" s="226"/>
      <c r="T55" s="226"/>
      <c r="U55" s="510"/>
      <c r="V55" s="511"/>
      <c r="W55" s="511"/>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c r="CN55" s="511"/>
      <c r="CO55" s="511"/>
      <c r="CP55" s="511"/>
      <c r="CQ55" s="511"/>
      <c r="CR55" s="511"/>
      <c r="CS55" s="511"/>
      <c r="CT55" s="511"/>
      <c r="CU55" s="511"/>
      <c r="CV55" s="511"/>
      <c r="CW55" s="511"/>
      <c r="CX55" s="511"/>
      <c r="CY55" s="511"/>
      <c r="CZ55" s="511"/>
      <c r="DA55" s="511"/>
      <c r="DB55" s="511"/>
      <c r="DC55" s="511"/>
      <c r="DD55" s="511"/>
      <c r="DE55" s="511"/>
      <c r="DF55" s="511"/>
      <c r="DG55" s="511"/>
      <c r="DH55" s="511"/>
      <c r="DI55" s="511"/>
      <c r="DJ55" s="511"/>
      <c r="DK55" s="511"/>
      <c r="DL55" s="511"/>
      <c r="DM55" s="511"/>
      <c r="DN55" s="511"/>
      <c r="DO55" s="511"/>
      <c r="DP55" s="511"/>
      <c r="DQ55" s="511"/>
      <c r="DR55" s="511"/>
      <c r="DS55" s="511"/>
      <c r="DT55" s="511"/>
      <c r="DU55" s="511"/>
      <c r="DV55" s="511"/>
      <c r="DW55" s="511"/>
      <c r="DX55" s="511"/>
      <c r="DY55" s="511"/>
      <c r="DZ55" s="511"/>
      <c r="EA55" s="511"/>
      <c r="EB55" s="511"/>
      <c r="EC55" s="511"/>
      <c r="ED55" s="511"/>
      <c r="EE55" s="511"/>
      <c r="EF55" s="511"/>
      <c r="EG55" s="511"/>
      <c r="EH55" s="511"/>
      <c r="EI55" s="511"/>
      <c r="EJ55" s="511"/>
      <c r="EK55" s="511"/>
      <c r="EL55" s="511"/>
      <c r="EM55" s="511"/>
      <c r="EN55" s="511"/>
      <c r="EO55" s="511"/>
      <c r="EP55" s="511"/>
      <c r="EQ55" s="511"/>
      <c r="ER55" s="511"/>
      <c r="ES55" s="511"/>
      <c r="ET55" s="511"/>
      <c r="EU55" s="511"/>
      <c r="EV55" s="511"/>
      <c r="EW55" s="511"/>
      <c r="EX55" s="511"/>
      <c r="EY55" s="511"/>
      <c r="EZ55" s="511"/>
      <c r="FA55" s="511"/>
      <c r="FB55" s="511"/>
      <c r="FC55" s="511"/>
      <c r="FD55" s="511"/>
      <c r="FE55" s="511"/>
      <c r="FF55" s="511"/>
      <c r="FG55" s="511"/>
      <c r="FH55" s="511"/>
      <c r="FI55" s="511"/>
      <c r="FJ55" s="511"/>
      <c r="FK55" s="511"/>
      <c r="FL55" s="511"/>
      <c r="FM55" s="511"/>
      <c r="FN55" s="511"/>
      <c r="FO55" s="511"/>
      <c r="FP55" s="511"/>
      <c r="FQ55" s="511"/>
      <c r="FR55" s="511"/>
      <c r="FS55" s="511"/>
      <c r="FT55" s="511"/>
      <c r="FU55" s="511"/>
      <c r="FV55" s="511"/>
      <c r="FW55" s="511"/>
      <c r="FX55" s="511"/>
      <c r="FY55" s="511"/>
      <c r="FZ55" s="511"/>
      <c r="GA55" s="511"/>
      <c r="GB55" s="511"/>
      <c r="GC55" s="511"/>
      <c r="GD55" s="511"/>
      <c r="GE55" s="511"/>
      <c r="GF55" s="511"/>
      <c r="GG55" s="511"/>
      <c r="GH55" s="511"/>
      <c r="GI55" s="511"/>
      <c r="GJ55" s="511"/>
      <c r="GK55" s="511"/>
      <c r="GL55" s="511"/>
      <c r="GM55" s="511"/>
      <c r="GN55" s="511"/>
      <c r="GO55" s="511"/>
      <c r="GP55" s="511"/>
      <c r="GQ55" s="511"/>
      <c r="GR55" s="511"/>
      <c r="GS55" s="511"/>
      <c r="GT55" s="511"/>
      <c r="GU55" s="511"/>
      <c r="GV55" s="511"/>
      <c r="GW55" s="511"/>
      <c r="GX55" s="511"/>
      <c r="GY55" s="511"/>
      <c r="GZ55" s="511"/>
      <c r="HA55" s="511"/>
      <c r="HB55" s="511"/>
      <c r="HC55" s="511"/>
      <c r="HD55" s="511"/>
    </row>
    <row r="56" s="516" customFormat="1" ht="54" customHeight="1" spans="1:212">
      <c r="A56" s="184">
        <v>5</v>
      </c>
      <c r="B56" s="207" t="s">
        <v>667</v>
      </c>
      <c r="C56" s="179" t="s">
        <v>50</v>
      </c>
      <c r="D56" s="179" t="s">
        <v>117</v>
      </c>
      <c r="E56" s="184" t="s">
        <v>642</v>
      </c>
      <c r="F56" s="182" t="s">
        <v>1563</v>
      </c>
      <c r="G56" s="181" t="s">
        <v>460</v>
      </c>
      <c r="H56" s="462">
        <v>40500</v>
      </c>
      <c r="I56" s="181">
        <v>30000</v>
      </c>
      <c r="J56" s="191" t="s">
        <v>1564</v>
      </c>
      <c r="K56" s="184">
        <v>10000</v>
      </c>
      <c r="L56" s="180" t="s">
        <v>1565</v>
      </c>
      <c r="M56" s="201"/>
      <c r="N56" s="179" t="s">
        <v>34</v>
      </c>
      <c r="O56" s="207" t="s">
        <v>671</v>
      </c>
      <c r="P56" s="201" t="s">
        <v>672</v>
      </c>
      <c r="Q56" s="179" t="s">
        <v>648</v>
      </c>
      <c r="R56" s="201" t="s">
        <v>662</v>
      </c>
      <c r="S56" s="226"/>
      <c r="T56" s="226"/>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c r="CU56" s="138"/>
      <c r="CV56" s="138"/>
      <c r="CW56" s="138"/>
      <c r="CX56" s="138"/>
      <c r="CY56" s="138"/>
      <c r="CZ56" s="138"/>
      <c r="DA56" s="138"/>
      <c r="DB56" s="138"/>
      <c r="DC56" s="138"/>
      <c r="DD56" s="138"/>
      <c r="DE56" s="138"/>
      <c r="DF56" s="138"/>
      <c r="DG56" s="138"/>
      <c r="DH56" s="138"/>
      <c r="DI56" s="138"/>
      <c r="DJ56" s="138"/>
      <c r="DK56" s="138"/>
      <c r="DL56" s="138"/>
      <c r="DM56" s="138"/>
      <c r="DN56" s="138"/>
      <c r="DO56" s="138"/>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c r="ER56" s="138"/>
      <c r="ES56" s="138"/>
      <c r="ET56" s="138"/>
      <c r="EU56" s="138"/>
      <c r="EV56" s="138"/>
      <c r="EW56" s="138"/>
      <c r="EX56" s="138"/>
      <c r="EY56" s="138"/>
      <c r="EZ56" s="138"/>
      <c r="FA56" s="138"/>
      <c r="FB56" s="138"/>
      <c r="FC56" s="138"/>
      <c r="FD56" s="138"/>
      <c r="FE56" s="138"/>
      <c r="FF56" s="138"/>
      <c r="FG56" s="138"/>
      <c r="FH56" s="138"/>
      <c r="FI56" s="138"/>
      <c r="FJ56" s="138"/>
      <c r="FK56" s="138"/>
      <c r="FL56" s="138"/>
      <c r="FM56" s="138"/>
      <c r="FN56" s="138"/>
      <c r="FO56" s="138"/>
      <c r="FP56" s="138"/>
      <c r="FQ56" s="138"/>
      <c r="FR56" s="138"/>
      <c r="FS56" s="138"/>
      <c r="FT56" s="138"/>
      <c r="FU56" s="138"/>
      <c r="FV56" s="138"/>
      <c r="FW56" s="138"/>
      <c r="FX56" s="138"/>
      <c r="FY56" s="138"/>
      <c r="FZ56" s="138"/>
      <c r="GA56" s="138"/>
      <c r="GB56" s="138"/>
      <c r="GC56" s="138"/>
      <c r="GD56" s="138"/>
      <c r="GE56" s="138"/>
      <c r="GF56" s="138"/>
      <c r="GG56" s="138"/>
      <c r="GH56" s="138"/>
      <c r="GI56" s="138"/>
      <c r="GJ56" s="138"/>
      <c r="GK56" s="138"/>
      <c r="GL56" s="138"/>
      <c r="GM56" s="138"/>
      <c r="GN56" s="138"/>
      <c r="GO56" s="138"/>
      <c r="GP56" s="138"/>
      <c r="GQ56" s="138"/>
      <c r="GR56" s="138"/>
      <c r="GS56" s="138"/>
      <c r="GT56" s="138"/>
      <c r="GU56" s="138"/>
      <c r="GV56" s="138"/>
      <c r="GW56" s="138"/>
      <c r="GX56" s="138"/>
      <c r="GY56" s="138"/>
      <c r="GZ56" s="138"/>
      <c r="HA56" s="138"/>
      <c r="HB56" s="138"/>
      <c r="HC56" s="138"/>
      <c r="HD56" s="138"/>
    </row>
    <row r="57" s="516" customFormat="1" ht="22.5" spans="1:21">
      <c r="A57" s="184">
        <v>6</v>
      </c>
      <c r="B57" s="180" t="s">
        <v>785</v>
      </c>
      <c r="C57" s="179" t="s">
        <v>188</v>
      </c>
      <c r="D57" s="179" t="s">
        <v>840</v>
      </c>
      <c r="E57" s="181" t="s">
        <v>642</v>
      </c>
      <c r="F57" s="461" t="s">
        <v>1566</v>
      </c>
      <c r="G57" s="184" t="s">
        <v>106</v>
      </c>
      <c r="H57" s="460">
        <v>10000</v>
      </c>
      <c r="I57" s="181">
        <v>0</v>
      </c>
      <c r="J57" s="191" t="s">
        <v>1567</v>
      </c>
      <c r="K57" s="460">
        <v>2300</v>
      </c>
      <c r="L57" s="482" t="s">
        <v>1568</v>
      </c>
      <c r="M57" s="259" t="s">
        <v>79</v>
      </c>
      <c r="N57" s="259"/>
      <c r="O57" s="180" t="s">
        <v>646</v>
      </c>
      <c r="P57" s="201" t="s">
        <v>647</v>
      </c>
      <c r="Q57" s="201" t="s">
        <v>648</v>
      </c>
      <c r="R57" s="201" t="s">
        <v>647</v>
      </c>
      <c r="S57" s="201"/>
      <c r="T57" s="259"/>
      <c r="U57" s="88"/>
    </row>
    <row r="58" s="448" customFormat="1" ht="33.75" spans="1:20">
      <c r="A58" s="184">
        <v>7</v>
      </c>
      <c r="B58" s="182" t="s">
        <v>938</v>
      </c>
      <c r="C58" s="183" t="s">
        <v>50</v>
      </c>
      <c r="D58" s="183" t="s">
        <v>117</v>
      </c>
      <c r="E58" s="183" t="s">
        <v>894</v>
      </c>
      <c r="F58" s="182" t="s">
        <v>1569</v>
      </c>
      <c r="G58" s="184">
        <v>2016</v>
      </c>
      <c r="H58" s="462">
        <v>5000</v>
      </c>
      <c r="I58" s="464"/>
      <c r="J58" s="182" t="s">
        <v>1570</v>
      </c>
      <c r="K58" s="464">
        <v>5000</v>
      </c>
      <c r="L58" s="483" t="s">
        <v>1571</v>
      </c>
      <c r="M58" s="464" t="s">
        <v>92</v>
      </c>
      <c r="N58" s="457" t="s">
        <v>70</v>
      </c>
      <c r="O58" s="457" t="s">
        <v>942</v>
      </c>
      <c r="P58" s="457" t="s">
        <v>943</v>
      </c>
      <c r="Q58" s="457" t="s">
        <v>900</v>
      </c>
      <c r="R58" s="457"/>
      <c r="S58" s="464"/>
      <c r="T58" s="457"/>
    </row>
    <row r="59" s="502" customFormat="1" ht="22.5" spans="1:21">
      <c r="A59" s="184">
        <v>8</v>
      </c>
      <c r="B59" s="180" t="s">
        <v>945</v>
      </c>
      <c r="C59" s="464" t="s">
        <v>26</v>
      </c>
      <c r="D59" s="464" t="s">
        <v>117</v>
      </c>
      <c r="E59" s="464" t="s">
        <v>894</v>
      </c>
      <c r="F59" s="492" t="s">
        <v>1572</v>
      </c>
      <c r="G59" s="457">
        <v>2016</v>
      </c>
      <c r="H59" s="466">
        <v>700</v>
      </c>
      <c r="I59" s="464">
        <v>0</v>
      </c>
      <c r="J59" s="465" t="s">
        <v>1441</v>
      </c>
      <c r="K59" s="464">
        <v>700</v>
      </c>
      <c r="L59" s="465" t="s">
        <v>1573</v>
      </c>
      <c r="M59" s="464" t="s">
        <v>92</v>
      </c>
      <c r="N59" s="522" t="s">
        <v>79</v>
      </c>
      <c r="O59" s="457" t="s">
        <v>900</v>
      </c>
      <c r="P59" s="464" t="s">
        <v>948</v>
      </c>
      <c r="Q59" s="464"/>
      <c r="R59" s="464"/>
      <c r="S59" s="464"/>
      <c r="T59" s="464" t="s">
        <v>905</v>
      </c>
      <c r="U59" s="507"/>
    </row>
    <row r="60" s="441" customFormat="1" ht="33.75" spans="1:20">
      <c r="A60" s="184">
        <v>9</v>
      </c>
      <c r="B60" s="520" t="s">
        <v>1019</v>
      </c>
      <c r="C60" s="464" t="s">
        <v>103</v>
      </c>
      <c r="D60" s="464" t="s">
        <v>840</v>
      </c>
      <c r="E60" s="457" t="s">
        <v>984</v>
      </c>
      <c r="F60" s="492" t="s">
        <v>1020</v>
      </c>
      <c r="G60" s="457" t="s">
        <v>106</v>
      </c>
      <c r="H60" s="466">
        <v>5000</v>
      </c>
      <c r="I60" s="464">
        <v>0</v>
      </c>
      <c r="J60" s="465" t="s">
        <v>1485</v>
      </c>
      <c r="K60" s="464">
        <v>1800</v>
      </c>
      <c r="L60" s="465" t="s">
        <v>1021</v>
      </c>
      <c r="M60" s="464" t="s">
        <v>79</v>
      </c>
      <c r="N60" s="522" t="s">
        <v>34</v>
      </c>
      <c r="O60" s="464" t="s">
        <v>290</v>
      </c>
      <c r="P60" s="464" t="s">
        <v>291</v>
      </c>
      <c r="Q60" s="464" t="s">
        <v>700</v>
      </c>
      <c r="R60" s="464" t="s">
        <v>695</v>
      </c>
      <c r="S60" s="464"/>
      <c r="T60" s="464" t="s">
        <v>905</v>
      </c>
    </row>
    <row r="61" s="504" customFormat="1" ht="27" customHeight="1" spans="1:21">
      <c r="A61" s="184">
        <v>10</v>
      </c>
      <c r="B61" s="180" t="s">
        <v>1035</v>
      </c>
      <c r="C61" s="179" t="s">
        <v>188</v>
      </c>
      <c r="D61" s="179" t="s">
        <v>117</v>
      </c>
      <c r="E61" s="179" t="s">
        <v>984</v>
      </c>
      <c r="F61" s="189" t="s">
        <v>1574</v>
      </c>
      <c r="G61" s="181" t="s">
        <v>119</v>
      </c>
      <c r="H61" s="460">
        <v>1800</v>
      </c>
      <c r="I61" s="259">
        <v>300</v>
      </c>
      <c r="J61" s="281"/>
      <c r="K61" s="259">
        <v>1500</v>
      </c>
      <c r="L61" s="180" t="s">
        <v>1552</v>
      </c>
      <c r="M61" s="179"/>
      <c r="N61" s="179" t="s">
        <v>34</v>
      </c>
      <c r="O61" s="589" t="s">
        <v>989</v>
      </c>
      <c r="P61" s="589" t="s">
        <v>1038</v>
      </c>
      <c r="Q61" s="179"/>
      <c r="R61" s="179"/>
      <c r="S61" s="179"/>
      <c r="T61" s="179"/>
      <c r="U61" s="512"/>
    </row>
    <row r="62" s="448" customFormat="1" ht="33.75" spans="1:20">
      <c r="A62" s="184">
        <v>11</v>
      </c>
      <c r="B62" s="182" t="s">
        <v>1113</v>
      </c>
      <c r="C62" s="464" t="s">
        <v>103</v>
      </c>
      <c r="D62" s="183" t="s">
        <v>840</v>
      </c>
      <c r="E62" s="184" t="s">
        <v>1072</v>
      </c>
      <c r="F62" s="182" t="s">
        <v>1114</v>
      </c>
      <c r="G62" s="184">
        <v>2016</v>
      </c>
      <c r="H62" s="462">
        <v>560</v>
      </c>
      <c r="I62" s="183">
        <v>30</v>
      </c>
      <c r="J62" s="484" t="s">
        <v>1575</v>
      </c>
      <c r="K62" s="464">
        <v>530</v>
      </c>
      <c r="L62" s="465" t="s">
        <v>1498</v>
      </c>
      <c r="M62" s="464" t="s">
        <v>115</v>
      </c>
      <c r="N62" s="457" t="s">
        <v>34</v>
      </c>
      <c r="O62" s="457" t="s">
        <v>1077</v>
      </c>
      <c r="P62" s="457" t="s">
        <v>1105</v>
      </c>
      <c r="Q62" s="457" t="s">
        <v>1077</v>
      </c>
      <c r="R62" s="457" t="s">
        <v>1115</v>
      </c>
      <c r="S62" s="457" t="s">
        <v>1576</v>
      </c>
      <c r="T62" s="457" t="s">
        <v>997</v>
      </c>
    </row>
    <row r="63" s="448" customFormat="1" ht="27" customHeight="1" spans="1:20">
      <c r="A63" s="184">
        <v>12</v>
      </c>
      <c r="B63" s="182" t="s">
        <v>1116</v>
      </c>
      <c r="C63" s="464" t="s">
        <v>103</v>
      </c>
      <c r="D63" s="183" t="s">
        <v>117</v>
      </c>
      <c r="E63" s="184" t="s">
        <v>1072</v>
      </c>
      <c r="F63" s="182" t="s">
        <v>1577</v>
      </c>
      <c r="G63" s="184" t="s">
        <v>53</v>
      </c>
      <c r="H63" s="462">
        <v>1600</v>
      </c>
      <c r="I63" s="183">
        <v>20</v>
      </c>
      <c r="J63" s="484" t="s">
        <v>1575</v>
      </c>
      <c r="K63" s="464">
        <v>1000</v>
      </c>
      <c r="L63" s="465" t="s">
        <v>1578</v>
      </c>
      <c r="M63" s="464"/>
      <c r="N63" s="457" t="s">
        <v>34</v>
      </c>
      <c r="O63" s="457" t="s">
        <v>1077</v>
      </c>
      <c r="P63" s="457" t="s">
        <v>1105</v>
      </c>
      <c r="Q63" s="457" t="s">
        <v>1077</v>
      </c>
      <c r="R63" s="457" t="s">
        <v>1115</v>
      </c>
      <c r="S63" s="457" t="s">
        <v>1579</v>
      </c>
      <c r="T63" s="457" t="s">
        <v>997</v>
      </c>
    </row>
    <row r="64" s="558" customFormat="1" ht="18" customHeight="1" spans="1:21">
      <c r="A64" s="566"/>
      <c r="B64" s="566" t="str">
        <f>"城建环保类"&amp;SUBTOTAL(3,A64:A148)&amp;"个"</f>
        <v>城建环保类83个</v>
      </c>
      <c r="C64" s="567"/>
      <c r="D64" s="566"/>
      <c r="E64" s="568"/>
      <c r="F64" s="569"/>
      <c r="G64" s="570"/>
      <c r="H64" s="571">
        <f t="shared" ref="H64:I64" si="5">SUM(H65:H147)</f>
        <v>3231268</v>
      </c>
      <c r="I64" s="571">
        <f t="shared" si="5"/>
        <v>771890</v>
      </c>
      <c r="J64" s="590"/>
      <c r="K64" s="571">
        <f>SUM(K65:K147)</f>
        <v>736157</v>
      </c>
      <c r="L64" s="569"/>
      <c r="M64" s="567"/>
      <c r="N64" s="567"/>
      <c r="O64" s="567"/>
      <c r="P64" s="567"/>
      <c r="Q64" s="567"/>
      <c r="R64" s="598"/>
      <c r="S64" s="598"/>
      <c r="T64"/>
      <c r="U64"/>
    </row>
    <row r="65" s="441" customFormat="1" ht="67.5" spans="1:20">
      <c r="A65" s="184">
        <v>1</v>
      </c>
      <c r="B65" s="182" t="s">
        <v>25</v>
      </c>
      <c r="C65" s="183" t="s">
        <v>26</v>
      </c>
      <c r="D65" s="183" t="s">
        <v>27</v>
      </c>
      <c r="E65" s="184" t="s">
        <v>28</v>
      </c>
      <c r="F65" s="182" t="s">
        <v>29</v>
      </c>
      <c r="G65" s="184" t="s">
        <v>1580</v>
      </c>
      <c r="H65" s="462">
        <v>270000</v>
      </c>
      <c r="I65" s="184">
        <v>160000</v>
      </c>
      <c r="J65" s="483" t="s">
        <v>31</v>
      </c>
      <c r="K65" s="464">
        <v>100000</v>
      </c>
      <c r="L65" s="465" t="s">
        <v>1581</v>
      </c>
      <c r="M65" s="464"/>
      <c r="N65" s="464"/>
      <c r="O65" s="457" t="s">
        <v>35</v>
      </c>
      <c r="P65" s="457" t="s">
        <v>36</v>
      </c>
      <c r="Q65" s="457" t="s">
        <v>37</v>
      </c>
      <c r="R65" s="457" t="s">
        <v>38</v>
      </c>
      <c r="S65" s="457"/>
      <c r="T65" s="457" t="s">
        <v>1582</v>
      </c>
    </row>
    <row r="66" s="441" customFormat="1" ht="33.75" spans="1:20">
      <c r="A66" s="184">
        <v>2</v>
      </c>
      <c r="B66" s="182" t="s">
        <v>49</v>
      </c>
      <c r="C66" s="183" t="s">
        <v>50</v>
      </c>
      <c r="D66" s="183" t="s">
        <v>51</v>
      </c>
      <c r="E66" s="184" t="s">
        <v>28</v>
      </c>
      <c r="F66" s="182" t="s">
        <v>52</v>
      </c>
      <c r="G66" s="184" t="s">
        <v>53</v>
      </c>
      <c r="H66" s="462">
        <v>200000</v>
      </c>
      <c r="I66" s="184">
        <v>110000</v>
      </c>
      <c r="J66" s="483" t="s">
        <v>54</v>
      </c>
      <c r="K66" s="464">
        <v>80000</v>
      </c>
      <c r="L66" s="465" t="s">
        <v>1583</v>
      </c>
      <c r="M66" s="464"/>
      <c r="N66" s="457"/>
      <c r="O66" s="457" t="s">
        <v>56</v>
      </c>
      <c r="P66" s="457" t="s">
        <v>57</v>
      </c>
      <c r="Q66" s="457" t="s">
        <v>37</v>
      </c>
      <c r="R66" s="457" t="s">
        <v>38</v>
      </c>
      <c r="S66" s="464"/>
      <c r="T66" s="457" t="s">
        <v>446</v>
      </c>
    </row>
    <row r="67" s="441" customFormat="1" ht="28.5" customHeight="1" spans="1:20">
      <c r="A67" s="184">
        <v>3</v>
      </c>
      <c r="B67" s="182" t="s">
        <v>58</v>
      </c>
      <c r="C67" s="183" t="s">
        <v>50</v>
      </c>
      <c r="D67" s="183" t="s">
        <v>27</v>
      </c>
      <c r="E67" s="184" t="s">
        <v>28</v>
      </c>
      <c r="F67" s="182" t="s">
        <v>59</v>
      </c>
      <c r="G67" s="184" t="s">
        <v>60</v>
      </c>
      <c r="H67" s="462">
        <v>200000</v>
      </c>
      <c r="I67" s="184">
        <v>110000</v>
      </c>
      <c r="J67" s="182" t="s">
        <v>61</v>
      </c>
      <c r="K67" s="464">
        <v>60000</v>
      </c>
      <c r="L67" s="465" t="s">
        <v>62</v>
      </c>
      <c r="M67" s="464"/>
      <c r="N67" s="464" t="s">
        <v>34</v>
      </c>
      <c r="O67" s="457" t="s">
        <v>63</v>
      </c>
      <c r="P67" s="457" t="s">
        <v>64</v>
      </c>
      <c r="Q67" s="457" t="s">
        <v>37</v>
      </c>
      <c r="R67" s="457" t="s">
        <v>65</v>
      </c>
      <c r="S67" s="464"/>
      <c r="T67" s="457" t="s">
        <v>1584</v>
      </c>
    </row>
    <row r="68" s="441" customFormat="1" ht="45" spans="1:20">
      <c r="A68" s="184">
        <v>4</v>
      </c>
      <c r="B68" s="182" t="s">
        <v>1585</v>
      </c>
      <c r="C68" s="183" t="s">
        <v>50</v>
      </c>
      <c r="D68" s="183" t="s">
        <v>27</v>
      </c>
      <c r="E68" s="184" t="s">
        <v>28</v>
      </c>
      <c r="F68" s="182" t="s">
        <v>67</v>
      </c>
      <c r="G68" s="184" t="s">
        <v>60</v>
      </c>
      <c r="H68" s="462">
        <v>87000</v>
      </c>
      <c r="I68" s="464">
        <v>100000</v>
      </c>
      <c r="J68" s="182" t="s">
        <v>68</v>
      </c>
      <c r="K68" s="464">
        <v>5000</v>
      </c>
      <c r="L68" s="465" t="s">
        <v>69</v>
      </c>
      <c r="M68" s="464"/>
      <c r="N68" s="457" t="s">
        <v>70</v>
      </c>
      <c r="O68" s="457" t="s">
        <v>71</v>
      </c>
      <c r="P68" s="457" t="s">
        <v>72</v>
      </c>
      <c r="Q68" s="457" t="s">
        <v>37</v>
      </c>
      <c r="R68" s="457" t="s">
        <v>73</v>
      </c>
      <c r="S68" s="464"/>
      <c r="T68" s="457" t="s">
        <v>1584</v>
      </c>
    </row>
    <row r="69" s="441" customFormat="1" ht="22.5" spans="1:20">
      <c r="A69" s="184">
        <v>5</v>
      </c>
      <c r="B69" s="182" t="s">
        <v>81</v>
      </c>
      <c r="C69" s="183" t="s">
        <v>26</v>
      </c>
      <c r="D69" s="183" t="s">
        <v>51</v>
      </c>
      <c r="E69" s="184" t="s">
        <v>28</v>
      </c>
      <c r="F69" s="182" t="s">
        <v>82</v>
      </c>
      <c r="G69" s="184" t="s">
        <v>83</v>
      </c>
      <c r="H69" s="462">
        <v>150000</v>
      </c>
      <c r="I69" s="183"/>
      <c r="J69" s="362" t="s">
        <v>84</v>
      </c>
      <c r="K69" s="464">
        <v>80000</v>
      </c>
      <c r="L69" s="465" t="s">
        <v>1586</v>
      </c>
      <c r="M69" s="464" t="s">
        <v>79</v>
      </c>
      <c r="N69" s="464"/>
      <c r="O69" s="457" t="s">
        <v>85</v>
      </c>
      <c r="P69" s="457" t="s">
        <v>86</v>
      </c>
      <c r="Q69" s="457" t="s">
        <v>37</v>
      </c>
      <c r="R69" s="457" t="s">
        <v>48</v>
      </c>
      <c r="S69" s="457"/>
      <c r="T69" s="457" t="s">
        <v>39</v>
      </c>
    </row>
    <row r="70" s="441" customFormat="1" ht="33.75" spans="1:20">
      <c r="A70" s="184">
        <v>6</v>
      </c>
      <c r="B70" s="182" t="s">
        <v>96</v>
      </c>
      <c r="C70" s="183" t="s">
        <v>50</v>
      </c>
      <c r="D70" s="183" t="s">
        <v>27</v>
      </c>
      <c r="E70" s="184" t="s">
        <v>28</v>
      </c>
      <c r="F70" s="182" t="s">
        <v>97</v>
      </c>
      <c r="G70" s="184" t="s">
        <v>83</v>
      </c>
      <c r="H70" s="462">
        <v>36720</v>
      </c>
      <c r="I70" s="464">
        <v>25000</v>
      </c>
      <c r="J70" s="362" t="s">
        <v>1587</v>
      </c>
      <c r="K70" s="464">
        <v>5000</v>
      </c>
      <c r="L70" s="483" t="s">
        <v>1588</v>
      </c>
      <c r="M70" s="464" t="s">
        <v>79</v>
      </c>
      <c r="N70" s="464"/>
      <c r="O70" s="457" t="s">
        <v>100</v>
      </c>
      <c r="P70" s="457" t="s">
        <v>101</v>
      </c>
      <c r="Q70" s="457" t="s">
        <v>37</v>
      </c>
      <c r="R70" s="457" t="s">
        <v>73</v>
      </c>
      <c r="S70" s="457"/>
      <c r="T70" s="457" t="s">
        <v>1584</v>
      </c>
    </row>
    <row r="71" s="441" customFormat="1" ht="56.25" spans="1:20">
      <c r="A71" s="184">
        <v>7</v>
      </c>
      <c r="B71" s="480" t="s">
        <v>102</v>
      </c>
      <c r="C71" s="464" t="s">
        <v>103</v>
      </c>
      <c r="D71" s="457" t="s">
        <v>104</v>
      </c>
      <c r="E71" s="181" t="s">
        <v>28</v>
      </c>
      <c r="F71" s="211" t="s">
        <v>105</v>
      </c>
      <c r="G71" s="458" t="s">
        <v>106</v>
      </c>
      <c r="H71" s="528">
        <v>10000</v>
      </c>
      <c r="I71" s="501"/>
      <c r="J71" s="480" t="s">
        <v>1589</v>
      </c>
      <c r="K71" s="457">
        <v>5000</v>
      </c>
      <c r="L71" s="483" t="s">
        <v>1590</v>
      </c>
      <c r="M71" s="464" t="s">
        <v>92</v>
      </c>
      <c r="N71" s="464"/>
      <c r="O71" s="514"/>
      <c r="P71" s="514"/>
      <c r="Q71" s="457" t="s">
        <v>37</v>
      </c>
      <c r="R71" s="457" t="s">
        <v>48</v>
      </c>
      <c r="S71" s="514"/>
      <c r="T71" s="514"/>
    </row>
    <row r="72" s="441" customFormat="1" ht="45" spans="1:20">
      <c r="A72" s="184">
        <v>8</v>
      </c>
      <c r="B72" s="480" t="s">
        <v>108</v>
      </c>
      <c r="C72" s="464" t="s">
        <v>103</v>
      </c>
      <c r="D72" s="183" t="s">
        <v>104</v>
      </c>
      <c r="E72" s="181" t="s">
        <v>28</v>
      </c>
      <c r="F72" s="480" t="s">
        <v>109</v>
      </c>
      <c r="G72" s="458" t="s">
        <v>106</v>
      </c>
      <c r="H72" s="528">
        <v>10000</v>
      </c>
      <c r="I72" s="501"/>
      <c r="J72" s="480" t="s">
        <v>110</v>
      </c>
      <c r="K72" s="457">
        <v>3000</v>
      </c>
      <c r="L72" s="483" t="s">
        <v>1590</v>
      </c>
      <c r="M72" s="464" t="s">
        <v>92</v>
      </c>
      <c r="N72" s="464"/>
      <c r="O72" s="514"/>
      <c r="P72" s="514"/>
      <c r="Q72" s="457" t="s">
        <v>37</v>
      </c>
      <c r="R72" s="457" t="s">
        <v>111</v>
      </c>
      <c r="S72" s="514"/>
      <c r="T72" s="514"/>
    </row>
    <row r="73" s="441" customFormat="1" ht="56.25" spans="1:20">
      <c r="A73" s="184">
        <v>9</v>
      </c>
      <c r="B73" s="480" t="s">
        <v>112</v>
      </c>
      <c r="C73" s="464" t="s">
        <v>103</v>
      </c>
      <c r="D73" s="457" t="s">
        <v>104</v>
      </c>
      <c r="E73" s="181" t="s">
        <v>28</v>
      </c>
      <c r="F73" s="211" t="s">
        <v>113</v>
      </c>
      <c r="G73" s="458" t="s">
        <v>106</v>
      </c>
      <c r="H73" s="528">
        <v>3000</v>
      </c>
      <c r="I73" s="501"/>
      <c r="J73" s="480" t="s">
        <v>1589</v>
      </c>
      <c r="K73" s="457">
        <v>3000</v>
      </c>
      <c r="L73" s="483" t="s">
        <v>1590</v>
      </c>
      <c r="M73" s="464" t="s">
        <v>115</v>
      </c>
      <c r="N73" s="514"/>
      <c r="O73" s="514"/>
      <c r="P73" s="514"/>
      <c r="Q73" s="457" t="s">
        <v>37</v>
      </c>
      <c r="R73" s="457" t="s">
        <v>38</v>
      </c>
      <c r="S73" s="514"/>
      <c r="T73" s="514"/>
    </row>
    <row r="74" s="441" customFormat="1" ht="22.5" spans="1:20">
      <c r="A74" s="184">
        <v>10</v>
      </c>
      <c r="B74" s="362" t="s">
        <v>116</v>
      </c>
      <c r="C74" s="464" t="s">
        <v>103</v>
      </c>
      <c r="D74" s="464" t="s">
        <v>1480</v>
      </c>
      <c r="E74" s="260" t="s">
        <v>28</v>
      </c>
      <c r="F74" s="362" t="s">
        <v>118</v>
      </c>
      <c r="G74" s="260" t="s">
        <v>106</v>
      </c>
      <c r="H74" s="599">
        <v>1000</v>
      </c>
      <c r="I74" s="464"/>
      <c r="J74" s="362" t="s">
        <v>120</v>
      </c>
      <c r="K74" s="464">
        <v>1000</v>
      </c>
      <c r="L74" s="465" t="s">
        <v>121</v>
      </c>
      <c r="M74" s="464"/>
      <c r="N74" s="464" t="s">
        <v>122</v>
      </c>
      <c r="O74" s="457"/>
      <c r="P74" s="464"/>
      <c r="Q74" s="457" t="s">
        <v>37</v>
      </c>
      <c r="R74" s="457" t="s">
        <v>48</v>
      </c>
      <c r="S74" s="464"/>
      <c r="T74" s="457"/>
    </row>
    <row r="75" s="441" customFormat="1" ht="22.5" spans="1:20">
      <c r="A75" s="184">
        <v>11</v>
      </c>
      <c r="B75" s="483" t="s">
        <v>123</v>
      </c>
      <c r="C75" s="464" t="s">
        <v>103</v>
      </c>
      <c r="D75" s="457" t="s">
        <v>104</v>
      </c>
      <c r="E75" s="457" t="s">
        <v>28</v>
      </c>
      <c r="F75" s="211" t="s">
        <v>125</v>
      </c>
      <c r="G75" s="184" t="s">
        <v>89</v>
      </c>
      <c r="H75" s="466">
        <v>5000</v>
      </c>
      <c r="I75" s="501"/>
      <c r="J75" s="483" t="s">
        <v>1591</v>
      </c>
      <c r="K75" s="457">
        <v>2000</v>
      </c>
      <c r="L75" s="465" t="s">
        <v>1592</v>
      </c>
      <c r="M75" s="464" t="s">
        <v>79</v>
      </c>
      <c r="N75" s="457"/>
      <c r="O75" s="457"/>
      <c r="P75" s="457"/>
      <c r="Q75" s="457" t="s">
        <v>37</v>
      </c>
      <c r="R75" s="457" t="s">
        <v>48</v>
      </c>
      <c r="S75" s="514"/>
      <c r="T75" s="514"/>
    </row>
    <row r="76" s="448" customFormat="1" ht="33.75" spans="1:20">
      <c r="A76" s="184">
        <v>12</v>
      </c>
      <c r="B76" s="182" t="s">
        <v>152</v>
      </c>
      <c r="C76" s="183" t="s">
        <v>26</v>
      </c>
      <c r="D76" s="183" t="s">
        <v>27</v>
      </c>
      <c r="E76" s="184" t="s">
        <v>28</v>
      </c>
      <c r="F76" s="182" t="s">
        <v>1593</v>
      </c>
      <c r="G76" s="184" t="s">
        <v>83</v>
      </c>
      <c r="H76" s="462">
        <v>160000</v>
      </c>
      <c r="I76" s="184">
        <v>63000</v>
      </c>
      <c r="J76" s="484" t="s">
        <v>154</v>
      </c>
      <c r="K76" s="464">
        <v>10000</v>
      </c>
      <c r="L76" s="465"/>
      <c r="M76" s="464"/>
      <c r="N76" s="457"/>
      <c r="O76" s="457" t="s">
        <v>155</v>
      </c>
      <c r="P76" s="457" t="s">
        <v>156</v>
      </c>
      <c r="Q76" s="457" t="s">
        <v>37</v>
      </c>
      <c r="R76" s="457" t="s">
        <v>157</v>
      </c>
      <c r="S76" s="457"/>
      <c r="T76" s="457" t="s">
        <v>39</v>
      </c>
    </row>
    <row r="77" s="448" customFormat="1" ht="22.5" spans="1:20">
      <c r="A77" s="184">
        <v>13</v>
      </c>
      <c r="B77" s="211" t="s">
        <v>158</v>
      </c>
      <c r="C77" s="464" t="s">
        <v>103</v>
      </c>
      <c r="D77" s="464" t="s">
        <v>1480</v>
      </c>
      <c r="E77" s="457" t="s">
        <v>28</v>
      </c>
      <c r="F77" s="211" t="s">
        <v>159</v>
      </c>
      <c r="G77" s="181" t="s">
        <v>53</v>
      </c>
      <c r="H77" s="462">
        <v>2000</v>
      </c>
      <c r="I77" s="464"/>
      <c r="J77" s="484" t="s">
        <v>1594</v>
      </c>
      <c r="K77" s="464">
        <v>500</v>
      </c>
      <c r="L77" s="465" t="s">
        <v>1592</v>
      </c>
      <c r="M77" s="464" t="s">
        <v>79</v>
      </c>
      <c r="N77" s="464"/>
      <c r="O77" s="457"/>
      <c r="P77" s="464"/>
      <c r="Q77" s="457" t="s">
        <v>37</v>
      </c>
      <c r="R77" s="457" t="s">
        <v>48</v>
      </c>
      <c r="S77" s="464"/>
      <c r="T77" s="464"/>
    </row>
    <row r="78" s="499" customFormat="1" ht="36" spans="1:17">
      <c r="A78" s="184">
        <v>14</v>
      </c>
      <c r="B78" s="211" t="s">
        <v>275</v>
      </c>
      <c r="C78" s="600" t="s">
        <v>265</v>
      </c>
      <c r="D78" s="5" t="s">
        <v>27</v>
      </c>
      <c r="E78" s="457" t="s">
        <v>267</v>
      </c>
      <c r="F78" s="13" t="s">
        <v>276</v>
      </c>
      <c r="G78" s="184" t="s">
        <v>60</v>
      </c>
      <c r="H78" s="601">
        <v>52797</v>
      </c>
      <c r="I78" s="600">
        <v>22000</v>
      </c>
      <c r="J78" s="604" t="s">
        <v>1595</v>
      </c>
      <c r="K78" s="600">
        <v>30797</v>
      </c>
      <c r="L78" s="576" t="s">
        <v>1596</v>
      </c>
      <c r="M78" s="605"/>
      <c r="N78" s="606">
        <v>12</v>
      </c>
      <c r="O78" s="607" t="s">
        <v>279</v>
      </c>
      <c r="P78" s="607" t="s">
        <v>280</v>
      </c>
      <c r="Q78" s="600"/>
    </row>
    <row r="79" s="499" customFormat="1" ht="22.5" spans="1:17">
      <c r="A79" s="184">
        <v>15</v>
      </c>
      <c r="B79" s="211" t="s">
        <v>281</v>
      </c>
      <c r="C79" s="600" t="s">
        <v>265</v>
      </c>
      <c r="D79" s="5" t="s">
        <v>27</v>
      </c>
      <c r="E79" s="457" t="s">
        <v>267</v>
      </c>
      <c r="F79" s="13" t="s">
        <v>1597</v>
      </c>
      <c r="G79" s="184" t="s">
        <v>83</v>
      </c>
      <c r="H79" s="600">
        <v>35000</v>
      </c>
      <c r="I79" s="600"/>
      <c r="J79" s="608" t="s">
        <v>1598</v>
      </c>
      <c r="K79" s="600">
        <v>15000</v>
      </c>
      <c r="L79" s="576" t="s">
        <v>1599</v>
      </c>
      <c r="M79" s="605" t="s">
        <v>79</v>
      </c>
      <c r="N79" s="606"/>
      <c r="O79" s="5"/>
      <c r="P79" s="587"/>
      <c r="Q79" s="587"/>
    </row>
    <row r="80" s="498" customFormat="1" ht="22.5" spans="1:17">
      <c r="A80" s="184">
        <v>16</v>
      </c>
      <c r="B80" s="211" t="s">
        <v>294</v>
      </c>
      <c r="C80" s="5"/>
      <c r="D80" s="5" t="s">
        <v>104</v>
      </c>
      <c r="E80" s="457" t="s">
        <v>267</v>
      </c>
      <c r="F80" s="13" t="s">
        <v>295</v>
      </c>
      <c r="G80" s="184" t="s">
        <v>1600</v>
      </c>
      <c r="H80" s="5">
        <v>9800</v>
      </c>
      <c r="I80" s="582"/>
      <c r="J80" s="583" t="s">
        <v>1532</v>
      </c>
      <c r="K80" s="407">
        <v>6000</v>
      </c>
      <c r="L80" s="584" t="s">
        <v>1533</v>
      </c>
      <c r="M80" s="585" t="s">
        <v>92</v>
      </c>
      <c r="N80" s="586"/>
      <c r="O80" s="5"/>
      <c r="P80" s="587"/>
      <c r="Q80" s="587"/>
    </row>
    <row r="81" s="560" customFormat="1" ht="21" customHeight="1" spans="1:17">
      <c r="A81" s="184">
        <v>17</v>
      </c>
      <c r="B81" s="211" t="s">
        <v>298</v>
      </c>
      <c r="C81" s="21"/>
      <c r="D81" s="5" t="s">
        <v>104</v>
      </c>
      <c r="E81" s="457" t="s">
        <v>267</v>
      </c>
      <c r="F81" s="576" t="s">
        <v>1601</v>
      </c>
      <c r="G81" s="184" t="s">
        <v>300</v>
      </c>
      <c r="H81" s="248">
        <v>3000</v>
      </c>
      <c r="I81" s="609"/>
      <c r="J81" s="608" t="s">
        <v>1532</v>
      </c>
      <c r="K81" s="601">
        <v>3000</v>
      </c>
      <c r="L81" s="13" t="s">
        <v>1602</v>
      </c>
      <c r="M81" s="25" t="s">
        <v>115</v>
      </c>
      <c r="N81" s="25">
        <v>12</v>
      </c>
      <c r="O81" s="21"/>
      <c r="P81" s="610"/>
      <c r="Q81" s="610"/>
    </row>
    <row r="82" s="508" customFormat="1" ht="36" spans="1:17">
      <c r="A82" s="184">
        <v>18</v>
      </c>
      <c r="B82" s="211" t="s">
        <v>304</v>
      </c>
      <c r="C82" s="5"/>
      <c r="D82" s="5" t="s">
        <v>104</v>
      </c>
      <c r="E82" s="457" t="s">
        <v>267</v>
      </c>
      <c r="F82" s="13" t="s">
        <v>1603</v>
      </c>
      <c r="G82" s="184" t="s">
        <v>106</v>
      </c>
      <c r="H82" s="5">
        <v>10000</v>
      </c>
      <c r="I82" s="602"/>
      <c r="J82" s="608" t="s">
        <v>1604</v>
      </c>
      <c r="K82" s="407">
        <v>4000</v>
      </c>
      <c r="L82" s="13" t="s">
        <v>1602</v>
      </c>
      <c r="M82" s="25" t="s">
        <v>122</v>
      </c>
      <c r="N82" s="611"/>
      <c r="O82" s="612" t="s">
        <v>307</v>
      </c>
      <c r="P82" s="612" t="s">
        <v>308</v>
      </c>
      <c r="Q82" s="587" t="s">
        <v>309</v>
      </c>
    </row>
    <row r="83" s="508" customFormat="1" ht="22.5" spans="1:17">
      <c r="A83" s="184">
        <v>19</v>
      </c>
      <c r="B83" s="211" t="s">
        <v>310</v>
      </c>
      <c r="C83" s="602"/>
      <c r="D83" s="5" t="s">
        <v>104</v>
      </c>
      <c r="E83" s="457" t="s">
        <v>267</v>
      </c>
      <c r="F83" s="13" t="s">
        <v>1605</v>
      </c>
      <c r="G83" s="184" t="s">
        <v>106</v>
      </c>
      <c r="H83" s="241">
        <v>2000</v>
      </c>
      <c r="I83" s="602"/>
      <c r="J83" s="608" t="s">
        <v>1606</v>
      </c>
      <c r="K83" s="613">
        <v>1000</v>
      </c>
      <c r="L83" s="13" t="s">
        <v>1602</v>
      </c>
      <c r="M83" s="25" t="s">
        <v>79</v>
      </c>
      <c r="N83" s="611"/>
      <c r="O83" s="5"/>
      <c r="P83" s="602"/>
      <c r="Q83" s="5"/>
    </row>
    <row r="84" s="69" customFormat="1" ht="22.5" spans="1:17">
      <c r="A84" s="184">
        <v>20</v>
      </c>
      <c r="B84" s="211" t="s">
        <v>320</v>
      </c>
      <c r="C84" s="603"/>
      <c r="D84" s="5" t="s">
        <v>1607</v>
      </c>
      <c r="E84" s="457" t="s">
        <v>267</v>
      </c>
      <c r="F84" s="13" t="s">
        <v>321</v>
      </c>
      <c r="G84" s="184" t="s">
        <v>1608</v>
      </c>
      <c r="H84" s="456">
        <v>10000</v>
      </c>
      <c r="I84" s="456"/>
      <c r="J84" s="479"/>
      <c r="K84" s="456">
        <v>5000</v>
      </c>
      <c r="L84" s="614" t="s">
        <v>1533</v>
      </c>
      <c r="M84" s="481" t="s">
        <v>79</v>
      </c>
      <c r="N84" s="470"/>
      <c r="O84" s="456"/>
      <c r="P84" s="456"/>
      <c r="Q84" s="456"/>
    </row>
    <row r="85" ht="33.75" spans="1:20">
      <c r="A85" s="184">
        <v>21</v>
      </c>
      <c r="B85" s="182" t="s">
        <v>438</v>
      </c>
      <c r="C85" s="464" t="s">
        <v>50</v>
      </c>
      <c r="D85" s="183" t="s">
        <v>51</v>
      </c>
      <c r="E85" s="183" t="s">
        <v>439</v>
      </c>
      <c r="F85" s="182" t="s">
        <v>440</v>
      </c>
      <c r="G85" s="184" t="s">
        <v>60</v>
      </c>
      <c r="H85" s="462">
        <v>60000</v>
      </c>
      <c r="I85" s="464"/>
      <c r="J85" s="182" t="s">
        <v>441</v>
      </c>
      <c r="K85" s="464">
        <v>5000</v>
      </c>
      <c r="L85" s="483" t="s">
        <v>451</v>
      </c>
      <c r="M85" s="464"/>
      <c r="N85" s="457"/>
      <c r="O85" s="457" t="s">
        <v>443</v>
      </c>
      <c r="P85" s="457" t="s">
        <v>194</v>
      </c>
      <c r="Q85" s="457" t="s">
        <v>444</v>
      </c>
      <c r="R85" s="457" t="s">
        <v>445</v>
      </c>
      <c r="S85" s="464"/>
      <c r="T85" s="457" t="s">
        <v>446</v>
      </c>
    </row>
    <row r="86" ht="33.75" spans="1:20">
      <c r="A86" s="184">
        <v>22</v>
      </c>
      <c r="B86" s="182" t="s">
        <v>447</v>
      </c>
      <c r="C86" s="464" t="s">
        <v>50</v>
      </c>
      <c r="D86" s="183" t="s">
        <v>51</v>
      </c>
      <c r="E86" s="183" t="s">
        <v>439</v>
      </c>
      <c r="F86" s="182" t="s">
        <v>448</v>
      </c>
      <c r="G86" s="184" t="s">
        <v>449</v>
      </c>
      <c r="H86" s="462">
        <v>30200</v>
      </c>
      <c r="I86" s="464"/>
      <c r="J86" s="182" t="s">
        <v>450</v>
      </c>
      <c r="K86" s="464">
        <v>1000</v>
      </c>
      <c r="L86" s="483" t="s">
        <v>451</v>
      </c>
      <c r="M86" s="464"/>
      <c r="N86" s="457"/>
      <c r="O86" s="457" t="s">
        <v>443</v>
      </c>
      <c r="P86" s="457" t="s">
        <v>194</v>
      </c>
      <c r="Q86" s="457" t="s">
        <v>444</v>
      </c>
      <c r="R86" s="457" t="s">
        <v>452</v>
      </c>
      <c r="S86" s="464"/>
      <c r="T86" s="457" t="s">
        <v>446</v>
      </c>
    </row>
    <row r="87" ht="33.75" spans="1:20">
      <c r="A87" s="184">
        <v>23</v>
      </c>
      <c r="B87" s="182" t="s">
        <v>453</v>
      </c>
      <c r="C87" s="464" t="s">
        <v>50</v>
      </c>
      <c r="D87" s="183" t="s">
        <v>51</v>
      </c>
      <c r="E87" s="183" t="s">
        <v>439</v>
      </c>
      <c r="F87" s="182" t="s">
        <v>454</v>
      </c>
      <c r="G87" s="184" t="s">
        <v>455</v>
      </c>
      <c r="H87" s="462">
        <v>10000</v>
      </c>
      <c r="I87" s="464"/>
      <c r="J87" s="182" t="s">
        <v>456</v>
      </c>
      <c r="K87" s="464">
        <v>3000</v>
      </c>
      <c r="L87" s="483" t="s">
        <v>451</v>
      </c>
      <c r="M87" s="464"/>
      <c r="N87" s="457"/>
      <c r="O87" s="457" t="s">
        <v>443</v>
      </c>
      <c r="P87" s="457" t="s">
        <v>194</v>
      </c>
      <c r="Q87" s="457" t="s">
        <v>444</v>
      </c>
      <c r="R87" s="457" t="s">
        <v>457</v>
      </c>
      <c r="S87" s="464"/>
      <c r="T87" s="457" t="s">
        <v>446</v>
      </c>
    </row>
    <row r="88" ht="33.75" spans="1:20">
      <c r="A88" s="184">
        <v>24</v>
      </c>
      <c r="B88" s="182" t="s">
        <v>458</v>
      </c>
      <c r="C88" s="464" t="s">
        <v>50</v>
      </c>
      <c r="D88" s="183" t="s">
        <v>51</v>
      </c>
      <c r="E88" s="183" t="s">
        <v>439</v>
      </c>
      <c r="F88" s="182" t="s">
        <v>1609</v>
      </c>
      <c r="G88" s="184" t="s">
        <v>460</v>
      </c>
      <c r="H88" s="462">
        <v>320000</v>
      </c>
      <c r="I88" s="464"/>
      <c r="J88" s="182" t="s">
        <v>461</v>
      </c>
      <c r="K88" s="464">
        <v>60000</v>
      </c>
      <c r="L88" s="483" t="s">
        <v>451</v>
      </c>
      <c r="M88" s="464"/>
      <c r="N88" s="457"/>
      <c r="O88" s="457" t="s">
        <v>462</v>
      </c>
      <c r="P88" s="457" t="s">
        <v>463</v>
      </c>
      <c r="Q88" s="457" t="s">
        <v>444</v>
      </c>
      <c r="R88" s="457" t="s">
        <v>464</v>
      </c>
      <c r="S88" s="464"/>
      <c r="T88" s="457" t="s">
        <v>446</v>
      </c>
    </row>
    <row r="89" ht="45" spans="1:20">
      <c r="A89" s="184">
        <v>25</v>
      </c>
      <c r="B89" s="182" t="s">
        <v>465</v>
      </c>
      <c r="C89" s="464" t="s">
        <v>50</v>
      </c>
      <c r="D89" s="183" t="s">
        <v>51</v>
      </c>
      <c r="E89" s="183" t="s">
        <v>439</v>
      </c>
      <c r="F89" s="182" t="s">
        <v>466</v>
      </c>
      <c r="G89" s="184" t="s">
        <v>60</v>
      </c>
      <c r="H89" s="462">
        <v>8000</v>
      </c>
      <c r="I89" s="464"/>
      <c r="J89" s="182" t="s">
        <v>467</v>
      </c>
      <c r="K89" s="464">
        <v>2000</v>
      </c>
      <c r="L89" s="483" t="s">
        <v>451</v>
      </c>
      <c r="M89" s="464"/>
      <c r="N89" s="457"/>
      <c r="O89" s="457" t="s">
        <v>469</v>
      </c>
      <c r="P89" s="457" t="s">
        <v>470</v>
      </c>
      <c r="Q89" s="457" t="s">
        <v>471</v>
      </c>
      <c r="R89" s="457" t="s">
        <v>472</v>
      </c>
      <c r="S89" s="464"/>
      <c r="T89" s="457" t="s">
        <v>446</v>
      </c>
    </row>
    <row r="90" ht="22.5" spans="1:20">
      <c r="A90" s="184">
        <v>26</v>
      </c>
      <c r="B90" s="182" t="s">
        <v>473</v>
      </c>
      <c r="C90" s="464" t="s">
        <v>50</v>
      </c>
      <c r="D90" s="183" t="s">
        <v>104</v>
      </c>
      <c r="E90" s="183" t="s">
        <v>439</v>
      </c>
      <c r="F90" s="182" t="s">
        <v>1610</v>
      </c>
      <c r="G90" s="184" t="s">
        <v>119</v>
      </c>
      <c r="H90" s="462">
        <v>2000</v>
      </c>
      <c r="I90" s="464"/>
      <c r="J90" s="182" t="s">
        <v>1611</v>
      </c>
      <c r="K90" s="464">
        <v>500</v>
      </c>
      <c r="L90" s="483" t="s">
        <v>476</v>
      </c>
      <c r="M90" s="464"/>
      <c r="N90" s="457"/>
      <c r="O90" s="457" t="s">
        <v>477</v>
      </c>
      <c r="P90" s="457" t="s">
        <v>478</v>
      </c>
      <c r="Q90" s="457" t="s">
        <v>444</v>
      </c>
      <c r="R90" s="457" t="s">
        <v>479</v>
      </c>
      <c r="S90" s="464"/>
      <c r="T90" s="457" t="s">
        <v>446</v>
      </c>
    </row>
    <row r="91" ht="33.75" spans="1:20">
      <c r="A91" s="184">
        <v>27</v>
      </c>
      <c r="B91" s="182" t="s">
        <v>483</v>
      </c>
      <c r="C91" s="464" t="s">
        <v>50</v>
      </c>
      <c r="D91" s="183" t="s">
        <v>27</v>
      </c>
      <c r="E91" s="183" t="s">
        <v>439</v>
      </c>
      <c r="F91" s="182" t="s">
        <v>484</v>
      </c>
      <c r="G91" s="184" t="s">
        <v>449</v>
      </c>
      <c r="H91" s="462">
        <v>35000</v>
      </c>
      <c r="I91" s="464"/>
      <c r="J91" s="182" t="s">
        <v>485</v>
      </c>
      <c r="K91" s="464">
        <v>5000</v>
      </c>
      <c r="L91" s="483" t="s">
        <v>486</v>
      </c>
      <c r="M91" s="464"/>
      <c r="N91" s="457"/>
      <c r="O91" s="457" t="s">
        <v>100</v>
      </c>
      <c r="P91" s="457" t="s">
        <v>101</v>
      </c>
      <c r="Q91" s="457" t="s">
        <v>444</v>
      </c>
      <c r="R91" s="457" t="s">
        <v>464</v>
      </c>
      <c r="S91" s="464"/>
      <c r="T91" s="457" t="s">
        <v>487</v>
      </c>
    </row>
    <row r="92" ht="33.75" spans="1:20">
      <c r="A92" s="184">
        <v>28</v>
      </c>
      <c r="B92" s="182" t="s">
        <v>488</v>
      </c>
      <c r="C92" s="464" t="s">
        <v>50</v>
      </c>
      <c r="D92" s="183" t="s">
        <v>27</v>
      </c>
      <c r="E92" s="183" t="s">
        <v>439</v>
      </c>
      <c r="F92" s="182" t="s">
        <v>1612</v>
      </c>
      <c r="G92" s="184" t="s">
        <v>490</v>
      </c>
      <c r="H92" s="462">
        <v>105400</v>
      </c>
      <c r="I92" s="464"/>
      <c r="J92" s="182" t="s">
        <v>491</v>
      </c>
      <c r="K92" s="464">
        <v>15000</v>
      </c>
      <c r="L92" s="483" t="s">
        <v>492</v>
      </c>
      <c r="M92" s="464"/>
      <c r="N92" s="457"/>
      <c r="O92" s="457" t="s">
        <v>493</v>
      </c>
      <c r="P92" s="457" t="s">
        <v>494</v>
      </c>
      <c r="Q92" s="457" t="s">
        <v>444</v>
      </c>
      <c r="R92" s="457" t="s">
        <v>495</v>
      </c>
      <c r="S92" s="464"/>
      <c r="T92" s="457" t="s">
        <v>487</v>
      </c>
    </row>
    <row r="93" ht="33.75" spans="1:20">
      <c r="A93" s="184">
        <v>29</v>
      </c>
      <c r="B93" s="182" t="s">
        <v>496</v>
      </c>
      <c r="C93" s="464" t="s">
        <v>50</v>
      </c>
      <c r="D93" s="183" t="s">
        <v>27</v>
      </c>
      <c r="E93" s="183" t="s">
        <v>439</v>
      </c>
      <c r="F93" s="182" t="s">
        <v>497</v>
      </c>
      <c r="G93" s="184" t="s">
        <v>449</v>
      </c>
      <c r="H93" s="462">
        <v>100000</v>
      </c>
      <c r="I93" s="464"/>
      <c r="J93" s="182" t="s">
        <v>510</v>
      </c>
      <c r="K93" s="464">
        <v>35000</v>
      </c>
      <c r="L93" s="483" t="s">
        <v>451</v>
      </c>
      <c r="M93" s="464"/>
      <c r="N93" s="457"/>
      <c r="O93" s="457" t="s">
        <v>499</v>
      </c>
      <c r="P93" s="457" t="s">
        <v>500</v>
      </c>
      <c r="Q93" s="457" t="s">
        <v>444</v>
      </c>
      <c r="R93" s="457" t="s">
        <v>501</v>
      </c>
      <c r="S93" s="464"/>
      <c r="T93" s="457" t="s">
        <v>487</v>
      </c>
    </row>
    <row r="94" ht="33.75" spans="1:20">
      <c r="A94" s="184">
        <v>30</v>
      </c>
      <c r="B94" s="182" t="s">
        <v>502</v>
      </c>
      <c r="C94" s="464" t="s">
        <v>50</v>
      </c>
      <c r="D94" s="183" t="s">
        <v>27</v>
      </c>
      <c r="E94" s="183" t="s">
        <v>439</v>
      </c>
      <c r="F94" s="182" t="s">
        <v>503</v>
      </c>
      <c r="G94" s="184" t="s">
        <v>60</v>
      </c>
      <c r="H94" s="462">
        <v>10000</v>
      </c>
      <c r="I94" s="464"/>
      <c r="J94" s="182" t="s">
        <v>504</v>
      </c>
      <c r="K94" s="464">
        <v>1000</v>
      </c>
      <c r="L94" s="483" t="s">
        <v>505</v>
      </c>
      <c r="M94" s="464"/>
      <c r="N94" s="457"/>
      <c r="O94" s="457" t="s">
        <v>506</v>
      </c>
      <c r="P94" s="457" t="s">
        <v>101</v>
      </c>
      <c r="Q94" s="457" t="s">
        <v>444</v>
      </c>
      <c r="R94" s="457" t="s">
        <v>507</v>
      </c>
      <c r="S94" s="464"/>
      <c r="T94" s="457" t="s">
        <v>487</v>
      </c>
    </row>
    <row r="95" ht="45" spans="1:20">
      <c r="A95" s="184">
        <v>31</v>
      </c>
      <c r="B95" s="182" t="s">
        <v>508</v>
      </c>
      <c r="C95" s="464" t="s">
        <v>50</v>
      </c>
      <c r="D95" s="183" t="s">
        <v>27</v>
      </c>
      <c r="E95" s="183" t="s">
        <v>439</v>
      </c>
      <c r="F95" s="182" t="s">
        <v>509</v>
      </c>
      <c r="G95" s="184" t="s">
        <v>449</v>
      </c>
      <c r="H95" s="462">
        <v>242001</v>
      </c>
      <c r="I95" s="464"/>
      <c r="J95" s="182" t="s">
        <v>510</v>
      </c>
      <c r="K95" s="464">
        <v>5000</v>
      </c>
      <c r="L95" s="483" t="s">
        <v>451</v>
      </c>
      <c r="M95" s="464"/>
      <c r="N95" s="457"/>
      <c r="O95" s="457" t="s">
        <v>511</v>
      </c>
      <c r="P95" s="457" t="s">
        <v>512</v>
      </c>
      <c r="Q95" s="457" t="s">
        <v>444</v>
      </c>
      <c r="R95" s="457" t="s">
        <v>452</v>
      </c>
      <c r="S95" s="464"/>
      <c r="T95" s="457" t="s">
        <v>574</v>
      </c>
    </row>
    <row r="96" ht="45" spans="1:20">
      <c r="A96" s="184">
        <v>32</v>
      </c>
      <c r="B96" s="182" t="s">
        <v>513</v>
      </c>
      <c r="C96" s="464" t="s">
        <v>50</v>
      </c>
      <c r="D96" s="183" t="s">
        <v>27</v>
      </c>
      <c r="E96" s="183" t="s">
        <v>439</v>
      </c>
      <c r="F96" s="182" t="s">
        <v>1613</v>
      </c>
      <c r="G96" s="184" t="s">
        <v>449</v>
      </c>
      <c r="H96" s="462">
        <v>315000</v>
      </c>
      <c r="I96" s="464"/>
      <c r="J96" s="182"/>
      <c r="K96" s="464">
        <v>50000</v>
      </c>
      <c r="L96" s="483" t="s">
        <v>516</v>
      </c>
      <c r="M96" s="464"/>
      <c r="N96" s="457"/>
      <c r="O96" s="457" t="s">
        <v>517</v>
      </c>
      <c r="P96" s="457" t="s">
        <v>518</v>
      </c>
      <c r="Q96" s="457" t="s">
        <v>471</v>
      </c>
      <c r="R96" s="457" t="s">
        <v>519</v>
      </c>
      <c r="S96" s="464"/>
      <c r="T96" s="457" t="s">
        <v>574</v>
      </c>
    </row>
    <row r="97" ht="22.5" spans="1:20">
      <c r="A97" s="184">
        <v>33</v>
      </c>
      <c r="B97" s="182" t="s">
        <v>520</v>
      </c>
      <c r="C97" s="464" t="s">
        <v>50</v>
      </c>
      <c r="D97" s="183" t="s">
        <v>104</v>
      </c>
      <c r="E97" s="183" t="s">
        <v>439</v>
      </c>
      <c r="F97" s="182" t="s">
        <v>1614</v>
      </c>
      <c r="G97" s="184" t="s">
        <v>89</v>
      </c>
      <c r="H97" s="462">
        <v>5000</v>
      </c>
      <c r="I97" s="464"/>
      <c r="J97" s="182" t="s">
        <v>522</v>
      </c>
      <c r="K97" s="464">
        <v>4500</v>
      </c>
      <c r="L97" s="483" t="s">
        <v>505</v>
      </c>
      <c r="M97" s="464" t="s">
        <v>79</v>
      </c>
      <c r="N97" s="457"/>
      <c r="O97" s="457"/>
      <c r="P97" s="457"/>
      <c r="Q97" s="457"/>
      <c r="R97" s="457"/>
      <c r="S97" s="464"/>
      <c r="T97" s="457" t="s">
        <v>446</v>
      </c>
    </row>
    <row r="98" ht="22.5" spans="1:20">
      <c r="A98" s="184">
        <v>34</v>
      </c>
      <c r="B98" s="182" t="s">
        <v>523</v>
      </c>
      <c r="C98" s="464" t="s">
        <v>50</v>
      </c>
      <c r="D98" s="183" t="s">
        <v>104</v>
      </c>
      <c r="E98" s="183" t="s">
        <v>439</v>
      </c>
      <c r="F98" s="182" t="s">
        <v>1614</v>
      </c>
      <c r="G98" s="184" t="s">
        <v>89</v>
      </c>
      <c r="H98" s="462">
        <v>4500</v>
      </c>
      <c r="I98" s="464"/>
      <c r="J98" s="182" t="s">
        <v>522</v>
      </c>
      <c r="K98" s="464">
        <v>3000</v>
      </c>
      <c r="L98" s="483" t="s">
        <v>505</v>
      </c>
      <c r="M98" s="464" t="s">
        <v>79</v>
      </c>
      <c r="N98" s="457"/>
      <c r="O98" s="457" t="s">
        <v>85</v>
      </c>
      <c r="P98" s="457" t="s">
        <v>179</v>
      </c>
      <c r="Q98" s="457" t="s">
        <v>444</v>
      </c>
      <c r="R98" s="457" t="s">
        <v>495</v>
      </c>
      <c r="S98" s="464"/>
      <c r="T98" s="457" t="s">
        <v>574</v>
      </c>
    </row>
    <row r="99" ht="56.25" spans="1:20">
      <c r="A99" s="184">
        <v>35</v>
      </c>
      <c r="B99" s="182" t="s">
        <v>536</v>
      </c>
      <c r="C99" s="183" t="s">
        <v>26</v>
      </c>
      <c r="D99" s="183" t="s">
        <v>104</v>
      </c>
      <c r="E99" s="183" t="s">
        <v>439</v>
      </c>
      <c r="F99" s="182" t="s">
        <v>537</v>
      </c>
      <c r="G99" s="184" t="s">
        <v>89</v>
      </c>
      <c r="H99" s="462">
        <v>5500</v>
      </c>
      <c r="I99" s="464"/>
      <c r="J99" s="182" t="s">
        <v>538</v>
      </c>
      <c r="K99" s="464">
        <v>5500</v>
      </c>
      <c r="L99" s="483" t="s">
        <v>1615</v>
      </c>
      <c r="M99" s="464" t="s">
        <v>79</v>
      </c>
      <c r="N99" s="457" t="s">
        <v>34</v>
      </c>
      <c r="O99" s="457" t="s">
        <v>539</v>
      </c>
      <c r="P99" s="457" t="s">
        <v>518</v>
      </c>
      <c r="Q99" s="457" t="s">
        <v>471</v>
      </c>
      <c r="R99" s="457" t="s">
        <v>535</v>
      </c>
      <c r="S99" s="464"/>
      <c r="T99" s="457" t="s">
        <v>487</v>
      </c>
    </row>
    <row r="100" ht="56.25" spans="1:20">
      <c r="A100" s="184">
        <v>36</v>
      </c>
      <c r="B100" s="182" t="s">
        <v>540</v>
      </c>
      <c r="C100" s="183" t="s">
        <v>26</v>
      </c>
      <c r="D100" s="183" t="s">
        <v>104</v>
      </c>
      <c r="E100" s="183" t="s">
        <v>439</v>
      </c>
      <c r="F100" s="182" t="s">
        <v>541</v>
      </c>
      <c r="G100" s="184" t="s">
        <v>89</v>
      </c>
      <c r="H100" s="462">
        <v>3200</v>
      </c>
      <c r="I100" s="464"/>
      <c r="J100" s="182" t="s">
        <v>538</v>
      </c>
      <c r="K100" s="464">
        <v>3200</v>
      </c>
      <c r="L100" s="483" t="s">
        <v>1615</v>
      </c>
      <c r="M100" s="464" t="s">
        <v>79</v>
      </c>
      <c r="N100" s="457" t="s">
        <v>34</v>
      </c>
      <c r="O100" s="457" t="s">
        <v>307</v>
      </c>
      <c r="P100" s="457" t="s">
        <v>534</v>
      </c>
      <c r="Q100" s="457" t="s">
        <v>444</v>
      </c>
      <c r="R100" s="457" t="s">
        <v>445</v>
      </c>
      <c r="S100" s="464"/>
      <c r="T100" s="457" t="s">
        <v>446</v>
      </c>
    </row>
    <row r="101" ht="45" spans="1:20">
      <c r="A101" s="184">
        <v>37</v>
      </c>
      <c r="B101" s="182" t="s">
        <v>542</v>
      </c>
      <c r="C101" s="183" t="s">
        <v>26</v>
      </c>
      <c r="D101" s="183" t="s">
        <v>104</v>
      </c>
      <c r="E101" s="183" t="s">
        <v>439</v>
      </c>
      <c r="F101" s="182" t="s">
        <v>543</v>
      </c>
      <c r="G101" s="184" t="s">
        <v>89</v>
      </c>
      <c r="H101" s="462">
        <v>32000</v>
      </c>
      <c r="I101" s="464"/>
      <c r="J101" s="182" t="s">
        <v>544</v>
      </c>
      <c r="K101" s="464">
        <v>6000</v>
      </c>
      <c r="L101" s="483" t="s">
        <v>1615</v>
      </c>
      <c r="M101" s="464" t="s">
        <v>79</v>
      </c>
      <c r="N101" s="457"/>
      <c r="O101" s="457" t="s">
        <v>539</v>
      </c>
      <c r="P101" s="457" t="s">
        <v>518</v>
      </c>
      <c r="Q101" s="457" t="s">
        <v>444</v>
      </c>
      <c r="R101" s="457" t="s">
        <v>452</v>
      </c>
      <c r="S101" s="464"/>
      <c r="T101" s="457" t="s">
        <v>446</v>
      </c>
    </row>
    <row r="102" ht="33.75" spans="1:20">
      <c r="A102" s="184">
        <v>38</v>
      </c>
      <c r="B102" s="182" t="s">
        <v>545</v>
      </c>
      <c r="C102" s="183" t="s">
        <v>26</v>
      </c>
      <c r="D102" s="183" t="s">
        <v>104</v>
      </c>
      <c r="E102" s="183" t="s">
        <v>439</v>
      </c>
      <c r="F102" s="182" t="s">
        <v>546</v>
      </c>
      <c r="G102" s="184" t="s">
        <v>89</v>
      </c>
      <c r="H102" s="462">
        <v>2500</v>
      </c>
      <c r="I102" s="464"/>
      <c r="J102" s="182" t="s">
        <v>1616</v>
      </c>
      <c r="K102" s="464">
        <v>2500</v>
      </c>
      <c r="L102" s="483" t="s">
        <v>1615</v>
      </c>
      <c r="M102" s="464" t="s">
        <v>79</v>
      </c>
      <c r="N102" s="457" t="s">
        <v>34</v>
      </c>
      <c r="O102" s="457" t="s">
        <v>307</v>
      </c>
      <c r="P102" s="457" t="s">
        <v>534</v>
      </c>
      <c r="Q102" s="457" t="s">
        <v>444</v>
      </c>
      <c r="R102" s="457" t="s">
        <v>457</v>
      </c>
      <c r="S102" s="464"/>
      <c r="T102" s="457" t="s">
        <v>487</v>
      </c>
    </row>
    <row r="103" ht="45" spans="1:20">
      <c r="A103" s="184">
        <v>39</v>
      </c>
      <c r="B103" s="182" t="s">
        <v>562</v>
      </c>
      <c r="C103" s="183"/>
      <c r="D103" s="183" t="s">
        <v>104</v>
      </c>
      <c r="E103" s="183" t="s">
        <v>439</v>
      </c>
      <c r="F103" s="182" t="s">
        <v>563</v>
      </c>
      <c r="G103" s="184">
        <v>2016</v>
      </c>
      <c r="H103" s="462">
        <v>1000</v>
      </c>
      <c r="I103" s="464"/>
      <c r="J103" s="182"/>
      <c r="K103" s="464">
        <v>1000</v>
      </c>
      <c r="L103" s="483" t="s">
        <v>1615</v>
      </c>
      <c r="M103" s="464" t="s">
        <v>122</v>
      </c>
      <c r="N103" s="457" t="s">
        <v>34</v>
      </c>
      <c r="O103" s="457" t="s">
        <v>539</v>
      </c>
      <c r="P103" s="457" t="s">
        <v>518</v>
      </c>
      <c r="Q103" s="457" t="s">
        <v>566</v>
      </c>
      <c r="R103" s="457" t="s">
        <v>567</v>
      </c>
      <c r="S103" s="464"/>
      <c r="T103" s="457" t="s">
        <v>997</v>
      </c>
    </row>
    <row r="104" s="516" customFormat="1" ht="33.75" spans="1:21">
      <c r="A104" s="184">
        <v>40</v>
      </c>
      <c r="B104" s="180" t="s">
        <v>673</v>
      </c>
      <c r="C104" s="179" t="s">
        <v>50</v>
      </c>
      <c r="D104" s="179" t="s">
        <v>104</v>
      </c>
      <c r="E104" s="181" t="s">
        <v>642</v>
      </c>
      <c r="F104" s="180" t="s">
        <v>1617</v>
      </c>
      <c r="G104" s="184" t="s">
        <v>675</v>
      </c>
      <c r="H104" s="460">
        <v>7200</v>
      </c>
      <c r="I104" s="181">
        <v>6000</v>
      </c>
      <c r="J104" s="191" t="s">
        <v>1618</v>
      </c>
      <c r="K104" s="181">
        <v>1200</v>
      </c>
      <c r="L104" s="211" t="s">
        <v>1619</v>
      </c>
      <c r="M104" s="201"/>
      <c r="N104" s="179" t="s">
        <v>92</v>
      </c>
      <c r="O104" s="180" t="s">
        <v>678</v>
      </c>
      <c r="P104" s="179" t="s">
        <v>656</v>
      </c>
      <c r="Q104" s="201" t="s">
        <v>648</v>
      </c>
      <c r="R104" s="179" t="s">
        <v>656</v>
      </c>
      <c r="S104" s="226"/>
      <c r="T104" s="226"/>
      <c r="U104" s="88"/>
    </row>
    <row r="105" s="504" customFormat="1" ht="33.75" spans="1:212">
      <c r="A105" s="184">
        <v>41</v>
      </c>
      <c r="B105" s="180" t="s">
        <v>686</v>
      </c>
      <c r="C105" s="201" t="s">
        <v>50</v>
      </c>
      <c r="D105" s="179" t="s">
        <v>104</v>
      </c>
      <c r="E105" s="181" t="s">
        <v>642</v>
      </c>
      <c r="F105" s="180" t="s">
        <v>1620</v>
      </c>
      <c r="G105" s="184" t="s">
        <v>89</v>
      </c>
      <c r="H105" s="460">
        <v>5000</v>
      </c>
      <c r="I105" s="181"/>
      <c r="J105" s="191"/>
      <c r="K105" s="179">
        <v>2500</v>
      </c>
      <c r="L105" s="180" t="s">
        <v>1621</v>
      </c>
      <c r="M105" s="179" t="s">
        <v>92</v>
      </c>
      <c r="N105" s="179"/>
      <c r="O105" s="180" t="s">
        <v>646</v>
      </c>
      <c r="P105" s="201" t="s">
        <v>656</v>
      </c>
      <c r="Q105" s="180" t="s">
        <v>678</v>
      </c>
      <c r="R105" s="201" t="s">
        <v>656</v>
      </c>
      <c r="S105" s="226"/>
      <c r="T105" s="226"/>
      <c r="U105" s="510"/>
      <c r="V105" s="518"/>
      <c r="W105" s="518"/>
      <c r="X105" s="518"/>
      <c r="Y105" s="518"/>
      <c r="Z105" s="518"/>
      <c r="AA105" s="518"/>
      <c r="AB105" s="518"/>
      <c r="AC105" s="518"/>
      <c r="AD105" s="518"/>
      <c r="AE105" s="518"/>
      <c r="AF105" s="518"/>
      <c r="AG105" s="518"/>
      <c r="AH105" s="518"/>
      <c r="AI105" s="518"/>
      <c r="AJ105" s="518"/>
      <c r="AK105" s="518"/>
      <c r="AL105" s="518"/>
      <c r="AM105" s="518"/>
      <c r="AN105" s="518"/>
      <c r="AO105" s="518"/>
      <c r="AP105" s="518"/>
      <c r="AQ105" s="518"/>
      <c r="AR105" s="518"/>
      <c r="AS105" s="518"/>
      <c r="AT105" s="518"/>
      <c r="AU105" s="518"/>
      <c r="AV105" s="518"/>
      <c r="AW105" s="518"/>
      <c r="AX105" s="518"/>
      <c r="AY105" s="518"/>
      <c r="AZ105" s="518"/>
      <c r="BA105" s="518"/>
      <c r="BB105" s="518"/>
      <c r="BC105" s="518"/>
      <c r="BD105" s="518"/>
      <c r="BE105" s="518"/>
      <c r="BF105" s="518"/>
      <c r="BG105" s="518"/>
      <c r="BH105" s="518"/>
      <c r="BI105" s="518"/>
      <c r="BJ105" s="518"/>
      <c r="BK105" s="518"/>
      <c r="BL105" s="518"/>
      <c r="BM105" s="518"/>
      <c r="BN105" s="518"/>
      <c r="BO105" s="518"/>
      <c r="BP105" s="518"/>
      <c r="BQ105" s="518"/>
      <c r="BR105" s="518"/>
      <c r="BS105" s="518"/>
      <c r="BT105" s="518"/>
      <c r="BU105" s="518"/>
      <c r="BV105" s="518"/>
      <c r="BW105" s="518"/>
      <c r="BX105" s="518"/>
      <c r="BY105" s="518"/>
      <c r="BZ105" s="518"/>
      <c r="CA105" s="518"/>
      <c r="CB105" s="518"/>
      <c r="CC105" s="518"/>
      <c r="CD105" s="518"/>
      <c r="CE105" s="518"/>
      <c r="CF105" s="518"/>
      <c r="CG105" s="518"/>
      <c r="CH105" s="518"/>
      <c r="CI105" s="518"/>
      <c r="CJ105" s="518"/>
      <c r="CK105" s="518"/>
      <c r="CL105" s="518"/>
      <c r="CM105" s="518"/>
      <c r="CN105" s="518"/>
      <c r="CO105" s="518"/>
      <c r="CP105" s="518"/>
      <c r="CQ105" s="518"/>
      <c r="CR105" s="518"/>
      <c r="CS105" s="518"/>
      <c r="CT105" s="518"/>
      <c r="CU105" s="518"/>
      <c r="CV105" s="518"/>
      <c r="CW105" s="518"/>
      <c r="CX105" s="518"/>
      <c r="CY105" s="518"/>
      <c r="CZ105" s="518"/>
      <c r="DA105" s="518"/>
      <c r="DB105" s="518"/>
      <c r="DC105" s="518"/>
      <c r="DD105" s="518"/>
      <c r="DE105" s="518"/>
      <c r="DF105" s="518"/>
      <c r="DG105" s="518"/>
      <c r="DH105" s="518"/>
      <c r="DI105" s="518"/>
      <c r="DJ105" s="518"/>
      <c r="DK105" s="518"/>
      <c r="DL105" s="518"/>
      <c r="DM105" s="518"/>
      <c r="DN105" s="518"/>
      <c r="DO105" s="518"/>
      <c r="DP105" s="518"/>
      <c r="DQ105" s="518"/>
      <c r="DR105" s="518"/>
      <c r="DS105" s="518"/>
      <c r="DT105" s="518"/>
      <c r="DU105" s="518"/>
      <c r="DV105" s="518"/>
      <c r="DW105" s="518"/>
      <c r="DX105" s="518"/>
      <c r="DY105" s="518"/>
      <c r="DZ105" s="518"/>
      <c r="EA105" s="518"/>
      <c r="EB105" s="518"/>
      <c r="EC105" s="518"/>
      <c r="ED105" s="518"/>
      <c r="EE105" s="518"/>
      <c r="EF105" s="518"/>
      <c r="EG105" s="518"/>
      <c r="EH105" s="518"/>
      <c r="EI105" s="518"/>
      <c r="EJ105" s="518"/>
      <c r="EK105" s="518"/>
      <c r="EL105" s="518"/>
      <c r="EM105" s="518"/>
      <c r="EN105" s="518"/>
      <c r="EO105" s="518"/>
      <c r="EP105" s="518"/>
      <c r="EQ105" s="518"/>
      <c r="ER105" s="518"/>
      <c r="ES105" s="518"/>
      <c r="ET105" s="518"/>
      <c r="EU105" s="518"/>
      <c r="EV105" s="518"/>
      <c r="EW105" s="518"/>
      <c r="EX105" s="518"/>
      <c r="EY105" s="518"/>
      <c r="EZ105" s="518"/>
      <c r="FA105" s="518"/>
      <c r="FB105" s="518"/>
      <c r="FC105" s="518"/>
      <c r="FD105" s="518"/>
      <c r="FE105" s="518"/>
      <c r="FF105" s="518"/>
      <c r="FG105" s="518"/>
      <c r="FH105" s="518"/>
      <c r="FI105" s="518"/>
      <c r="FJ105" s="518"/>
      <c r="FK105" s="518"/>
      <c r="FL105" s="518"/>
      <c r="FM105" s="518"/>
      <c r="FN105" s="518"/>
      <c r="FO105" s="518"/>
      <c r="FP105" s="518"/>
      <c r="FQ105" s="518"/>
      <c r="FR105" s="518"/>
      <c r="FS105" s="518"/>
      <c r="FT105" s="518"/>
      <c r="FU105" s="518"/>
      <c r="FV105" s="518"/>
      <c r="FW105" s="518"/>
      <c r="FX105" s="518"/>
      <c r="FY105" s="518"/>
      <c r="FZ105" s="518"/>
      <c r="GA105" s="518"/>
      <c r="GB105" s="518"/>
      <c r="GC105" s="518"/>
      <c r="GD105" s="518"/>
      <c r="GE105" s="518"/>
      <c r="GF105" s="518"/>
      <c r="GG105" s="518"/>
      <c r="GH105" s="518"/>
      <c r="GI105" s="518"/>
      <c r="GJ105" s="518"/>
      <c r="GK105" s="518"/>
      <c r="GL105" s="518"/>
      <c r="GM105" s="518"/>
      <c r="GN105" s="518"/>
      <c r="GO105" s="518"/>
      <c r="GP105" s="518"/>
      <c r="GQ105" s="518"/>
      <c r="GR105" s="518"/>
      <c r="GS105" s="518"/>
      <c r="GT105" s="518"/>
      <c r="GU105" s="518"/>
      <c r="GV105" s="518"/>
      <c r="GW105" s="518"/>
      <c r="GX105" s="518"/>
      <c r="GY105" s="518"/>
      <c r="GZ105" s="518"/>
      <c r="HA105" s="518"/>
      <c r="HB105" s="518"/>
      <c r="HC105" s="518"/>
      <c r="HD105" s="518"/>
    </row>
    <row r="106" s="516" customFormat="1" ht="78.75" spans="1:21">
      <c r="A106" s="184">
        <v>42</v>
      </c>
      <c r="B106" s="207" t="s">
        <v>1622</v>
      </c>
      <c r="C106" s="179" t="s">
        <v>50</v>
      </c>
      <c r="D106" s="201" t="s">
        <v>1480</v>
      </c>
      <c r="E106" s="184" t="s">
        <v>642</v>
      </c>
      <c r="F106" s="180" t="s">
        <v>1623</v>
      </c>
      <c r="G106" s="184" t="s">
        <v>1624</v>
      </c>
      <c r="H106" s="460">
        <v>20500</v>
      </c>
      <c r="I106" s="181">
        <v>17700</v>
      </c>
      <c r="J106" s="191" t="s">
        <v>1625</v>
      </c>
      <c r="K106" s="460">
        <v>2800</v>
      </c>
      <c r="L106" s="211" t="s">
        <v>706</v>
      </c>
      <c r="M106" s="201"/>
      <c r="N106" s="179" t="s">
        <v>34</v>
      </c>
      <c r="O106" s="180" t="s">
        <v>707</v>
      </c>
      <c r="P106" s="179" t="s">
        <v>708</v>
      </c>
      <c r="Q106" s="179" t="s">
        <v>648</v>
      </c>
      <c r="R106" s="179" t="s">
        <v>709</v>
      </c>
      <c r="S106" s="226"/>
      <c r="T106" s="226"/>
      <c r="U106" s="88"/>
    </row>
    <row r="107" s="516" customFormat="1" ht="33.75" spans="1:21">
      <c r="A107" s="184">
        <v>43</v>
      </c>
      <c r="B107" s="207" t="s">
        <v>1626</v>
      </c>
      <c r="C107" s="179" t="s">
        <v>26</v>
      </c>
      <c r="D107" s="201" t="s">
        <v>1480</v>
      </c>
      <c r="E107" s="184" t="s">
        <v>642</v>
      </c>
      <c r="F107" s="180" t="s">
        <v>711</v>
      </c>
      <c r="G107" s="181" t="s">
        <v>60</v>
      </c>
      <c r="H107" s="460">
        <v>12000</v>
      </c>
      <c r="I107" s="181">
        <v>11400</v>
      </c>
      <c r="J107" s="191" t="s">
        <v>712</v>
      </c>
      <c r="K107" s="460">
        <v>600</v>
      </c>
      <c r="L107" s="191" t="s">
        <v>1627</v>
      </c>
      <c r="M107" s="201"/>
      <c r="N107" s="179" t="s">
        <v>92</v>
      </c>
      <c r="O107" s="180" t="s">
        <v>714</v>
      </c>
      <c r="P107" s="201" t="s">
        <v>715</v>
      </c>
      <c r="Q107" s="201" t="s">
        <v>648</v>
      </c>
      <c r="R107" s="201" t="s">
        <v>647</v>
      </c>
      <c r="S107" s="226"/>
      <c r="T107" s="226"/>
      <c r="U107" s="88"/>
    </row>
    <row r="108" s="516" customFormat="1" ht="33.75" spans="1:21">
      <c r="A108" s="184">
        <v>44</v>
      </c>
      <c r="B108" s="180" t="s">
        <v>1628</v>
      </c>
      <c r="C108" s="179" t="s">
        <v>26</v>
      </c>
      <c r="D108" s="201" t="s">
        <v>1480</v>
      </c>
      <c r="E108" s="184" t="s">
        <v>642</v>
      </c>
      <c r="F108" s="461" t="s">
        <v>1629</v>
      </c>
      <c r="G108" s="184" t="s">
        <v>60</v>
      </c>
      <c r="H108" s="460">
        <v>10000</v>
      </c>
      <c r="I108" s="181">
        <v>9000</v>
      </c>
      <c r="J108" s="191" t="s">
        <v>718</v>
      </c>
      <c r="K108" s="460">
        <v>1000</v>
      </c>
      <c r="L108" s="482" t="s">
        <v>1630</v>
      </c>
      <c r="M108" s="201"/>
      <c r="N108" s="179" t="s">
        <v>70</v>
      </c>
      <c r="O108" s="180" t="s">
        <v>720</v>
      </c>
      <c r="P108" s="201" t="s">
        <v>721</v>
      </c>
      <c r="Q108" s="201" t="s">
        <v>648</v>
      </c>
      <c r="R108" s="201" t="s">
        <v>656</v>
      </c>
      <c r="S108" s="226"/>
      <c r="T108" s="226"/>
      <c r="U108" s="88"/>
    </row>
    <row r="109" s="516" customFormat="1" ht="67.5" spans="1:21">
      <c r="A109" s="184">
        <v>45</v>
      </c>
      <c r="B109" s="180" t="s">
        <v>1631</v>
      </c>
      <c r="C109" s="179" t="s">
        <v>26</v>
      </c>
      <c r="D109" s="201" t="s">
        <v>1480</v>
      </c>
      <c r="E109" s="184" t="s">
        <v>642</v>
      </c>
      <c r="F109" s="461" t="s">
        <v>723</v>
      </c>
      <c r="G109" s="184" t="s">
        <v>60</v>
      </c>
      <c r="H109" s="460">
        <v>12000</v>
      </c>
      <c r="I109" s="181">
        <v>8050</v>
      </c>
      <c r="J109" s="191" t="s">
        <v>724</v>
      </c>
      <c r="K109" s="460">
        <v>3800</v>
      </c>
      <c r="L109" s="482" t="s">
        <v>1632</v>
      </c>
      <c r="M109" s="201"/>
      <c r="N109" s="179" t="s">
        <v>34</v>
      </c>
      <c r="O109" s="180" t="s">
        <v>726</v>
      </c>
      <c r="P109" s="201" t="s">
        <v>727</v>
      </c>
      <c r="Q109" s="201" t="s">
        <v>648</v>
      </c>
      <c r="R109" s="201" t="s">
        <v>647</v>
      </c>
      <c r="S109" s="226"/>
      <c r="T109" s="226"/>
      <c r="U109" s="88"/>
    </row>
    <row r="110" s="561" customFormat="1" ht="45" spans="1:21">
      <c r="A110" s="184">
        <v>46</v>
      </c>
      <c r="B110" s="207" t="s">
        <v>1633</v>
      </c>
      <c r="C110" s="179" t="s">
        <v>26</v>
      </c>
      <c r="D110" s="201" t="s">
        <v>1480</v>
      </c>
      <c r="E110" s="181" t="s">
        <v>642</v>
      </c>
      <c r="F110" s="180" t="s">
        <v>1634</v>
      </c>
      <c r="G110" s="184" t="s">
        <v>43</v>
      </c>
      <c r="H110" s="460">
        <v>10000</v>
      </c>
      <c r="I110" s="181">
        <v>200</v>
      </c>
      <c r="J110" s="191" t="s">
        <v>1635</v>
      </c>
      <c r="K110" s="179">
        <v>2000</v>
      </c>
      <c r="L110" s="482" t="s">
        <v>1636</v>
      </c>
      <c r="M110" s="179"/>
      <c r="N110" s="179" t="s">
        <v>79</v>
      </c>
      <c r="O110" s="180" t="s">
        <v>646</v>
      </c>
      <c r="P110" s="179" t="s">
        <v>647</v>
      </c>
      <c r="Q110" s="201" t="s">
        <v>648</v>
      </c>
      <c r="R110" s="179" t="s">
        <v>647</v>
      </c>
      <c r="S110" s="179"/>
      <c r="T110" s="179"/>
      <c r="U110" s="88"/>
    </row>
    <row r="111" s="516" customFormat="1" ht="45" spans="1:212">
      <c r="A111" s="184">
        <v>47</v>
      </c>
      <c r="B111" s="207" t="s">
        <v>1637</v>
      </c>
      <c r="C111" s="179" t="s">
        <v>26</v>
      </c>
      <c r="D111" s="201" t="s">
        <v>1480</v>
      </c>
      <c r="E111" s="181" t="s">
        <v>642</v>
      </c>
      <c r="F111" s="180" t="s">
        <v>733</v>
      </c>
      <c r="G111" s="184" t="s">
        <v>43</v>
      </c>
      <c r="H111" s="460">
        <v>1000</v>
      </c>
      <c r="I111" s="181">
        <v>200</v>
      </c>
      <c r="J111" s="191" t="s">
        <v>1638</v>
      </c>
      <c r="K111" s="460">
        <v>2000</v>
      </c>
      <c r="L111" s="482" t="s">
        <v>1639</v>
      </c>
      <c r="M111" s="201" t="s">
        <v>79</v>
      </c>
      <c r="N111" s="179"/>
      <c r="O111" s="180" t="s">
        <v>736</v>
      </c>
      <c r="P111" s="201" t="s">
        <v>737</v>
      </c>
      <c r="Q111" s="201" t="s">
        <v>648</v>
      </c>
      <c r="R111" s="201" t="s">
        <v>738</v>
      </c>
      <c r="S111" s="226"/>
      <c r="T111" s="226"/>
      <c r="U111" s="510"/>
      <c r="V111" s="511"/>
      <c r="W111" s="511"/>
      <c r="X111" s="511"/>
      <c r="Y111" s="511"/>
      <c r="Z111" s="511"/>
      <c r="AA111" s="511"/>
      <c r="AB111" s="511"/>
      <c r="AC111" s="511"/>
      <c r="AD111" s="511"/>
      <c r="AE111" s="511"/>
      <c r="AF111" s="511"/>
      <c r="AG111" s="511"/>
      <c r="AH111" s="511"/>
      <c r="AI111" s="511"/>
      <c r="AJ111" s="511"/>
      <c r="AK111" s="511"/>
      <c r="AL111" s="511"/>
      <c r="AM111" s="511"/>
      <c r="AN111" s="511"/>
      <c r="AO111" s="511"/>
      <c r="AP111" s="511"/>
      <c r="AQ111" s="511"/>
      <c r="AR111" s="511"/>
      <c r="AS111" s="511"/>
      <c r="AT111" s="511"/>
      <c r="AU111" s="511"/>
      <c r="AV111" s="511"/>
      <c r="AW111" s="511"/>
      <c r="AX111" s="511"/>
      <c r="AY111" s="511"/>
      <c r="AZ111" s="511"/>
      <c r="BA111" s="511"/>
      <c r="BB111" s="511"/>
      <c r="BC111" s="511"/>
      <c r="BD111" s="511"/>
      <c r="BE111" s="511"/>
      <c r="BF111" s="511"/>
      <c r="BG111" s="511"/>
      <c r="BH111" s="511"/>
      <c r="BI111" s="511"/>
      <c r="BJ111" s="511"/>
      <c r="BK111" s="511"/>
      <c r="BL111" s="511"/>
      <c r="BM111" s="511"/>
      <c r="BN111" s="511"/>
      <c r="BO111" s="511"/>
      <c r="BP111" s="511"/>
      <c r="BQ111" s="511"/>
      <c r="BR111" s="511"/>
      <c r="BS111" s="511"/>
      <c r="BT111" s="511"/>
      <c r="BU111" s="511"/>
      <c r="BV111" s="511"/>
      <c r="BW111" s="511"/>
      <c r="BX111" s="511"/>
      <c r="BY111" s="511"/>
      <c r="BZ111" s="511"/>
      <c r="CA111" s="511"/>
      <c r="CB111" s="511"/>
      <c r="CC111" s="511"/>
      <c r="CD111" s="511"/>
      <c r="CE111" s="511"/>
      <c r="CF111" s="511"/>
      <c r="CG111" s="511"/>
      <c r="CH111" s="511"/>
      <c r="CI111" s="511"/>
      <c r="CJ111" s="511"/>
      <c r="CK111" s="511"/>
      <c r="CL111" s="511"/>
      <c r="CM111" s="511"/>
      <c r="CN111" s="511"/>
      <c r="CO111" s="511"/>
      <c r="CP111" s="511"/>
      <c r="CQ111" s="511"/>
      <c r="CR111" s="511"/>
      <c r="CS111" s="511"/>
      <c r="CT111" s="511"/>
      <c r="CU111" s="511"/>
      <c r="CV111" s="511"/>
      <c r="CW111" s="511"/>
      <c r="CX111" s="511"/>
      <c r="CY111" s="511"/>
      <c r="CZ111" s="511"/>
      <c r="DA111" s="511"/>
      <c r="DB111" s="511"/>
      <c r="DC111" s="511"/>
      <c r="DD111" s="511"/>
      <c r="DE111" s="511"/>
      <c r="DF111" s="511"/>
      <c r="DG111" s="511"/>
      <c r="DH111" s="511"/>
      <c r="DI111" s="511"/>
      <c r="DJ111" s="511"/>
      <c r="DK111" s="511"/>
      <c r="DL111" s="511"/>
      <c r="DM111" s="511"/>
      <c r="DN111" s="511"/>
      <c r="DO111" s="511"/>
      <c r="DP111" s="511"/>
      <c r="DQ111" s="511"/>
      <c r="DR111" s="511"/>
      <c r="DS111" s="511"/>
      <c r="DT111" s="511"/>
      <c r="DU111" s="511"/>
      <c r="DV111" s="511"/>
      <c r="DW111" s="511"/>
      <c r="DX111" s="511"/>
      <c r="DY111" s="511"/>
      <c r="DZ111" s="511"/>
      <c r="EA111" s="511"/>
      <c r="EB111" s="511"/>
      <c r="EC111" s="511"/>
      <c r="ED111" s="511"/>
      <c r="EE111" s="511"/>
      <c r="EF111" s="511"/>
      <c r="EG111" s="511"/>
      <c r="EH111" s="511"/>
      <c r="EI111" s="511"/>
      <c r="EJ111" s="511"/>
      <c r="EK111" s="511"/>
      <c r="EL111" s="511"/>
      <c r="EM111" s="511"/>
      <c r="EN111" s="511"/>
      <c r="EO111" s="511"/>
      <c r="EP111" s="511"/>
      <c r="EQ111" s="511"/>
      <c r="ER111" s="511"/>
      <c r="ES111" s="511"/>
      <c r="ET111" s="511"/>
      <c r="EU111" s="511"/>
      <c r="EV111" s="511"/>
      <c r="EW111" s="511"/>
      <c r="EX111" s="511"/>
      <c r="EY111" s="511"/>
      <c r="EZ111" s="511"/>
      <c r="FA111" s="511"/>
      <c r="FB111" s="511"/>
      <c r="FC111" s="511"/>
      <c r="FD111" s="511"/>
      <c r="FE111" s="511"/>
      <c r="FF111" s="511"/>
      <c r="FG111" s="511"/>
      <c r="FH111" s="511"/>
      <c r="FI111" s="511"/>
      <c r="FJ111" s="511"/>
      <c r="FK111" s="511"/>
      <c r="FL111" s="511"/>
      <c r="FM111" s="511"/>
      <c r="FN111" s="511"/>
      <c r="FO111" s="511"/>
      <c r="FP111" s="511"/>
      <c r="FQ111" s="511"/>
      <c r="FR111" s="511"/>
      <c r="FS111" s="511"/>
      <c r="FT111" s="511"/>
      <c r="FU111" s="511"/>
      <c r="FV111" s="511"/>
      <c r="FW111" s="511"/>
      <c r="FX111" s="511"/>
      <c r="FY111" s="511"/>
      <c r="FZ111" s="511"/>
      <c r="GA111" s="511"/>
      <c r="GB111" s="511"/>
      <c r="GC111" s="511"/>
      <c r="GD111" s="511"/>
      <c r="GE111" s="511"/>
      <c r="GF111" s="511"/>
      <c r="GG111" s="511"/>
      <c r="GH111" s="511"/>
      <c r="GI111" s="511"/>
      <c r="GJ111" s="511"/>
      <c r="GK111" s="511"/>
      <c r="GL111" s="511"/>
      <c r="GM111" s="511"/>
      <c r="GN111" s="511"/>
      <c r="GO111" s="511"/>
      <c r="GP111" s="511"/>
      <c r="GQ111" s="511"/>
      <c r="GR111" s="511"/>
      <c r="GS111" s="511"/>
      <c r="GT111" s="511"/>
      <c r="GU111" s="511"/>
      <c r="GV111" s="511"/>
      <c r="GW111" s="511"/>
      <c r="GX111" s="511"/>
      <c r="GY111" s="511"/>
      <c r="GZ111" s="511"/>
      <c r="HA111" s="511"/>
      <c r="HB111" s="511"/>
      <c r="HC111" s="511"/>
      <c r="HD111" s="511"/>
    </row>
    <row r="112" s="516" customFormat="1" ht="33.75" spans="1:212">
      <c r="A112" s="184">
        <v>48</v>
      </c>
      <c r="B112" s="207" t="s">
        <v>1640</v>
      </c>
      <c r="C112" s="179" t="s">
        <v>26</v>
      </c>
      <c r="D112" s="201" t="s">
        <v>1480</v>
      </c>
      <c r="E112" s="181" t="s">
        <v>642</v>
      </c>
      <c r="F112" s="180" t="s">
        <v>740</v>
      </c>
      <c r="G112" s="181" t="s">
        <v>60</v>
      </c>
      <c r="H112" s="460">
        <v>10000</v>
      </c>
      <c r="I112" s="181">
        <v>6000</v>
      </c>
      <c r="J112" s="191" t="s">
        <v>1641</v>
      </c>
      <c r="K112" s="460">
        <v>3100</v>
      </c>
      <c r="L112" s="482" t="s">
        <v>1642</v>
      </c>
      <c r="M112" s="201"/>
      <c r="N112" s="179" t="s">
        <v>34</v>
      </c>
      <c r="O112" s="180" t="s">
        <v>743</v>
      </c>
      <c r="P112" s="201" t="s">
        <v>744</v>
      </c>
      <c r="Q112" s="201" t="s">
        <v>648</v>
      </c>
      <c r="R112" s="201" t="s">
        <v>738</v>
      </c>
      <c r="S112" s="226"/>
      <c r="T112" s="226"/>
      <c r="U112" s="510"/>
      <c r="V112" s="511"/>
      <c r="W112" s="511"/>
      <c r="X112" s="511"/>
      <c r="Y112" s="511"/>
      <c r="Z112" s="511"/>
      <c r="AA112" s="511"/>
      <c r="AB112" s="511"/>
      <c r="AC112" s="511"/>
      <c r="AD112" s="511"/>
      <c r="AE112" s="511"/>
      <c r="AF112" s="511"/>
      <c r="AG112" s="511"/>
      <c r="AH112" s="511"/>
      <c r="AI112" s="511"/>
      <c r="AJ112" s="511"/>
      <c r="AK112" s="511"/>
      <c r="AL112" s="511"/>
      <c r="AM112" s="511"/>
      <c r="AN112" s="511"/>
      <c r="AO112" s="511"/>
      <c r="AP112" s="511"/>
      <c r="AQ112" s="511"/>
      <c r="AR112" s="511"/>
      <c r="AS112" s="511"/>
      <c r="AT112" s="511"/>
      <c r="AU112" s="511"/>
      <c r="AV112" s="511"/>
      <c r="AW112" s="511"/>
      <c r="AX112" s="511"/>
      <c r="AY112" s="511"/>
      <c r="AZ112" s="511"/>
      <c r="BA112" s="511"/>
      <c r="BB112" s="511"/>
      <c r="BC112" s="511"/>
      <c r="BD112" s="511"/>
      <c r="BE112" s="511"/>
      <c r="BF112" s="511"/>
      <c r="BG112" s="511"/>
      <c r="BH112" s="511"/>
      <c r="BI112" s="511"/>
      <c r="BJ112" s="511"/>
      <c r="BK112" s="511"/>
      <c r="BL112" s="511"/>
      <c r="BM112" s="511"/>
      <c r="BN112" s="511"/>
      <c r="BO112" s="511"/>
      <c r="BP112" s="511"/>
      <c r="BQ112" s="511"/>
      <c r="BR112" s="511"/>
      <c r="BS112" s="511"/>
      <c r="BT112" s="511"/>
      <c r="BU112" s="511"/>
      <c r="BV112" s="511"/>
      <c r="BW112" s="511"/>
      <c r="BX112" s="511"/>
      <c r="BY112" s="511"/>
      <c r="BZ112" s="511"/>
      <c r="CA112" s="511"/>
      <c r="CB112" s="511"/>
      <c r="CC112" s="511"/>
      <c r="CD112" s="511"/>
      <c r="CE112" s="511"/>
      <c r="CF112" s="511"/>
      <c r="CG112" s="511"/>
      <c r="CH112" s="511"/>
      <c r="CI112" s="511"/>
      <c r="CJ112" s="511"/>
      <c r="CK112" s="511"/>
      <c r="CL112" s="511"/>
      <c r="CM112" s="511"/>
      <c r="CN112" s="511"/>
      <c r="CO112" s="511"/>
      <c r="CP112" s="511"/>
      <c r="CQ112" s="511"/>
      <c r="CR112" s="511"/>
      <c r="CS112" s="511"/>
      <c r="CT112" s="511"/>
      <c r="CU112" s="511"/>
      <c r="CV112" s="511"/>
      <c r="CW112" s="511"/>
      <c r="CX112" s="511"/>
      <c r="CY112" s="511"/>
      <c r="CZ112" s="511"/>
      <c r="DA112" s="511"/>
      <c r="DB112" s="511"/>
      <c r="DC112" s="511"/>
      <c r="DD112" s="511"/>
      <c r="DE112" s="511"/>
      <c r="DF112" s="511"/>
      <c r="DG112" s="511"/>
      <c r="DH112" s="511"/>
      <c r="DI112" s="511"/>
      <c r="DJ112" s="511"/>
      <c r="DK112" s="511"/>
      <c r="DL112" s="511"/>
      <c r="DM112" s="511"/>
      <c r="DN112" s="511"/>
      <c r="DO112" s="511"/>
      <c r="DP112" s="511"/>
      <c r="DQ112" s="511"/>
      <c r="DR112" s="511"/>
      <c r="DS112" s="511"/>
      <c r="DT112" s="511"/>
      <c r="DU112" s="511"/>
      <c r="DV112" s="511"/>
      <c r="DW112" s="511"/>
      <c r="DX112" s="511"/>
      <c r="DY112" s="511"/>
      <c r="DZ112" s="511"/>
      <c r="EA112" s="511"/>
      <c r="EB112" s="511"/>
      <c r="EC112" s="511"/>
      <c r="ED112" s="511"/>
      <c r="EE112" s="511"/>
      <c r="EF112" s="511"/>
      <c r="EG112" s="511"/>
      <c r="EH112" s="511"/>
      <c r="EI112" s="511"/>
      <c r="EJ112" s="511"/>
      <c r="EK112" s="511"/>
      <c r="EL112" s="511"/>
      <c r="EM112" s="511"/>
      <c r="EN112" s="511"/>
      <c r="EO112" s="511"/>
      <c r="EP112" s="511"/>
      <c r="EQ112" s="511"/>
      <c r="ER112" s="511"/>
      <c r="ES112" s="511"/>
      <c r="ET112" s="511"/>
      <c r="EU112" s="511"/>
      <c r="EV112" s="511"/>
      <c r="EW112" s="511"/>
      <c r="EX112" s="511"/>
      <c r="EY112" s="511"/>
      <c r="EZ112" s="511"/>
      <c r="FA112" s="511"/>
      <c r="FB112" s="511"/>
      <c r="FC112" s="511"/>
      <c r="FD112" s="511"/>
      <c r="FE112" s="511"/>
      <c r="FF112" s="511"/>
      <c r="FG112" s="511"/>
      <c r="FH112" s="511"/>
      <c r="FI112" s="511"/>
      <c r="FJ112" s="511"/>
      <c r="FK112" s="511"/>
      <c r="FL112" s="511"/>
      <c r="FM112" s="511"/>
      <c r="FN112" s="511"/>
      <c r="FO112" s="511"/>
      <c r="FP112" s="511"/>
      <c r="FQ112" s="511"/>
      <c r="FR112" s="511"/>
      <c r="FS112" s="511"/>
      <c r="FT112" s="511"/>
      <c r="FU112" s="511"/>
      <c r="FV112" s="511"/>
      <c r="FW112" s="511"/>
      <c r="FX112" s="511"/>
      <c r="FY112" s="511"/>
      <c r="FZ112" s="511"/>
      <c r="GA112" s="511"/>
      <c r="GB112" s="511"/>
      <c r="GC112" s="511"/>
      <c r="GD112" s="511"/>
      <c r="GE112" s="511"/>
      <c r="GF112" s="511"/>
      <c r="GG112" s="511"/>
      <c r="GH112" s="511"/>
      <c r="GI112" s="511"/>
      <c r="GJ112" s="511"/>
      <c r="GK112" s="511"/>
      <c r="GL112" s="511"/>
      <c r="GM112" s="511"/>
      <c r="GN112" s="511"/>
      <c r="GO112" s="511"/>
      <c r="GP112" s="511"/>
      <c r="GQ112" s="511"/>
      <c r="GR112" s="511"/>
      <c r="GS112" s="511"/>
      <c r="GT112" s="511"/>
      <c r="GU112" s="511"/>
      <c r="GV112" s="511"/>
      <c r="GW112" s="511"/>
      <c r="GX112" s="511"/>
      <c r="GY112" s="511"/>
      <c r="GZ112" s="511"/>
      <c r="HA112" s="511"/>
      <c r="HB112" s="511"/>
      <c r="HC112" s="511"/>
      <c r="HD112" s="511"/>
    </row>
    <row r="113" s="516" customFormat="1" ht="33.75" spans="1:21">
      <c r="A113" s="184">
        <v>49</v>
      </c>
      <c r="B113" s="180" t="s">
        <v>745</v>
      </c>
      <c r="C113" s="179" t="s">
        <v>50</v>
      </c>
      <c r="D113" s="179" t="s">
        <v>27</v>
      </c>
      <c r="E113" s="181" t="s">
        <v>642</v>
      </c>
      <c r="F113" s="180" t="s">
        <v>1643</v>
      </c>
      <c r="G113" s="184" t="s">
        <v>747</v>
      </c>
      <c r="H113" s="460">
        <v>20000</v>
      </c>
      <c r="I113" s="181">
        <v>19800</v>
      </c>
      <c r="J113" s="191" t="s">
        <v>748</v>
      </c>
      <c r="K113" s="460">
        <v>200</v>
      </c>
      <c r="L113" s="180" t="s">
        <v>749</v>
      </c>
      <c r="M113" s="201"/>
      <c r="N113" s="201" t="s">
        <v>337</v>
      </c>
      <c r="O113" s="180" t="s">
        <v>750</v>
      </c>
      <c r="P113" s="179" t="s">
        <v>751</v>
      </c>
      <c r="Q113" s="201" t="s">
        <v>648</v>
      </c>
      <c r="R113" s="179" t="s">
        <v>752</v>
      </c>
      <c r="S113" s="226"/>
      <c r="T113" s="226"/>
      <c r="U113" s="88"/>
    </row>
    <row r="114" s="516" customFormat="1" ht="33.75" spans="1:21">
      <c r="A114" s="184">
        <v>50</v>
      </c>
      <c r="B114" s="180" t="s">
        <v>753</v>
      </c>
      <c r="C114" s="179" t="s">
        <v>50</v>
      </c>
      <c r="D114" s="179" t="s">
        <v>27</v>
      </c>
      <c r="E114" s="181" t="s">
        <v>642</v>
      </c>
      <c r="F114" s="180" t="s">
        <v>1644</v>
      </c>
      <c r="G114" s="181" t="s">
        <v>60</v>
      </c>
      <c r="H114" s="460">
        <v>15000</v>
      </c>
      <c r="I114" s="181">
        <v>14800</v>
      </c>
      <c r="J114" s="191" t="s">
        <v>755</v>
      </c>
      <c r="K114" s="181">
        <v>200</v>
      </c>
      <c r="L114" s="180" t="s">
        <v>1645</v>
      </c>
      <c r="M114" s="201"/>
      <c r="N114" s="201" t="s">
        <v>337</v>
      </c>
      <c r="O114" s="180" t="s">
        <v>757</v>
      </c>
      <c r="P114" s="201" t="s">
        <v>758</v>
      </c>
      <c r="Q114" s="201" t="s">
        <v>648</v>
      </c>
      <c r="R114" s="201" t="s">
        <v>647</v>
      </c>
      <c r="S114" s="226"/>
      <c r="T114" s="226"/>
      <c r="U114" s="88"/>
    </row>
    <row r="115" s="516" customFormat="1" ht="33.75" spans="1:212">
      <c r="A115" s="184">
        <v>51</v>
      </c>
      <c r="B115" s="180" t="s">
        <v>759</v>
      </c>
      <c r="C115" s="179" t="s">
        <v>26</v>
      </c>
      <c r="D115" s="179" t="s">
        <v>27</v>
      </c>
      <c r="E115" s="181" t="s">
        <v>642</v>
      </c>
      <c r="F115" s="180" t="s">
        <v>760</v>
      </c>
      <c r="G115" s="184" t="s">
        <v>761</v>
      </c>
      <c r="H115" s="460">
        <v>86000</v>
      </c>
      <c r="I115" s="181">
        <v>85800</v>
      </c>
      <c r="J115" s="191" t="s">
        <v>1646</v>
      </c>
      <c r="K115" s="460">
        <v>200</v>
      </c>
      <c r="L115" s="180" t="s">
        <v>763</v>
      </c>
      <c r="M115" s="201"/>
      <c r="N115" s="201" t="s">
        <v>34</v>
      </c>
      <c r="O115" s="180" t="s">
        <v>764</v>
      </c>
      <c r="P115" s="179" t="s">
        <v>765</v>
      </c>
      <c r="Q115" s="201" t="s">
        <v>648</v>
      </c>
      <c r="R115" s="179" t="s">
        <v>752</v>
      </c>
      <c r="S115" s="226"/>
      <c r="T115" s="226"/>
      <c r="U115" s="510"/>
      <c r="V115" s="511"/>
      <c r="W115" s="511"/>
      <c r="X115" s="511"/>
      <c r="Y115" s="511"/>
      <c r="Z115" s="511"/>
      <c r="AA115" s="511"/>
      <c r="AB115" s="511"/>
      <c r="AC115" s="511"/>
      <c r="AD115" s="511"/>
      <c r="AE115" s="511"/>
      <c r="AF115" s="511"/>
      <c r="AG115" s="511"/>
      <c r="AH115" s="511"/>
      <c r="AI115" s="511"/>
      <c r="AJ115" s="511"/>
      <c r="AK115" s="511"/>
      <c r="AL115" s="511"/>
      <c r="AM115" s="511"/>
      <c r="AN115" s="511"/>
      <c r="AO115" s="511"/>
      <c r="AP115" s="511"/>
      <c r="AQ115" s="511"/>
      <c r="AR115" s="511"/>
      <c r="AS115" s="511"/>
      <c r="AT115" s="511"/>
      <c r="AU115" s="511"/>
      <c r="AV115" s="511"/>
      <c r="AW115" s="511"/>
      <c r="AX115" s="511"/>
      <c r="AY115" s="511"/>
      <c r="AZ115" s="511"/>
      <c r="BA115" s="511"/>
      <c r="BB115" s="511"/>
      <c r="BC115" s="511"/>
      <c r="BD115" s="511"/>
      <c r="BE115" s="511"/>
      <c r="BF115" s="511"/>
      <c r="BG115" s="511"/>
      <c r="BH115" s="511"/>
      <c r="BI115" s="511"/>
      <c r="BJ115" s="511"/>
      <c r="BK115" s="511"/>
      <c r="BL115" s="511"/>
      <c r="BM115" s="511"/>
      <c r="BN115" s="511"/>
      <c r="BO115" s="511"/>
      <c r="BP115" s="511"/>
      <c r="BQ115" s="511"/>
      <c r="BR115" s="511"/>
      <c r="BS115" s="511"/>
      <c r="BT115" s="511"/>
      <c r="BU115" s="511"/>
      <c r="BV115" s="511"/>
      <c r="BW115" s="511"/>
      <c r="BX115" s="511"/>
      <c r="BY115" s="511"/>
      <c r="BZ115" s="511"/>
      <c r="CA115" s="511"/>
      <c r="CB115" s="511"/>
      <c r="CC115" s="511"/>
      <c r="CD115" s="511"/>
      <c r="CE115" s="511"/>
      <c r="CF115" s="511"/>
      <c r="CG115" s="511"/>
      <c r="CH115" s="511"/>
      <c r="CI115" s="511"/>
      <c r="CJ115" s="511"/>
      <c r="CK115" s="511"/>
      <c r="CL115" s="511"/>
      <c r="CM115" s="511"/>
      <c r="CN115" s="511"/>
      <c r="CO115" s="511"/>
      <c r="CP115" s="511"/>
      <c r="CQ115" s="511"/>
      <c r="CR115" s="511"/>
      <c r="CS115" s="511"/>
      <c r="CT115" s="511"/>
      <c r="CU115" s="511"/>
      <c r="CV115" s="511"/>
      <c r="CW115" s="511"/>
      <c r="CX115" s="511"/>
      <c r="CY115" s="511"/>
      <c r="CZ115" s="511"/>
      <c r="DA115" s="511"/>
      <c r="DB115" s="511"/>
      <c r="DC115" s="511"/>
      <c r="DD115" s="511"/>
      <c r="DE115" s="511"/>
      <c r="DF115" s="511"/>
      <c r="DG115" s="511"/>
      <c r="DH115" s="511"/>
      <c r="DI115" s="511"/>
      <c r="DJ115" s="511"/>
      <c r="DK115" s="511"/>
      <c r="DL115" s="511"/>
      <c r="DM115" s="511"/>
      <c r="DN115" s="511"/>
      <c r="DO115" s="511"/>
      <c r="DP115" s="511"/>
      <c r="DQ115" s="511"/>
      <c r="DR115" s="511"/>
      <c r="DS115" s="511"/>
      <c r="DT115" s="511"/>
      <c r="DU115" s="511"/>
      <c r="DV115" s="511"/>
      <c r="DW115" s="511"/>
      <c r="DX115" s="511"/>
      <c r="DY115" s="511"/>
      <c r="DZ115" s="511"/>
      <c r="EA115" s="511"/>
      <c r="EB115" s="511"/>
      <c r="EC115" s="511"/>
      <c r="ED115" s="511"/>
      <c r="EE115" s="511"/>
      <c r="EF115" s="511"/>
      <c r="EG115" s="511"/>
      <c r="EH115" s="511"/>
      <c r="EI115" s="511"/>
      <c r="EJ115" s="511"/>
      <c r="EK115" s="511"/>
      <c r="EL115" s="511"/>
      <c r="EM115" s="511"/>
      <c r="EN115" s="511"/>
      <c r="EO115" s="511"/>
      <c r="EP115" s="511"/>
      <c r="EQ115" s="511"/>
      <c r="ER115" s="511"/>
      <c r="ES115" s="511"/>
      <c r="ET115" s="511"/>
      <c r="EU115" s="511"/>
      <c r="EV115" s="511"/>
      <c r="EW115" s="511"/>
      <c r="EX115" s="511"/>
      <c r="EY115" s="511"/>
      <c r="EZ115" s="511"/>
      <c r="FA115" s="511"/>
      <c r="FB115" s="511"/>
      <c r="FC115" s="511"/>
      <c r="FD115" s="511"/>
      <c r="FE115" s="511"/>
      <c r="FF115" s="511"/>
      <c r="FG115" s="511"/>
      <c r="FH115" s="511"/>
      <c r="FI115" s="511"/>
      <c r="FJ115" s="511"/>
      <c r="FK115" s="511"/>
      <c r="FL115" s="511"/>
      <c r="FM115" s="511"/>
      <c r="FN115" s="511"/>
      <c r="FO115" s="511"/>
      <c r="FP115" s="511"/>
      <c r="FQ115" s="511"/>
      <c r="FR115" s="511"/>
      <c r="FS115" s="511"/>
      <c r="FT115" s="511"/>
      <c r="FU115" s="511"/>
      <c r="FV115" s="511"/>
      <c r="FW115" s="511"/>
      <c r="FX115" s="511"/>
      <c r="FY115" s="511"/>
      <c r="FZ115" s="511"/>
      <c r="GA115" s="511"/>
      <c r="GB115" s="511"/>
      <c r="GC115" s="511"/>
      <c r="GD115" s="511"/>
      <c r="GE115" s="511"/>
      <c r="GF115" s="511"/>
      <c r="GG115" s="511"/>
      <c r="GH115" s="511"/>
      <c r="GI115" s="511"/>
      <c r="GJ115" s="511"/>
      <c r="GK115" s="511"/>
      <c r="GL115" s="511"/>
      <c r="GM115" s="511"/>
      <c r="GN115" s="511"/>
      <c r="GO115" s="511"/>
      <c r="GP115" s="511"/>
      <c r="GQ115" s="511"/>
      <c r="GR115" s="511"/>
      <c r="GS115" s="511"/>
      <c r="GT115" s="511"/>
      <c r="GU115" s="511"/>
      <c r="GV115" s="511"/>
      <c r="GW115" s="511"/>
      <c r="GX115" s="511"/>
      <c r="GY115" s="511"/>
      <c r="GZ115" s="511"/>
      <c r="HA115" s="511"/>
      <c r="HB115" s="511"/>
      <c r="HC115" s="511"/>
      <c r="HD115" s="511"/>
    </row>
    <row r="116" s="516" customFormat="1" ht="78.75" spans="1:212">
      <c r="A116" s="184">
        <v>52</v>
      </c>
      <c r="B116" s="180" t="s">
        <v>766</v>
      </c>
      <c r="C116" s="179" t="s">
        <v>26</v>
      </c>
      <c r="D116" s="201" t="s">
        <v>51</v>
      </c>
      <c r="E116" s="181" t="s">
        <v>642</v>
      </c>
      <c r="F116" s="180" t="s">
        <v>767</v>
      </c>
      <c r="G116" s="184" t="s">
        <v>83</v>
      </c>
      <c r="H116" s="460">
        <v>150000</v>
      </c>
      <c r="I116" s="181">
        <v>0</v>
      </c>
      <c r="J116" s="191" t="s">
        <v>1647</v>
      </c>
      <c r="K116" s="181">
        <v>15000</v>
      </c>
      <c r="L116" s="180" t="s">
        <v>1648</v>
      </c>
      <c r="M116" s="201" t="s">
        <v>79</v>
      </c>
      <c r="N116" s="201"/>
      <c r="O116" s="180" t="s">
        <v>678</v>
      </c>
      <c r="P116" s="201" t="s">
        <v>656</v>
      </c>
      <c r="Q116" s="201" t="s">
        <v>648</v>
      </c>
      <c r="R116" s="201" t="s">
        <v>770</v>
      </c>
      <c r="S116" s="226"/>
      <c r="T116" s="226"/>
      <c r="U116" s="510"/>
      <c r="V116" s="511"/>
      <c r="W116" s="511"/>
      <c r="X116" s="511"/>
      <c r="Y116" s="511"/>
      <c r="Z116" s="511"/>
      <c r="AA116" s="511"/>
      <c r="AB116" s="511"/>
      <c r="AC116" s="511"/>
      <c r="AD116" s="511"/>
      <c r="AE116" s="511"/>
      <c r="AF116" s="511"/>
      <c r="AG116" s="511"/>
      <c r="AH116" s="511"/>
      <c r="AI116" s="511"/>
      <c r="AJ116" s="511"/>
      <c r="AK116" s="511"/>
      <c r="AL116" s="511"/>
      <c r="AM116" s="511"/>
      <c r="AN116" s="511"/>
      <c r="AO116" s="511"/>
      <c r="AP116" s="511"/>
      <c r="AQ116" s="511"/>
      <c r="AR116" s="511"/>
      <c r="AS116" s="511"/>
      <c r="AT116" s="511"/>
      <c r="AU116" s="511"/>
      <c r="AV116" s="511"/>
      <c r="AW116" s="511"/>
      <c r="AX116" s="511"/>
      <c r="AY116" s="511"/>
      <c r="AZ116" s="511"/>
      <c r="BA116" s="511"/>
      <c r="BB116" s="511"/>
      <c r="BC116" s="511"/>
      <c r="BD116" s="511"/>
      <c r="BE116" s="511"/>
      <c r="BF116" s="511"/>
      <c r="BG116" s="511"/>
      <c r="BH116" s="511"/>
      <c r="BI116" s="511"/>
      <c r="BJ116" s="511"/>
      <c r="BK116" s="511"/>
      <c r="BL116" s="511"/>
      <c r="BM116" s="511"/>
      <c r="BN116" s="511"/>
      <c r="BO116" s="511"/>
      <c r="BP116" s="511"/>
      <c r="BQ116" s="511"/>
      <c r="BR116" s="511"/>
      <c r="BS116" s="511"/>
      <c r="BT116" s="511"/>
      <c r="BU116" s="511"/>
      <c r="BV116" s="511"/>
      <c r="BW116" s="511"/>
      <c r="BX116" s="511"/>
      <c r="BY116" s="511"/>
      <c r="BZ116" s="511"/>
      <c r="CA116" s="511"/>
      <c r="CB116" s="511"/>
      <c r="CC116" s="511"/>
      <c r="CD116" s="511"/>
      <c r="CE116" s="511"/>
      <c r="CF116" s="511"/>
      <c r="CG116" s="511"/>
      <c r="CH116" s="511"/>
      <c r="CI116" s="511"/>
      <c r="CJ116" s="511"/>
      <c r="CK116" s="511"/>
      <c r="CL116" s="511"/>
      <c r="CM116" s="511"/>
      <c r="CN116" s="511"/>
      <c r="CO116" s="511"/>
      <c r="CP116" s="511"/>
      <c r="CQ116" s="511"/>
      <c r="CR116" s="511"/>
      <c r="CS116" s="511"/>
      <c r="CT116" s="511"/>
      <c r="CU116" s="511"/>
      <c r="CV116" s="511"/>
      <c r="CW116" s="511"/>
      <c r="CX116" s="511"/>
      <c r="CY116" s="511"/>
      <c r="CZ116" s="511"/>
      <c r="DA116" s="511"/>
      <c r="DB116" s="511"/>
      <c r="DC116" s="511"/>
      <c r="DD116" s="511"/>
      <c r="DE116" s="511"/>
      <c r="DF116" s="511"/>
      <c r="DG116" s="511"/>
      <c r="DH116" s="511"/>
      <c r="DI116" s="511"/>
      <c r="DJ116" s="511"/>
      <c r="DK116" s="511"/>
      <c r="DL116" s="511"/>
      <c r="DM116" s="511"/>
      <c r="DN116" s="511"/>
      <c r="DO116" s="511"/>
      <c r="DP116" s="511"/>
      <c r="DQ116" s="511"/>
      <c r="DR116" s="511"/>
      <c r="DS116" s="511"/>
      <c r="DT116" s="511"/>
      <c r="DU116" s="511"/>
      <c r="DV116" s="511"/>
      <c r="DW116" s="511"/>
      <c r="DX116" s="511"/>
      <c r="DY116" s="511"/>
      <c r="DZ116" s="511"/>
      <c r="EA116" s="511"/>
      <c r="EB116" s="511"/>
      <c r="EC116" s="511"/>
      <c r="ED116" s="511"/>
      <c r="EE116" s="511"/>
      <c r="EF116" s="511"/>
      <c r="EG116" s="511"/>
      <c r="EH116" s="511"/>
      <c r="EI116" s="511"/>
      <c r="EJ116" s="511"/>
      <c r="EK116" s="511"/>
      <c r="EL116" s="511"/>
      <c r="EM116" s="511"/>
      <c r="EN116" s="511"/>
      <c r="EO116" s="511"/>
      <c r="EP116" s="511"/>
      <c r="EQ116" s="511"/>
      <c r="ER116" s="511"/>
      <c r="ES116" s="511"/>
      <c r="ET116" s="511"/>
      <c r="EU116" s="511"/>
      <c r="EV116" s="511"/>
      <c r="EW116" s="511"/>
      <c r="EX116" s="511"/>
      <c r="EY116" s="511"/>
      <c r="EZ116" s="511"/>
      <c r="FA116" s="511"/>
      <c r="FB116" s="511"/>
      <c r="FC116" s="511"/>
      <c r="FD116" s="511"/>
      <c r="FE116" s="511"/>
      <c r="FF116" s="511"/>
      <c r="FG116" s="511"/>
      <c r="FH116" s="511"/>
      <c r="FI116" s="511"/>
      <c r="FJ116" s="511"/>
      <c r="FK116" s="511"/>
      <c r="FL116" s="511"/>
      <c r="FM116" s="511"/>
      <c r="FN116" s="511"/>
      <c r="FO116" s="511"/>
      <c r="FP116" s="511"/>
      <c r="FQ116" s="511"/>
      <c r="FR116" s="511"/>
      <c r="FS116" s="511"/>
      <c r="FT116" s="511"/>
      <c r="FU116" s="511"/>
      <c r="FV116" s="511"/>
      <c r="FW116" s="511"/>
      <c r="FX116" s="511"/>
      <c r="FY116" s="511"/>
      <c r="FZ116" s="511"/>
      <c r="GA116" s="511"/>
      <c r="GB116" s="511"/>
      <c r="GC116" s="511"/>
      <c r="GD116" s="511"/>
      <c r="GE116" s="511"/>
      <c r="GF116" s="511"/>
      <c r="GG116" s="511"/>
      <c r="GH116" s="511"/>
      <c r="GI116" s="511"/>
      <c r="GJ116" s="511"/>
      <c r="GK116" s="511"/>
      <c r="GL116" s="511"/>
      <c r="GM116" s="511"/>
      <c r="GN116" s="511"/>
      <c r="GO116" s="511"/>
      <c r="GP116" s="511"/>
      <c r="GQ116" s="511"/>
      <c r="GR116" s="511"/>
      <c r="GS116" s="511"/>
      <c r="GT116" s="511"/>
      <c r="GU116" s="511"/>
      <c r="GV116" s="511"/>
      <c r="GW116" s="511"/>
      <c r="GX116" s="511"/>
      <c r="GY116" s="511"/>
      <c r="GZ116" s="511"/>
      <c r="HA116" s="511"/>
      <c r="HB116" s="511"/>
      <c r="HC116" s="511"/>
      <c r="HD116" s="511"/>
    </row>
    <row r="117" s="516" customFormat="1" ht="22.5" spans="1:212">
      <c r="A117" s="184">
        <v>53</v>
      </c>
      <c r="B117" s="180" t="s">
        <v>771</v>
      </c>
      <c r="C117" s="179" t="s">
        <v>26</v>
      </c>
      <c r="D117" s="201" t="s">
        <v>51</v>
      </c>
      <c r="E117" s="181" t="s">
        <v>642</v>
      </c>
      <c r="F117" s="180" t="s">
        <v>1649</v>
      </c>
      <c r="G117" s="184" t="s">
        <v>89</v>
      </c>
      <c r="H117" s="460">
        <v>5000</v>
      </c>
      <c r="I117" s="181">
        <v>0</v>
      </c>
      <c r="J117" s="191" t="s">
        <v>1562</v>
      </c>
      <c r="K117" s="181">
        <v>2000</v>
      </c>
      <c r="L117" s="180" t="s">
        <v>1650</v>
      </c>
      <c r="M117" s="201" t="s">
        <v>92</v>
      </c>
      <c r="N117" s="201"/>
      <c r="O117" s="180" t="s">
        <v>646</v>
      </c>
      <c r="P117" s="201" t="s">
        <v>656</v>
      </c>
      <c r="Q117" s="180" t="s">
        <v>646</v>
      </c>
      <c r="R117" s="201" t="s">
        <v>656</v>
      </c>
      <c r="S117" s="226"/>
      <c r="T117" s="226"/>
      <c r="U117" s="510"/>
      <c r="V117" s="511"/>
      <c r="W117" s="511"/>
      <c r="X117" s="511"/>
      <c r="Y117" s="511"/>
      <c r="Z117" s="511"/>
      <c r="AA117" s="511"/>
      <c r="AB117" s="511"/>
      <c r="AC117" s="511"/>
      <c r="AD117" s="511"/>
      <c r="AE117" s="511"/>
      <c r="AF117" s="511"/>
      <c r="AG117" s="511"/>
      <c r="AH117" s="511"/>
      <c r="AI117" s="511"/>
      <c r="AJ117" s="511"/>
      <c r="AK117" s="511"/>
      <c r="AL117" s="511"/>
      <c r="AM117" s="511"/>
      <c r="AN117" s="511"/>
      <c r="AO117" s="511"/>
      <c r="AP117" s="511"/>
      <c r="AQ117" s="511"/>
      <c r="AR117" s="511"/>
      <c r="AS117" s="511"/>
      <c r="AT117" s="511"/>
      <c r="AU117" s="511"/>
      <c r="AV117" s="511"/>
      <c r="AW117" s="511"/>
      <c r="AX117" s="511"/>
      <c r="AY117" s="511"/>
      <c r="AZ117" s="511"/>
      <c r="BA117" s="511"/>
      <c r="BB117" s="511"/>
      <c r="BC117" s="511"/>
      <c r="BD117" s="511"/>
      <c r="BE117" s="511"/>
      <c r="BF117" s="511"/>
      <c r="BG117" s="511"/>
      <c r="BH117" s="511"/>
      <c r="BI117" s="511"/>
      <c r="BJ117" s="511"/>
      <c r="BK117" s="511"/>
      <c r="BL117" s="511"/>
      <c r="BM117" s="511"/>
      <c r="BN117" s="511"/>
      <c r="BO117" s="511"/>
      <c r="BP117" s="511"/>
      <c r="BQ117" s="511"/>
      <c r="BR117" s="511"/>
      <c r="BS117" s="511"/>
      <c r="BT117" s="511"/>
      <c r="BU117" s="511"/>
      <c r="BV117" s="511"/>
      <c r="BW117" s="511"/>
      <c r="BX117" s="511"/>
      <c r="BY117" s="511"/>
      <c r="BZ117" s="511"/>
      <c r="CA117" s="511"/>
      <c r="CB117" s="511"/>
      <c r="CC117" s="511"/>
      <c r="CD117" s="511"/>
      <c r="CE117" s="511"/>
      <c r="CF117" s="511"/>
      <c r="CG117" s="511"/>
      <c r="CH117" s="511"/>
      <c r="CI117" s="511"/>
      <c r="CJ117" s="511"/>
      <c r="CK117" s="511"/>
      <c r="CL117" s="511"/>
      <c r="CM117" s="511"/>
      <c r="CN117" s="511"/>
      <c r="CO117" s="511"/>
      <c r="CP117" s="511"/>
      <c r="CQ117" s="511"/>
      <c r="CR117" s="511"/>
      <c r="CS117" s="511"/>
      <c r="CT117" s="511"/>
      <c r="CU117" s="511"/>
      <c r="CV117" s="511"/>
      <c r="CW117" s="511"/>
      <c r="CX117" s="511"/>
      <c r="CY117" s="511"/>
      <c r="CZ117" s="511"/>
      <c r="DA117" s="511"/>
      <c r="DB117" s="511"/>
      <c r="DC117" s="511"/>
      <c r="DD117" s="511"/>
      <c r="DE117" s="511"/>
      <c r="DF117" s="511"/>
      <c r="DG117" s="511"/>
      <c r="DH117" s="511"/>
      <c r="DI117" s="511"/>
      <c r="DJ117" s="511"/>
      <c r="DK117" s="511"/>
      <c r="DL117" s="511"/>
      <c r="DM117" s="511"/>
      <c r="DN117" s="511"/>
      <c r="DO117" s="511"/>
      <c r="DP117" s="511"/>
      <c r="DQ117" s="511"/>
      <c r="DR117" s="511"/>
      <c r="DS117" s="511"/>
      <c r="DT117" s="511"/>
      <c r="DU117" s="511"/>
      <c r="DV117" s="511"/>
      <c r="DW117" s="511"/>
      <c r="DX117" s="511"/>
      <c r="DY117" s="511"/>
      <c r="DZ117" s="511"/>
      <c r="EA117" s="511"/>
      <c r="EB117" s="511"/>
      <c r="EC117" s="511"/>
      <c r="ED117" s="511"/>
      <c r="EE117" s="511"/>
      <c r="EF117" s="511"/>
      <c r="EG117" s="511"/>
      <c r="EH117" s="511"/>
      <c r="EI117" s="511"/>
      <c r="EJ117" s="511"/>
      <c r="EK117" s="511"/>
      <c r="EL117" s="511"/>
      <c r="EM117" s="511"/>
      <c r="EN117" s="511"/>
      <c r="EO117" s="511"/>
      <c r="EP117" s="511"/>
      <c r="EQ117" s="511"/>
      <c r="ER117" s="511"/>
      <c r="ES117" s="511"/>
      <c r="ET117" s="511"/>
      <c r="EU117" s="511"/>
      <c r="EV117" s="511"/>
      <c r="EW117" s="511"/>
      <c r="EX117" s="511"/>
      <c r="EY117" s="511"/>
      <c r="EZ117" s="511"/>
      <c r="FA117" s="511"/>
      <c r="FB117" s="511"/>
      <c r="FC117" s="511"/>
      <c r="FD117" s="511"/>
      <c r="FE117" s="511"/>
      <c r="FF117" s="511"/>
      <c r="FG117" s="511"/>
      <c r="FH117" s="511"/>
      <c r="FI117" s="511"/>
      <c r="FJ117" s="511"/>
      <c r="FK117" s="511"/>
      <c r="FL117" s="511"/>
      <c r="FM117" s="511"/>
      <c r="FN117" s="511"/>
      <c r="FO117" s="511"/>
      <c r="FP117" s="511"/>
      <c r="FQ117" s="511"/>
      <c r="FR117" s="511"/>
      <c r="FS117" s="511"/>
      <c r="FT117" s="511"/>
      <c r="FU117" s="511"/>
      <c r="FV117" s="511"/>
      <c r="FW117" s="511"/>
      <c r="FX117" s="511"/>
      <c r="FY117" s="511"/>
      <c r="FZ117" s="511"/>
      <c r="GA117" s="511"/>
      <c r="GB117" s="511"/>
      <c r="GC117" s="511"/>
      <c r="GD117" s="511"/>
      <c r="GE117" s="511"/>
      <c r="GF117" s="511"/>
      <c r="GG117" s="511"/>
      <c r="GH117" s="511"/>
      <c r="GI117" s="511"/>
      <c r="GJ117" s="511"/>
      <c r="GK117" s="511"/>
      <c r="GL117" s="511"/>
      <c r="GM117" s="511"/>
      <c r="GN117" s="511"/>
      <c r="GO117" s="511"/>
      <c r="GP117" s="511"/>
      <c r="GQ117" s="511"/>
      <c r="GR117" s="511"/>
      <c r="GS117" s="511"/>
      <c r="GT117" s="511"/>
      <c r="GU117" s="511"/>
      <c r="GV117" s="511"/>
      <c r="GW117" s="511"/>
      <c r="GX117" s="511"/>
      <c r="GY117" s="511"/>
      <c r="GZ117" s="511"/>
      <c r="HA117" s="511"/>
      <c r="HB117" s="511"/>
      <c r="HC117" s="511"/>
      <c r="HD117" s="511"/>
    </row>
    <row r="118" s="519" customFormat="1" ht="22.5" spans="1:213">
      <c r="A118" s="184">
        <v>54</v>
      </c>
      <c r="B118" s="180" t="s">
        <v>773</v>
      </c>
      <c r="C118" s="179" t="s">
        <v>26</v>
      </c>
      <c r="D118" s="201" t="s">
        <v>51</v>
      </c>
      <c r="E118" s="181" t="s">
        <v>642</v>
      </c>
      <c r="F118" s="180" t="s">
        <v>1651</v>
      </c>
      <c r="G118" s="184" t="s">
        <v>89</v>
      </c>
      <c r="H118" s="460">
        <v>5000</v>
      </c>
      <c r="I118" s="181"/>
      <c r="J118" s="191" t="s">
        <v>1562</v>
      </c>
      <c r="K118" s="181">
        <v>2000</v>
      </c>
      <c r="L118" s="180" t="s">
        <v>1652</v>
      </c>
      <c r="M118" s="259" t="s">
        <v>79</v>
      </c>
      <c r="N118" s="201"/>
      <c r="O118" s="180" t="s">
        <v>646</v>
      </c>
      <c r="P118" s="201" t="s">
        <v>656</v>
      </c>
      <c r="Q118" s="180" t="s">
        <v>646</v>
      </c>
      <c r="R118" s="201" t="s">
        <v>656</v>
      </c>
      <c r="S118" s="535"/>
      <c r="T118" s="535"/>
      <c r="U118" s="516"/>
      <c r="V118" s="516"/>
      <c r="W118" s="516"/>
      <c r="X118" s="516"/>
      <c r="Y118" s="516"/>
      <c r="Z118" s="516"/>
      <c r="AA118" s="516"/>
      <c r="AB118" s="516"/>
      <c r="AC118" s="516"/>
      <c r="AD118" s="516"/>
      <c r="AE118" s="516"/>
      <c r="AF118" s="516"/>
      <c r="AG118" s="516"/>
      <c r="AH118" s="516"/>
      <c r="AI118" s="516"/>
      <c r="AJ118" s="516"/>
      <c r="AK118" s="516"/>
      <c r="AL118" s="516"/>
      <c r="AM118" s="516"/>
      <c r="AN118" s="516"/>
      <c r="AO118" s="516"/>
      <c r="AP118" s="516"/>
      <c r="AQ118" s="516"/>
      <c r="AR118" s="516"/>
      <c r="AS118" s="516"/>
      <c r="AT118" s="516"/>
      <c r="AU118" s="516"/>
      <c r="AV118" s="516"/>
      <c r="AW118" s="516"/>
      <c r="AX118" s="516"/>
      <c r="AY118" s="516"/>
      <c r="AZ118" s="516"/>
      <c r="BA118" s="516"/>
      <c r="BB118" s="516"/>
      <c r="BC118" s="516"/>
      <c r="BD118" s="516"/>
      <c r="BE118" s="516"/>
      <c r="BF118" s="516"/>
      <c r="BG118" s="516"/>
      <c r="BH118" s="516"/>
      <c r="BI118" s="516"/>
      <c r="BJ118" s="516"/>
      <c r="BK118" s="516"/>
      <c r="BL118" s="516"/>
      <c r="BM118" s="516"/>
      <c r="BN118" s="516"/>
      <c r="BO118" s="516"/>
      <c r="BP118" s="516"/>
      <c r="BQ118" s="516"/>
      <c r="BR118" s="516"/>
      <c r="BS118" s="516"/>
      <c r="BT118" s="516"/>
      <c r="BU118" s="516"/>
      <c r="BV118" s="516"/>
      <c r="BW118" s="516"/>
      <c r="BX118" s="516"/>
      <c r="BY118" s="516"/>
      <c r="BZ118" s="516"/>
      <c r="CA118" s="516"/>
      <c r="CB118" s="516"/>
      <c r="CC118" s="516"/>
      <c r="CD118" s="516"/>
      <c r="CE118" s="516"/>
      <c r="CF118" s="516"/>
      <c r="CG118" s="516"/>
      <c r="CH118" s="516"/>
      <c r="CI118" s="516"/>
      <c r="CJ118" s="516"/>
      <c r="CK118" s="516"/>
      <c r="CL118" s="516"/>
      <c r="CM118" s="516"/>
      <c r="CN118" s="516"/>
      <c r="CO118" s="516"/>
      <c r="CP118" s="516"/>
      <c r="CQ118" s="516"/>
      <c r="CR118" s="516"/>
      <c r="CS118" s="516"/>
      <c r="CT118" s="516"/>
      <c r="CU118" s="516"/>
      <c r="CV118" s="516"/>
      <c r="CW118" s="516"/>
      <c r="CX118" s="516"/>
      <c r="CY118" s="516"/>
      <c r="CZ118" s="516"/>
      <c r="DA118" s="516"/>
      <c r="DB118" s="516"/>
      <c r="DC118" s="516"/>
      <c r="DD118" s="516"/>
      <c r="DE118" s="516"/>
      <c r="DF118" s="516"/>
      <c r="DG118" s="516"/>
      <c r="DH118" s="516"/>
      <c r="DI118" s="516"/>
      <c r="DJ118" s="516"/>
      <c r="DK118" s="516"/>
      <c r="DL118" s="516"/>
      <c r="DM118" s="516"/>
      <c r="DN118" s="516"/>
      <c r="DO118" s="516"/>
      <c r="DP118" s="516"/>
      <c r="DQ118" s="516"/>
      <c r="DR118" s="516"/>
      <c r="DS118" s="516"/>
      <c r="DT118" s="516"/>
      <c r="DU118" s="516"/>
      <c r="DV118" s="516"/>
      <c r="DW118" s="516"/>
      <c r="DX118" s="516"/>
      <c r="DY118" s="516"/>
      <c r="DZ118" s="516"/>
      <c r="EA118" s="516"/>
      <c r="EB118" s="516"/>
      <c r="EC118" s="516"/>
      <c r="ED118" s="516"/>
      <c r="EE118" s="516"/>
      <c r="EF118" s="516"/>
      <c r="EG118" s="516"/>
      <c r="EH118" s="516"/>
      <c r="EI118" s="516"/>
      <c r="EJ118" s="516"/>
      <c r="EK118" s="516"/>
      <c r="EL118" s="516"/>
      <c r="EM118" s="516"/>
      <c r="EN118" s="516"/>
      <c r="EO118" s="516"/>
      <c r="EP118" s="516"/>
      <c r="EQ118" s="516"/>
      <c r="ER118" s="516"/>
      <c r="ES118" s="516"/>
      <c r="ET118" s="516"/>
      <c r="EU118" s="516"/>
      <c r="EV118" s="516"/>
      <c r="EW118" s="516"/>
      <c r="EX118" s="516"/>
      <c r="EY118" s="516"/>
      <c r="EZ118" s="516"/>
      <c r="FA118" s="516"/>
      <c r="FB118" s="516"/>
      <c r="FC118" s="516"/>
      <c r="FD118" s="516"/>
      <c r="FE118" s="516"/>
      <c r="FF118" s="516"/>
      <c r="FG118" s="516"/>
      <c r="FH118" s="516"/>
      <c r="FI118" s="516"/>
      <c r="FJ118" s="516"/>
      <c r="FK118" s="516"/>
      <c r="FL118" s="516"/>
      <c r="FM118" s="516"/>
      <c r="FN118" s="516"/>
      <c r="FO118" s="516"/>
      <c r="FP118" s="516"/>
      <c r="FQ118" s="516"/>
      <c r="FR118" s="516"/>
      <c r="FS118" s="516"/>
      <c r="FT118" s="516"/>
      <c r="FU118" s="516"/>
      <c r="FV118" s="516"/>
      <c r="FW118" s="516"/>
      <c r="FX118" s="516"/>
      <c r="FY118" s="516"/>
      <c r="FZ118" s="516"/>
      <c r="GA118" s="516"/>
      <c r="GB118" s="516"/>
      <c r="GC118" s="516"/>
      <c r="GD118" s="516"/>
      <c r="GE118" s="516"/>
      <c r="GF118" s="516"/>
      <c r="GG118" s="516"/>
      <c r="GH118" s="516"/>
      <c r="GI118" s="516"/>
      <c r="GJ118" s="516"/>
      <c r="GK118" s="516"/>
      <c r="GL118" s="516"/>
      <c r="GM118" s="516"/>
      <c r="GN118" s="516"/>
      <c r="GO118" s="516"/>
      <c r="GP118" s="516"/>
      <c r="GQ118" s="516"/>
      <c r="GR118" s="516"/>
      <c r="GS118" s="516"/>
      <c r="GT118" s="516"/>
      <c r="GU118" s="516"/>
      <c r="GV118" s="516"/>
      <c r="GW118" s="516"/>
      <c r="GX118" s="516"/>
      <c r="GY118" s="516"/>
      <c r="GZ118" s="516"/>
      <c r="HA118" s="516"/>
      <c r="HB118" s="516"/>
      <c r="HC118" s="516"/>
      <c r="HD118" s="516"/>
      <c r="HE118" s="516"/>
    </row>
    <row r="119" s="516" customFormat="1" ht="33.75" spans="1:212">
      <c r="A119" s="184">
        <v>55</v>
      </c>
      <c r="B119" s="180" t="s">
        <v>775</v>
      </c>
      <c r="C119" s="179" t="s">
        <v>26</v>
      </c>
      <c r="D119" s="201" t="s">
        <v>51</v>
      </c>
      <c r="E119" s="181" t="s">
        <v>642</v>
      </c>
      <c r="F119" s="180" t="s">
        <v>776</v>
      </c>
      <c r="G119" s="181" t="s">
        <v>106</v>
      </c>
      <c r="H119" s="460">
        <v>9000</v>
      </c>
      <c r="I119" s="181">
        <v>0</v>
      </c>
      <c r="J119" s="191" t="s">
        <v>1653</v>
      </c>
      <c r="K119" s="179">
        <v>2800</v>
      </c>
      <c r="L119" s="180" t="s">
        <v>1654</v>
      </c>
      <c r="M119" s="259" t="s">
        <v>79</v>
      </c>
      <c r="N119" s="179"/>
      <c r="O119" s="180" t="s">
        <v>678</v>
      </c>
      <c r="P119" s="179" t="s">
        <v>656</v>
      </c>
      <c r="Q119" s="201" t="s">
        <v>648</v>
      </c>
      <c r="R119" s="179" t="s">
        <v>656</v>
      </c>
      <c r="S119" s="226"/>
      <c r="T119" s="226"/>
      <c r="U119" s="510"/>
      <c r="V119" s="511"/>
      <c r="W119" s="511"/>
      <c r="X119" s="511"/>
      <c r="Y119" s="511"/>
      <c r="Z119" s="511"/>
      <c r="AA119" s="511"/>
      <c r="AB119" s="511"/>
      <c r="AC119" s="511"/>
      <c r="AD119" s="511"/>
      <c r="AE119" s="511"/>
      <c r="AF119" s="511"/>
      <c r="AG119" s="511"/>
      <c r="AH119" s="511"/>
      <c r="AI119" s="511"/>
      <c r="AJ119" s="511"/>
      <c r="AK119" s="511"/>
      <c r="AL119" s="511"/>
      <c r="AM119" s="511"/>
      <c r="AN119" s="511"/>
      <c r="AO119" s="511"/>
      <c r="AP119" s="511"/>
      <c r="AQ119" s="511"/>
      <c r="AR119" s="511"/>
      <c r="AS119" s="511"/>
      <c r="AT119" s="511"/>
      <c r="AU119" s="511"/>
      <c r="AV119" s="511"/>
      <c r="AW119" s="511"/>
      <c r="AX119" s="511"/>
      <c r="AY119" s="511"/>
      <c r="AZ119" s="511"/>
      <c r="BA119" s="511"/>
      <c r="BB119" s="511"/>
      <c r="BC119" s="511"/>
      <c r="BD119" s="511"/>
      <c r="BE119" s="511"/>
      <c r="BF119" s="511"/>
      <c r="BG119" s="511"/>
      <c r="BH119" s="511"/>
      <c r="BI119" s="511"/>
      <c r="BJ119" s="511"/>
      <c r="BK119" s="511"/>
      <c r="BL119" s="511"/>
      <c r="BM119" s="511"/>
      <c r="BN119" s="511"/>
      <c r="BO119" s="511"/>
      <c r="BP119" s="511"/>
      <c r="BQ119" s="511"/>
      <c r="BR119" s="511"/>
      <c r="BS119" s="511"/>
      <c r="BT119" s="511"/>
      <c r="BU119" s="511"/>
      <c r="BV119" s="511"/>
      <c r="BW119" s="511"/>
      <c r="BX119" s="511"/>
      <c r="BY119" s="511"/>
      <c r="BZ119" s="511"/>
      <c r="CA119" s="511"/>
      <c r="CB119" s="511"/>
      <c r="CC119" s="511"/>
      <c r="CD119" s="511"/>
      <c r="CE119" s="511"/>
      <c r="CF119" s="511"/>
      <c r="CG119" s="511"/>
      <c r="CH119" s="511"/>
      <c r="CI119" s="511"/>
      <c r="CJ119" s="511"/>
      <c r="CK119" s="511"/>
      <c r="CL119" s="511"/>
      <c r="CM119" s="511"/>
      <c r="CN119" s="511"/>
      <c r="CO119" s="511"/>
      <c r="CP119" s="511"/>
      <c r="CQ119" s="511"/>
      <c r="CR119" s="511"/>
      <c r="CS119" s="511"/>
      <c r="CT119" s="511"/>
      <c r="CU119" s="511"/>
      <c r="CV119" s="511"/>
      <c r="CW119" s="511"/>
      <c r="CX119" s="511"/>
      <c r="CY119" s="511"/>
      <c r="CZ119" s="511"/>
      <c r="DA119" s="511"/>
      <c r="DB119" s="511"/>
      <c r="DC119" s="511"/>
      <c r="DD119" s="511"/>
      <c r="DE119" s="511"/>
      <c r="DF119" s="511"/>
      <c r="DG119" s="511"/>
      <c r="DH119" s="511"/>
      <c r="DI119" s="511"/>
      <c r="DJ119" s="511"/>
      <c r="DK119" s="511"/>
      <c r="DL119" s="511"/>
      <c r="DM119" s="511"/>
      <c r="DN119" s="511"/>
      <c r="DO119" s="511"/>
      <c r="DP119" s="511"/>
      <c r="DQ119" s="511"/>
      <c r="DR119" s="511"/>
      <c r="DS119" s="511"/>
      <c r="DT119" s="511"/>
      <c r="DU119" s="511"/>
      <c r="DV119" s="511"/>
      <c r="DW119" s="511"/>
      <c r="DX119" s="511"/>
      <c r="DY119" s="511"/>
      <c r="DZ119" s="511"/>
      <c r="EA119" s="511"/>
      <c r="EB119" s="511"/>
      <c r="EC119" s="511"/>
      <c r="ED119" s="511"/>
      <c r="EE119" s="511"/>
      <c r="EF119" s="511"/>
      <c r="EG119" s="511"/>
      <c r="EH119" s="511"/>
      <c r="EI119" s="511"/>
      <c r="EJ119" s="511"/>
      <c r="EK119" s="511"/>
      <c r="EL119" s="511"/>
      <c r="EM119" s="511"/>
      <c r="EN119" s="511"/>
      <c r="EO119" s="511"/>
      <c r="EP119" s="511"/>
      <c r="EQ119" s="511"/>
      <c r="ER119" s="511"/>
      <c r="ES119" s="511"/>
      <c r="ET119" s="511"/>
      <c r="EU119" s="511"/>
      <c r="EV119" s="511"/>
      <c r="EW119" s="511"/>
      <c r="EX119" s="511"/>
      <c r="EY119" s="511"/>
      <c r="EZ119" s="511"/>
      <c r="FA119" s="511"/>
      <c r="FB119" s="511"/>
      <c r="FC119" s="511"/>
      <c r="FD119" s="511"/>
      <c r="FE119" s="511"/>
      <c r="FF119" s="511"/>
      <c r="FG119" s="511"/>
      <c r="FH119" s="511"/>
      <c r="FI119" s="511"/>
      <c r="FJ119" s="511"/>
      <c r="FK119" s="511"/>
      <c r="FL119" s="511"/>
      <c r="FM119" s="511"/>
      <c r="FN119" s="511"/>
      <c r="FO119" s="511"/>
      <c r="FP119" s="511"/>
      <c r="FQ119" s="511"/>
      <c r="FR119" s="511"/>
      <c r="FS119" s="511"/>
      <c r="FT119" s="511"/>
      <c r="FU119" s="511"/>
      <c r="FV119" s="511"/>
      <c r="FW119" s="511"/>
      <c r="FX119" s="511"/>
      <c r="FY119" s="511"/>
      <c r="FZ119" s="511"/>
      <c r="GA119" s="511"/>
      <c r="GB119" s="511"/>
      <c r="GC119" s="511"/>
      <c r="GD119" s="511"/>
      <c r="GE119" s="511"/>
      <c r="GF119" s="511"/>
      <c r="GG119" s="511"/>
      <c r="GH119" s="511"/>
      <c r="GI119" s="511"/>
      <c r="GJ119" s="511"/>
      <c r="GK119" s="511"/>
      <c r="GL119" s="511"/>
      <c r="GM119" s="511"/>
      <c r="GN119" s="511"/>
      <c r="GO119" s="511"/>
      <c r="GP119" s="511"/>
      <c r="GQ119" s="511"/>
      <c r="GR119" s="511"/>
      <c r="GS119" s="511"/>
      <c r="GT119" s="511"/>
      <c r="GU119" s="511"/>
      <c r="GV119" s="511"/>
      <c r="GW119" s="511"/>
      <c r="GX119" s="511"/>
      <c r="GY119" s="511"/>
      <c r="GZ119" s="511"/>
      <c r="HA119" s="511"/>
      <c r="HB119" s="511"/>
      <c r="HC119" s="511"/>
      <c r="HD119" s="511"/>
    </row>
    <row r="120" s="504" customFormat="1" ht="24" customHeight="1" spans="1:212">
      <c r="A120" s="184">
        <v>56</v>
      </c>
      <c r="B120" s="180" t="s">
        <v>798</v>
      </c>
      <c r="C120" s="179" t="s">
        <v>103</v>
      </c>
      <c r="D120" s="201" t="s">
        <v>1480</v>
      </c>
      <c r="E120" s="179" t="s">
        <v>642</v>
      </c>
      <c r="F120" s="461" t="s">
        <v>799</v>
      </c>
      <c r="G120" s="184" t="s">
        <v>106</v>
      </c>
      <c r="H120" s="460">
        <v>1000</v>
      </c>
      <c r="I120" s="181"/>
      <c r="J120" s="191"/>
      <c r="K120" s="184">
        <v>1000</v>
      </c>
      <c r="L120" s="180" t="s">
        <v>1655</v>
      </c>
      <c r="M120" s="259" t="s">
        <v>79</v>
      </c>
      <c r="N120" s="201"/>
      <c r="O120" s="207"/>
      <c r="P120" s="179"/>
      <c r="Q120" s="201"/>
      <c r="R120" s="179"/>
      <c r="S120" s="201"/>
      <c r="T120" s="201"/>
      <c r="U120" s="615"/>
      <c r="V120" s="518"/>
      <c r="W120" s="518"/>
      <c r="X120" s="518"/>
      <c r="Y120" s="518"/>
      <c r="Z120" s="518"/>
      <c r="AA120" s="518"/>
      <c r="AB120" s="518"/>
      <c r="AC120" s="518"/>
      <c r="AD120" s="518"/>
      <c r="AE120" s="518"/>
      <c r="AF120" s="518"/>
      <c r="AG120" s="518"/>
      <c r="AH120" s="518"/>
      <c r="AI120" s="518"/>
      <c r="AJ120" s="518"/>
      <c r="AK120" s="518"/>
      <c r="AL120" s="518"/>
      <c r="AM120" s="518"/>
      <c r="AN120" s="518"/>
      <c r="AO120" s="518"/>
      <c r="AP120" s="518"/>
      <c r="AQ120" s="518"/>
      <c r="AR120" s="518"/>
      <c r="AS120" s="518"/>
      <c r="AT120" s="518"/>
      <c r="AU120" s="518"/>
      <c r="AV120" s="518"/>
      <c r="AW120" s="518"/>
      <c r="AX120" s="518"/>
      <c r="AY120" s="518"/>
      <c r="AZ120" s="518"/>
      <c r="BA120" s="518"/>
      <c r="BB120" s="518"/>
      <c r="BC120" s="518"/>
      <c r="BD120" s="518"/>
      <c r="BE120" s="518"/>
      <c r="BF120" s="518"/>
      <c r="BG120" s="518"/>
      <c r="BH120" s="518"/>
      <c r="BI120" s="518"/>
      <c r="BJ120" s="518"/>
      <c r="BK120" s="518"/>
      <c r="BL120" s="518"/>
      <c r="BM120" s="518"/>
      <c r="BN120" s="518"/>
      <c r="BO120" s="518"/>
      <c r="BP120" s="518"/>
      <c r="BQ120" s="518"/>
      <c r="BR120" s="518"/>
      <c r="BS120" s="518"/>
      <c r="BT120" s="518"/>
      <c r="BU120" s="518"/>
      <c r="BV120" s="518"/>
      <c r="BW120" s="518"/>
      <c r="BX120" s="518"/>
      <c r="BY120" s="518"/>
      <c r="BZ120" s="518"/>
      <c r="CA120" s="518"/>
      <c r="CB120" s="518"/>
      <c r="CC120" s="518"/>
      <c r="CD120" s="518"/>
      <c r="CE120" s="518"/>
      <c r="CF120" s="518"/>
      <c r="CG120" s="518"/>
      <c r="CH120" s="518"/>
      <c r="CI120" s="518"/>
      <c r="CJ120" s="518"/>
      <c r="CK120" s="518"/>
      <c r="CL120" s="518"/>
      <c r="CM120" s="518"/>
      <c r="CN120" s="518"/>
      <c r="CO120" s="518"/>
      <c r="CP120" s="518"/>
      <c r="CQ120" s="518"/>
      <c r="CR120" s="518"/>
      <c r="CS120" s="518"/>
      <c r="CT120" s="518"/>
      <c r="CU120" s="518"/>
      <c r="CV120" s="518"/>
      <c r="CW120" s="518"/>
      <c r="CX120" s="518"/>
      <c r="CY120" s="518"/>
      <c r="CZ120" s="518"/>
      <c r="DA120" s="518"/>
      <c r="DB120" s="518"/>
      <c r="DC120" s="518"/>
      <c r="DD120" s="518"/>
      <c r="DE120" s="518"/>
      <c r="DF120" s="518"/>
      <c r="DG120" s="518"/>
      <c r="DH120" s="518"/>
      <c r="DI120" s="518"/>
      <c r="DJ120" s="518"/>
      <c r="DK120" s="518"/>
      <c r="DL120" s="518"/>
      <c r="DM120" s="518"/>
      <c r="DN120" s="518"/>
      <c r="DO120" s="518"/>
      <c r="DP120" s="518"/>
      <c r="DQ120" s="518"/>
      <c r="DR120" s="518"/>
      <c r="DS120" s="518"/>
      <c r="DT120" s="518"/>
      <c r="DU120" s="518"/>
      <c r="DV120" s="518"/>
      <c r="DW120" s="518"/>
      <c r="DX120" s="518"/>
      <c r="DY120" s="518"/>
      <c r="DZ120" s="518"/>
      <c r="EA120" s="518"/>
      <c r="EB120" s="518"/>
      <c r="EC120" s="518"/>
      <c r="ED120" s="518"/>
      <c r="EE120" s="518"/>
      <c r="EF120" s="518"/>
      <c r="EG120" s="518"/>
      <c r="EH120" s="518"/>
      <c r="EI120" s="518"/>
      <c r="EJ120" s="518"/>
      <c r="EK120" s="518"/>
      <c r="EL120" s="518"/>
      <c r="EM120" s="518"/>
      <c r="EN120" s="518"/>
      <c r="EO120" s="518"/>
      <c r="EP120" s="518"/>
      <c r="EQ120" s="518"/>
      <c r="ER120" s="518"/>
      <c r="ES120" s="518"/>
      <c r="ET120" s="518"/>
      <c r="EU120" s="518"/>
      <c r="EV120" s="518"/>
      <c r="EW120" s="518"/>
      <c r="EX120" s="518"/>
      <c r="EY120" s="518"/>
      <c r="EZ120" s="518"/>
      <c r="FA120" s="518"/>
      <c r="FB120" s="518"/>
      <c r="FC120" s="518"/>
      <c r="FD120" s="518"/>
      <c r="FE120" s="518"/>
      <c r="FF120" s="518"/>
      <c r="FG120" s="518"/>
      <c r="FH120" s="518"/>
      <c r="FI120" s="518"/>
      <c r="FJ120" s="518"/>
      <c r="FK120" s="518"/>
      <c r="FL120" s="518"/>
      <c r="FM120" s="518"/>
      <c r="FN120" s="518"/>
      <c r="FO120" s="518"/>
      <c r="FP120" s="518"/>
      <c r="FQ120" s="518"/>
      <c r="FR120" s="518"/>
      <c r="FS120" s="518"/>
      <c r="FT120" s="518"/>
      <c r="FU120" s="518"/>
      <c r="FV120" s="518"/>
      <c r="FW120" s="518"/>
      <c r="FX120" s="518"/>
      <c r="FY120" s="518"/>
      <c r="FZ120" s="518"/>
      <c r="GA120" s="518"/>
      <c r="GB120" s="518"/>
      <c r="GC120" s="518"/>
      <c r="GD120" s="518"/>
      <c r="GE120" s="518"/>
      <c r="GF120" s="518"/>
      <c r="GG120" s="518"/>
      <c r="GH120" s="518"/>
      <c r="GI120" s="518"/>
      <c r="GJ120" s="518"/>
      <c r="GK120" s="518"/>
      <c r="GL120" s="518"/>
      <c r="GM120" s="518"/>
      <c r="GN120" s="518"/>
      <c r="GO120" s="518"/>
      <c r="GP120" s="518"/>
      <c r="GQ120" s="518"/>
      <c r="GR120" s="518"/>
      <c r="GS120" s="518"/>
      <c r="GT120" s="518"/>
      <c r="GU120" s="518"/>
      <c r="GV120" s="518"/>
      <c r="GW120" s="518"/>
      <c r="GX120" s="518"/>
      <c r="GY120" s="518"/>
      <c r="GZ120" s="518"/>
      <c r="HA120" s="518"/>
      <c r="HB120" s="518"/>
      <c r="HC120" s="518"/>
      <c r="HD120" s="518"/>
    </row>
    <row r="121" s="448" customFormat="1" ht="22.5" spans="1:20">
      <c r="A121" s="184">
        <v>57</v>
      </c>
      <c r="B121" s="182" t="s">
        <v>893</v>
      </c>
      <c r="C121" s="183" t="s">
        <v>50</v>
      </c>
      <c r="D121" s="183" t="s">
        <v>51</v>
      </c>
      <c r="E121" s="183" t="s">
        <v>894</v>
      </c>
      <c r="F121" s="182" t="s">
        <v>895</v>
      </c>
      <c r="G121" s="184" t="s">
        <v>89</v>
      </c>
      <c r="H121" s="462">
        <v>9500</v>
      </c>
      <c r="I121" s="464"/>
      <c r="J121" s="182" t="s">
        <v>1656</v>
      </c>
      <c r="K121" s="464">
        <v>5000</v>
      </c>
      <c r="L121" s="483" t="s">
        <v>1657</v>
      </c>
      <c r="M121" s="464" t="s">
        <v>115</v>
      </c>
      <c r="N121" s="457" t="s">
        <v>337</v>
      </c>
      <c r="O121" s="457" t="s">
        <v>898</v>
      </c>
      <c r="P121" s="457" t="s">
        <v>899</v>
      </c>
      <c r="Q121" s="457" t="s">
        <v>900</v>
      </c>
      <c r="R121" s="457"/>
      <c r="S121" s="464"/>
      <c r="T121" s="457"/>
    </row>
    <row r="122" s="448" customFormat="1" ht="22.5" spans="1:20">
      <c r="A122" s="184">
        <v>58</v>
      </c>
      <c r="B122" s="182" t="s">
        <v>902</v>
      </c>
      <c r="C122" s="183" t="s">
        <v>50</v>
      </c>
      <c r="D122" s="183" t="s">
        <v>51</v>
      </c>
      <c r="E122" s="183" t="s">
        <v>894</v>
      </c>
      <c r="F122" s="182" t="s">
        <v>903</v>
      </c>
      <c r="G122" s="184" t="s">
        <v>89</v>
      </c>
      <c r="H122" s="462">
        <v>9000</v>
      </c>
      <c r="I122" s="464"/>
      <c r="J122" s="182" t="s">
        <v>1656</v>
      </c>
      <c r="K122" s="464">
        <v>5000</v>
      </c>
      <c r="L122" s="483" t="s">
        <v>1657</v>
      </c>
      <c r="M122" s="464" t="s">
        <v>115</v>
      </c>
      <c r="N122" s="457" t="s">
        <v>337</v>
      </c>
      <c r="O122" s="457" t="s">
        <v>898</v>
      </c>
      <c r="P122" s="457" t="s">
        <v>904</v>
      </c>
      <c r="Q122" s="457" t="s">
        <v>900</v>
      </c>
      <c r="R122" s="457"/>
      <c r="S122" s="464"/>
      <c r="T122" s="457"/>
    </row>
    <row r="123" s="448" customFormat="1" ht="22.5" spans="1:20">
      <c r="A123" s="184">
        <v>59</v>
      </c>
      <c r="B123" s="182" t="s">
        <v>906</v>
      </c>
      <c r="C123" s="183" t="s">
        <v>50</v>
      </c>
      <c r="D123" s="183" t="s">
        <v>51</v>
      </c>
      <c r="E123" s="183" t="s">
        <v>894</v>
      </c>
      <c r="F123" s="182" t="s">
        <v>907</v>
      </c>
      <c r="G123" s="184" t="s">
        <v>89</v>
      </c>
      <c r="H123" s="462">
        <v>9000</v>
      </c>
      <c r="I123" s="464"/>
      <c r="J123" s="182" t="s">
        <v>1656</v>
      </c>
      <c r="K123" s="464">
        <v>5000</v>
      </c>
      <c r="L123" s="483" t="s">
        <v>1657</v>
      </c>
      <c r="M123" s="464" t="s">
        <v>115</v>
      </c>
      <c r="N123" s="457" t="s">
        <v>337</v>
      </c>
      <c r="O123" s="457" t="s">
        <v>898</v>
      </c>
      <c r="P123" s="457" t="s">
        <v>908</v>
      </c>
      <c r="Q123" s="457" t="s">
        <v>900</v>
      </c>
      <c r="R123" s="457"/>
      <c r="S123" s="464"/>
      <c r="T123" s="457"/>
    </row>
    <row r="124" s="448" customFormat="1" ht="45" spans="1:20">
      <c r="A124" s="184">
        <v>60</v>
      </c>
      <c r="B124" s="182" t="s">
        <v>913</v>
      </c>
      <c r="C124" s="183" t="s">
        <v>50</v>
      </c>
      <c r="D124" s="183" t="s">
        <v>51</v>
      </c>
      <c r="E124" s="183" t="s">
        <v>894</v>
      </c>
      <c r="F124" s="182" t="s">
        <v>914</v>
      </c>
      <c r="G124" s="184" t="s">
        <v>89</v>
      </c>
      <c r="H124" s="462">
        <v>9000</v>
      </c>
      <c r="I124" s="464"/>
      <c r="J124" s="182" t="s">
        <v>1658</v>
      </c>
      <c r="K124" s="464">
        <v>3000</v>
      </c>
      <c r="L124" s="483" t="s">
        <v>1659</v>
      </c>
      <c r="M124" s="464" t="s">
        <v>79</v>
      </c>
      <c r="N124" s="457" t="s">
        <v>34</v>
      </c>
      <c r="O124" s="457" t="s">
        <v>898</v>
      </c>
      <c r="P124" s="457" t="s">
        <v>916</v>
      </c>
      <c r="Q124" s="457" t="s">
        <v>900</v>
      </c>
      <c r="R124" s="457"/>
      <c r="S124" s="464"/>
      <c r="T124" s="457"/>
    </row>
    <row r="125" s="448" customFormat="1" ht="45" spans="1:20">
      <c r="A125" s="184">
        <v>61</v>
      </c>
      <c r="B125" s="182" t="s">
        <v>917</v>
      </c>
      <c r="C125" s="183" t="s">
        <v>26</v>
      </c>
      <c r="D125" s="183" t="s">
        <v>51</v>
      </c>
      <c r="E125" s="183" t="s">
        <v>894</v>
      </c>
      <c r="F125" s="182" t="s">
        <v>918</v>
      </c>
      <c r="G125" s="184" t="s">
        <v>919</v>
      </c>
      <c r="H125" s="462">
        <v>151000</v>
      </c>
      <c r="I125" s="464"/>
      <c r="J125" s="182" t="s">
        <v>920</v>
      </c>
      <c r="K125" s="464">
        <v>5000</v>
      </c>
      <c r="L125" s="483" t="s">
        <v>1660</v>
      </c>
      <c r="M125" s="464" t="s">
        <v>79</v>
      </c>
      <c r="N125" s="457" t="s">
        <v>34</v>
      </c>
      <c r="O125" s="457" t="s">
        <v>900</v>
      </c>
      <c r="P125" s="457" t="s">
        <v>922</v>
      </c>
      <c r="Q125" s="457" t="s">
        <v>900</v>
      </c>
      <c r="R125" s="457"/>
      <c r="S125" s="464"/>
      <c r="T125" s="457"/>
    </row>
    <row r="126" s="448" customFormat="1" ht="22.5" spans="1:20">
      <c r="A126" s="184">
        <v>62</v>
      </c>
      <c r="B126" s="182" t="s">
        <v>923</v>
      </c>
      <c r="C126" s="183" t="s">
        <v>50</v>
      </c>
      <c r="D126" s="183" t="s">
        <v>317</v>
      </c>
      <c r="E126" s="183" t="s">
        <v>894</v>
      </c>
      <c r="F126" s="182" t="s">
        <v>924</v>
      </c>
      <c r="G126" s="184" t="s">
        <v>135</v>
      </c>
      <c r="H126" s="462">
        <v>50000</v>
      </c>
      <c r="I126" s="464"/>
      <c r="J126" s="182" t="s">
        <v>1661</v>
      </c>
      <c r="K126" s="464">
        <v>3000</v>
      </c>
      <c r="L126" s="483" t="s">
        <v>1662</v>
      </c>
      <c r="M126" s="464" t="s">
        <v>115</v>
      </c>
      <c r="N126" s="457" t="s">
        <v>34</v>
      </c>
      <c r="O126" s="457" t="s">
        <v>900</v>
      </c>
      <c r="P126" s="457" t="s">
        <v>927</v>
      </c>
      <c r="Q126" s="457" t="s">
        <v>900</v>
      </c>
      <c r="R126" s="457"/>
      <c r="S126" s="464"/>
      <c r="T126" s="457"/>
    </row>
    <row r="127" s="448" customFormat="1" ht="33.75" spans="1:20">
      <c r="A127" s="184">
        <v>63</v>
      </c>
      <c r="B127" s="182" t="s">
        <v>928</v>
      </c>
      <c r="C127" s="183" t="s">
        <v>50</v>
      </c>
      <c r="D127" s="183" t="s">
        <v>317</v>
      </c>
      <c r="E127" s="183" t="s">
        <v>894</v>
      </c>
      <c r="F127" s="182" t="s">
        <v>1663</v>
      </c>
      <c r="G127" s="184" t="s">
        <v>135</v>
      </c>
      <c r="H127" s="462">
        <v>30000</v>
      </c>
      <c r="I127" s="464"/>
      <c r="J127" s="182" t="s">
        <v>1664</v>
      </c>
      <c r="K127" s="464">
        <v>15000</v>
      </c>
      <c r="L127" s="483" t="s">
        <v>1665</v>
      </c>
      <c r="M127" s="464" t="s">
        <v>115</v>
      </c>
      <c r="N127" s="457" t="s">
        <v>34</v>
      </c>
      <c r="O127" s="457" t="s">
        <v>900</v>
      </c>
      <c r="P127" s="457" t="s">
        <v>932</v>
      </c>
      <c r="Q127" s="457" t="s">
        <v>900</v>
      </c>
      <c r="R127" s="457"/>
      <c r="S127" s="464"/>
      <c r="T127" s="457"/>
    </row>
    <row r="128" s="448" customFormat="1" ht="33.75" spans="1:20">
      <c r="A128" s="184">
        <v>64</v>
      </c>
      <c r="B128" s="182" t="s">
        <v>933</v>
      </c>
      <c r="C128" s="183" t="s">
        <v>50</v>
      </c>
      <c r="D128" s="183" t="s">
        <v>317</v>
      </c>
      <c r="E128" s="183" t="s">
        <v>894</v>
      </c>
      <c r="F128" s="182" t="s">
        <v>934</v>
      </c>
      <c r="G128" s="184" t="s">
        <v>135</v>
      </c>
      <c r="H128" s="462">
        <v>3000</v>
      </c>
      <c r="I128" s="464"/>
      <c r="J128" s="182" t="s">
        <v>1666</v>
      </c>
      <c r="K128" s="464">
        <v>1500</v>
      </c>
      <c r="L128" s="483" t="s">
        <v>936</v>
      </c>
      <c r="M128" s="464" t="s">
        <v>115</v>
      </c>
      <c r="N128" s="457" t="s">
        <v>34</v>
      </c>
      <c r="O128" s="457" t="s">
        <v>900</v>
      </c>
      <c r="P128" s="457" t="s">
        <v>937</v>
      </c>
      <c r="Q128" s="457" t="s">
        <v>900</v>
      </c>
      <c r="R128" s="457"/>
      <c r="S128" s="464"/>
      <c r="T128" s="457"/>
    </row>
    <row r="129" s="519" customFormat="1" ht="33.75" spans="1:20">
      <c r="A129" s="184">
        <v>65</v>
      </c>
      <c r="B129" s="463" t="s">
        <v>1667</v>
      </c>
      <c r="C129" s="464" t="s">
        <v>50</v>
      </c>
      <c r="D129" s="464" t="s">
        <v>317</v>
      </c>
      <c r="E129" s="457" t="s">
        <v>984</v>
      </c>
      <c r="F129" s="465" t="s">
        <v>985</v>
      </c>
      <c r="G129" s="457" t="s">
        <v>89</v>
      </c>
      <c r="H129" s="466">
        <v>10000</v>
      </c>
      <c r="I129" s="464">
        <v>500</v>
      </c>
      <c r="J129" s="483" t="s">
        <v>986</v>
      </c>
      <c r="K129" s="464">
        <v>4000</v>
      </c>
      <c r="L129" s="465" t="s">
        <v>987</v>
      </c>
      <c r="M129" s="464" t="s">
        <v>988</v>
      </c>
      <c r="N129" s="464" t="s">
        <v>33</v>
      </c>
      <c r="O129" s="588" t="s">
        <v>989</v>
      </c>
      <c r="P129" s="588" t="s">
        <v>990</v>
      </c>
      <c r="Q129" s="588"/>
      <c r="R129" s="535"/>
      <c r="S129" s="535"/>
      <c r="T129" s="535"/>
    </row>
    <row r="130" s="519" customFormat="1" ht="24" spans="1:20">
      <c r="A130" s="184">
        <v>66</v>
      </c>
      <c r="B130" s="463" t="s">
        <v>992</v>
      </c>
      <c r="C130" s="464" t="s">
        <v>103</v>
      </c>
      <c r="D130" s="464" t="s">
        <v>317</v>
      </c>
      <c r="E130" s="457" t="s">
        <v>984</v>
      </c>
      <c r="F130" s="465" t="s">
        <v>993</v>
      </c>
      <c r="G130" s="457">
        <v>2016</v>
      </c>
      <c r="H130" s="466">
        <v>2000</v>
      </c>
      <c r="I130" s="464">
        <v>0</v>
      </c>
      <c r="J130" s="483" t="s">
        <v>1668</v>
      </c>
      <c r="K130" s="464">
        <v>2000</v>
      </c>
      <c r="L130" s="465" t="s">
        <v>1552</v>
      </c>
      <c r="M130" s="464" t="s">
        <v>115</v>
      </c>
      <c r="N130" s="464" t="s">
        <v>289</v>
      </c>
      <c r="O130" s="588" t="s">
        <v>989</v>
      </c>
      <c r="P130" s="588" t="s">
        <v>996</v>
      </c>
      <c r="Q130" s="588"/>
      <c r="R130" s="535"/>
      <c r="S130" s="535"/>
      <c r="T130" s="535"/>
    </row>
    <row r="131" s="519" customFormat="1" ht="24" spans="1:20">
      <c r="A131" s="184">
        <v>67</v>
      </c>
      <c r="B131" s="463" t="s">
        <v>998</v>
      </c>
      <c r="C131" s="464" t="s">
        <v>103</v>
      </c>
      <c r="D131" s="464" t="s">
        <v>317</v>
      </c>
      <c r="E131" s="457" t="s">
        <v>984</v>
      </c>
      <c r="F131" s="465" t="s">
        <v>1669</v>
      </c>
      <c r="G131" s="457">
        <v>2016</v>
      </c>
      <c r="H131" s="466">
        <v>2000</v>
      </c>
      <c r="I131" s="464">
        <v>0</v>
      </c>
      <c r="J131" s="483" t="s">
        <v>1670</v>
      </c>
      <c r="K131" s="464">
        <v>2000</v>
      </c>
      <c r="L131" s="465" t="s">
        <v>1552</v>
      </c>
      <c r="M131" s="464" t="s">
        <v>115</v>
      </c>
      <c r="N131" s="464" t="s">
        <v>92</v>
      </c>
      <c r="O131" s="588" t="s">
        <v>989</v>
      </c>
      <c r="P131" s="588" t="s">
        <v>1001</v>
      </c>
      <c r="Q131" s="588"/>
      <c r="R131" s="535"/>
      <c r="S131" s="535"/>
      <c r="T131" s="535"/>
    </row>
    <row r="132" s="519" customFormat="1" ht="36" spans="1:20">
      <c r="A132" s="184">
        <v>68</v>
      </c>
      <c r="B132" s="463" t="s">
        <v>1006</v>
      </c>
      <c r="C132" s="464" t="s">
        <v>103</v>
      </c>
      <c r="D132" s="464" t="s">
        <v>317</v>
      </c>
      <c r="E132" s="457" t="s">
        <v>984</v>
      </c>
      <c r="F132" s="465" t="s">
        <v>1007</v>
      </c>
      <c r="G132" s="457">
        <v>2016</v>
      </c>
      <c r="H132" s="466">
        <v>1000</v>
      </c>
      <c r="I132" s="464">
        <v>200</v>
      </c>
      <c r="J132" s="483" t="s">
        <v>1671</v>
      </c>
      <c r="K132" s="464">
        <v>800</v>
      </c>
      <c r="L132" s="465" t="s">
        <v>1552</v>
      </c>
      <c r="M132" s="464" t="s">
        <v>115</v>
      </c>
      <c r="N132" s="464" t="s">
        <v>988</v>
      </c>
      <c r="O132" s="588" t="s">
        <v>989</v>
      </c>
      <c r="P132" s="588" t="s">
        <v>990</v>
      </c>
      <c r="Q132" s="588"/>
      <c r="R132" s="535"/>
      <c r="S132" s="535"/>
      <c r="T132" s="535"/>
    </row>
    <row r="133" s="448" customFormat="1" ht="24" spans="1:20">
      <c r="A133" s="184">
        <v>69</v>
      </c>
      <c r="B133" s="463" t="s">
        <v>1016</v>
      </c>
      <c r="C133" s="183" t="s">
        <v>103</v>
      </c>
      <c r="D133" s="464" t="s">
        <v>104</v>
      </c>
      <c r="E133" s="457" t="s">
        <v>984</v>
      </c>
      <c r="F133" s="182" t="s">
        <v>1672</v>
      </c>
      <c r="G133" s="184">
        <v>2016</v>
      </c>
      <c r="H133" s="462">
        <v>600</v>
      </c>
      <c r="I133" s="464">
        <v>0</v>
      </c>
      <c r="J133" s="182" t="s">
        <v>1485</v>
      </c>
      <c r="K133" s="464">
        <v>600</v>
      </c>
      <c r="L133" s="483" t="s">
        <v>1552</v>
      </c>
      <c r="M133" s="464" t="s">
        <v>92</v>
      </c>
      <c r="N133" s="457" t="s">
        <v>70</v>
      </c>
      <c r="O133" s="457"/>
      <c r="P133" s="457"/>
      <c r="Q133" s="457"/>
      <c r="R133" s="457"/>
      <c r="S133" s="464"/>
      <c r="T133" s="457"/>
    </row>
    <row r="134" s="448" customFormat="1" ht="33.75" customHeight="1" spans="1:20">
      <c r="A134" s="184">
        <v>70</v>
      </c>
      <c r="B134" s="182" t="s">
        <v>1071</v>
      </c>
      <c r="C134" s="464" t="s">
        <v>103</v>
      </c>
      <c r="D134" s="183" t="s">
        <v>317</v>
      </c>
      <c r="E134" s="184" t="s">
        <v>1072</v>
      </c>
      <c r="F134" s="182" t="s">
        <v>1673</v>
      </c>
      <c r="G134" s="184">
        <v>2016</v>
      </c>
      <c r="H134" s="462">
        <v>2000</v>
      </c>
      <c r="I134" s="183">
        <v>1250</v>
      </c>
      <c r="J134" s="484" t="s">
        <v>1674</v>
      </c>
      <c r="K134" s="464">
        <v>750</v>
      </c>
      <c r="L134" s="465" t="s">
        <v>1498</v>
      </c>
      <c r="M134" s="464" t="s">
        <v>115</v>
      </c>
      <c r="N134" s="457" t="s">
        <v>122</v>
      </c>
      <c r="O134" s="457" t="s">
        <v>1075</v>
      </c>
      <c r="P134" s="457" t="s">
        <v>1076</v>
      </c>
      <c r="Q134" s="457" t="s">
        <v>1077</v>
      </c>
      <c r="R134" s="457" t="s">
        <v>1078</v>
      </c>
      <c r="S134" s="457" t="s">
        <v>1675</v>
      </c>
      <c r="T134" s="457" t="s">
        <v>1079</v>
      </c>
    </row>
    <row r="135" s="448" customFormat="1" ht="33.75" customHeight="1" spans="1:20">
      <c r="A135" s="184">
        <v>71</v>
      </c>
      <c r="B135" s="182" t="s">
        <v>1080</v>
      </c>
      <c r="C135" s="464" t="s">
        <v>103</v>
      </c>
      <c r="D135" s="183" t="s">
        <v>317</v>
      </c>
      <c r="E135" s="184" t="s">
        <v>1072</v>
      </c>
      <c r="F135" s="182" t="s">
        <v>1676</v>
      </c>
      <c r="G135" s="184">
        <v>2016</v>
      </c>
      <c r="H135" s="462">
        <v>700</v>
      </c>
      <c r="I135" s="183"/>
      <c r="J135" s="484"/>
      <c r="K135" s="464">
        <v>700</v>
      </c>
      <c r="L135" s="465" t="s">
        <v>1498</v>
      </c>
      <c r="M135" s="464" t="s">
        <v>115</v>
      </c>
      <c r="N135" s="457" t="s">
        <v>79</v>
      </c>
      <c r="O135" s="457" t="s">
        <v>1083</v>
      </c>
      <c r="P135" s="457" t="s">
        <v>1084</v>
      </c>
      <c r="Q135" s="457" t="s">
        <v>1077</v>
      </c>
      <c r="R135" s="457" t="s">
        <v>1085</v>
      </c>
      <c r="S135" s="457"/>
      <c r="T135" s="457" t="s">
        <v>1079</v>
      </c>
    </row>
    <row r="136" s="448" customFormat="1" ht="33.75" customHeight="1" spans="1:20">
      <c r="A136" s="184">
        <v>72</v>
      </c>
      <c r="B136" s="182" t="s">
        <v>1086</v>
      </c>
      <c r="C136" s="464" t="s">
        <v>103</v>
      </c>
      <c r="D136" s="183" t="s">
        <v>317</v>
      </c>
      <c r="E136" s="184" t="s">
        <v>1072</v>
      </c>
      <c r="F136" s="182" t="s">
        <v>1677</v>
      </c>
      <c r="G136" s="184">
        <v>2016</v>
      </c>
      <c r="H136" s="462">
        <v>1000</v>
      </c>
      <c r="I136" s="183"/>
      <c r="J136" s="484"/>
      <c r="K136" s="464">
        <v>1000</v>
      </c>
      <c r="L136" s="465" t="s">
        <v>1498</v>
      </c>
      <c r="M136" s="464" t="s">
        <v>115</v>
      </c>
      <c r="N136" s="457" t="s">
        <v>178</v>
      </c>
      <c r="O136" s="457" t="s">
        <v>1077</v>
      </c>
      <c r="P136" s="457" t="s">
        <v>1078</v>
      </c>
      <c r="Q136" s="457"/>
      <c r="R136" s="457"/>
      <c r="S136" s="457" t="s">
        <v>1678</v>
      </c>
      <c r="T136" s="457"/>
    </row>
    <row r="137" s="448" customFormat="1" ht="33.75" customHeight="1" spans="1:20">
      <c r="A137" s="184">
        <v>73</v>
      </c>
      <c r="B137" s="182" t="s">
        <v>1088</v>
      </c>
      <c r="C137" s="464" t="s">
        <v>103</v>
      </c>
      <c r="D137" s="183" t="s">
        <v>317</v>
      </c>
      <c r="E137" s="184" t="s">
        <v>1072</v>
      </c>
      <c r="F137" s="182" t="s">
        <v>1679</v>
      </c>
      <c r="G137" s="184">
        <v>2016</v>
      </c>
      <c r="H137" s="462">
        <v>800</v>
      </c>
      <c r="I137" s="183"/>
      <c r="J137" s="484"/>
      <c r="K137" s="464">
        <v>800</v>
      </c>
      <c r="L137" s="465" t="s">
        <v>1498</v>
      </c>
      <c r="M137" s="464" t="s">
        <v>115</v>
      </c>
      <c r="N137" s="457" t="s">
        <v>178</v>
      </c>
      <c r="O137" s="457" t="s">
        <v>1083</v>
      </c>
      <c r="P137" s="457" t="s">
        <v>1084</v>
      </c>
      <c r="Q137" s="457" t="s">
        <v>1077</v>
      </c>
      <c r="R137" s="457" t="s">
        <v>1085</v>
      </c>
      <c r="S137" s="457"/>
      <c r="T137" s="457"/>
    </row>
    <row r="138" s="448" customFormat="1" ht="33.75" customHeight="1" spans="1:20">
      <c r="A138" s="184">
        <v>74</v>
      </c>
      <c r="B138" s="182" t="s">
        <v>1090</v>
      </c>
      <c r="C138" s="464" t="s">
        <v>103</v>
      </c>
      <c r="D138" s="183" t="s">
        <v>317</v>
      </c>
      <c r="E138" s="184" t="s">
        <v>1072</v>
      </c>
      <c r="F138" s="182" t="s">
        <v>1091</v>
      </c>
      <c r="G138" s="184">
        <v>2016</v>
      </c>
      <c r="H138" s="462">
        <v>650</v>
      </c>
      <c r="I138" s="183"/>
      <c r="J138" s="484" t="s">
        <v>1680</v>
      </c>
      <c r="K138" s="464">
        <v>650</v>
      </c>
      <c r="L138" s="465" t="s">
        <v>1681</v>
      </c>
      <c r="M138" s="464" t="s">
        <v>92</v>
      </c>
      <c r="N138" s="457" t="s">
        <v>34</v>
      </c>
      <c r="O138" s="457" t="s">
        <v>1092</v>
      </c>
      <c r="P138" s="457" t="s">
        <v>1093</v>
      </c>
      <c r="Q138" s="457" t="s">
        <v>1077</v>
      </c>
      <c r="R138" s="457" t="s">
        <v>1094</v>
      </c>
      <c r="S138" s="457" t="s">
        <v>1678</v>
      </c>
      <c r="T138" s="457" t="s">
        <v>1095</v>
      </c>
    </row>
    <row r="139" s="448" customFormat="1" ht="33.75" customHeight="1" spans="1:20">
      <c r="A139" s="184">
        <v>75</v>
      </c>
      <c r="B139" s="182" t="s">
        <v>1096</v>
      </c>
      <c r="C139" s="464" t="s">
        <v>103</v>
      </c>
      <c r="D139" s="183" t="s">
        <v>317</v>
      </c>
      <c r="E139" s="184" t="s">
        <v>1072</v>
      </c>
      <c r="F139" s="182" t="s">
        <v>1682</v>
      </c>
      <c r="G139" s="184">
        <v>2016</v>
      </c>
      <c r="H139" s="462">
        <v>850</v>
      </c>
      <c r="I139" s="183"/>
      <c r="J139" s="484" t="s">
        <v>1680</v>
      </c>
      <c r="K139" s="464">
        <v>850</v>
      </c>
      <c r="L139" s="465" t="s">
        <v>1498</v>
      </c>
      <c r="M139" s="464" t="s">
        <v>115</v>
      </c>
      <c r="N139" s="457" t="s">
        <v>34</v>
      </c>
      <c r="O139" s="457" t="s">
        <v>1092</v>
      </c>
      <c r="P139" s="457" t="s">
        <v>1093</v>
      </c>
      <c r="Q139" s="457" t="s">
        <v>1077</v>
      </c>
      <c r="R139" s="457" t="s">
        <v>1094</v>
      </c>
      <c r="S139" s="457" t="s">
        <v>1678</v>
      </c>
      <c r="T139" s="457" t="s">
        <v>1095</v>
      </c>
    </row>
    <row r="140" s="448" customFormat="1" ht="33.75" customHeight="1" spans="1:20">
      <c r="A140" s="184">
        <v>76</v>
      </c>
      <c r="B140" s="182" t="s">
        <v>1098</v>
      </c>
      <c r="C140" s="464" t="s">
        <v>103</v>
      </c>
      <c r="D140" s="183" t="s">
        <v>317</v>
      </c>
      <c r="E140" s="184" t="s">
        <v>1072</v>
      </c>
      <c r="F140" s="182" t="s">
        <v>1099</v>
      </c>
      <c r="G140" s="184">
        <v>2016</v>
      </c>
      <c r="H140" s="462">
        <v>600</v>
      </c>
      <c r="I140" s="183"/>
      <c r="J140" s="484" t="s">
        <v>1680</v>
      </c>
      <c r="K140" s="464">
        <v>600</v>
      </c>
      <c r="L140" s="465" t="s">
        <v>1498</v>
      </c>
      <c r="M140" s="464" t="s">
        <v>115</v>
      </c>
      <c r="N140" s="457" t="s">
        <v>34</v>
      </c>
      <c r="O140" s="457" t="s">
        <v>1092</v>
      </c>
      <c r="P140" s="457" t="s">
        <v>1093</v>
      </c>
      <c r="Q140" s="457" t="s">
        <v>1077</v>
      </c>
      <c r="R140" s="457" t="s">
        <v>1094</v>
      </c>
      <c r="S140" s="457" t="s">
        <v>1683</v>
      </c>
      <c r="T140" s="457" t="s">
        <v>1095</v>
      </c>
    </row>
    <row r="141" s="448" customFormat="1" ht="33.75" customHeight="1" spans="1:20">
      <c r="A141" s="184">
        <v>77</v>
      </c>
      <c r="B141" s="182" t="s">
        <v>1100</v>
      </c>
      <c r="C141" s="464" t="s">
        <v>103</v>
      </c>
      <c r="D141" s="183" t="s">
        <v>317</v>
      </c>
      <c r="E141" s="184" t="s">
        <v>1072</v>
      </c>
      <c r="F141" s="182" t="s">
        <v>1101</v>
      </c>
      <c r="G141" s="184" t="s">
        <v>106</v>
      </c>
      <c r="H141" s="462">
        <v>2500</v>
      </c>
      <c r="I141" s="183">
        <v>100</v>
      </c>
      <c r="J141" s="484" t="s">
        <v>1684</v>
      </c>
      <c r="K141" s="464">
        <v>2400</v>
      </c>
      <c r="L141" s="465" t="s">
        <v>1498</v>
      </c>
      <c r="M141" s="464" t="s">
        <v>115</v>
      </c>
      <c r="N141" s="457" t="s">
        <v>34</v>
      </c>
      <c r="O141" s="457" t="s">
        <v>1103</v>
      </c>
      <c r="P141" s="457" t="s">
        <v>1104</v>
      </c>
      <c r="Q141" s="457" t="s">
        <v>1077</v>
      </c>
      <c r="R141" s="457" t="s">
        <v>1105</v>
      </c>
      <c r="S141" s="457" t="s">
        <v>1685</v>
      </c>
      <c r="T141" s="457" t="s">
        <v>1106</v>
      </c>
    </row>
    <row r="142" s="448" customFormat="1" ht="33.75" spans="1:20">
      <c r="A142" s="184">
        <v>78</v>
      </c>
      <c r="B142" s="182" t="s">
        <v>1107</v>
      </c>
      <c r="C142" s="464" t="s">
        <v>103</v>
      </c>
      <c r="D142" s="183" t="s">
        <v>317</v>
      </c>
      <c r="E142" s="184" t="s">
        <v>1072</v>
      </c>
      <c r="F142" s="182" t="s">
        <v>1108</v>
      </c>
      <c r="G142" s="184" t="s">
        <v>106</v>
      </c>
      <c r="H142" s="462">
        <v>4200</v>
      </c>
      <c r="I142" s="183">
        <v>50</v>
      </c>
      <c r="J142" s="484" t="s">
        <v>1686</v>
      </c>
      <c r="K142" s="464">
        <v>2100</v>
      </c>
      <c r="L142" s="465" t="s">
        <v>1681</v>
      </c>
      <c r="M142" s="464" t="s">
        <v>92</v>
      </c>
      <c r="N142" s="457"/>
      <c r="O142" s="457" t="s">
        <v>1103</v>
      </c>
      <c r="P142" s="457" t="s">
        <v>1104</v>
      </c>
      <c r="Q142" s="457" t="s">
        <v>1077</v>
      </c>
      <c r="R142" s="457" t="s">
        <v>1105</v>
      </c>
      <c r="S142" s="457" t="s">
        <v>1685</v>
      </c>
      <c r="T142" s="457" t="s">
        <v>1106</v>
      </c>
    </row>
    <row r="143" s="448" customFormat="1" ht="33.75" spans="1:20">
      <c r="A143" s="184">
        <v>79</v>
      </c>
      <c r="B143" s="182" t="s">
        <v>1110</v>
      </c>
      <c r="C143" s="464" t="s">
        <v>103</v>
      </c>
      <c r="D143" s="183" t="s">
        <v>317</v>
      </c>
      <c r="E143" s="184" t="s">
        <v>1072</v>
      </c>
      <c r="F143" s="182" t="s">
        <v>1111</v>
      </c>
      <c r="G143" s="184" t="s">
        <v>119</v>
      </c>
      <c r="H143" s="462">
        <v>800</v>
      </c>
      <c r="I143" s="183">
        <v>10</v>
      </c>
      <c r="J143" s="484" t="s">
        <v>1575</v>
      </c>
      <c r="K143" s="464">
        <v>790</v>
      </c>
      <c r="L143" s="465" t="s">
        <v>1681</v>
      </c>
      <c r="M143" s="464" t="s">
        <v>92</v>
      </c>
      <c r="N143" s="457" t="s">
        <v>34</v>
      </c>
      <c r="O143" s="457" t="s">
        <v>1103</v>
      </c>
      <c r="P143" s="457" t="s">
        <v>1104</v>
      </c>
      <c r="Q143" s="457" t="s">
        <v>1077</v>
      </c>
      <c r="R143" s="457" t="s">
        <v>1105</v>
      </c>
      <c r="S143" s="457" t="s">
        <v>1685</v>
      </c>
      <c r="T143" s="457" t="s">
        <v>1106</v>
      </c>
    </row>
    <row r="144" s="448" customFormat="1" ht="33.75" spans="1:20">
      <c r="A144" s="184">
        <v>80</v>
      </c>
      <c r="B144" s="182" t="s">
        <v>1119</v>
      </c>
      <c r="C144" s="464" t="s">
        <v>103</v>
      </c>
      <c r="D144" s="183" t="s">
        <v>317</v>
      </c>
      <c r="E144" s="184" t="s">
        <v>1072</v>
      </c>
      <c r="F144" s="182" t="s">
        <v>1687</v>
      </c>
      <c r="G144" s="184" t="s">
        <v>119</v>
      </c>
      <c r="H144" s="462">
        <v>750</v>
      </c>
      <c r="I144" s="183">
        <v>30</v>
      </c>
      <c r="J144" s="484" t="s">
        <v>1575</v>
      </c>
      <c r="K144" s="464">
        <v>720</v>
      </c>
      <c r="L144" s="465" t="s">
        <v>1498</v>
      </c>
      <c r="M144" s="464" t="s">
        <v>115</v>
      </c>
      <c r="N144" s="457" t="s">
        <v>34</v>
      </c>
      <c r="O144" s="457" t="s">
        <v>1077</v>
      </c>
      <c r="P144" s="457" t="s">
        <v>1078</v>
      </c>
      <c r="Q144" s="457" t="s">
        <v>1077</v>
      </c>
      <c r="R144" s="457" t="s">
        <v>1115</v>
      </c>
      <c r="S144" s="457" t="s">
        <v>1576</v>
      </c>
      <c r="T144" s="457" t="s">
        <v>1095</v>
      </c>
    </row>
    <row r="145" s="448" customFormat="1" ht="45" spans="1:20">
      <c r="A145" s="184">
        <v>81</v>
      </c>
      <c r="B145" s="182" t="s">
        <v>1245</v>
      </c>
      <c r="C145" s="464" t="s">
        <v>50</v>
      </c>
      <c r="D145" s="183" t="s">
        <v>104</v>
      </c>
      <c r="E145" s="184" t="s">
        <v>1144</v>
      </c>
      <c r="F145" s="182" t="s">
        <v>1688</v>
      </c>
      <c r="G145" s="184" t="s">
        <v>119</v>
      </c>
      <c r="H145" s="462">
        <v>2000</v>
      </c>
      <c r="I145" s="183">
        <v>500</v>
      </c>
      <c r="J145" s="484" t="s">
        <v>1689</v>
      </c>
      <c r="K145" s="464">
        <v>2000</v>
      </c>
      <c r="L145" s="465" t="s">
        <v>1690</v>
      </c>
      <c r="M145" s="464"/>
      <c r="N145" s="457" t="s">
        <v>34</v>
      </c>
      <c r="O145" s="457" t="s">
        <v>1150</v>
      </c>
      <c r="P145" s="457" t="s">
        <v>1159</v>
      </c>
      <c r="Q145" s="457" t="s">
        <v>1150</v>
      </c>
      <c r="R145" s="457" t="s">
        <v>1249</v>
      </c>
      <c r="S145" s="457"/>
      <c r="T145" s="457"/>
    </row>
    <row r="146" s="448" customFormat="1" ht="22.5" spans="1:20">
      <c r="A146" s="184">
        <v>82</v>
      </c>
      <c r="B146" s="182" t="s">
        <v>1250</v>
      </c>
      <c r="C146" s="464" t="s">
        <v>50</v>
      </c>
      <c r="D146" s="183" t="s">
        <v>104</v>
      </c>
      <c r="E146" s="184" t="s">
        <v>1144</v>
      </c>
      <c r="F146" s="182" t="s">
        <v>1251</v>
      </c>
      <c r="G146" s="184">
        <v>2016</v>
      </c>
      <c r="H146" s="462">
        <v>500</v>
      </c>
      <c r="I146" s="183">
        <v>150</v>
      </c>
      <c r="J146" s="484" t="s">
        <v>1204</v>
      </c>
      <c r="K146" s="464">
        <v>500</v>
      </c>
      <c r="L146" s="465" t="s">
        <v>1691</v>
      </c>
      <c r="M146" s="464" t="s">
        <v>988</v>
      </c>
      <c r="N146" s="457" t="s">
        <v>34</v>
      </c>
      <c r="O146" s="457" t="s">
        <v>477</v>
      </c>
      <c r="P146" s="457" t="s">
        <v>1253</v>
      </c>
      <c r="Q146" s="457" t="s">
        <v>1150</v>
      </c>
      <c r="R146" s="457" t="s">
        <v>1159</v>
      </c>
      <c r="S146" s="457"/>
      <c r="T146" s="457"/>
    </row>
    <row r="147" s="448" customFormat="1" ht="22.5" spans="1:20">
      <c r="A147" s="184">
        <v>83</v>
      </c>
      <c r="B147" s="182" t="s">
        <v>1311</v>
      </c>
      <c r="C147" s="464" t="s">
        <v>50</v>
      </c>
      <c r="D147" s="183" t="s">
        <v>104</v>
      </c>
      <c r="E147" s="184" t="s">
        <v>1265</v>
      </c>
      <c r="F147" s="182" t="s">
        <v>1312</v>
      </c>
      <c r="G147" s="184">
        <v>2016</v>
      </c>
      <c r="H147" s="462">
        <v>500</v>
      </c>
      <c r="I147" s="183">
        <v>150</v>
      </c>
      <c r="J147" s="484" t="s">
        <v>1313</v>
      </c>
      <c r="K147" s="464">
        <v>500</v>
      </c>
      <c r="L147" s="465" t="s">
        <v>1692</v>
      </c>
      <c r="M147" s="464" t="s">
        <v>988</v>
      </c>
      <c r="N147" s="457" t="s">
        <v>34</v>
      </c>
      <c r="O147" s="457" t="s">
        <v>477</v>
      </c>
      <c r="P147" s="457" t="s">
        <v>1253</v>
      </c>
      <c r="Q147" s="457" t="s">
        <v>477</v>
      </c>
      <c r="R147" s="457" t="s">
        <v>1310</v>
      </c>
      <c r="S147" s="457"/>
      <c r="T147" s="457"/>
    </row>
    <row r="148" s="558" customFormat="1" ht="18" customHeight="1" spans="1:21">
      <c r="A148" s="566"/>
      <c r="B148" s="566" t="str">
        <f>"社会事业类"&amp;SUBTOTAL(3,A148:A157)&amp;"个"</f>
        <v>社会事业类8个</v>
      </c>
      <c r="C148" s="567"/>
      <c r="D148" s="566"/>
      <c r="E148" s="568"/>
      <c r="F148" s="569"/>
      <c r="G148" s="570"/>
      <c r="H148" s="571">
        <f t="shared" ref="H148:I148" si="6">SUM(H149:H156)</f>
        <v>51037</v>
      </c>
      <c r="I148" s="571">
        <f t="shared" si="6"/>
        <v>0</v>
      </c>
      <c r="J148" s="590"/>
      <c r="K148" s="571">
        <f>SUM(K149:K156)</f>
        <v>18000</v>
      </c>
      <c r="L148" s="569"/>
      <c r="M148" s="567"/>
      <c r="N148" s="567"/>
      <c r="O148" s="567"/>
      <c r="P148" s="567"/>
      <c r="Q148" s="567"/>
      <c r="R148" s="598"/>
      <c r="S148" s="598"/>
      <c r="T148"/>
      <c r="U148"/>
    </row>
    <row r="149" s="441" customFormat="1" ht="33.75" spans="1:20">
      <c r="A149" s="184">
        <v>1</v>
      </c>
      <c r="B149" s="211" t="s">
        <v>128</v>
      </c>
      <c r="C149" s="464" t="s">
        <v>103</v>
      </c>
      <c r="D149" s="464" t="s">
        <v>133</v>
      </c>
      <c r="E149" s="457" t="s">
        <v>28</v>
      </c>
      <c r="F149" s="211" t="s">
        <v>130</v>
      </c>
      <c r="G149" s="181" t="s">
        <v>43</v>
      </c>
      <c r="H149" s="462">
        <v>5000</v>
      </c>
      <c r="I149" s="464"/>
      <c r="J149" s="480" t="s">
        <v>110</v>
      </c>
      <c r="K149" s="464">
        <v>3000</v>
      </c>
      <c r="L149" s="465" t="s">
        <v>1592</v>
      </c>
      <c r="M149" s="464" t="s">
        <v>79</v>
      </c>
      <c r="N149" s="464"/>
      <c r="O149" s="457"/>
      <c r="P149" s="464"/>
      <c r="Q149" s="457" t="s">
        <v>37</v>
      </c>
      <c r="R149" s="457" t="s">
        <v>73</v>
      </c>
      <c r="S149" s="464"/>
      <c r="T149" s="464"/>
    </row>
    <row r="150" s="441" customFormat="1" ht="22.5" spans="1:20">
      <c r="A150" s="184">
        <v>2</v>
      </c>
      <c r="B150" s="207" t="s">
        <v>1693</v>
      </c>
      <c r="C150" s="464" t="s">
        <v>103</v>
      </c>
      <c r="D150" s="464" t="s">
        <v>133</v>
      </c>
      <c r="E150" s="457" t="s">
        <v>28</v>
      </c>
      <c r="F150" s="191" t="s">
        <v>134</v>
      </c>
      <c r="G150" s="181" t="s">
        <v>135</v>
      </c>
      <c r="H150" s="460">
        <v>10000</v>
      </c>
      <c r="I150" s="464"/>
      <c r="J150" s="191" t="s">
        <v>1606</v>
      </c>
      <c r="K150" s="464">
        <v>2000</v>
      </c>
      <c r="L150" s="465" t="s">
        <v>1592</v>
      </c>
      <c r="M150" s="464" t="s">
        <v>79</v>
      </c>
      <c r="N150" s="464"/>
      <c r="O150" s="457"/>
      <c r="P150" s="464"/>
      <c r="Q150" s="457" t="s">
        <v>37</v>
      </c>
      <c r="R150" s="457" t="s">
        <v>38</v>
      </c>
      <c r="S150" s="464"/>
      <c r="T150" s="464"/>
    </row>
    <row r="151" s="502" customFormat="1" ht="22.5" spans="1:21">
      <c r="A151" s="184">
        <v>3</v>
      </c>
      <c r="B151" s="207" t="s">
        <v>136</v>
      </c>
      <c r="C151" s="464"/>
      <c r="D151" s="464" t="s">
        <v>137</v>
      </c>
      <c r="E151" s="457" t="s">
        <v>28</v>
      </c>
      <c r="F151" s="191" t="s">
        <v>1694</v>
      </c>
      <c r="G151" s="260" t="s">
        <v>106</v>
      </c>
      <c r="H151" s="460">
        <v>850</v>
      </c>
      <c r="I151" s="464"/>
      <c r="J151" s="191"/>
      <c r="K151" s="464">
        <v>600</v>
      </c>
      <c r="L151" s="465" t="s">
        <v>1695</v>
      </c>
      <c r="M151" s="464" t="s">
        <v>79</v>
      </c>
      <c r="N151" s="464" t="s">
        <v>34</v>
      </c>
      <c r="O151" s="457"/>
      <c r="P151" s="464"/>
      <c r="Q151" s="457"/>
      <c r="R151" s="457"/>
      <c r="S151" s="464"/>
      <c r="T151" s="464"/>
      <c r="U151" s="507"/>
    </row>
    <row r="152" s="502" customFormat="1" ht="22.5" spans="1:21">
      <c r="A152" s="184">
        <v>4</v>
      </c>
      <c r="B152" s="207" t="s">
        <v>144</v>
      </c>
      <c r="C152" s="464"/>
      <c r="D152" s="464" t="s">
        <v>137</v>
      </c>
      <c r="E152" s="457" t="s">
        <v>28</v>
      </c>
      <c r="F152" s="191" t="s">
        <v>145</v>
      </c>
      <c r="G152" s="260" t="s">
        <v>106</v>
      </c>
      <c r="H152" s="460">
        <v>1087</v>
      </c>
      <c r="I152" s="464"/>
      <c r="J152" s="191"/>
      <c r="K152" s="464">
        <v>700</v>
      </c>
      <c r="L152" s="465" t="s">
        <v>1695</v>
      </c>
      <c r="M152" s="464" t="s">
        <v>79</v>
      </c>
      <c r="N152" s="464" t="s">
        <v>34</v>
      </c>
      <c r="O152" s="457"/>
      <c r="P152" s="464"/>
      <c r="Q152" s="457"/>
      <c r="R152" s="457"/>
      <c r="S152" s="464"/>
      <c r="T152" s="464"/>
      <c r="U152" s="507"/>
    </row>
    <row r="153" s="502" customFormat="1" ht="22.5" spans="1:21">
      <c r="A153" s="184">
        <v>5</v>
      </c>
      <c r="B153" s="207" t="s">
        <v>148</v>
      </c>
      <c r="C153" s="464"/>
      <c r="D153" s="464" t="s">
        <v>137</v>
      </c>
      <c r="E153" s="457" t="s">
        <v>28</v>
      </c>
      <c r="F153" s="191" t="s">
        <v>149</v>
      </c>
      <c r="G153" s="260" t="s">
        <v>106</v>
      </c>
      <c r="H153" s="460">
        <v>1100</v>
      </c>
      <c r="I153" s="464"/>
      <c r="J153" s="191"/>
      <c r="K153" s="464">
        <v>700</v>
      </c>
      <c r="L153" s="465" t="s">
        <v>1695</v>
      </c>
      <c r="M153" s="464" t="s">
        <v>79</v>
      </c>
      <c r="N153" s="464" t="s">
        <v>34</v>
      </c>
      <c r="O153" s="457"/>
      <c r="P153" s="464"/>
      <c r="Q153" s="457"/>
      <c r="R153" s="457"/>
      <c r="S153" s="464"/>
      <c r="T153" s="464"/>
      <c r="U153" s="507"/>
    </row>
    <row r="154" s="498" customFormat="1" ht="22.5" spans="1:17">
      <c r="A154" s="184">
        <v>6</v>
      </c>
      <c r="B154" s="211" t="s">
        <v>314</v>
      </c>
      <c r="C154" s="5"/>
      <c r="D154" s="5" t="s">
        <v>1696</v>
      </c>
      <c r="E154" s="457" t="s">
        <v>267</v>
      </c>
      <c r="F154" s="13" t="s">
        <v>1697</v>
      </c>
      <c r="G154" s="184" t="s">
        <v>106</v>
      </c>
      <c r="H154" s="601">
        <v>3000</v>
      </c>
      <c r="I154" s="582"/>
      <c r="J154" s="608" t="s">
        <v>1606</v>
      </c>
      <c r="K154" s="407">
        <v>1000</v>
      </c>
      <c r="L154" s="614" t="s">
        <v>1533</v>
      </c>
      <c r="M154" s="25" t="s">
        <v>289</v>
      </c>
      <c r="N154" s="586"/>
      <c r="O154" s="5"/>
      <c r="P154" s="587"/>
      <c r="Q154" s="587"/>
    </row>
    <row r="155" s="69" customFormat="1" ht="12" spans="1:17">
      <c r="A155" s="184">
        <v>7</v>
      </c>
      <c r="B155" s="211" t="s">
        <v>316</v>
      </c>
      <c r="C155" s="603"/>
      <c r="D155" s="5" t="s">
        <v>1481</v>
      </c>
      <c r="E155" s="457" t="s">
        <v>267</v>
      </c>
      <c r="F155" s="13" t="s">
        <v>1698</v>
      </c>
      <c r="G155" s="184" t="s">
        <v>89</v>
      </c>
      <c r="H155" s="456">
        <v>10000</v>
      </c>
      <c r="I155" s="456"/>
      <c r="J155" s="479"/>
      <c r="K155" s="456">
        <v>2000</v>
      </c>
      <c r="L155" s="614" t="s">
        <v>1533</v>
      </c>
      <c r="M155" s="481" t="s">
        <v>122</v>
      </c>
      <c r="N155" s="470"/>
      <c r="O155" s="456"/>
      <c r="P155" s="456"/>
      <c r="Q155" s="456"/>
    </row>
    <row r="156" s="516" customFormat="1" ht="33.75" spans="1:212">
      <c r="A156" s="184">
        <v>8</v>
      </c>
      <c r="B156" s="180" t="s">
        <v>778</v>
      </c>
      <c r="C156" s="179" t="s">
        <v>103</v>
      </c>
      <c r="D156" s="201" t="s">
        <v>189</v>
      </c>
      <c r="E156" s="181" t="s">
        <v>642</v>
      </c>
      <c r="F156" s="461" t="s">
        <v>779</v>
      </c>
      <c r="G156" s="184" t="s">
        <v>89</v>
      </c>
      <c r="H156" s="460">
        <v>20000</v>
      </c>
      <c r="I156" s="181">
        <v>0</v>
      </c>
      <c r="J156" s="191" t="s">
        <v>780</v>
      </c>
      <c r="K156" s="184">
        <v>8000</v>
      </c>
      <c r="L156" s="180" t="s">
        <v>1655</v>
      </c>
      <c r="M156" s="201" t="s">
        <v>79</v>
      </c>
      <c r="N156" s="259"/>
      <c r="O156" s="207" t="s">
        <v>782</v>
      </c>
      <c r="P156" s="179" t="s">
        <v>783</v>
      </c>
      <c r="Q156" s="201" t="s">
        <v>784</v>
      </c>
      <c r="R156" s="179" t="s">
        <v>752</v>
      </c>
      <c r="S156" s="201"/>
      <c r="T156" s="259"/>
      <c r="U156" s="510"/>
      <c r="V156" s="511"/>
      <c r="W156" s="511"/>
      <c r="X156" s="511"/>
      <c r="Y156" s="511"/>
      <c r="Z156" s="511"/>
      <c r="AA156" s="511"/>
      <c r="AB156" s="511"/>
      <c r="AC156" s="511"/>
      <c r="AD156" s="511"/>
      <c r="AE156" s="511"/>
      <c r="AF156" s="511"/>
      <c r="AG156" s="511"/>
      <c r="AH156" s="511"/>
      <c r="AI156" s="511"/>
      <c r="AJ156" s="511"/>
      <c r="AK156" s="511"/>
      <c r="AL156" s="511"/>
      <c r="AM156" s="511"/>
      <c r="AN156" s="511"/>
      <c r="AO156" s="511"/>
      <c r="AP156" s="511"/>
      <c r="AQ156" s="511"/>
      <c r="AR156" s="511"/>
      <c r="AS156" s="511"/>
      <c r="AT156" s="511"/>
      <c r="AU156" s="511"/>
      <c r="AV156" s="511"/>
      <c r="AW156" s="511"/>
      <c r="AX156" s="511"/>
      <c r="AY156" s="511"/>
      <c r="AZ156" s="511"/>
      <c r="BA156" s="511"/>
      <c r="BB156" s="511"/>
      <c r="BC156" s="511"/>
      <c r="BD156" s="511"/>
      <c r="BE156" s="511"/>
      <c r="BF156" s="511"/>
      <c r="BG156" s="511"/>
      <c r="BH156" s="511"/>
      <c r="BI156" s="511"/>
      <c r="BJ156" s="511"/>
      <c r="BK156" s="511"/>
      <c r="BL156" s="511"/>
      <c r="BM156" s="511"/>
      <c r="BN156" s="511"/>
      <c r="BO156" s="511"/>
      <c r="BP156" s="511"/>
      <c r="BQ156" s="511"/>
      <c r="BR156" s="511"/>
      <c r="BS156" s="511"/>
      <c r="BT156" s="511"/>
      <c r="BU156" s="511"/>
      <c r="BV156" s="511"/>
      <c r="BW156" s="511"/>
      <c r="BX156" s="511"/>
      <c r="BY156" s="511"/>
      <c r="BZ156" s="511"/>
      <c r="CA156" s="511"/>
      <c r="CB156" s="511"/>
      <c r="CC156" s="511"/>
      <c r="CD156" s="511"/>
      <c r="CE156" s="511"/>
      <c r="CF156" s="511"/>
      <c r="CG156" s="511"/>
      <c r="CH156" s="511"/>
      <c r="CI156" s="511"/>
      <c r="CJ156" s="511"/>
      <c r="CK156" s="511"/>
      <c r="CL156" s="511"/>
      <c r="CM156" s="511"/>
      <c r="CN156" s="511"/>
      <c r="CO156" s="511"/>
      <c r="CP156" s="511"/>
      <c r="CQ156" s="511"/>
      <c r="CR156" s="511"/>
      <c r="CS156" s="511"/>
      <c r="CT156" s="511"/>
      <c r="CU156" s="511"/>
      <c r="CV156" s="511"/>
      <c r="CW156" s="511"/>
      <c r="CX156" s="511"/>
      <c r="CY156" s="511"/>
      <c r="CZ156" s="511"/>
      <c r="DA156" s="511"/>
      <c r="DB156" s="511"/>
      <c r="DC156" s="511"/>
      <c r="DD156" s="511"/>
      <c r="DE156" s="511"/>
      <c r="DF156" s="511"/>
      <c r="DG156" s="511"/>
      <c r="DH156" s="511"/>
      <c r="DI156" s="511"/>
      <c r="DJ156" s="511"/>
      <c r="DK156" s="511"/>
      <c r="DL156" s="511"/>
      <c r="DM156" s="511"/>
      <c r="DN156" s="511"/>
      <c r="DO156" s="511"/>
      <c r="DP156" s="511"/>
      <c r="DQ156" s="511"/>
      <c r="DR156" s="511"/>
      <c r="DS156" s="511"/>
      <c r="DT156" s="511"/>
      <c r="DU156" s="511"/>
      <c r="DV156" s="511"/>
      <c r="DW156" s="511"/>
      <c r="DX156" s="511"/>
      <c r="DY156" s="511"/>
      <c r="DZ156" s="511"/>
      <c r="EA156" s="511"/>
      <c r="EB156" s="511"/>
      <c r="EC156" s="511"/>
      <c r="ED156" s="511"/>
      <c r="EE156" s="511"/>
      <c r="EF156" s="511"/>
      <c r="EG156" s="511"/>
      <c r="EH156" s="511"/>
      <c r="EI156" s="511"/>
      <c r="EJ156" s="511"/>
      <c r="EK156" s="511"/>
      <c r="EL156" s="511"/>
      <c r="EM156" s="511"/>
      <c r="EN156" s="511"/>
      <c r="EO156" s="511"/>
      <c r="EP156" s="511"/>
      <c r="EQ156" s="511"/>
      <c r="ER156" s="511"/>
      <c r="ES156" s="511"/>
      <c r="ET156" s="511"/>
      <c r="EU156" s="511"/>
      <c r="EV156" s="511"/>
      <c r="EW156" s="511"/>
      <c r="EX156" s="511"/>
      <c r="EY156" s="511"/>
      <c r="EZ156" s="511"/>
      <c r="FA156" s="511"/>
      <c r="FB156" s="511"/>
      <c r="FC156" s="511"/>
      <c r="FD156" s="511"/>
      <c r="FE156" s="511"/>
      <c r="FF156" s="511"/>
      <c r="FG156" s="511"/>
      <c r="FH156" s="511"/>
      <c r="FI156" s="511"/>
      <c r="FJ156" s="511"/>
      <c r="FK156" s="511"/>
      <c r="FL156" s="511"/>
      <c r="FM156" s="511"/>
      <c r="FN156" s="511"/>
      <c r="FO156" s="511"/>
      <c r="FP156" s="511"/>
      <c r="FQ156" s="511"/>
      <c r="FR156" s="511"/>
      <c r="FS156" s="511"/>
      <c r="FT156" s="511"/>
      <c r="FU156" s="511"/>
      <c r="FV156" s="511"/>
      <c r="FW156" s="511"/>
      <c r="FX156" s="511"/>
      <c r="FY156" s="511"/>
      <c r="FZ156" s="511"/>
      <c r="GA156" s="511"/>
      <c r="GB156" s="511"/>
      <c r="GC156" s="511"/>
      <c r="GD156" s="511"/>
      <c r="GE156" s="511"/>
      <c r="GF156" s="511"/>
      <c r="GG156" s="511"/>
      <c r="GH156" s="511"/>
      <c r="GI156" s="511"/>
      <c r="GJ156" s="511"/>
      <c r="GK156" s="511"/>
      <c r="GL156" s="511"/>
      <c r="GM156" s="511"/>
      <c r="GN156" s="511"/>
      <c r="GO156" s="511"/>
      <c r="GP156" s="511"/>
      <c r="GQ156" s="511"/>
      <c r="GR156" s="511"/>
      <c r="GS156" s="511"/>
      <c r="GT156" s="511"/>
      <c r="GU156" s="511"/>
      <c r="GV156" s="511"/>
      <c r="GW156" s="511"/>
      <c r="GX156" s="511"/>
      <c r="GY156" s="511"/>
      <c r="GZ156" s="511"/>
      <c r="HA156" s="511"/>
      <c r="HB156" s="511"/>
      <c r="HC156" s="511"/>
      <c r="HD156" s="511"/>
    </row>
    <row r="157" s="558" customFormat="1" ht="18" customHeight="1" spans="1:21">
      <c r="A157" s="566"/>
      <c r="B157" s="566" t="str">
        <f>"商贸服务类"&amp;SUBTOTAL(3,A157:A165)-1&amp;"个"</f>
        <v>商贸服务类7个</v>
      </c>
      <c r="C157" s="567"/>
      <c r="D157" s="566"/>
      <c r="E157" s="568"/>
      <c r="F157" s="569"/>
      <c r="G157" s="570"/>
      <c r="H157" s="571">
        <f t="shared" ref="H157:I157" si="7">SUM(H158:H164)</f>
        <v>183500</v>
      </c>
      <c r="I157" s="571">
        <f t="shared" si="7"/>
        <v>5000</v>
      </c>
      <c r="J157" s="590"/>
      <c r="K157" s="571">
        <f>SUM(K158:K164)</f>
        <v>66000</v>
      </c>
      <c r="L157" s="569"/>
      <c r="M157" s="567"/>
      <c r="N157" s="567"/>
      <c r="O157" s="567"/>
      <c r="P157" s="567"/>
      <c r="Q157" s="567"/>
      <c r="R157" s="598"/>
      <c r="S157" s="598"/>
      <c r="T157"/>
      <c r="U157"/>
    </row>
    <row r="158" s="441" customFormat="1" ht="22.5" spans="1:21">
      <c r="A158" s="184">
        <v>1</v>
      </c>
      <c r="B158" s="182" t="s">
        <v>74</v>
      </c>
      <c r="C158" s="183" t="s">
        <v>26</v>
      </c>
      <c r="D158" s="183" t="s">
        <v>41</v>
      </c>
      <c r="E158" s="184" t="s">
        <v>28</v>
      </c>
      <c r="F158" s="182" t="s">
        <v>75</v>
      </c>
      <c r="G158" s="184" t="s">
        <v>1699</v>
      </c>
      <c r="H158" s="462">
        <v>60000</v>
      </c>
      <c r="I158" s="183"/>
      <c r="J158" s="484" t="s">
        <v>77</v>
      </c>
      <c r="K158" s="464">
        <v>15000</v>
      </c>
      <c r="L158" s="465" t="s">
        <v>1586</v>
      </c>
      <c r="M158" s="464" t="s">
        <v>79</v>
      </c>
      <c r="N158" s="464"/>
      <c r="O158" s="457" t="s">
        <v>80</v>
      </c>
      <c r="P158" s="457" t="s">
        <v>64</v>
      </c>
      <c r="Q158" s="457" t="s">
        <v>37</v>
      </c>
      <c r="R158" s="457" t="s">
        <v>65</v>
      </c>
      <c r="S158" s="457"/>
      <c r="T158" s="457" t="s">
        <v>1584</v>
      </c>
      <c r="U158"/>
    </row>
    <row r="159" s="441" customFormat="1" ht="33.75" spans="1:21">
      <c r="A159" s="184">
        <v>2</v>
      </c>
      <c r="B159" s="182" t="s">
        <v>87</v>
      </c>
      <c r="C159" s="183" t="s">
        <v>50</v>
      </c>
      <c r="D159" s="183" t="s">
        <v>41</v>
      </c>
      <c r="E159" s="184" t="s">
        <v>28</v>
      </c>
      <c r="F159" s="182" t="s">
        <v>88</v>
      </c>
      <c r="G159" s="458" t="s">
        <v>89</v>
      </c>
      <c r="H159" s="459">
        <v>30000</v>
      </c>
      <c r="I159" s="464"/>
      <c r="J159" s="483" t="s">
        <v>90</v>
      </c>
      <c r="K159" s="464">
        <v>8000</v>
      </c>
      <c r="L159" s="483" t="s">
        <v>1590</v>
      </c>
      <c r="M159" s="464" t="s">
        <v>92</v>
      </c>
      <c r="N159" s="464"/>
      <c r="O159" s="483" t="s">
        <v>93</v>
      </c>
      <c r="P159" s="457" t="s">
        <v>94</v>
      </c>
      <c r="Q159" s="457" t="s">
        <v>37</v>
      </c>
      <c r="R159" s="457" t="s">
        <v>95</v>
      </c>
      <c r="S159" s="464"/>
      <c r="T159" s="457" t="s">
        <v>39</v>
      </c>
      <c r="U159"/>
    </row>
    <row r="160" s="496" customFormat="1" spans="1:21">
      <c r="A160" s="184">
        <v>3</v>
      </c>
      <c r="B160" s="211" t="s">
        <v>312</v>
      </c>
      <c r="C160" s="5"/>
      <c r="D160" s="5" t="s">
        <v>41</v>
      </c>
      <c r="E160" s="457" t="s">
        <v>267</v>
      </c>
      <c r="F160" s="13" t="s">
        <v>1700</v>
      </c>
      <c r="G160" s="184" t="s">
        <v>106</v>
      </c>
      <c r="H160" s="5">
        <v>8000</v>
      </c>
      <c r="I160" s="5"/>
      <c r="J160" s="583" t="s">
        <v>1532</v>
      </c>
      <c r="K160" s="407">
        <v>500</v>
      </c>
      <c r="L160" s="584" t="s">
        <v>1533</v>
      </c>
      <c r="M160" s="585" t="s">
        <v>122</v>
      </c>
      <c r="N160" s="7"/>
      <c r="O160" s="5"/>
      <c r="P160" s="5"/>
      <c r="Q160" s="5"/>
      <c r="R160"/>
      <c r="S160"/>
      <c r="T160"/>
      <c r="U160"/>
    </row>
    <row r="161" ht="33.75" spans="1:20">
      <c r="A161" s="184">
        <v>4</v>
      </c>
      <c r="B161" s="182" t="s">
        <v>480</v>
      </c>
      <c r="C161" s="464" t="s">
        <v>26</v>
      </c>
      <c r="D161" s="183" t="s">
        <v>41</v>
      </c>
      <c r="E161" s="183" t="s">
        <v>439</v>
      </c>
      <c r="F161" s="182" t="s">
        <v>481</v>
      </c>
      <c r="G161" s="184" t="s">
        <v>53</v>
      </c>
      <c r="H161" s="462">
        <v>24000</v>
      </c>
      <c r="I161" s="464"/>
      <c r="J161" s="182" t="s">
        <v>482</v>
      </c>
      <c r="K161" s="464">
        <v>10000</v>
      </c>
      <c r="L161" s="483" t="s">
        <v>451</v>
      </c>
      <c r="M161" s="464"/>
      <c r="N161" s="457"/>
      <c r="O161" s="457" t="s">
        <v>443</v>
      </c>
      <c r="P161" s="457" t="s">
        <v>194</v>
      </c>
      <c r="Q161" s="457" t="s">
        <v>444</v>
      </c>
      <c r="R161" s="457" t="s">
        <v>445</v>
      </c>
      <c r="S161" s="464"/>
      <c r="T161" s="457" t="s">
        <v>446</v>
      </c>
    </row>
    <row r="162" ht="56.25" spans="1:20">
      <c r="A162" s="184">
        <v>5</v>
      </c>
      <c r="B162" s="182" t="s">
        <v>524</v>
      </c>
      <c r="C162" s="183" t="s">
        <v>26</v>
      </c>
      <c r="D162" s="183" t="s">
        <v>41</v>
      </c>
      <c r="E162" s="183" t="s">
        <v>439</v>
      </c>
      <c r="F162" s="182" t="s">
        <v>1701</v>
      </c>
      <c r="G162" s="184" t="s">
        <v>89</v>
      </c>
      <c r="H162" s="462">
        <v>30000</v>
      </c>
      <c r="I162" s="464"/>
      <c r="J162" s="182" t="s">
        <v>1702</v>
      </c>
      <c r="K162" s="464">
        <v>16000</v>
      </c>
      <c r="L162" s="483" t="s">
        <v>1703</v>
      </c>
      <c r="M162" s="464" t="s">
        <v>92</v>
      </c>
      <c r="N162" s="457"/>
      <c r="O162" s="457" t="s">
        <v>528</v>
      </c>
      <c r="P162" s="457" t="s">
        <v>529</v>
      </c>
      <c r="Q162" s="457" t="s">
        <v>444</v>
      </c>
      <c r="R162" s="457" t="s">
        <v>530</v>
      </c>
      <c r="S162" s="464"/>
      <c r="T162" s="457" t="s">
        <v>1704</v>
      </c>
    </row>
    <row r="163" s="441" customFormat="1" ht="22.5" spans="1:21">
      <c r="A163" s="184">
        <v>6</v>
      </c>
      <c r="B163" s="182" t="s">
        <v>641</v>
      </c>
      <c r="C163" s="183" t="s">
        <v>26</v>
      </c>
      <c r="D163" s="179" t="s">
        <v>41</v>
      </c>
      <c r="E163" s="184" t="s">
        <v>642</v>
      </c>
      <c r="F163" s="461" t="s">
        <v>1705</v>
      </c>
      <c r="G163" s="181" t="s">
        <v>106</v>
      </c>
      <c r="H163" s="462">
        <v>1500</v>
      </c>
      <c r="I163" s="183"/>
      <c r="J163" s="191" t="s">
        <v>1706</v>
      </c>
      <c r="K163" s="181">
        <v>1500</v>
      </c>
      <c r="L163" s="180" t="s">
        <v>1655</v>
      </c>
      <c r="M163" s="464" t="s">
        <v>79</v>
      </c>
      <c r="N163" s="457"/>
      <c r="O163" s="180" t="s">
        <v>646</v>
      </c>
      <c r="P163" s="201" t="s">
        <v>647</v>
      </c>
      <c r="Q163" s="201" t="s">
        <v>648</v>
      </c>
      <c r="R163" s="201" t="s">
        <v>647</v>
      </c>
      <c r="S163" s="457"/>
      <c r="T163" s="457"/>
      <c r="U163"/>
    </row>
    <row r="164" s="448" customFormat="1" ht="33.75" spans="1:20">
      <c r="A164" s="184">
        <v>7</v>
      </c>
      <c r="B164" s="182" t="s">
        <v>1254</v>
      </c>
      <c r="C164" s="464" t="s">
        <v>50</v>
      </c>
      <c r="D164" s="183" t="s">
        <v>41</v>
      </c>
      <c r="E164" s="184" t="s">
        <v>1144</v>
      </c>
      <c r="F164" s="182" t="s">
        <v>1707</v>
      </c>
      <c r="G164" s="184" t="s">
        <v>53</v>
      </c>
      <c r="H164" s="462">
        <v>30000</v>
      </c>
      <c r="I164" s="183">
        <v>5000</v>
      </c>
      <c r="J164" s="484" t="s">
        <v>1256</v>
      </c>
      <c r="K164" s="464">
        <v>15000</v>
      </c>
      <c r="L164" s="465" t="s">
        <v>1708</v>
      </c>
      <c r="M164" s="464"/>
      <c r="N164" s="457" t="s">
        <v>34</v>
      </c>
      <c r="O164" s="457" t="s">
        <v>1258</v>
      </c>
      <c r="P164" s="457" t="s">
        <v>1259</v>
      </c>
      <c r="Q164" s="457" t="s">
        <v>1150</v>
      </c>
      <c r="R164" s="457" t="s">
        <v>1218</v>
      </c>
      <c r="S164" s="457"/>
      <c r="T164" s="457"/>
    </row>
    <row r="165" s="557" customFormat="1" ht="18" customHeight="1" spans="1:20">
      <c r="A165" s="452" t="s">
        <v>166</v>
      </c>
      <c r="B165" s="453" t="str">
        <f>"预备项目"&amp;SUBTOTAL(3,A165:A253)-2&amp;"个"</f>
        <v>预备项目80个</v>
      </c>
      <c r="C165" s="532"/>
      <c r="D165" s="452"/>
      <c r="E165" s="533"/>
      <c r="F165" s="453"/>
      <c r="G165" s="454"/>
      <c r="H165" s="455">
        <f t="shared" ref="H165:I165" si="8">SUM(H166,H180,H188,H205,H240,H247)</f>
        <v>3655143.36</v>
      </c>
      <c r="I165" s="455">
        <f t="shared" si="8"/>
        <v>23300</v>
      </c>
      <c r="J165" s="544"/>
      <c r="K165" s="455">
        <f>SUM(K166,K180,K188,K205,K240,K247)</f>
        <v>933060</v>
      </c>
      <c r="L165" s="453"/>
      <c r="M165" s="532"/>
      <c r="N165" s="532"/>
      <c r="O165" s="532"/>
      <c r="P165" s="532"/>
      <c r="Q165" s="532"/>
      <c r="R165" s="532"/>
      <c r="S165" s="532"/>
      <c r="T165" s="538"/>
    </row>
    <row r="166" s="558" customFormat="1" ht="18" customHeight="1" spans="1:21">
      <c r="A166" s="566"/>
      <c r="B166" s="566" t="str">
        <f>"工业类"&amp;SUBTOTAL(3,A166:A180)&amp;"个"</f>
        <v>工业类13个</v>
      </c>
      <c r="C166" s="567"/>
      <c r="D166" s="566"/>
      <c r="E166" s="568"/>
      <c r="F166" s="569"/>
      <c r="G166" s="570"/>
      <c r="H166" s="571">
        <f t="shared" ref="H166:I166" si="9">SUM(H167:H179)</f>
        <v>184500</v>
      </c>
      <c r="I166" s="571">
        <f t="shared" si="9"/>
        <v>11000</v>
      </c>
      <c r="J166" s="571"/>
      <c r="K166" s="571">
        <f>SUM(K167:K179)</f>
        <v>46000</v>
      </c>
      <c r="L166" s="569"/>
      <c r="M166" s="567"/>
      <c r="N166" s="567"/>
      <c r="O166" s="567"/>
      <c r="P166" s="567"/>
      <c r="Q166" s="567"/>
      <c r="R166" s="598"/>
      <c r="S166" s="598"/>
      <c r="T166" s="594"/>
      <c r="U166" s="594"/>
    </row>
    <row r="167" s="519" customFormat="1" ht="28.5" customHeight="1" spans="1:20">
      <c r="A167" s="470">
        <v>1</v>
      </c>
      <c r="B167" s="465" t="s">
        <v>1464</v>
      </c>
      <c r="C167" s="464" t="s">
        <v>50</v>
      </c>
      <c r="D167" s="464" t="s">
        <v>433</v>
      </c>
      <c r="E167" s="457" t="s">
        <v>984</v>
      </c>
      <c r="F167" s="465" t="s">
        <v>1709</v>
      </c>
      <c r="G167" s="457" t="s">
        <v>89</v>
      </c>
      <c r="H167" s="466">
        <v>91000</v>
      </c>
      <c r="I167" s="464">
        <v>11000</v>
      </c>
      <c r="J167" s="483" t="s">
        <v>1710</v>
      </c>
      <c r="K167" s="464">
        <v>7000</v>
      </c>
      <c r="L167" s="465" t="s">
        <v>1711</v>
      </c>
      <c r="M167" s="464" t="s">
        <v>337</v>
      </c>
      <c r="N167" s="464"/>
      <c r="O167" s="588" t="s">
        <v>1065</v>
      </c>
      <c r="P167" s="588" t="s">
        <v>1066</v>
      </c>
      <c r="Q167" s="588" t="s">
        <v>309</v>
      </c>
      <c r="R167" s="535"/>
      <c r="S167" s="535"/>
      <c r="T167" s="535"/>
    </row>
    <row r="168" s="448" customFormat="1" ht="33.75" spans="1:20">
      <c r="A168" s="470">
        <v>2</v>
      </c>
      <c r="B168" s="182" t="s">
        <v>1315</v>
      </c>
      <c r="C168" s="464" t="s">
        <v>103</v>
      </c>
      <c r="D168" s="183" t="s">
        <v>433</v>
      </c>
      <c r="E168" s="184" t="s">
        <v>1144</v>
      </c>
      <c r="F168" s="182" t="s">
        <v>1316</v>
      </c>
      <c r="G168" s="184">
        <v>2016</v>
      </c>
      <c r="H168" s="462">
        <v>6000</v>
      </c>
      <c r="I168" s="501"/>
      <c r="J168" s="465" t="s">
        <v>1712</v>
      </c>
      <c r="K168" s="464">
        <v>6000</v>
      </c>
      <c r="L168" s="465" t="s">
        <v>1713</v>
      </c>
      <c r="M168" s="464" t="s">
        <v>337</v>
      </c>
      <c r="N168" s="464"/>
      <c r="O168" s="457" t="s">
        <v>1319</v>
      </c>
      <c r="P168" s="457" t="s">
        <v>1320</v>
      </c>
      <c r="Q168" s="457" t="s">
        <v>1150</v>
      </c>
      <c r="R168" s="457" t="s">
        <v>1186</v>
      </c>
      <c r="S168" s="457"/>
      <c r="T168" s="457"/>
    </row>
    <row r="169" s="448" customFormat="1" ht="33.75" spans="1:20">
      <c r="A169" s="470">
        <v>3</v>
      </c>
      <c r="B169" s="182" t="s">
        <v>1714</v>
      </c>
      <c r="C169" s="464" t="s">
        <v>103</v>
      </c>
      <c r="D169" s="183" t="s">
        <v>433</v>
      </c>
      <c r="E169" s="184" t="s">
        <v>1144</v>
      </c>
      <c r="F169" s="182" t="s">
        <v>1715</v>
      </c>
      <c r="G169" s="184">
        <v>2016</v>
      </c>
      <c r="H169" s="462">
        <v>1000</v>
      </c>
      <c r="I169" s="501"/>
      <c r="J169" s="465" t="s">
        <v>1712</v>
      </c>
      <c r="K169" s="464">
        <v>1000</v>
      </c>
      <c r="L169" s="465" t="s">
        <v>1713</v>
      </c>
      <c r="M169" s="464" t="s">
        <v>337</v>
      </c>
      <c r="N169" s="464"/>
      <c r="O169" s="457" t="s">
        <v>1319</v>
      </c>
      <c r="P169" s="457" t="s">
        <v>1320</v>
      </c>
      <c r="Q169" s="457" t="s">
        <v>1150</v>
      </c>
      <c r="R169" s="457" t="s">
        <v>1186</v>
      </c>
      <c r="S169" s="457"/>
      <c r="T169" s="457"/>
    </row>
    <row r="170" s="448" customFormat="1" ht="33.75" spans="1:20">
      <c r="A170" s="470">
        <v>4</v>
      </c>
      <c r="B170" s="182" t="s">
        <v>1323</v>
      </c>
      <c r="C170" s="464" t="s">
        <v>26</v>
      </c>
      <c r="D170" s="183" t="s">
        <v>433</v>
      </c>
      <c r="E170" s="184" t="s">
        <v>1144</v>
      </c>
      <c r="F170" s="182" t="s">
        <v>1324</v>
      </c>
      <c r="G170" s="184" t="s">
        <v>89</v>
      </c>
      <c r="H170" s="462">
        <v>10000</v>
      </c>
      <c r="I170" s="501"/>
      <c r="J170" s="465" t="s">
        <v>1716</v>
      </c>
      <c r="K170" s="464">
        <v>8000</v>
      </c>
      <c r="L170" s="465" t="s">
        <v>1326</v>
      </c>
      <c r="M170" s="464" t="s">
        <v>178</v>
      </c>
      <c r="N170" s="464"/>
      <c r="O170" s="457" t="s">
        <v>1327</v>
      </c>
      <c r="P170" s="457" t="s">
        <v>1328</v>
      </c>
      <c r="Q170" s="457" t="s">
        <v>1150</v>
      </c>
      <c r="R170" s="457" t="s">
        <v>1186</v>
      </c>
      <c r="S170" s="457"/>
      <c r="T170" s="457"/>
    </row>
    <row r="171" s="448" customFormat="1" ht="33.75" spans="1:20">
      <c r="A171" s="470">
        <v>5</v>
      </c>
      <c r="B171" s="182" t="s">
        <v>1329</v>
      </c>
      <c r="C171" s="464" t="s">
        <v>188</v>
      </c>
      <c r="D171" s="183" t="s">
        <v>433</v>
      </c>
      <c r="E171" s="184" t="s">
        <v>1144</v>
      </c>
      <c r="F171" s="182" t="s">
        <v>1717</v>
      </c>
      <c r="G171" s="184" t="s">
        <v>106</v>
      </c>
      <c r="H171" s="462">
        <v>5000</v>
      </c>
      <c r="I171" s="501"/>
      <c r="J171" s="465" t="s">
        <v>1716</v>
      </c>
      <c r="K171" s="464">
        <v>3000</v>
      </c>
      <c r="L171" s="465" t="s">
        <v>1326</v>
      </c>
      <c r="M171" s="464" t="s">
        <v>178</v>
      </c>
      <c r="N171" s="464"/>
      <c r="O171" s="457" t="s">
        <v>1150</v>
      </c>
      <c r="P171" s="457" t="s">
        <v>1173</v>
      </c>
      <c r="Q171" s="457" t="s">
        <v>1150</v>
      </c>
      <c r="R171" s="457" t="s">
        <v>1173</v>
      </c>
      <c r="S171" s="457"/>
      <c r="T171" s="457"/>
    </row>
    <row r="172" s="448" customFormat="1" ht="45" spans="1:20">
      <c r="A172" s="470">
        <v>6</v>
      </c>
      <c r="B172" s="182" t="s">
        <v>1331</v>
      </c>
      <c r="C172" s="464" t="s">
        <v>188</v>
      </c>
      <c r="D172" s="183" t="s">
        <v>433</v>
      </c>
      <c r="E172" s="184" t="s">
        <v>1265</v>
      </c>
      <c r="F172" s="182" t="s">
        <v>1718</v>
      </c>
      <c r="G172" s="184" t="s">
        <v>106</v>
      </c>
      <c r="H172" s="462">
        <v>20000</v>
      </c>
      <c r="I172" s="501"/>
      <c r="J172" s="465" t="s">
        <v>1500</v>
      </c>
      <c r="K172" s="464">
        <v>3000</v>
      </c>
      <c r="L172" s="465" t="s">
        <v>1719</v>
      </c>
      <c r="M172" s="464" t="s">
        <v>337</v>
      </c>
      <c r="N172" s="464"/>
      <c r="O172" s="457" t="s">
        <v>1150</v>
      </c>
      <c r="P172" s="457" t="s">
        <v>1335</v>
      </c>
      <c r="Q172" s="457" t="s">
        <v>966</v>
      </c>
      <c r="R172" s="457" t="s">
        <v>1066</v>
      </c>
      <c r="S172" s="457"/>
      <c r="T172" s="457"/>
    </row>
    <row r="173" s="448" customFormat="1" ht="33.75" spans="1:20">
      <c r="A173" s="470">
        <v>7</v>
      </c>
      <c r="B173" s="182" t="s">
        <v>1336</v>
      </c>
      <c r="C173" s="464" t="s">
        <v>188</v>
      </c>
      <c r="D173" s="183" t="s">
        <v>433</v>
      </c>
      <c r="E173" s="184" t="s">
        <v>1265</v>
      </c>
      <c r="F173" s="182" t="s">
        <v>1720</v>
      </c>
      <c r="G173" s="184" t="s">
        <v>106</v>
      </c>
      <c r="H173" s="462">
        <v>6800</v>
      </c>
      <c r="I173" s="501"/>
      <c r="J173" s="465" t="s">
        <v>1500</v>
      </c>
      <c r="K173" s="464">
        <v>2000</v>
      </c>
      <c r="L173" s="465" t="s">
        <v>1721</v>
      </c>
      <c r="M173" s="464" t="s">
        <v>70</v>
      </c>
      <c r="N173" s="464"/>
      <c r="O173" s="457" t="s">
        <v>1339</v>
      </c>
      <c r="P173" s="457" t="s">
        <v>1340</v>
      </c>
      <c r="Q173" s="457" t="s">
        <v>966</v>
      </c>
      <c r="R173" s="457" t="s">
        <v>967</v>
      </c>
      <c r="S173" s="457"/>
      <c r="T173" s="457"/>
    </row>
    <row r="174" s="448" customFormat="1" ht="33.75" spans="1:20">
      <c r="A174" s="470">
        <v>8</v>
      </c>
      <c r="B174" s="182" t="s">
        <v>1341</v>
      </c>
      <c r="C174" s="464" t="s">
        <v>188</v>
      </c>
      <c r="D174" s="183" t="s">
        <v>433</v>
      </c>
      <c r="E174" s="184" t="s">
        <v>1265</v>
      </c>
      <c r="F174" s="182" t="s">
        <v>1722</v>
      </c>
      <c r="G174" s="184" t="s">
        <v>106</v>
      </c>
      <c r="H174" s="462">
        <v>6000</v>
      </c>
      <c r="I174" s="501"/>
      <c r="J174" s="465" t="s">
        <v>1500</v>
      </c>
      <c r="K174" s="464">
        <v>2000</v>
      </c>
      <c r="L174" s="465" t="s">
        <v>1719</v>
      </c>
      <c r="M174" s="464" t="s">
        <v>337</v>
      </c>
      <c r="N174" s="464"/>
      <c r="O174" s="457" t="s">
        <v>1343</v>
      </c>
      <c r="P174" s="457" t="s">
        <v>1344</v>
      </c>
      <c r="Q174" s="457" t="s">
        <v>966</v>
      </c>
      <c r="R174" s="457" t="s">
        <v>967</v>
      </c>
      <c r="S174" s="457"/>
      <c r="T174" s="457"/>
    </row>
    <row r="175" s="448" customFormat="1" ht="33.75" spans="1:20">
      <c r="A175" s="470">
        <v>9</v>
      </c>
      <c r="B175" s="182" t="s">
        <v>1345</v>
      </c>
      <c r="C175" s="464" t="s">
        <v>188</v>
      </c>
      <c r="D175" s="183" t="s">
        <v>433</v>
      </c>
      <c r="E175" s="184" t="s">
        <v>1265</v>
      </c>
      <c r="F175" s="182" t="s">
        <v>1723</v>
      </c>
      <c r="G175" s="184" t="s">
        <v>106</v>
      </c>
      <c r="H175" s="462">
        <v>3500</v>
      </c>
      <c r="I175" s="501"/>
      <c r="J175" s="465" t="s">
        <v>1500</v>
      </c>
      <c r="K175" s="464">
        <v>2000</v>
      </c>
      <c r="L175" s="465" t="s">
        <v>1719</v>
      </c>
      <c r="M175" s="464" t="s">
        <v>337</v>
      </c>
      <c r="N175" s="464"/>
      <c r="O175" s="457" t="s">
        <v>1347</v>
      </c>
      <c r="P175" s="457" t="s">
        <v>1348</v>
      </c>
      <c r="Q175" s="457" t="s">
        <v>966</v>
      </c>
      <c r="R175" s="457" t="s">
        <v>1066</v>
      </c>
      <c r="S175" s="457"/>
      <c r="T175" s="457"/>
    </row>
    <row r="176" s="448" customFormat="1" ht="45" spans="1:20">
      <c r="A176" s="470">
        <v>10</v>
      </c>
      <c r="B176" s="182" t="s">
        <v>1349</v>
      </c>
      <c r="C176" s="464" t="s">
        <v>188</v>
      </c>
      <c r="D176" s="183" t="s">
        <v>433</v>
      </c>
      <c r="E176" s="184" t="s">
        <v>1265</v>
      </c>
      <c r="F176" s="182" t="s">
        <v>1724</v>
      </c>
      <c r="G176" s="184" t="s">
        <v>106</v>
      </c>
      <c r="H176" s="462">
        <v>8200</v>
      </c>
      <c r="I176" s="501"/>
      <c r="J176" s="465" t="s">
        <v>1500</v>
      </c>
      <c r="K176" s="464">
        <v>3000</v>
      </c>
      <c r="L176" s="465" t="s">
        <v>1719</v>
      </c>
      <c r="M176" s="464" t="s">
        <v>337</v>
      </c>
      <c r="N176" s="464"/>
      <c r="O176" s="457" t="s">
        <v>1351</v>
      </c>
      <c r="P176" s="457" t="s">
        <v>1352</v>
      </c>
      <c r="Q176" s="457" t="s">
        <v>966</v>
      </c>
      <c r="R176" s="457" t="s">
        <v>1310</v>
      </c>
      <c r="S176" s="457"/>
      <c r="T176" s="457"/>
    </row>
    <row r="177" s="448" customFormat="1" ht="33.75" spans="1:20">
      <c r="A177" s="470">
        <v>11</v>
      </c>
      <c r="B177" s="182" t="s">
        <v>1353</v>
      </c>
      <c r="C177" s="464" t="s">
        <v>188</v>
      </c>
      <c r="D177" s="183" t="s">
        <v>433</v>
      </c>
      <c r="E177" s="184" t="s">
        <v>1265</v>
      </c>
      <c r="F177" s="182" t="s">
        <v>1725</v>
      </c>
      <c r="G177" s="184" t="s">
        <v>106</v>
      </c>
      <c r="H177" s="462">
        <v>10000</v>
      </c>
      <c r="I177" s="501"/>
      <c r="J177" s="465" t="s">
        <v>1500</v>
      </c>
      <c r="K177" s="464">
        <v>4000</v>
      </c>
      <c r="L177" s="465" t="s">
        <v>1719</v>
      </c>
      <c r="M177" s="464" t="s">
        <v>337</v>
      </c>
      <c r="N177" s="464"/>
      <c r="O177" s="457" t="s">
        <v>1355</v>
      </c>
      <c r="P177" s="457" t="s">
        <v>1356</v>
      </c>
      <c r="Q177" s="457" t="s">
        <v>966</v>
      </c>
      <c r="R177" s="457" t="s">
        <v>967</v>
      </c>
      <c r="S177" s="457"/>
      <c r="T177" s="457"/>
    </row>
    <row r="178" s="448" customFormat="1" ht="33.75" spans="1:20">
      <c r="A178" s="470">
        <v>12</v>
      </c>
      <c r="B178" s="182" t="s">
        <v>1357</v>
      </c>
      <c r="C178" s="464" t="s">
        <v>188</v>
      </c>
      <c r="D178" s="183" t="s">
        <v>433</v>
      </c>
      <c r="E178" s="184" t="s">
        <v>1265</v>
      </c>
      <c r="F178" s="182" t="s">
        <v>1726</v>
      </c>
      <c r="G178" s="184" t="s">
        <v>106</v>
      </c>
      <c r="H178" s="462">
        <v>7000</v>
      </c>
      <c r="I178" s="501"/>
      <c r="J178" s="465" t="s">
        <v>1500</v>
      </c>
      <c r="K178" s="464">
        <v>3000</v>
      </c>
      <c r="L178" s="465" t="s">
        <v>1719</v>
      </c>
      <c r="M178" s="464" t="s">
        <v>337</v>
      </c>
      <c r="N178" s="464"/>
      <c r="O178" s="457" t="s">
        <v>1359</v>
      </c>
      <c r="P178" s="457" t="s">
        <v>1360</v>
      </c>
      <c r="Q178" s="457" t="s">
        <v>966</v>
      </c>
      <c r="R178" s="457" t="s">
        <v>1310</v>
      </c>
      <c r="S178" s="457"/>
      <c r="T178" s="457"/>
    </row>
    <row r="179" s="448" customFormat="1" ht="33.75" spans="1:20">
      <c r="A179" s="470">
        <v>13</v>
      </c>
      <c r="B179" s="182" t="s">
        <v>1361</v>
      </c>
      <c r="C179" s="464" t="s">
        <v>188</v>
      </c>
      <c r="D179" s="183" t="s">
        <v>433</v>
      </c>
      <c r="E179" s="184" t="s">
        <v>1265</v>
      </c>
      <c r="F179" s="182" t="s">
        <v>1362</v>
      </c>
      <c r="G179" s="184" t="s">
        <v>106</v>
      </c>
      <c r="H179" s="462">
        <v>10000</v>
      </c>
      <c r="I179" s="501"/>
      <c r="J179" s="465" t="s">
        <v>1500</v>
      </c>
      <c r="K179" s="464">
        <v>2000</v>
      </c>
      <c r="L179" s="465" t="s">
        <v>1721</v>
      </c>
      <c r="M179" s="464" t="s">
        <v>70</v>
      </c>
      <c r="N179" s="464"/>
      <c r="O179" s="457" t="s">
        <v>1363</v>
      </c>
      <c r="P179" s="457" t="s">
        <v>1364</v>
      </c>
      <c r="Q179" s="457" t="s">
        <v>966</v>
      </c>
      <c r="R179" s="457" t="s">
        <v>967</v>
      </c>
      <c r="S179" s="457"/>
      <c r="T179" s="457"/>
    </row>
    <row r="180" s="558" customFormat="1" ht="18" customHeight="1" spans="1:21">
      <c r="A180" s="566"/>
      <c r="B180" s="566" t="str">
        <f>"交通类"&amp;SUBTOTAL(3,A180:A188)&amp;"个"</f>
        <v>交通类7个</v>
      </c>
      <c r="C180" s="567"/>
      <c r="D180" s="566"/>
      <c r="E180" s="568"/>
      <c r="F180" s="569"/>
      <c r="G180" s="570"/>
      <c r="H180" s="571">
        <f t="shared" ref="H180:I180" si="10">SUM(H181:H187)</f>
        <v>162775.36</v>
      </c>
      <c r="I180" s="571">
        <f t="shared" si="10"/>
        <v>2000</v>
      </c>
      <c r="J180" s="590"/>
      <c r="K180" s="571">
        <f>SUM(K181:K187)</f>
        <v>45000</v>
      </c>
      <c r="L180" s="569"/>
      <c r="M180" s="567"/>
      <c r="N180" s="567"/>
      <c r="O180" s="567"/>
      <c r="P180" s="567"/>
      <c r="Q180" s="567"/>
      <c r="R180" s="598"/>
      <c r="S180" s="598"/>
      <c r="T180"/>
      <c r="U180"/>
    </row>
    <row r="181" s="448" customFormat="1" ht="33.75" spans="1:20">
      <c r="A181" s="184">
        <v>1</v>
      </c>
      <c r="B181" s="483" t="s">
        <v>254</v>
      </c>
      <c r="C181" s="464" t="s">
        <v>103</v>
      </c>
      <c r="D181" s="183" t="s">
        <v>124</v>
      </c>
      <c r="E181" s="457" t="s">
        <v>28</v>
      </c>
      <c r="F181" s="211" t="s">
        <v>255</v>
      </c>
      <c r="G181" s="184" t="s">
        <v>89</v>
      </c>
      <c r="H181" s="466">
        <v>1000</v>
      </c>
      <c r="I181" s="501"/>
      <c r="J181" s="483" t="s">
        <v>1532</v>
      </c>
      <c r="K181" s="457">
        <v>1000</v>
      </c>
      <c r="L181" s="465" t="s">
        <v>1727</v>
      </c>
      <c r="M181" s="464" t="s">
        <v>70</v>
      </c>
      <c r="N181" s="457"/>
      <c r="O181" s="464" t="s">
        <v>290</v>
      </c>
      <c r="P181" s="464" t="s">
        <v>1421</v>
      </c>
      <c r="Q181" s="464" t="s">
        <v>700</v>
      </c>
      <c r="R181" s="464" t="s">
        <v>1422</v>
      </c>
      <c r="S181" s="464" t="s">
        <v>1489</v>
      </c>
      <c r="T181" s="464" t="s">
        <v>905</v>
      </c>
    </row>
    <row r="182" s="448" customFormat="1" ht="22.5" spans="1:20">
      <c r="A182" s="184">
        <v>2</v>
      </c>
      <c r="B182" s="211" t="s">
        <v>367</v>
      </c>
      <c r="C182" s="5"/>
      <c r="D182" s="5" t="s">
        <v>124</v>
      </c>
      <c r="E182" s="457" t="s">
        <v>267</v>
      </c>
      <c r="F182" s="13" t="s">
        <v>1728</v>
      </c>
      <c r="G182" s="184" t="s">
        <v>83</v>
      </c>
      <c r="H182" s="601">
        <v>3000</v>
      </c>
      <c r="I182" s="582"/>
      <c r="J182" s="616"/>
      <c r="K182" s="407">
        <v>1000</v>
      </c>
      <c r="L182" s="614" t="s">
        <v>1606</v>
      </c>
      <c r="M182" s="25" t="s">
        <v>34</v>
      </c>
      <c r="N182" s="586"/>
      <c r="O182" s="464"/>
      <c r="P182" s="464"/>
      <c r="Q182" s="464"/>
      <c r="R182" s="464"/>
      <c r="S182" s="464"/>
      <c r="T182" s="464"/>
    </row>
    <row r="183" s="448" customFormat="1" ht="45" spans="1:20">
      <c r="A183" s="184">
        <v>3</v>
      </c>
      <c r="B183" s="180" t="s">
        <v>1416</v>
      </c>
      <c r="C183" s="464" t="s">
        <v>188</v>
      </c>
      <c r="D183" s="464" t="s">
        <v>124</v>
      </c>
      <c r="E183" s="457" t="s">
        <v>1417</v>
      </c>
      <c r="F183" s="492" t="s">
        <v>1418</v>
      </c>
      <c r="G183" s="457" t="s">
        <v>89</v>
      </c>
      <c r="H183" s="466">
        <v>17637.68</v>
      </c>
      <c r="I183" s="470">
        <v>1000</v>
      </c>
      <c r="J183" s="465" t="s">
        <v>1729</v>
      </c>
      <c r="K183" s="470">
        <v>10000</v>
      </c>
      <c r="L183" s="465" t="s">
        <v>1530</v>
      </c>
      <c r="M183" s="464" t="s">
        <v>34</v>
      </c>
      <c r="N183" s="522"/>
      <c r="O183" s="464"/>
      <c r="P183" s="464"/>
      <c r="Q183" s="464"/>
      <c r="R183" s="464"/>
      <c r="S183" s="464"/>
      <c r="T183" s="464"/>
    </row>
    <row r="184" s="448" customFormat="1" ht="45" spans="1:20">
      <c r="A184" s="184">
        <v>4</v>
      </c>
      <c r="B184" s="180" t="s">
        <v>1730</v>
      </c>
      <c r="C184" s="464" t="s">
        <v>188</v>
      </c>
      <c r="D184" s="464" t="s">
        <v>124</v>
      </c>
      <c r="E184" s="457" t="s">
        <v>1413</v>
      </c>
      <c r="F184" s="492" t="s">
        <v>1731</v>
      </c>
      <c r="G184" s="457" t="s">
        <v>83</v>
      </c>
      <c r="H184" s="466">
        <v>24200</v>
      </c>
      <c r="I184" s="470"/>
      <c r="J184" s="524" t="s">
        <v>579</v>
      </c>
      <c r="K184" s="470">
        <v>10000</v>
      </c>
      <c r="L184" s="465" t="s">
        <v>1732</v>
      </c>
      <c r="M184" s="464" t="s">
        <v>34</v>
      </c>
      <c r="N184" s="464"/>
      <c r="O184" s="464"/>
      <c r="P184" s="464"/>
      <c r="Q184" s="464"/>
      <c r="R184" s="464"/>
      <c r="S184" s="464"/>
      <c r="T184" s="464"/>
    </row>
    <row r="185" s="448" customFormat="1" ht="33.75" spans="1:20">
      <c r="A185" s="184">
        <v>5</v>
      </c>
      <c r="B185" s="182" t="s">
        <v>1406</v>
      </c>
      <c r="C185" s="464" t="s">
        <v>188</v>
      </c>
      <c r="D185" s="183" t="s">
        <v>124</v>
      </c>
      <c r="E185" s="184" t="s">
        <v>984</v>
      </c>
      <c r="F185" s="182" t="s">
        <v>1407</v>
      </c>
      <c r="G185" s="184" t="s">
        <v>83</v>
      </c>
      <c r="H185" s="462">
        <v>83000</v>
      </c>
      <c r="I185" s="464"/>
      <c r="J185" s="483" t="s">
        <v>1733</v>
      </c>
      <c r="K185" s="464">
        <v>5000</v>
      </c>
      <c r="L185" s="465" t="s">
        <v>1734</v>
      </c>
      <c r="M185" s="464" t="s">
        <v>70</v>
      </c>
      <c r="N185" s="464"/>
      <c r="O185" s="464" t="s">
        <v>1032</v>
      </c>
      <c r="P185" s="464" t="s">
        <v>1033</v>
      </c>
      <c r="Q185" s="464" t="s">
        <v>700</v>
      </c>
      <c r="R185" s="464" t="s">
        <v>1034</v>
      </c>
      <c r="S185" s="464" t="s">
        <v>1489</v>
      </c>
      <c r="T185" s="464" t="s">
        <v>905</v>
      </c>
    </row>
    <row r="186" s="448" customFormat="1" ht="56.25" spans="1:20">
      <c r="A186" s="184">
        <v>7</v>
      </c>
      <c r="B186" s="180" t="s">
        <v>1141</v>
      </c>
      <c r="C186" s="464" t="s">
        <v>188</v>
      </c>
      <c r="D186" s="464" t="s">
        <v>124</v>
      </c>
      <c r="E186" s="184" t="s">
        <v>1072</v>
      </c>
      <c r="F186" s="492" t="s">
        <v>1735</v>
      </c>
      <c r="G186" s="457" t="s">
        <v>83</v>
      </c>
      <c r="H186" s="466">
        <v>16300</v>
      </c>
      <c r="I186" s="470">
        <v>0</v>
      </c>
      <c r="J186" s="524" t="s">
        <v>33</v>
      </c>
      <c r="K186" s="470">
        <v>8000</v>
      </c>
      <c r="L186" s="465" t="s">
        <v>1736</v>
      </c>
      <c r="M186" s="464" t="s">
        <v>70</v>
      </c>
      <c r="N186" s="464"/>
      <c r="O186" s="464" t="s">
        <v>1032</v>
      </c>
      <c r="P186" s="464" t="s">
        <v>1033</v>
      </c>
      <c r="Q186" s="464" t="s">
        <v>700</v>
      </c>
      <c r="R186" s="464" t="s">
        <v>1034</v>
      </c>
      <c r="S186" s="464" t="s">
        <v>1489</v>
      </c>
      <c r="T186" s="464" t="s">
        <v>905</v>
      </c>
    </row>
    <row r="187" s="448" customFormat="1" ht="45" spans="1:20">
      <c r="A187" s="184">
        <v>8</v>
      </c>
      <c r="B187" s="180" t="s">
        <v>1416</v>
      </c>
      <c r="C187" s="464" t="s">
        <v>188</v>
      </c>
      <c r="D187" s="464" t="s">
        <v>124</v>
      </c>
      <c r="E187" s="457" t="s">
        <v>1417</v>
      </c>
      <c r="F187" s="492" t="s">
        <v>1418</v>
      </c>
      <c r="G187" s="457" t="s">
        <v>89</v>
      </c>
      <c r="H187" s="466">
        <v>17637.68</v>
      </c>
      <c r="I187" s="470">
        <v>1000</v>
      </c>
      <c r="J187" s="465" t="s">
        <v>1729</v>
      </c>
      <c r="K187" s="470">
        <v>10000</v>
      </c>
      <c r="L187" s="465" t="s">
        <v>1737</v>
      </c>
      <c r="M187" s="464" t="s">
        <v>34</v>
      </c>
      <c r="N187" s="522"/>
      <c r="O187" s="464" t="s">
        <v>1032</v>
      </c>
      <c r="P187" s="464" t="s">
        <v>1033</v>
      </c>
      <c r="Q187" s="464" t="s">
        <v>700</v>
      </c>
      <c r="R187" s="464" t="s">
        <v>1034</v>
      </c>
      <c r="S187" s="464" t="s">
        <v>1489</v>
      </c>
      <c r="T187" s="464" t="s">
        <v>905</v>
      </c>
    </row>
    <row r="188" s="558" customFormat="1" ht="18" customHeight="1" spans="1:21">
      <c r="A188" s="566"/>
      <c r="B188" s="566" t="str">
        <f>"农林水利类"&amp;SUBTOTAL(3,A188:A205)&amp;"个"</f>
        <v>农林水利类16个</v>
      </c>
      <c r="C188" s="567"/>
      <c r="D188" s="566"/>
      <c r="E188" s="568"/>
      <c r="F188" s="569"/>
      <c r="G188" s="570"/>
      <c r="H188" s="571">
        <f t="shared" ref="H188:I188" si="11">SUM(H189:H204)</f>
        <v>217400</v>
      </c>
      <c r="I188" s="571">
        <f t="shared" si="11"/>
        <v>10000</v>
      </c>
      <c r="J188" s="590"/>
      <c r="K188" s="571">
        <f>SUM(K189:K204)</f>
        <v>52800</v>
      </c>
      <c r="L188" s="569"/>
      <c r="M188" s="567"/>
      <c r="N188" s="567"/>
      <c r="O188" s="567"/>
      <c r="P188" s="567"/>
      <c r="Q188" s="567"/>
      <c r="R188" s="598"/>
      <c r="S188" s="598"/>
      <c r="T188" s="594"/>
      <c r="U188" s="594"/>
    </row>
    <row r="189" s="498" customFormat="1" ht="17.1" customHeight="1" spans="1:17">
      <c r="A189" s="184">
        <v>1</v>
      </c>
      <c r="B189" s="211" t="s">
        <v>331</v>
      </c>
      <c r="C189" s="5"/>
      <c r="D189" s="5" t="s">
        <v>840</v>
      </c>
      <c r="E189" s="457" t="s">
        <v>267</v>
      </c>
      <c r="F189" s="13" t="s">
        <v>1738</v>
      </c>
      <c r="G189" s="184" t="s">
        <v>89</v>
      </c>
      <c r="H189" s="601">
        <v>10000</v>
      </c>
      <c r="I189" s="582"/>
      <c r="J189" s="608" t="s">
        <v>1606</v>
      </c>
      <c r="K189" s="601">
        <v>1000</v>
      </c>
      <c r="L189" s="614" t="s">
        <v>1533</v>
      </c>
      <c r="M189" s="25" t="s">
        <v>173</v>
      </c>
      <c r="N189" s="586"/>
      <c r="O189" s="5"/>
      <c r="P189" s="587"/>
      <c r="Q189" s="587"/>
    </row>
    <row r="190" s="498" customFormat="1" ht="17.1" customHeight="1" spans="1:17">
      <c r="A190" s="184">
        <v>2</v>
      </c>
      <c r="B190" s="211" t="s">
        <v>334</v>
      </c>
      <c r="C190" s="5"/>
      <c r="D190" s="5" t="s">
        <v>840</v>
      </c>
      <c r="E190" s="457" t="s">
        <v>267</v>
      </c>
      <c r="F190" s="13" t="s">
        <v>1739</v>
      </c>
      <c r="G190" s="184" t="s">
        <v>89</v>
      </c>
      <c r="H190" s="601">
        <v>20000</v>
      </c>
      <c r="I190" s="582"/>
      <c r="J190" s="608" t="s">
        <v>1606</v>
      </c>
      <c r="K190" s="601">
        <v>3000</v>
      </c>
      <c r="L190" s="614" t="s">
        <v>1533</v>
      </c>
      <c r="M190" s="25" t="s">
        <v>337</v>
      </c>
      <c r="N190" s="586"/>
      <c r="O190" s="5"/>
      <c r="P190" s="587"/>
      <c r="Q190" s="587"/>
    </row>
    <row r="191" s="498" customFormat="1" ht="17.1" customHeight="1" spans="1:17">
      <c r="A191" s="184">
        <v>3</v>
      </c>
      <c r="B191" s="211" t="s">
        <v>1740</v>
      </c>
      <c r="C191" s="5"/>
      <c r="D191" s="5" t="s">
        <v>840</v>
      </c>
      <c r="E191" s="457" t="s">
        <v>267</v>
      </c>
      <c r="F191" s="13" t="s">
        <v>1741</v>
      </c>
      <c r="G191" s="184" t="s">
        <v>106</v>
      </c>
      <c r="H191" s="601">
        <v>8000</v>
      </c>
      <c r="I191" s="582"/>
      <c r="J191" s="608" t="s">
        <v>1606</v>
      </c>
      <c r="K191" s="601">
        <v>2000</v>
      </c>
      <c r="L191" s="614" t="s">
        <v>1533</v>
      </c>
      <c r="M191" s="25" t="s">
        <v>70</v>
      </c>
      <c r="N191" s="586"/>
      <c r="O191" s="5"/>
      <c r="P191" s="587"/>
      <c r="Q191" s="587"/>
    </row>
    <row r="192" s="498" customFormat="1" ht="22.5" spans="1:17">
      <c r="A192" s="184">
        <v>4</v>
      </c>
      <c r="B192" s="211" t="s">
        <v>379</v>
      </c>
      <c r="C192" s="5"/>
      <c r="D192" s="5" t="s">
        <v>840</v>
      </c>
      <c r="E192" s="457" t="s">
        <v>267</v>
      </c>
      <c r="F192" s="13" t="s">
        <v>1742</v>
      </c>
      <c r="G192" s="184" t="s">
        <v>135</v>
      </c>
      <c r="H192" s="601">
        <v>20000</v>
      </c>
      <c r="I192" s="582"/>
      <c r="J192" s="616"/>
      <c r="K192" s="407">
        <v>5000</v>
      </c>
      <c r="L192" s="614" t="s">
        <v>1532</v>
      </c>
      <c r="M192" s="25" t="s">
        <v>382</v>
      </c>
      <c r="N192" s="586"/>
      <c r="O192" s="5"/>
      <c r="P192" s="587"/>
      <c r="Q192" s="587"/>
    </row>
    <row r="193" s="498" customFormat="1" ht="22.5" spans="1:17">
      <c r="A193" s="184">
        <v>5</v>
      </c>
      <c r="B193" s="211" t="s">
        <v>383</v>
      </c>
      <c r="C193" s="5"/>
      <c r="D193" s="5" t="s">
        <v>840</v>
      </c>
      <c r="E193" s="457" t="s">
        <v>267</v>
      </c>
      <c r="F193" s="13" t="s">
        <v>1743</v>
      </c>
      <c r="G193" s="184" t="s">
        <v>135</v>
      </c>
      <c r="H193" s="219">
        <v>5000</v>
      </c>
      <c r="I193" s="582"/>
      <c r="J193" s="616"/>
      <c r="K193" s="407">
        <v>1000</v>
      </c>
      <c r="L193" s="614" t="s">
        <v>1532</v>
      </c>
      <c r="M193" s="25" t="s">
        <v>34</v>
      </c>
      <c r="N193" s="586"/>
      <c r="O193" s="5"/>
      <c r="P193" s="587"/>
      <c r="Q193" s="587"/>
    </row>
    <row r="194" s="498" customFormat="1" ht="22.5" spans="1:17">
      <c r="A194" s="184">
        <v>6</v>
      </c>
      <c r="B194" s="211" t="s">
        <v>388</v>
      </c>
      <c r="C194" s="5"/>
      <c r="D194" s="5" t="s">
        <v>840</v>
      </c>
      <c r="E194" s="457" t="s">
        <v>267</v>
      </c>
      <c r="F194" s="13" t="s">
        <v>1744</v>
      </c>
      <c r="G194" s="184" t="s">
        <v>89</v>
      </c>
      <c r="H194" s="601">
        <v>5000</v>
      </c>
      <c r="I194" s="582"/>
      <c r="J194" s="616"/>
      <c r="K194" s="407">
        <v>3000</v>
      </c>
      <c r="L194" s="614" t="s">
        <v>1532</v>
      </c>
      <c r="M194" s="25" t="s">
        <v>34</v>
      </c>
      <c r="N194" s="586"/>
      <c r="O194" s="5"/>
      <c r="P194" s="587"/>
      <c r="Q194" s="587"/>
    </row>
    <row r="195" ht="22.5" spans="1:20">
      <c r="A195" s="184">
        <v>7</v>
      </c>
      <c r="B195" s="182" t="s">
        <v>594</v>
      </c>
      <c r="C195" s="183" t="s">
        <v>103</v>
      </c>
      <c r="D195" s="183" t="s">
        <v>117</v>
      </c>
      <c r="E195" s="184" t="s">
        <v>439</v>
      </c>
      <c r="F195" s="182" t="s">
        <v>1745</v>
      </c>
      <c r="G195" s="184" t="s">
        <v>89</v>
      </c>
      <c r="H195" s="462">
        <v>15000</v>
      </c>
      <c r="I195" s="179"/>
      <c r="J195" s="182"/>
      <c r="K195" s="179">
        <v>5000</v>
      </c>
      <c r="L195" s="191" t="s">
        <v>1734</v>
      </c>
      <c r="M195" s="179" t="s">
        <v>70</v>
      </c>
      <c r="N195" s="181"/>
      <c r="O195" s="457"/>
      <c r="P195" s="457"/>
      <c r="Q195" s="457"/>
      <c r="R195" s="457"/>
      <c r="S195" s="464"/>
      <c r="T195" s="457"/>
    </row>
    <row r="196" s="13" customFormat="1" ht="33.75" spans="1:21">
      <c r="A196" s="184">
        <v>8</v>
      </c>
      <c r="B196" s="180" t="s">
        <v>795</v>
      </c>
      <c r="C196" s="180" t="s">
        <v>26</v>
      </c>
      <c r="D196" s="179" t="s">
        <v>117</v>
      </c>
      <c r="E196" s="181" t="s">
        <v>642</v>
      </c>
      <c r="F196" s="180" t="s">
        <v>1746</v>
      </c>
      <c r="G196" s="181" t="s">
        <v>89</v>
      </c>
      <c r="H196" s="460">
        <v>51000</v>
      </c>
      <c r="I196" s="179">
        <v>0</v>
      </c>
      <c r="J196" s="180" t="s">
        <v>1747</v>
      </c>
      <c r="K196" s="179">
        <v>7200</v>
      </c>
      <c r="L196" s="180" t="s">
        <v>1748</v>
      </c>
      <c r="M196" s="179" t="s">
        <v>70</v>
      </c>
      <c r="N196" s="179"/>
      <c r="O196" s="180" t="s">
        <v>671</v>
      </c>
      <c r="P196" s="180" t="s">
        <v>672</v>
      </c>
      <c r="Q196" s="180" t="s">
        <v>648</v>
      </c>
      <c r="R196" s="180" t="s">
        <v>662</v>
      </c>
      <c r="S196" s="180"/>
      <c r="T196" s="180"/>
      <c r="U196" s="621"/>
    </row>
    <row r="197" s="102" customFormat="1" ht="45" spans="1:213">
      <c r="A197" s="184">
        <v>9</v>
      </c>
      <c r="B197" s="180" t="s">
        <v>837</v>
      </c>
      <c r="C197" s="179" t="s">
        <v>188</v>
      </c>
      <c r="D197" s="201" t="s">
        <v>117</v>
      </c>
      <c r="E197" s="181" t="s">
        <v>642</v>
      </c>
      <c r="F197" s="191" t="s">
        <v>1749</v>
      </c>
      <c r="G197" s="457" t="s">
        <v>89</v>
      </c>
      <c r="H197" s="457">
        <v>34300</v>
      </c>
      <c r="I197" s="457"/>
      <c r="J197" s="483" t="s">
        <v>1562</v>
      </c>
      <c r="K197" s="457">
        <v>10000</v>
      </c>
      <c r="L197" s="465" t="s">
        <v>1750</v>
      </c>
      <c r="M197" s="464" t="s">
        <v>178</v>
      </c>
      <c r="N197" s="179"/>
      <c r="O197" s="180" t="s">
        <v>646</v>
      </c>
      <c r="P197" s="201" t="s">
        <v>656</v>
      </c>
      <c r="Q197" s="201" t="s">
        <v>648</v>
      </c>
      <c r="R197" s="201" t="s">
        <v>656</v>
      </c>
      <c r="S197" s="179"/>
      <c r="T197" s="179"/>
      <c r="V197" s="504"/>
      <c r="W197" s="504"/>
      <c r="X197" s="504"/>
      <c r="Y197" s="504"/>
      <c r="Z197" s="504"/>
      <c r="AA197" s="504"/>
      <c r="AB197" s="504"/>
      <c r="AC197" s="504"/>
      <c r="AD197" s="504"/>
      <c r="AE197" s="504"/>
      <c r="AF197" s="504"/>
      <c r="AG197" s="504"/>
      <c r="AH197" s="504"/>
      <c r="AI197" s="504"/>
      <c r="AJ197" s="504"/>
      <c r="AK197" s="504"/>
      <c r="AL197" s="504"/>
      <c r="AM197" s="504"/>
      <c r="AN197" s="504"/>
      <c r="AO197" s="504"/>
      <c r="AP197" s="504"/>
      <c r="AQ197" s="504"/>
      <c r="AR197" s="504"/>
      <c r="AS197" s="504"/>
      <c r="AT197" s="504"/>
      <c r="AU197" s="504"/>
      <c r="AV197" s="504"/>
      <c r="AW197" s="504"/>
      <c r="AX197" s="504"/>
      <c r="AY197" s="504"/>
      <c r="AZ197" s="504"/>
      <c r="BA197" s="504"/>
      <c r="BB197" s="504"/>
      <c r="BC197" s="504"/>
      <c r="BD197" s="504"/>
      <c r="BE197" s="504"/>
      <c r="BF197" s="504"/>
      <c r="BG197" s="504"/>
      <c r="BH197" s="504"/>
      <c r="BI197" s="504"/>
      <c r="BJ197" s="504"/>
      <c r="BK197" s="504"/>
      <c r="BL197" s="504"/>
      <c r="BM197" s="504"/>
      <c r="BN197" s="504"/>
      <c r="BO197" s="504"/>
      <c r="BP197" s="504"/>
      <c r="BQ197" s="504"/>
      <c r="BR197" s="504"/>
      <c r="BS197" s="504"/>
      <c r="BT197" s="504"/>
      <c r="BU197" s="504"/>
      <c r="BV197" s="504"/>
      <c r="BW197" s="504"/>
      <c r="BX197" s="504"/>
      <c r="BY197" s="504"/>
      <c r="BZ197" s="504"/>
      <c r="CA197" s="504"/>
      <c r="CB197" s="504"/>
      <c r="CC197" s="504"/>
      <c r="CD197" s="504"/>
      <c r="CE197" s="504"/>
      <c r="CF197" s="504"/>
      <c r="CG197" s="504"/>
      <c r="CH197" s="504"/>
      <c r="CI197" s="504"/>
      <c r="CJ197" s="504"/>
      <c r="CK197" s="504"/>
      <c r="CL197" s="504"/>
      <c r="CM197" s="504"/>
      <c r="CN197" s="504"/>
      <c r="CO197" s="504"/>
      <c r="CP197" s="504"/>
      <c r="CQ197" s="504"/>
      <c r="CR197" s="504"/>
      <c r="CS197" s="504"/>
      <c r="CT197" s="504"/>
      <c r="CU197" s="504"/>
      <c r="CV197" s="504"/>
      <c r="CW197" s="504"/>
      <c r="CX197" s="504"/>
      <c r="CY197" s="504"/>
      <c r="CZ197" s="504"/>
      <c r="DA197" s="504"/>
      <c r="DB197" s="504"/>
      <c r="DC197" s="504"/>
      <c r="DD197" s="504"/>
      <c r="DE197" s="504"/>
      <c r="DF197" s="504"/>
      <c r="DG197" s="504"/>
      <c r="DH197" s="504"/>
      <c r="DI197" s="504"/>
      <c r="DJ197" s="504"/>
      <c r="DK197" s="504"/>
      <c r="DL197" s="504"/>
      <c r="DM197" s="504"/>
      <c r="DN197" s="504"/>
      <c r="DO197" s="504"/>
      <c r="DP197" s="504"/>
      <c r="DQ197" s="504"/>
      <c r="DR197" s="504"/>
      <c r="DS197" s="504"/>
      <c r="DT197" s="504"/>
      <c r="DU197" s="504"/>
      <c r="DV197" s="504"/>
      <c r="DW197" s="504"/>
      <c r="DX197" s="504"/>
      <c r="DY197" s="504"/>
      <c r="DZ197" s="504"/>
      <c r="EA197" s="504"/>
      <c r="EB197" s="504"/>
      <c r="EC197" s="504"/>
      <c r="ED197" s="504"/>
      <c r="EE197" s="504"/>
      <c r="EF197" s="504"/>
      <c r="EG197" s="504"/>
      <c r="EH197" s="504"/>
      <c r="EI197" s="504"/>
      <c r="EJ197" s="504"/>
      <c r="EK197" s="504"/>
      <c r="EL197" s="504"/>
      <c r="EM197" s="504"/>
      <c r="EN197" s="504"/>
      <c r="EO197" s="504"/>
      <c r="EP197" s="504"/>
      <c r="EQ197" s="504"/>
      <c r="ER197" s="504"/>
      <c r="ES197" s="504"/>
      <c r="ET197" s="504"/>
      <c r="EU197" s="504"/>
      <c r="EV197" s="504"/>
      <c r="EW197" s="504"/>
      <c r="EX197" s="504"/>
      <c r="EY197" s="504"/>
      <c r="EZ197" s="504"/>
      <c r="FA197" s="504"/>
      <c r="FB197" s="504"/>
      <c r="FC197" s="504"/>
      <c r="FD197" s="504"/>
      <c r="FE197" s="504"/>
      <c r="FF197" s="504"/>
      <c r="FG197" s="504"/>
      <c r="FH197" s="504"/>
      <c r="FI197" s="504"/>
      <c r="FJ197" s="504"/>
      <c r="FK197" s="504"/>
      <c r="FL197" s="504"/>
      <c r="FM197" s="504"/>
      <c r="FN197" s="504"/>
      <c r="FO197" s="504"/>
      <c r="FP197" s="504"/>
      <c r="FQ197" s="504"/>
      <c r="FR197" s="504"/>
      <c r="FS197" s="504"/>
      <c r="FT197" s="504"/>
      <c r="FU197" s="504"/>
      <c r="FV197" s="504"/>
      <c r="FW197" s="504"/>
      <c r="FX197" s="504"/>
      <c r="FY197" s="504"/>
      <c r="FZ197" s="504"/>
      <c r="GA197" s="504"/>
      <c r="GB197" s="504"/>
      <c r="GC197" s="504"/>
      <c r="GD197" s="504"/>
      <c r="GE197" s="504"/>
      <c r="GF197" s="504"/>
      <c r="GG197" s="504"/>
      <c r="GH197" s="504"/>
      <c r="GI197" s="504"/>
      <c r="GJ197" s="504"/>
      <c r="GK197" s="504"/>
      <c r="GL197" s="504"/>
      <c r="GM197" s="504"/>
      <c r="GN197" s="504"/>
      <c r="GO197" s="504"/>
      <c r="GP197" s="504"/>
      <c r="GQ197" s="504"/>
      <c r="GR197" s="504"/>
      <c r="GS197" s="504"/>
      <c r="GT197" s="504"/>
      <c r="GU197" s="504"/>
      <c r="GV197" s="504"/>
      <c r="GW197" s="504"/>
      <c r="GX197" s="504"/>
      <c r="GY197" s="504"/>
      <c r="GZ197" s="504"/>
      <c r="HA197" s="504"/>
      <c r="HB197" s="504"/>
      <c r="HC197" s="504"/>
      <c r="HD197" s="504"/>
      <c r="HE197" s="504"/>
    </row>
    <row r="198" s="503" customFormat="1" ht="25.5" customHeight="1" spans="1:20">
      <c r="A198" s="184">
        <v>10</v>
      </c>
      <c r="B198" s="182" t="s">
        <v>954</v>
      </c>
      <c r="C198" s="464"/>
      <c r="D198" s="183" t="s">
        <v>840</v>
      </c>
      <c r="E198" s="183" t="s">
        <v>894</v>
      </c>
      <c r="F198" s="531" t="s">
        <v>1751</v>
      </c>
      <c r="G198" s="332" t="s">
        <v>135</v>
      </c>
      <c r="H198" s="462">
        <v>3000</v>
      </c>
      <c r="I198" s="464"/>
      <c r="J198" s="483"/>
      <c r="K198" s="464">
        <v>1500</v>
      </c>
      <c r="L198" s="465" t="s">
        <v>1752</v>
      </c>
      <c r="M198" s="464" t="s">
        <v>173</v>
      </c>
      <c r="N198" s="464" t="s">
        <v>34</v>
      </c>
      <c r="O198" s="457"/>
      <c r="P198" s="457"/>
      <c r="Q198" s="457"/>
      <c r="R198" s="457"/>
      <c r="S198" s="457"/>
      <c r="T198" s="457"/>
    </row>
    <row r="199" s="503" customFormat="1" ht="25.5" customHeight="1" spans="1:20">
      <c r="A199" s="184">
        <v>11</v>
      </c>
      <c r="B199" s="182" t="s">
        <v>957</v>
      </c>
      <c r="C199" s="464"/>
      <c r="D199" s="183" t="s">
        <v>840</v>
      </c>
      <c r="E199" s="183" t="s">
        <v>894</v>
      </c>
      <c r="F199" s="531" t="s">
        <v>1753</v>
      </c>
      <c r="G199" s="332" t="s">
        <v>106</v>
      </c>
      <c r="H199" s="462">
        <v>1000</v>
      </c>
      <c r="I199" s="464"/>
      <c r="J199" s="483"/>
      <c r="K199" s="464">
        <v>500</v>
      </c>
      <c r="L199" s="465" t="s">
        <v>1752</v>
      </c>
      <c r="M199" s="464" t="s">
        <v>337</v>
      </c>
      <c r="N199" s="464" t="s">
        <v>34</v>
      </c>
      <c r="O199" s="457"/>
      <c r="P199" s="457"/>
      <c r="Q199" s="457"/>
      <c r="R199" s="457"/>
      <c r="S199" s="457"/>
      <c r="T199" s="457"/>
    </row>
    <row r="200" s="519" customFormat="1" ht="22.5" spans="1:20">
      <c r="A200" s="184">
        <v>12</v>
      </c>
      <c r="B200" s="465" t="s">
        <v>1039</v>
      </c>
      <c r="C200" s="464" t="s">
        <v>103</v>
      </c>
      <c r="D200" s="464" t="s">
        <v>117</v>
      </c>
      <c r="E200" s="457" t="s">
        <v>984</v>
      </c>
      <c r="F200" s="465" t="s">
        <v>1754</v>
      </c>
      <c r="G200" s="457">
        <v>2016</v>
      </c>
      <c r="H200" s="466">
        <v>700</v>
      </c>
      <c r="I200" s="464">
        <v>0</v>
      </c>
      <c r="J200" s="483" t="s">
        <v>1441</v>
      </c>
      <c r="K200" s="464">
        <v>700</v>
      </c>
      <c r="L200" s="465" t="s">
        <v>1755</v>
      </c>
      <c r="M200" s="464" t="s">
        <v>337</v>
      </c>
      <c r="N200" s="464" t="s">
        <v>34</v>
      </c>
      <c r="O200" s="588" t="s">
        <v>989</v>
      </c>
      <c r="P200" s="588" t="s">
        <v>1038</v>
      </c>
      <c r="Q200" s="588"/>
      <c r="R200" s="535"/>
      <c r="S200" s="535"/>
      <c r="T200" s="535"/>
    </row>
    <row r="201" s="519" customFormat="1" ht="33" customHeight="1" spans="1:20">
      <c r="A201" s="184">
        <v>13</v>
      </c>
      <c r="B201" s="465" t="s">
        <v>1049</v>
      </c>
      <c r="C201" s="464" t="s">
        <v>103</v>
      </c>
      <c r="D201" s="464" t="s">
        <v>117</v>
      </c>
      <c r="E201" s="457" t="s">
        <v>984</v>
      </c>
      <c r="F201" s="465" t="s">
        <v>1050</v>
      </c>
      <c r="G201" s="457" t="s">
        <v>106</v>
      </c>
      <c r="H201" s="466">
        <v>2000</v>
      </c>
      <c r="I201" s="464">
        <v>0</v>
      </c>
      <c r="J201" s="483" t="s">
        <v>1485</v>
      </c>
      <c r="K201" s="464">
        <v>1000</v>
      </c>
      <c r="L201" s="465" t="s">
        <v>1552</v>
      </c>
      <c r="M201" s="464" t="s">
        <v>337</v>
      </c>
      <c r="N201" s="464" t="s">
        <v>34</v>
      </c>
      <c r="O201" s="588" t="s">
        <v>1051</v>
      </c>
      <c r="P201" s="588" t="s">
        <v>1038</v>
      </c>
      <c r="Q201" s="588"/>
      <c r="R201" s="535"/>
      <c r="S201" s="535"/>
      <c r="T201" s="535"/>
    </row>
    <row r="202" s="519" customFormat="1" ht="22.5" spans="1:20">
      <c r="A202" s="184">
        <v>14</v>
      </c>
      <c r="B202" s="465" t="s">
        <v>1052</v>
      </c>
      <c r="C202" s="464" t="s">
        <v>103</v>
      </c>
      <c r="D202" s="464" t="s">
        <v>117</v>
      </c>
      <c r="E202" s="457" t="s">
        <v>984</v>
      </c>
      <c r="F202" s="465" t="s">
        <v>1756</v>
      </c>
      <c r="G202" s="457" t="s">
        <v>106</v>
      </c>
      <c r="H202" s="466">
        <v>1100</v>
      </c>
      <c r="I202" s="464">
        <v>0</v>
      </c>
      <c r="J202" s="483" t="s">
        <v>1485</v>
      </c>
      <c r="K202" s="464">
        <v>1100</v>
      </c>
      <c r="L202" s="465" t="s">
        <v>1552</v>
      </c>
      <c r="M202" s="464" t="s">
        <v>337</v>
      </c>
      <c r="N202" s="464" t="s">
        <v>382</v>
      </c>
      <c r="O202" s="588"/>
      <c r="P202" s="588"/>
      <c r="Q202" s="588"/>
      <c r="R202" s="535"/>
      <c r="S202" s="535"/>
      <c r="T202" s="535"/>
    </row>
    <row r="203" s="519" customFormat="1" ht="22.5" spans="1:20">
      <c r="A203" s="184">
        <v>15</v>
      </c>
      <c r="B203" s="465" t="s">
        <v>1056</v>
      </c>
      <c r="C203" s="464" t="s">
        <v>50</v>
      </c>
      <c r="D203" s="464" t="s">
        <v>840</v>
      </c>
      <c r="E203" s="457" t="s">
        <v>984</v>
      </c>
      <c r="F203" s="465" t="s">
        <v>1057</v>
      </c>
      <c r="G203" s="457" t="s">
        <v>89</v>
      </c>
      <c r="H203" s="466">
        <v>40000</v>
      </c>
      <c r="I203" s="464">
        <v>10000</v>
      </c>
      <c r="J203" s="483" t="s">
        <v>1757</v>
      </c>
      <c r="K203" s="464">
        <v>10000</v>
      </c>
      <c r="L203" s="465" t="s">
        <v>1758</v>
      </c>
      <c r="M203" s="464" t="s">
        <v>173</v>
      </c>
      <c r="N203" s="464"/>
      <c r="O203" s="588"/>
      <c r="P203" s="588" t="s">
        <v>1060</v>
      </c>
      <c r="Q203" s="588"/>
      <c r="R203" s="535"/>
      <c r="S203" s="535"/>
      <c r="T203" s="535"/>
    </row>
    <row r="204" s="504" customFormat="1" ht="33" customHeight="1" spans="1:21">
      <c r="A204" s="184">
        <v>16</v>
      </c>
      <c r="B204" s="180" t="s">
        <v>1139</v>
      </c>
      <c r="C204" s="179" t="s">
        <v>103</v>
      </c>
      <c r="D204" s="179" t="s">
        <v>117</v>
      </c>
      <c r="E204" s="179" t="s">
        <v>1072</v>
      </c>
      <c r="F204" s="189" t="s">
        <v>1759</v>
      </c>
      <c r="G204" s="181" t="s">
        <v>106</v>
      </c>
      <c r="H204" s="460">
        <v>1300</v>
      </c>
      <c r="I204" s="259">
        <v>0</v>
      </c>
      <c r="J204" s="180" t="s">
        <v>1441</v>
      </c>
      <c r="K204" s="259">
        <v>800</v>
      </c>
      <c r="L204" s="180" t="s">
        <v>1734</v>
      </c>
      <c r="M204" s="179" t="s">
        <v>70</v>
      </c>
      <c r="N204" s="243"/>
      <c r="O204" s="181" t="s">
        <v>1077</v>
      </c>
      <c r="P204" s="181" t="s">
        <v>1105</v>
      </c>
      <c r="Q204" s="179"/>
      <c r="R204" s="179"/>
      <c r="S204" s="179" t="s">
        <v>1579</v>
      </c>
      <c r="T204" s="457" t="s">
        <v>997</v>
      </c>
      <c r="U204" s="512"/>
    </row>
    <row r="205" s="558" customFormat="1" ht="18" customHeight="1" spans="1:19">
      <c r="A205" s="566"/>
      <c r="B205" s="566" t="str">
        <f>"城建环保类"&amp;SUBTOTAL(3,A205:A240)&amp;"个"</f>
        <v>城建环保类33个</v>
      </c>
      <c r="C205" s="567"/>
      <c r="D205" s="566"/>
      <c r="E205" s="568"/>
      <c r="F205" s="569"/>
      <c r="G205" s="570"/>
      <c r="H205" s="571">
        <f t="shared" ref="H205:I205" si="12">SUM(H206:H239)</f>
        <v>2649668</v>
      </c>
      <c r="I205" s="571">
        <f t="shared" si="12"/>
        <v>300</v>
      </c>
      <c r="J205" s="590"/>
      <c r="K205" s="571">
        <f>SUM(K206:K239)</f>
        <v>755300</v>
      </c>
      <c r="L205" s="569"/>
      <c r="M205" s="567"/>
      <c r="N205" s="567"/>
      <c r="O205" s="567"/>
      <c r="P205" s="567"/>
      <c r="Q205" s="567"/>
      <c r="R205" s="598"/>
      <c r="S205" s="598"/>
    </row>
    <row r="206" s="448" customFormat="1" ht="22.5" spans="1:20">
      <c r="A206" s="184">
        <v>1</v>
      </c>
      <c r="B206" s="182" t="s">
        <v>174</v>
      </c>
      <c r="C206" s="464" t="s">
        <v>26</v>
      </c>
      <c r="D206" s="183" t="s">
        <v>27</v>
      </c>
      <c r="E206" s="184" t="s">
        <v>28</v>
      </c>
      <c r="F206" s="182" t="s">
        <v>175</v>
      </c>
      <c r="G206" s="184" t="s">
        <v>106</v>
      </c>
      <c r="H206" s="462">
        <v>200000</v>
      </c>
      <c r="I206" s="183"/>
      <c r="J206" s="484" t="s">
        <v>176</v>
      </c>
      <c r="K206" s="464">
        <v>120000</v>
      </c>
      <c r="L206" s="465" t="s">
        <v>1760</v>
      </c>
      <c r="M206" s="464" t="s">
        <v>70</v>
      </c>
      <c r="N206" s="457"/>
      <c r="O206" s="457" t="s">
        <v>85</v>
      </c>
      <c r="P206" s="457" t="s">
        <v>179</v>
      </c>
      <c r="Q206" s="457" t="s">
        <v>37</v>
      </c>
      <c r="R206" s="457" t="s">
        <v>38</v>
      </c>
      <c r="S206" s="457"/>
      <c r="T206" s="457" t="s">
        <v>180</v>
      </c>
    </row>
    <row r="207" s="441" customFormat="1" ht="45" spans="1:20">
      <c r="A207" s="184">
        <v>2</v>
      </c>
      <c r="B207" s="182" t="s">
        <v>181</v>
      </c>
      <c r="C207" s="183" t="s">
        <v>26</v>
      </c>
      <c r="D207" s="183" t="s">
        <v>51</v>
      </c>
      <c r="E207" s="184" t="s">
        <v>28</v>
      </c>
      <c r="F207" s="182" t="s">
        <v>182</v>
      </c>
      <c r="G207" s="184" t="s">
        <v>89</v>
      </c>
      <c r="H207" s="462">
        <v>150000</v>
      </c>
      <c r="I207" s="183"/>
      <c r="J207" s="465" t="s">
        <v>183</v>
      </c>
      <c r="K207" s="464">
        <v>30000</v>
      </c>
      <c r="L207" s="465" t="s">
        <v>1586</v>
      </c>
      <c r="M207" s="464" t="s">
        <v>178</v>
      </c>
      <c r="N207" s="464"/>
      <c r="O207" s="457" t="s">
        <v>185</v>
      </c>
      <c r="P207" s="457" t="s">
        <v>186</v>
      </c>
      <c r="Q207" s="457" t="s">
        <v>37</v>
      </c>
      <c r="R207" s="457" t="s">
        <v>48</v>
      </c>
      <c r="S207" s="457"/>
      <c r="T207" s="457" t="s">
        <v>446</v>
      </c>
    </row>
    <row r="208" s="448" customFormat="1" ht="22.5" spans="1:20">
      <c r="A208" s="184">
        <v>7</v>
      </c>
      <c r="B208" s="182" t="s">
        <v>205</v>
      </c>
      <c r="C208" s="464" t="s">
        <v>26</v>
      </c>
      <c r="D208" s="183" t="s">
        <v>27</v>
      </c>
      <c r="E208" s="184" t="s">
        <v>28</v>
      </c>
      <c r="F208" s="182" t="s">
        <v>1761</v>
      </c>
      <c r="G208" s="184" t="s">
        <v>83</v>
      </c>
      <c r="H208" s="462">
        <v>80000</v>
      </c>
      <c r="I208" s="183"/>
      <c r="J208" s="484" t="s">
        <v>1762</v>
      </c>
      <c r="K208" s="464">
        <v>30000</v>
      </c>
      <c r="L208" s="483" t="s">
        <v>213</v>
      </c>
      <c r="M208" s="464" t="s">
        <v>178</v>
      </c>
      <c r="N208" s="457"/>
      <c r="O208" s="457" t="s">
        <v>85</v>
      </c>
      <c r="P208" s="457" t="s">
        <v>209</v>
      </c>
      <c r="Q208" s="457" t="s">
        <v>37</v>
      </c>
      <c r="R208" s="457" t="s">
        <v>48</v>
      </c>
      <c r="S208" s="457"/>
      <c r="T208" s="457" t="s">
        <v>1763</v>
      </c>
    </row>
    <row r="209" s="448" customFormat="1" ht="33.75" spans="1:20">
      <c r="A209" s="184">
        <v>8</v>
      </c>
      <c r="B209" s="182" t="s">
        <v>210</v>
      </c>
      <c r="C209" s="183" t="s">
        <v>50</v>
      </c>
      <c r="D209" s="183" t="s">
        <v>27</v>
      </c>
      <c r="E209" s="184" t="s">
        <v>28</v>
      </c>
      <c r="F209" s="182" t="s">
        <v>1764</v>
      </c>
      <c r="G209" s="184" t="s">
        <v>89</v>
      </c>
      <c r="H209" s="462">
        <v>15668</v>
      </c>
      <c r="I209" s="464"/>
      <c r="J209" s="182" t="s">
        <v>1765</v>
      </c>
      <c r="K209" s="466">
        <v>3000</v>
      </c>
      <c r="L209" s="483" t="s">
        <v>213</v>
      </c>
      <c r="M209" s="464" t="s">
        <v>178</v>
      </c>
      <c r="N209" s="457"/>
      <c r="O209" s="457" t="s">
        <v>214</v>
      </c>
      <c r="P209" s="457" t="s">
        <v>215</v>
      </c>
      <c r="Q209" s="457" t="s">
        <v>37</v>
      </c>
      <c r="R209" s="457" t="s">
        <v>216</v>
      </c>
      <c r="S209" s="464"/>
      <c r="T209" s="457" t="s">
        <v>180</v>
      </c>
    </row>
    <row r="210" s="498" customFormat="1" ht="24.95" customHeight="1" spans="1:17">
      <c r="A210" s="184">
        <v>1</v>
      </c>
      <c r="B210" s="211" t="s">
        <v>322</v>
      </c>
      <c r="C210" s="5"/>
      <c r="D210" s="600" t="s">
        <v>104</v>
      </c>
      <c r="E210" s="457" t="s">
        <v>267</v>
      </c>
      <c r="F210" s="13" t="s">
        <v>1766</v>
      </c>
      <c r="G210" s="184" t="s">
        <v>106</v>
      </c>
      <c r="H210" s="601">
        <v>10000</v>
      </c>
      <c r="I210" s="582"/>
      <c r="J210" s="608" t="s">
        <v>1606</v>
      </c>
      <c r="K210" s="407">
        <v>3000</v>
      </c>
      <c r="L210" s="614" t="s">
        <v>1533</v>
      </c>
      <c r="M210" s="25" t="s">
        <v>70</v>
      </c>
      <c r="N210" s="586"/>
      <c r="O210" s="5"/>
      <c r="P210" s="587"/>
      <c r="Q210" s="587"/>
    </row>
    <row r="211" s="498" customFormat="1" ht="33.75" spans="1:17">
      <c r="A211" s="184">
        <v>6</v>
      </c>
      <c r="B211" s="211" t="s">
        <v>340</v>
      </c>
      <c r="C211" s="5"/>
      <c r="D211" s="5" t="s">
        <v>51</v>
      </c>
      <c r="E211" s="457" t="s">
        <v>267</v>
      </c>
      <c r="F211" s="13" t="s">
        <v>341</v>
      </c>
      <c r="G211" s="184" t="s">
        <v>135</v>
      </c>
      <c r="H211" s="601">
        <v>150000</v>
      </c>
      <c r="I211" s="582"/>
      <c r="J211" s="608" t="s">
        <v>1767</v>
      </c>
      <c r="K211" s="407">
        <v>30000</v>
      </c>
      <c r="L211" s="13" t="s">
        <v>1768</v>
      </c>
      <c r="M211" s="25" t="s">
        <v>34</v>
      </c>
      <c r="N211" s="586"/>
      <c r="O211" s="5"/>
      <c r="P211" s="587"/>
      <c r="Q211" s="587"/>
    </row>
    <row r="212" s="498" customFormat="1" ht="33.75" spans="1:17">
      <c r="A212" s="184">
        <v>7</v>
      </c>
      <c r="B212" s="211" t="s">
        <v>344</v>
      </c>
      <c r="C212" s="5"/>
      <c r="D212" s="5" t="s">
        <v>51</v>
      </c>
      <c r="E212" s="457" t="s">
        <v>267</v>
      </c>
      <c r="F212" s="13" t="s">
        <v>345</v>
      </c>
      <c r="G212" s="184" t="s">
        <v>135</v>
      </c>
      <c r="H212" s="601">
        <v>560000</v>
      </c>
      <c r="I212" s="582"/>
      <c r="J212" s="608" t="s">
        <v>1769</v>
      </c>
      <c r="K212" s="407">
        <v>15000</v>
      </c>
      <c r="L212" s="13" t="s">
        <v>1770</v>
      </c>
      <c r="M212" s="25" t="s">
        <v>34</v>
      </c>
      <c r="N212" s="586"/>
      <c r="O212" s="5"/>
      <c r="P212" s="587"/>
      <c r="Q212" s="587"/>
    </row>
    <row r="213" s="498" customFormat="1" ht="36" spans="1:17">
      <c r="A213" s="184">
        <v>8</v>
      </c>
      <c r="B213" s="211" t="s">
        <v>348</v>
      </c>
      <c r="C213" s="5"/>
      <c r="D213" s="5" t="s">
        <v>51</v>
      </c>
      <c r="E213" s="457" t="s">
        <v>267</v>
      </c>
      <c r="F213" s="13" t="s">
        <v>1771</v>
      </c>
      <c r="G213" s="184" t="s">
        <v>135</v>
      </c>
      <c r="H213" s="601">
        <v>30000</v>
      </c>
      <c r="I213" s="582"/>
      <c r="J213" s="608" t="s">
        <v>1769</v>
      </c>
      <c r="K213" s="407">
        <v>10000</v>
      </c>
      <c r="L213" s="614" t="s">
        <v>1772</v>
      </c>
      <c r="M213" s="25" t="s">
        <v>34</v>
      </c>
      <c r="N213" s="586"/>
      <c r="O213" s="5" t="s">
        <v>351</v>
      </c>
      <c r="P213" s="587" t="s">
        <v>352</v>
      </c>
      <c r="Q213" s="587" t="s">
        <v>309</v>
      </c>
    </row>
    <row r="214" s="498" customFormat="1" ht="36" spans="1:17">
      <c r="A214" s="184">
        <v>9</v>
      </c>
      <c r="B214" s="211" t="s">
        <v>353</v>
      </c>
      <c r="C214" s="5"/>
      <c r="D214" s="5" t="s">
        <v>51</v>
      </c>
      <c r="E214" s="457" t="s">
        <v>267</v>
      </c>
      <c r="F214" s="13" t="s">
        <v>1773</v>
      </c>
      <c r="G214" s="184" t="s">
        <v>135</v>
      </c>
      <c r="H214" s="601">
        <v>90000</v>
      </c>
      <c r="I214" s="582"/>
      <c r="J214" s="608" t="s">
        <v>1774</v>
      </c>
      <c r="K214" s="241">
        <v>1000</v>
      </c>
      <c r="L214" s="614" t="s">
        <v>1772</v>
      </c>
      <c r="M214" s="25" t="s">
        <v>34</v>
      </c>
      <c r="N214" s="586"/>
      <c r="O214" s="5" t="s">
        <v>351</v>
      </c>
      <c r="P214" s="587" t="s">
        <v>352</v>
      </c>
      <c r="Q214" s="587" t="s">
        <v>309</v>
      </c>
    </row>
    <row r="215" s="498" customFormat="1" ht="21" customHeight="1" spans="1:17">
      <c r="A215" s="184">
        <v>13</v>
      </c>
      <c r="B215" s="211" t="s">
        <v>363</v>
      </c>
      <c r="C215" s="5"/>
      <c r="D215" s="5" t="s">
        <v>104</v>
      </c>
      <c r="E215" s="457" t="s">
        <v>267</v>
      </c>
      <c r="F215" s="13" t="s">
        <v>364</v>
      </c>
      <c r="G215" s="184" t="s">
        <v>598</v>
      </c>
      <c r="H215" s="601">
        <v>3000</v>
      </c>
      <c r="I215" s="582"/>
      <c r="J215" s="608"/>
      <c r="K215" s="241">
        <v>2000</v>
      </c>
      <c r="L215" s="584" t="s">
        <v>1533</v>
      </c>
      <c r="M215" s="585" t="s">
        <v>173</v>
      </c>
      <c r="N215" s="586"/>
      <c r="O215" s="5"/>
      <c r="P215" s="587"/>
      <c r="Q215" s="587"/>
    </row>
    <row r="216" s="498" customFormat="1" ht="36" spans="1:17">
      <c r="A216" s="184">
        <v>15</v>
      </c>
      <c r="B216" s="211" t="s">
        <v>369</v>
      </c>
      <c r="C216" s="5"/>
      <c r="D216" s="5" t="s">
        <v>51</v>
      </c>
      <c r="E216" s="457" t="s">
        <v>267</v>
      </c>
      <c r="F216" s="13" t="s">
        <v>1775</v>
      </c>
      <c r="G216" s="184" t="s">
        <v>135</v>
      </c>
      <c r="H216" s="601">
        <v>100000</v>
      </c>
      <c r="I216" s="582"/>
      <c r="J216" s="616"/>
      <c r="K216" s="407">
        <v>10000</v>
      </c>
      <c r="L216" s="614" t="s">
        <v>1774</v>
      </c>
      <c r="M216" s="25" t="s">
        <v>34</v>
      </c>
      <c r="N216" s="586"/>
      <c r="O216" s="5" t="s">
        <v>351</v>
      </c>
      <c r="P216" s="587" t="s">
        <v>352</v>
      </c>
      <c r="Q216" s="587" t="s">
        <v>309</v>
      </c>
    </row>
    <row r="217" s="498" customFormat="1" ht="36" spans="1:17">
      <c r="A217" s="184">
        <v>17</v>
      </c>
      <c r="B217" s="211" t="s">
        <v>374</v>
      </c>
      <c r="C217" s="5"/>
      <c r="D217" s="600" t="s">
        <v>51</v>
      </c>
      <c r="E217" s="457" t="s">
        <v>267</v>
      </c>
      <c r="F217" s="13" t="s">
        <v>1776</v>
      </c>
      <c r="G217" s="184" t="s">
        <v>135</v>
      </c>
      <c r="H217" s="601">
        <v>50000</v>
      </c>
      <c r="I217" s="582"/>
      <c r="J217" s="616"/>
      <c r="K217" s="407">
        <v>5000</v>
      </c>
      <c r="L217" s="614" t="s">
        <v>1606</v>
      </c>
      <c r="M217" s="25" t="s">
        <v>70</v>
      </c>
      <c r="N217" s="586"/>
      <c r="O217" s="5" t="s">
        <v>351</v>
      </c>
      <c r="P217" s="587" t="s">
        <v>352</v>
      </c>
      <c r="Q217" s="587" t="s">
        <v>309</v>
      </c>
    </row>
    <row r="218" s="498" customFormat="1" ht="22.5" spans="1:17">
      <c r="A218" s="184">
        <v>18</v>
      </c>
      <c r="B218" s="211" t="s">
        <v>1777</v>
      </c>
      <c r="C218" s="5"/>
      <c r="D218" s="5" t="s">
        <v>104</v>
      </c>
      <c r="E218" s="457" t="s">
        <v>267</v>
      </c>
      <c r="F218" s="13" t="s">
        <v>1778</v>
      </c>
      <c r="G218" s="184" t="s">
        <v>135</v>
      </c>
      <c r="H218" s="601">
        <v>5000</v>
      </c>
      <c r="I218" s="582"/>
      <c r="J218" s="616"/>
      <c r="K218" s="407">
        <v>3000</v>
      </c>
      <c r="L218" s="614" t="s">
        <v>1532</v>
      </c>
      <c r="M218" s="25" t="s">
        <v>70</v>
      </c>
      <c r="N218" s="586"/>
      <c r="O218" s="5"/>
      <c r="P218" s="587"/>
      <c r="Q218" s="587"/>
    </row>
    <row r="219" s="499" customFormat="1" ht="22.5" spans="1:17">
      <c r="A219" s="184">
        <v>23</v>
      </c>
      <c r="B219" s="211" t="s">
        <v>390</v>
      </c>
      <c r="C219" s="600"/>
      <c r="D219" s="5" t="s">
        <v>104</v>
      </c>
      <c r="E219" s="457" t="s">
        <v>267</v>
      </c>
      <c r="F219" s="576" t="s">
        <v>1779</v>
      </c>
      <c r="G219" s="184" t="s">
        <v>1780</v>
      </c>
      <c r="H219" s="473">
        <v>10000</v>
      </c>
      <c r="I219" s="473"/>
      <c r="J219" s="494"/>
      <c r="K219" s="473">
        <v>3000</v>
      </c>
      <c r="L219" s="614" t="s">
        <v>1532</v>
      </c>
      <c r="M219" s="457" t="s">
        <v>34</v>
      </c>
      <c r="N219" s="464"/>
      <c r="O219" s="473"/>
      <c r="P219" s="473"/>
      <c r="Q219" s="473"/>
    </row>
    <row r="220" s="499" customFormat="1" ht="22.5" spans="1:17">
      <c r="A220" s="184">
        <v>24</v>
      </c>
      <c r="B220" s="211" t="s">
        <v>392</v>
      </c>
      <c r="C220" s="600"/>
      <c r="D220" s="5" t="s">
        <v>104</v>
      </c>
      <c r="E220" s="457" t="s">
        <v>267</v>
      </c>
      <c r="F220" s="13" t="s">
        <v>1781</v>
      </c>
      <c r="G220" s="184" t="s">
        <v>1780</v>
      </c>
      <c r="H220" s="473">
        <v>10000</v>
      </c>
      <c r="I220" s="473"/>
      <c r="J220" s="494"/>
      <c r="K220" s="473">
        <v>2000</v>
      </c>
      <c r="L220" s="614" t="s">
        <v>1532</v>
      </c>
      <c r="M220" s="457" t="s">
        <v>34</v>
      </c>
      <c r="N220" s="464"/>
      <c r="O220" s="473"/>
      <c r="P220" s="473"/>
      <c r="Q220" s="473"/>
    </row>
    <row r="221" ht="33.75" spans="1:20">
      <c r="A221" s="179">
        <v>17</v>
      </c>
      <c r="B221" s="182" t="s">
        <v>531</v>
      </c>
      <c r="C221" s="183" t="s">
        <v>26</v>
      </c>
      <c r="D221" s="183" t="s">
        <v>1480</v>
      </c>
      <c r="E221" s="183" t="s">
        <v>439</v>
      </c>
      <c r="F221" s="182" t="s">
        <v>532</v>
      </c>
      <c r="G221" s="184" t="s">
        <v>83</v>
      </c>
      <c r="H221" s="462">
        <v>15000</v>
      </c>
      <c r="I221" s="464"/>
      <c r="J221" s="182" t="s">
        <v>533</v>
      </c>
      <c r="K221" s="464">
        <v>5000</v>
      </c>
      <c r="L221" s="483" t="s">
        <v>451</v>
      </c>
      <c r="M221" s="464" t="s">
        <v>178</v>
      </c>
      <c r="N221" s="457"/>
      <c r="O221" s="457" t="s">
        <v>307</v>
      </c>
      <c r="P221" s="457" t="s">
        <v>534</v>
      </c>
      <c r="Q221" s="457" t="s">
        <v>471</v>
      </c>
      <c r="R221" s="457" t="s">
        <v>535</v>
      </c>
      <c r="S221" s="464"/>
      <c r="T221" s="457" t="s">
        <v>446</v>
      </c>
    </row>
    <row r="222" ht="45" spans="1:20">
      <c r="A222" s="183">
        <v>1</v>
      </c>
      <c r="B222" s="182" t="s">
        <v>568</v>
      </c>
      <c r="C222" s="183" t="s">
        <v>26</v>
      </c>
      <c r="D222" s="183" t="s">
        <v>51</v>
      </c>
      <c r="E222" s="184" t="s">
        <v>439</v>
      </c>
      <c r="F222" s="182" t="s">
        <v>1782</v>
      </c>
      <c r="G222" s="184" t="s">
        <v>83</v>
      </c>
      <c r="H222" s="462">
        <v>30000</v>
      </c>
      <c r="I222" s="464"/>
      <c r="J222" s="182" t="s">
        <v>570</v>
      </c>
      <c r="K222" s="464">
        <v>30000</v>
      </c>
      <c r="L222" s="483" t="s">
        <v>1562</v>
      </c>
      <c r="M222" s="464" t="s">
        <v>70</v>
      </c>
      <c r="N222" s="457"/>
      <c r="O222" s="457" t="s">
        <v>85</v>
      </c>
      <c r="P222" s="457" t="s">
        <v>179</v>
      </c>
      <c r="Q222" s="457" t="s">
        <v>572</v>
      </c>
      <c r="R222" s="457" t="s">
        <v>573</v>
      </c>
      <c r="S222" s="464"/>
      <c r="T222" s="457" t="s">
        <v>1704</v>
      </c>
    </row>
    <row r="223" ht="33.75" spans="1:20">
      <c r="A223" s="183" t="s">
        <v>953</v>
      </c>
      <c r="B223" s="182" t="s">
        <v>575</v>
      </c>
      <c r="C223" s="183" t="s">
        <v>26</v>
      </c>
      <c r="D223" s="183" t="s">
        <v>51</v>
      </c>
      <c r="E223" s="184" t="s">
        <v>439</v>
      </c>
      <c r="F223" s="182" t="s">
        <v>1783</v>
      </c>
      <c r="G223" s="184" t="s">
        <v>83</v>
      </c>
      <c r="H223" s="462">
        <v>300000</v>
      </c>
      <c r="I223" s="464"/>
      <c r="J223" s="182" t="s">
        <v>570</v>
      </c>
      <c r="K223" s="464">
        <v>150000</v>
      </c>
      <c r="L223" s="483" t="s">
        <v>1562</v>
      </c>
      <c r="M223" s="464" t="s">
        <v>34</v>
      </c>
      <c r="N223" s="457"/>
      <c r="O223" s="457" t="s">
        <v>85</v>
      </c>
      <c r="P223" s="457" t="s">
        <v>179</v>
      </c>
      <c r="Q223" s="457" t="s">
        <v>444</v>
      </c>
      <c r="R223" s="457" t="s">
        <v>464</v>
      </c>
      <c r="S223" s="464"/>
      <c r="T223" s="457" t="s">
        <v>574</v>
      </c>
    </row>
    <row r="224" ht="22.5" spans="1:20">
      <c r="A224" s="183" t="s">
        <v>959</v>
      </c>
      <c r="B224" s="182" t="s">
        <v>580</v>
      </c>
      <c r="C224" s="183" t="s">
        <v>26</v>
      </c>
      <c r="D224" s="183" t="s">
        <v>51</v>
      </c>
      <c r="E224" s="184" t="s">
        <v>439</v>
      </c>
      <c r="F224" s="182" t="s">
        <v>581</v>
      </c>
      <c r="G224" s="184" t="s">
        <v>83</v>
      </c>
      <c r="H224" s="462">
        <v>150000</v>
      </c>
      <c r="I224" s="464"/>
      <c r="J224" s="182" t="s">
        <v>1784</v>
      </c>
      <c r="K224" s="464">
        <v>80000</v>
      </c>
      <c r="L224" s="483" t="s">
        <v>1785</v>
      </c>
      <c r="M224" s="464" t="s">
        <v>337</v>
      </c>
      <c r="N224" s="457"/>
      <c r="O224" s="457" t="s">
        <v>85</v>
      </c>
      <c r="P224" s="457" t="s">
        <v>179</v>
      </c>
      <c r="Q224" s="457" t="s">
        <v>444</v>
      </c>
      <c r="R224" s="457" t="s">
        <v>464</v>
      </c>
      <c r="S224" s="464"/>
      <c r="T224" s="457" t="s">
        <v>574</v>
      </c>
    </row>
    <row r="225" ht="41.25" customHeight="1" spans="1:20">
      <c r="A225" s="183" t="s">
        <v>968</v>
      </c>
      <c r="B225" s="182" t="s">
        <v>583</v>
      </c>
      <c r="C225" s="183" t="s">
        <v>26</v>
      </c>
      <c r="D225" s="183" t="s">
        <v>51</v>
      </c>
      <c r="E225" s="184" t="s">
        <v>439</v>
      </c>
      <c r="F225" s="182" t="s">
        <v>1786</v>
      </c>
      <c r="G225" s="184" t="s">
        <v>83</v>
      </c>
      <c r="H225" s="462">
        <v>350000</v>
      </c>
      <c r="I225" s="464"/>
      <c r="J225" s="182" t="s">
        <v>1784</v>
      </c>
      <c r="K225" s="464">
        <v>120000</v>
      </c>
      <c r="L225" s="483" t="s">
        <v>1562</v>
      </c>
      <c r="M225" s="464" t="s">
        <v>34</v>
      </c>
      <c r="N225" s="457"/>
      <c r="O225" s="457" t="s">
        <v>85</v>
      </c>
      <c r="P225" s="457" t="s">
        <v>179</v>
      </c>
      <c r="Q225" s="457" t="s">
        <v>572</v>
      </c>
      <c r="R225" s="457" t="s">
        <v>585</v>
      </c>
      <c r="S225" s="464"/>
      <c r="T225" s="457" t="s">
        <v>574</v>
      </c>
    </row>
    <row r="226" ht="45" spans="1:20">
      <c r="A226" s="183" t="s">
        <v>1787</v>
      </c>
      <c r="B226" s="182" t="s">
        <v>586</v>
      </c>
      <c r="C226" s="183" t="s">
        <v>26</v>
      </c>
      <c r="D226" s="183" t="s">
        <v>51</v>
      </c>
      <c r="E226" s="184" t="s">
        <v>439</v>
      </c>
      <c r="F226" s="182" t="s">
        <v>587</v>
      </c>
      <c r="G226" s="184" t="s">
        <v>83</v>
      </c>
      <c r="H226" s="462">
        <v>50000</v>
      </c>
      <c r="I226" s="464"/>
      <c r="J226" s="182" t="s">
        <v>588</v>
      </c>
      <c r="K226" s="464">
        <v>20000</v>
      </c>
      <c r="L226" s="483" t="s">
        <v>1562</v>
      </c>
      <c r="M226" s="464" t="s">
        <v>34</v>
      </c>
      <c r="N226" s="457"/>
      <c r="O226" s="457" t="s">
        <v>85</v>
      </c>
      <c r="P226" s="457" t="s">
        <v>179</v>
      </c>
      <c r="Q226" s="457" t="s">
        <v>572</v>
      </c>
      <c r="R226" s="457" t="s">
        <v>589</v>
      </c>
      <c r="S226" s="464"/>
      <c r="T226" s="457" t="s">
        <v>574</v>
      </c>
    </row>
    <row r="227" ht="42.75" customHeight="1" spans="1:20">
      <c r="A227" s="183" t="s">
        <v>1788</v>
      </c>
      <c r="B227" s="182" t="s">
        <v>590</v>
      </c>
      <c r="C227" s="183" t="s">
        <v>26</v>
      </c>
      <c r="D227" s="183" t="s">
        <v>51</v>
      </c>
      <c r="E227" s="184" t="s">
        <v>439</v>
      </c>
      <c r="F227" s="182" t="s">
        <v>1789</v>
      </c>
      <c r="G227" s="184" t="s">
        <v>83</v>
      </c>
      <c r="H227" s="462">
        <v>35000</v>
      </c>
      <c r="I227" s="464"/>
      <c r="J227" s="182" t="s">
        <v>592</v>
      </c>
      <c r="K227" s="464">
        <v>20000</v>
      </c>
      <c r="L227" s="483" t="s">
        <v>1562</v>
      </c>
      <c r="M227" s="464" t="s">
        <v>34</v>
      </c>
      <c r="N227" s="457"/>
      <c r="O227" s="457" t="s">
        <v>85</v>
      </c>
      <c r="P227" s="457" t="s">
        <v>179</v>
      </c>
      <c r="Q227" s="457" t="s">
        <v>572</v>
      </c>
      <c r="R227" s="457" t="s">
        <v>593</v>
      </c>
      <c r="S227" s="464"/>
      <c r="T227" s="457" t="s">
        <v>574</v>
      </c>
    </row>
    <row r="228" s="516" customFormat="1" ht="33.75" spans="1:212">
      <c r="A228" s="184"/>
      <c r="B228" s="207" t="s">
        <v>1467</v>
      </c>
      <c r="C228" s="179" t="s">
        <v>26</v>
      </c>
      <c r="D228" s="201" t="s">
        <v>1480</v>
      </c>
      <c r="E228" s="181" t="s">
        <v>642</v>
      </c>
      <c r="F228" s="180" t="s">
        <v>823</v>
      </c>
      <c r="G228" s="181" t="s">
        <v>43</v>
      </c>
      <c r="H228" s="460">
        <v>1000</v>
      </c>
      <c r="I228" s="181">
        <v>0</v>
      </c>
      <c r="J228" s="191" t="s">
        <v>1562</v>
      </c>
      <c r="K228" s="460">
        <v>300</v>
      </c>
      <c r="L228" s="482" t="s">
        <v>824</v>
      </c>
      <c r="M228" s="201" t="s">
        <v>70</v>
      </c>
      <c r="N228" s="179"/>
      <c r="O228" s="180" t="s">
        <v>825</v>
      </c>
      <c r="P228" s="201" t="s">
        <v>826</v>
      </c>
      <c r="Q228" s="201" t="s">
        <v>648</v>
      </c>
      <c r="R228" s="201" t="s">
        <v>827</v>
      </c>
      <c r="S228" s="226"/>
      <c r="T228" s="226"/>
      <c r="U228" s="510"/>
      <c r="V228" s="511"/>
      <c r="W228" s="511"/>
      <c r="X228" s="511"/>
      <c r="Y228" s="511"/>
      <c r="Z228" s="511"/>
      <c r="AA228" s="511"/>
      <c r="AB228" s="511"/>
      <c r="AC228" s="511"/>
      <c r="AD228" s="511"/>
      <c r="AE228" s="511"/>
      <c r="AF228" s="511"/>
      <c r="AG228" s="511"/>
      <c r="AH228" s="511"/>
      <c r="AI228" s="511"/>
      <c r="AJ228" s="511"/>
      <c r="AK228" s="511"/>
      <c r="AL228" s="511"/>
      <c r="AM228" s="511"/>
      <c r="AN228" s="511"/>
      <c r="AO228" s="511"/>
      <c r="AP228" s="511"/>
      <c r="AQ228" s="511"/>
      <c r="AR228" s="511"/>
      <c r="AS228" s="511"/>
      <c r="AT228" s="511"/>
      <c r="AU228" s="511"/>
      <c r="AV228" s="511"/>
      <c r="AW228" s="511"/>
      <c r="AX228" s="511"/>
      <c r="AY228" s="511"/>
      <c r="AZ228" s="511"/>
      <c r="BA228" s="511"/>
      <c r="BB228" s="511"/>
      <c r="BC228" s="511"/>
      <c r="BD228" s="511"/>
      <c r="BE228" s="511"/>
      <c r="BF228" s="511"/>
      <c r="BG228" s="511"/>
      <c r="BH228" s="511"/>
      <c r="BI228" s="511"/>
      <c r="BJ228" s="511"/>
      <c r="BK228" s="511"/>
      <c r="BL228" s="511"/>
      <c r="BM228" s="511"/>
      <c r="BN228" s="511"/>
      <c r="BO228" s="511"/>
      <c r="BP228" s="511"/>
      <c r="BQ228" s="511"/>
      <c r="BR228" s="511"/>
      <c r="BS228" s="511"/>
      <c r="BT228" s="511"/>
      <c r="BU228" s="511"/>
      <c r="BV228" s="511"/>
      <c r="BW228" s="511"/>
      <c r="BX228" s="511"/>
      <c r="BY228" s="511"/>
      <c r="BZ228" s="511"/>
      <c r="CA228" s="511"/>
      <c r="CB228" s="511"/>
      <c r="CC228" s="511"/>
      <c r="CD228" s="511"/>
      <c r="CE228" s="511"/>
      <c r="CF228" s="511"/>
      <c r="CG228" s="511"/>
      <c r="CH228" s="511"/>
      <c r="CI228" s="511"/>
      <c r="CJ228" s="511"/>
      <c r="CK228" s="511"/>
      <c r="CL228" s="511"/>
      <c r="CM228" s="511"/>
      <c r="CN228" s="511"/>
      <c r="CO228" s="511"/>
      <c r="CP228" s="511"/>
      <c r="CQ228" s="511"/>
      <c r="CR228" s="511"/>
      <c r="CS228" s="511"/>
      <c r="CT228" s="511"/>
      <c r="CU228" s="511"/>
      <c r="CV228" s="511"/>
      <c r="CW228" s="511"/>
      <c r="CX228" s="511"/>
      <c r="CY228" s="511"/>
      <c r="CZ228" s="511"/>
      <c r="DA228" s="511"/>
      <c r="DB228" s="511"/>
      <c r="DC228" s="511"/>
      <c r="DD228" s="511"/>
      <c r="DE228" s="511"/>
      <c r="DF228" s="511"/>
      <c r="DG228" s="511"/>
      <c r="DH228" s="511"/>
      <c r="DI228" s="511"/>
      <c r="DJ228" s="511"/>
      <c r="DK228" s="511"/>
      <c r="DL228" s="511"/>
      <c r="DM228" s="511"/>
      <c r="DN228" s="511"/>
      <c r="DO228" s="511"/>
      <c r="DP228" s="511"/>
      <c r="DQ228" s="511"/>
      <c r="DR228" s="511"/>
      <c r="DS228" s="511"/>
      <c r="DT228" s="511"/>
      <c r="DU228" s="511"/>
      <c r="DV228" s="511"/>
      <c r="DW228" s="511"/>
      <c r="DX228" s="511"/>
      <c r="DY228" s="511"/>
      <c r="DZ228" s="511"/>
      <c r="EA228" s="511"/>
      <c r="EB228" s="511"/>
      <c r="EC228" s="511"/>
      <c r="ED228" s="511"/>
      <c r="EE228" s="511"/>
      <c r="EF228" s="511"/>
      <c r="EG228" s="511"/>
      <c r="EH228" s="511"/>
      <c r="EI228" s="511"/>
      <c r="EJ228" s="511"/>
      <c r="EK228" s="511"/>
      <c r="EL228" s="511"/>
      <c r="EM228" s="511"/>
      <c r="EN228" s="511"/>
      <c r="EO228" s="511"/>
      <c r="EP228" s="511"/>
      <c r="EQ228" s="511"/>
      <c r="ER228" s="511"/>
      <c r="ES228" s="511"/>
      <c r="ET228" s="511"/>
      <c r="EU228" s="511"/>
      <c r="EV228" s="511"/>
      <c r="EW228" s="511"/>
      <c r="EX228" s="511"/>
      <c r="EY228" s="511"/>
      <c r="EZ228" s="511"/>
      <c r="FA228" s="511"/>
      <c r="FB228" s="511"/>
      <c r="FC228" s="511"/>
      <c r="FD228" s="511"/>
      <c r="FE228" s="511"/>
      <c r="FF228" s="511"/>
      <c r="FG228" s="511"/>
      <c r="FH228" s="511"/>
      <c r="FI228" s="511"/>
      <c r="FJ228" s="511"/>
      <c r="FK228" s="511"/>
      <c r="FL228" s="511"/>
      <c r="FM228" s="511"/>
      <c r="FN228" s="511"/>
      <c r="FO228" s="511"/>
      <c r="FP228" s="511"/>
      <c r="FQ228" s="511"/>
      <c r="FR228" s="511"/>
      <c r="FS228" s="511"/>
      <c r="FT228" s="511"/>
      <c r="FU228" s="511"/>
      <c r="FV228" s="511"/>
      <c r="FW228" s="511"/>
      <c r="FX228" s="511"/>
      <c r="FY228" s="511"/>
      <c r="FZ228" s="511"/>
      <c r="GA228" s="511"/>
      <c r="GB228" s="511"/>
      <c r="GC228" s="511"/>
      <c r="GD228" s="511"/>
      <c r="GE228" s="511"/>
      <c r="GF228" s="511"/>
      <c r="GG228" s="511"/>
      <c r="GH228" s="511"/>
      <c r="GI228" s="511"/>
      <c r="GJ228" s="511"/>
      <c r="GK228" s="511"/>
      <c r="GL228" s="511"/>
      <c r="GM228" s="511"/>
      <c r="GN228" s="511"/>
      <c r="GO228" s="511"/>
      <c r="GP228" s="511"/>
      <c r="GQ228" s="511"/>
      <c r="GR228" s="511"/>
      <c r="GS228" s="511"/>
      <c r="GT228" s="511"/>
      <c r="GU228" s="511"/>
      <c r="GV228" s="511"/>
      <c r="GW228" s="511"/>
      <c r="GX228" s="511"/>
      <c r="GY228" s="511"/>
      <c r="GZ228" s="511"/>
      <c r="HA228" s="511"/>
      <c r="HB228" s="511"/>
      <c r="HC228" s="511"/>
      <c r="HD228" s="511"/>
    </row>
    <row r="229" s="505" customFormat="1" ht="27" customHeight="1" spans="1:21">
      <c r="A229" s="179">
        <v>2</v>
      </c>
      <c r="B229" s="180" t="s">
        <v>800</v>
      </c>
      <c r="C229" s="179" t="s">
        <v>103</v>
      </c>
      <c r="D229" s="179" t="s">
        <v>51</v>
      </c>
      <c r="E229" s="179" t="s">
        <v>642</v>
      </c>
      <c r="F229" s="180" t="s">
        <v>801</v>
      </c>
      <c r="G229" s="181" t="s">
        <v>106</v>
      </c>
      <c r="H229" s="179">
        <v>1000</v>
      </c>
      <c r="I229" s="179"/>
      <c r="J229" s="180"/>
      <c r="K229" s="179">
        <v>1000</v>
      </c>
      <c r="L229" s="180" t="s">
        <v>1790</v>
      </c>
      <c r="M229" s="179" t="s">
        <v>382</v>
      </c>
      <c r="N229" s="180"/>
      <c r="O229" s="618"/>
      <c r="P229" s="618"/>
      <c r="Q229" s="618"/>
      <c r="R229" s="618"/>
      <c r="S229" s="618"/>
      <c r="T229" s="618"/>
      <c r="U229" s="513"/>
    </row>
    <row r="230" s="516" customFormat="1" ht="33.75" spans="1:212">
      <c r="A230" s="179">
        <v>3</v>
      </c>
      <c r="B230" s="180" t="s">
        <v>803</v>
      </c>
      <c r="C230" s="179" t="s">
        <v>26</v>
      </c>
      <c r="D230" s="179" t="s">
        <v>51</v>
      </c>
      <c r="E230" s="181" t="s">
        <v>642</v>
      </c>
      <c r="F230" s="180" t="s">
        <v>804</v>
      </c>
      <c r="G230" s="181" t="s">
        <v>89</v>
      </c>
      <c r="H230" s="460">
        <v>21000</v>
      </c>
      <c r="I230" s="181">
        <v>0</v>
      </c>
      <c r="J230" s="191" t="s">
        <v>805</v>
      </c>
      <c r="K230" s="460">
        <v>11000</v>
      </c>
      <c r="L230" s="180" t="s">
        <v>1791</v>
      </c>
      <c r="M230" s="201" t="s">
        <v>178</v>
      </c>
      <c r="N230" s="201"/>
      <c r="O230" s="180" t="s">
        <v>646</v>
      </c>
      <c r="P230" s="179" t="s">
        <v>685</v>
      </c>
      <c r="Q230" s="201" t="s">
        <v>648</v>
      </c>
      <c r="R230" s="179" t="s">
        <v>685</v>
      </c>
      <c r="S230" s="201"/>
      <c r="T230" s="201"/>
      <c r="U230" s="510"/>
      <c r="V230" s="511"/>
      <c r="W230" s="511"/>
      <c r="X230" s="511"/>
      <c r="Y230" s="511"/>
      <c r="Z230" s="511"/>
      <c r="AA230" s="511"/>
      <c r="AB230" s="511"/>
      <c r="AC230" s="511"/>
      <c r="AD230" s="511"/>
      <c r="AE230" s="511"/>
      <c r="AF230" s="511"/>
      <c r="AG230" s="511"/>
      <c r="AH230" s="511"/>
      <c r="AI230" s="511"/>
      <c r="AJ230" s="511"/>
      <c r="AK230" s="511"/>
      <c r="AL230" s="511"/>
      <c r="AM230" s="511"/>
      <c r="AN230" s="511"/>
      <c r="AO230" s="511"/>
      <c r="AP230" s="511"/>
      <c r="AQ230" s="511"/>
      <c r="AR230" s="511"/>
      <c r="AS230" s="511"/>
      <c r="AT230" s="511"/>
      <c r="AU230" s="511"/>
      <c r="AV230" s="511"/>
      <c r="AW230" s="511"/>
      <c r="AX230" s="511"/>
      <c r="AY230" s="511"/>
      <c r="AZ230" s="511"/>
      <c r="BA230" s="511"/>
      <c r="BB230" s="511"/>
      <c r="BC230" s="511"/>
      <c r="BD230" s="511"/>
      <c r="BE230" s="511"/>
      <c r="BF230" s="511"/>
      <c r="BG230" s="511"/>
      <c r="BH230" s="511"/>
      <c r="BI230" s="511"/>
      <c r="BJ230" s="511"/>
      <c r="BK230" s="511"/>
      <c r="BL230" s="511"/>
      <c r="BM230" s="511"/>
      <c r="BN230" s="511"/>
      <c r="BO230" s="511"/>
      <c r="BP230" s="511"/>
      <c r="BQ230" s="511"/>
      <c r="BR230" s="511"/>
      <c r="BS230" s="511"/>
      <c r="BT230" s="511"/>
      <c r="BU230" s="511"/>
      <c r="BV230" s="511"/>
      <c r="BW230" s="511"/>
      <c r="BX230" s="511"/>
      <c r="BY230" s="511"/>
      <c r="BZ230" s="511"/>
      <c r="CA230" s="511"/>
      <c r="CB230" s="511"/>
      <c r="CC230" s="511"/>
      <c r="CD230" s="511"/>
      <c r="CE230" s="511"/>
      <c r="CF230" s="511"/>
      <c r="CG230" s="511"/>
      <c r="CH230" s="511"/>
      <c r="CI230" s="511"/>
      <c r="CJ230" s="511"/>
      <c r="CK230" s="511"/>
      <c r="CL230" s="511"/>
      <c r="CM230" s="511"/>
      <c r="CN230" s="511"/>
      <c r="CO230" s="511"/>
      <c r="CP230" s="511"/>
      <c r="CQ230" s="511"/>
      <c r="CR230" s="511"/>
      <c r="CS230" s="511"/>
      <c r="CT230" s="511"/>
      <c r="CU230" s="511"/>
      <c r="CV230" s="511"/>
      <c r="CW230" s="511"/>
      <c r="CX230" s="511"/>
      <c r="CY230" s="511"/>
      <c r="CZ230" s="511"/>
      <c r="DA230" s="511"/>
      <c r="DB230" s="511"/>
      <c r="DC230" s="511"/>
      <c r="DD230" s="511"/>
      <c r="DE230" s="511"/>
      <c r="DF230" s="511"/>
      <c r="DG230" s="511"/>
      <c r="DH230" s="511"/>
      <c r="DI230" s="511"/>
      <c r="DJ230" s="511"/>
      <c r="DK230" s="511"/>
      <c r="DL230" s="511"/>
      <c r="DM230" s="511"/>
      <c r="DN230" s="511"/>
      <c r="DO230" s="511"/>
      <c r="DP230" s="511"/>
      <c r="DQ230" s="511"/>
      <c r="DR230" s="511"/>
      <c r="DS230" s="511"/>
      <c r="DT230" s="511"/>
      <c r="DU230" s="511"/>
      <c r="DV230" s="511"/>
      <c r="DW230" s="511"/>
      <c r="DX230" s="511"/>
      <c r="DY230" s="511"/>
      <c r="DZ230" s="511"/>
      <c r="EA230" s="511"/>
      <c r="EB230" s="511"/>
      <c r="EC230" s="511"/>
      <c r="ED230" s="511"/>
      <c r="EE230" s="511"/>
      <c r="EF230" s="511"/>
      <c r="EG230" s="511"/>
      <c r="EH230" s="511"/>
      <c r="EI230" s="511"/>
      <c r="EJ230" s="511"/>
      <c r="EK230" s="511"/>
      <c r="EL230" s="511"/>
      <c r="EM230" s="511"/>
      <c r="EN230" s="511"/>
      <c r="EO230" s="511"/>
      <c r="EP230" s="511"/>
      <c r="EQ230" s="511"/>
      <c r="ER230" s="511"/>
      <c r="ES230" s="511"/>
      <c r="ET230" s="511"/>
      <c r="EU230" s="511"/>
      <c r="EV230" s="511"/>
      <c r="EW230" s="511"/>
      <c r="EX230" s="511"/>
      <c r="EY230" s="511"/>
      <c r="EZ230" s="511"/>
      <c r="FA230" s="511"/>
      <c r="FB230" s="511"/>
      <c r="FC230" s="511"/>
      <c r="FD230" s="511"/>
      <c r="FE230" s="511"/>
      <c r="FF230" s="511"/>
      <c r="FG230" s="511"/>
      <c r="FH230" s="511"/>
      <c r="FI230" s="511"/>
      <c r="FJ230" s="511"/>
      <c r="FK230" s="511"/>
      <c r="FL230" s="511"/>
      <c r="FM230" s="511"/>
      <c r="FN230" s="511"/>
      <c r="FO230" s="511"/>
      <c r="FP230" s="511"/>
      <c r="FQ230" s="511"/>
      <c r="FR230" s="511"/>
      <c r="FS230" s="511"/>
      <c r="FT230" s="511"/>
      <c r="FU230" s="511"/>
      <c r="FV230" s="511"/>
      <c r="FW230" s="511"/>
      <c r="FX230" s="511"/>
      <c r="FY230" s="511"/>
      <c r="FZ230" s="511"/>
      <c r="GA230" s="511"/>
      <c r="GB230" s="511"/>
      <c r="GC230" s="511"/>
      <c r="GD230" s="511"/>
      <c r="GE230" s="511"/>
      <c r="GF230" s="511"/>
      <c r="GG230" s="511"/>
      <c r="GH230" s="511"/>
      <c r="GI230" s="511"/>
      <c r="GJ230" s="511"/>
      <c r="GK230" s="511"/>
      <c r="GL230" s="511"/>
      <c r="GM230" s="511"/>
      <c r="GN230" s="511"/>
      <c r="GO230" s="511"/>
      <c r="GP230" s="511"/>
      <c r="GQ230" s="511"/>
      <c r="GR230" s="511"/>
      <c r="GS230" s="511"/>
      <c r="GT230" s="511"/>
      <c r="GU230" s="511"/>
      <c r="GV230" s="511"/>
      <c r="GW230" s="511"/>
      <c r="GX230" s="511"/>
      <c r="GY230" s="511"/>
      <c r="GZ230" s="511"/>
      <c r="HA230" s="511"/>
      <c r="HB230" s="511"/>
      <c r="HC230" s="511"/>
      <c r="HD230" s="511"/>
    </row>
    <row r="231" s="504" customFormat="1" ht="22.5" spans="1:212">
      <c r="A231" s="179">
        <v>4</v>
      </c>
      <c r="B231" s="180" t="s">
        <v>807</v>
      </c>
      <c r="C231" s="179" t="s">
        <v>26</v>
      </c>
      <c r="D231" s="179" t="s">
        <v>51</v>
      </c>
      <c r="E231" s="181" t="s">
        <v>642</v>
      </c>
      <c r="F231" s="180" t="s">
        <v>1792</v>
      </c>
      <c r="G231" s="181" t="s">
        <v>83</v>
      </c>
      <c r="H231" s="460">
        <v>50000</v>
      </c>
      <c r="I231" s="181">
        <v>0</v>
      </c>
      <c r="J231" s="191" t="s">
        <v>1793</v>
      </c>
      <c r="K231" s="181">
        <v>5000</v>
      </c>
      <c r="L231" s="180" t="s">
        <v>1794</v>
      </c>
      <c r="M231" s="201" t="s">
        <v>382</v>
      </c>
      <c r="N231" s="179"/>
      <c r="O231" s="180" t="s">
        <v>646</v>
      </c>
      <c r="P231" s="201" t="s">
        <v>647</v>
      </c>
      <c r="Q231" s="201" t="s">
        <v>648</v>
      </c>
      <c r="R231" s="201" t="s">
        <v>647</v>
      </c>
      <c r="S231" s="201"/>
      <c r="T231" s="179"/>
      <c r="U231" s="510"/>
      <c r="V231" s="518"/>
      <c r="W231" s="518"/>
      <c r="X231" s="518"/>
      <c r="Y231" s="518"/>
      <c r="Z231" s="518"/>
      <c r="AA231" s="518"/>
      <c r="AB231" s="518"/>
      <c r="AC231" s="518"/>
      <c r="AD231" s="518"/>
      <c r="AE231" s="518"/>
      <c r="AF231" s="518"/>
      <c r="AG231" s="518"/>
      <c r="AH231" s="518"/>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c r="BM231" s="518"/>
      <c r="BN231" s="518"/>
      <c r="BO231" s="518"/>
      <c r="BP231" s="518"/>
      <c r="BQ231" s="518"/>
      <c r="BR231" s="518"/>
      <c r="BS231" s="518"/>
      <c r="BT231" s="518"/>
      <c r="BU231" s="518"/>
      <c r="BV231" s="518"/>
      <c r="BW231" s="518"/>
      <c r="BX231" s="518"/>
      <c r="BY231" s="518"/>
      <c r="BZ231" s="518"/>
      <c r="CA231" s="518"/>
      <c r="CB231" s="518"/>
      <c r="CC231" s="518"/>
      <c r="CD231" s="518"/>
      <c r="CE231" s="518"/>
      <c r="CF231" s="518"/>
      <c r="CG231" s="518"/>
      <c r="CH231" s="518"/>
      <c r="CI231" s="518"/>
      <c r="CJ231" s="518"/>
      <c r="CK231" s="518"/>
      <c r="CL231" s="518"/>
      <c r="CM231" s="518"/>
      <c r="CN231" s="518"/>
      <c r="CO231" s="518"/>
      <c r="CP231" s="518"/>
      <c r="CQ231" s="518"/>
      <c r="CR231" s="518"/>
      <c r="CS231" s="518"/>
      <c r="CT231" s="518"/>
      <c r="CU231" s="518"/>
      <c r="CV231" s="518"/>
      <c r="CW231" s="518"/>
      <c r="CX231" s="518"/>
      <c r="CY231" s="518"/>
      <c r="CZ231" s="518"/>
      <c r="DA231" s="518"/>
      <c r="DB231" s="518"/>
      <c r="DC231" s="518"/>
      <c r="DD231" s="518"/>
      <c r="DE231" s="518"/>
      <c r="DF231" s="518"/>
      <c r="DG231" s="518"/>
      <c r="DH231" s="518"/>
      <c r="DI231" s="518"/>
      <c r="DJ231" s="518"/>
      <c r="DK231" s="518"/>
      <c r="DL231" s="518"/>
      <c r="DM231" s="518"/>
      <c r="DN231" s="518"/>
      <c r="DO231" s="518"/>
      <c r="DP231" s="518"/>
      <c r="DQ231" s="518"/>
      <c r="DR231" s="518"/>
      <c r="DS231" s="518"/>
      <c r="DT231" s="518"/>
      <c r="DU231" s="518"/>
      <c r="DV231" s="518"/>
      <c r="DW231" s="518"/>
      <c r="DX231" s="518"/>
      <c r="DY231" s="518"/>
      <c r="DZ231" s="518"/>
      <c r="EA231" s="518"/>
      <c r="EB231" s="518"/>
      <c r="EC231" s="518"/>
      <c r="ED231" s="518"/>
      <c r="EE231" s="518"/>
      <c r="EF231" s="518"/>
      <c r="EG231" s="518"/>
      <c r="EH231" s="518"/>
      <c r="EI231" s="518"/>
      <c r="EJ231" s="518"/>
      <c r="EK231" s="518"/>
      <c r="EL231" s="518"/>
      <c r="EM231" s="518"/>
      <c r="EN231" s="518"/>
      <c r="EO231" s="518"/>
      <c r="EP231" s="518"/>
      <c r="EQ231" s="518"/>
      <c r="ER231" s="518"/>
      <c r="ES231" s="518"/>
      <c r="ET231" s="518"/>
      <c r="EU231" s="518"/>
      <c r="EV231" s="518"/>
      <c r="EW231" s="518"/>
      <c r="EX231" s="518"/>
      <c r="EY231" s="518"/>
      <c r="EZ231" s="518"/>
      <c r="FA231" s="518"/>
      <c r="FB231" s="518"/>
      <c r="FC231" s="518"/>
      <c r="FD231" s="518"/>
      <c r="FE231" s="518"/>
      <c r="FF231" s="518"/>
      <c r="FG231" s="518"/>
      <c r="FH231" s="518"/>
      <c r="FI231" s="518"/>
      <c r="FJ231" s="518"/>
      <c r="FK231" s="518"/>
      <c r="FL231" s="518"/>
      <c r="FM231" s="518"/>
      <c r="FN231" s="518"/>
      <c r="FO231" s="518"/>
      <c r="FP231" s="518"/>
      <c r="FQ231" s="518"/>
      <c r="FR231" s="518"/>
      <c r="FS231" s="518"/>
      <c r="FT231" s="518"/>
      <c r="FU231" s="518"/>
      <c r="FV231" s="518"/>
      <c r="FW231" s="518"/>
      <c r="FX231" s="518"/>
      <c r="FY231" s="518"/>
      <c r="FZ231" s="518"/>
      <c r="GA231" s="518"/>
      <c r="GB231" s="518"/>
      <c r="GC231" s="518"/>
      <c r="GD231" s="518"/>
      <c r="GE231" s="518"/>
      <c r="GF231" s="518"/>
      <c r="GG231" s="518"/>
      <c r="GH231" s="518"/>
      <c r="GI231" s="518"/>
      <c r="GJ231" s="518"/>
      <c r="GK231" s="518"/>
      <c r="GL231" s="518"/>
      <c r="GM231" s="518"/>
      <c r="GN231" s="518"/>
      <c r="GO231" s="518"/>
      <c r="GP231" s="518"/>
      <c r="GQ231" s="518"/>
      <c r="GR231" s="518"/>
      <c r="GS231" s="518"/>
      <c r="GT231" s="518"/>
      <c r="GU231" s="518"/>
      <c r="GV231" s="518"/>
      <c r="GW231" s="518"/>
      <c r="GX231" s="518"/>
      <c r="GY231" s="518"/>
      <c r="GZ231" s="518"/>
      <c r="HA231" s="518"/>
      <c r="HB231" s="518"/>
      <c r="HC231" s="518"/>
      <c r="HD231" s="518"/>
    </row>
    <row r="232" s="562" customFormat="1" ht="33.75" spans="1:212">
      <c r="A232" s="179">
        <v>5</v>
      </c>
      <c r="B232" s="180" t="s">
        <v>1795</v>
      </c>
      <c r="C232" s="179" t="s">
        <v>26</v>
      </c>
      <c r="D232" s="179" t="s">
        <v>51</v>
      </c>
      <c r="E232" s="181" t="s">
        <v>642</v>
      </c>
      <c r="F232" s="180" t="s">
        <v>1796</v>
      </c>
      <c r="G232" s="181" t="s">
        <v>89</v>
      </c>
      <c r="H232" s="460">
        <v>39000</v>
      </c>
      <c r="I232" s="181">
        <v>0</v>
      </c>
      <c r="J232" s="191" t="s">
        <v>1747</v>
      </c>
      <c r="K232" s="470">
        <v>5000</v>
      </c>
      <c r="L232" s="191" t="s">
        <v>1734</v>
      </c>
      <c r="M232" s="179" t="s">
        <v>70</v>
      </c>
      <c r="N232" s="179"/>
      <c r="O232" s="180" t="s">
        <v>814</v>
      </c>
      <c r="P232" s="201" t="s">
        <v>672</v>
      </c>
      <c r="Q232" s="201" t="s">
        <v>648</v>
      </c>
      <c r="R232" s="201" t="s">
        <v>662</v>
      </c>
      <c r="S232" s="179"/>
      <c r="T232" s="179"/>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8"/>
      <c r="BI232" s="138"/>
      <c r="BJ232" s="138"/>
      <c r="BK232" s="138"/>
      <c r="BL232" s="138"/>
      <c r="BM232" s="138"/>
      <c r="BN232" s="138"/>
      <c r="BO232" s="138"/>
      <c r="BP232" s="138"/>
      <c r="BQ232" s="138"/>
      <c r="BR232" s="138"/>
      <c r="BS232" s="138"/>
      <c r="BT232" s="138"/>
      <c r="BU232" s="138"/>
      <c r="BV232" s="138"/>
      <c r="BW232" s="138"/>
      <c r="BX232" s="138"/>
      <c r="BY232" s="138"/>
      <c r="BZ232" s="138"/>
      <c r="CA232" s="138"/>
      <c r="CB232" s="138"/>
      <c r="CC232" s="138"/>
      <c r="CD232" s="138"/>
      <c r="CE232" s="138"/>
      <c r="CF232" s="138"/>
      <c r="CG232" s="138"/>
      <c r="CH232" s="138"/>
      <c r="CI232" s="138"/>
      <c r="CJ232" s="138"/>
      <c r="CK232" s="138"/>
      <c r="CL232" s="138"/>
      <c r="CM232" s="138"/>
      <c r="CN232" s="138"/>
      <c r="CO232" s="138"/>
      <c r="CP232" s="138"/>
      <c r="CQ232" s="138"/>
      <c r="CR232" s="138"/>
      <c r="CS232" s="138"/>
      <c r="CT232" s="138"/>
      <c r="CU232" s="138"/>
      <c r="CV232" s="138"/>
      <c r="CW232" s="138"/>
      <c r="CX232" s="138"/>
      <c r="CY232" s="138"/>
      <c r="CZ232" s="138"/>
      <c r="DA232" s="138"/>
      <c r="DB232" s="138"/>
      <c r="DC232" s="138"/>
      <c r="DD232" s="138"/>
      <c r="DE232" s="138"/>
      <c r="DF232" s="138"/>
      <c r="DG232" s="138"/>
      <c r="DH232" s="138"/>
      <c r="DI232" s="138"/>
      <c r="DJ232" s="138"/>
      <c r="DK232" s="138"/>
      <c r="DL232" s="138"/>
      <c r="DM232" s="138"/>
      <c r="DN232" s="138"/>
      <c r="DO232" s="138"/>
      <c r="DP232" s="138"/>
      <c r="DQ232" s="138"/>
      <c r="DR232" s="138"/>
      <c r="DS232" s="138"/>
      <c r="DT232" s="138"/>
      <c r="DU232" s="138"/>
      <c r="DV232" s="138"/>
      <c r="DW232" s="138"/>
      <c r="DX232" s="138"/>
      <c r="DY232" s="138"/>
      <c r="DZ232" s="138"/>
      <c r="EA232" s="138"/>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c r="EV232" s="138"/>
      <c r="EW232" s="138"/>
      <c r="EX232" s="138"/>
      <c r="EY232" s="138"/>
      <c r="EZ232" s="138"/>
      <c r="FA232" s="138"/>
      <c r="FB232" s="138"/>
      <c r="FC232" s="138"/>
      <c r="FD232" s="138"/>
      <c r="FE232" s="138"/>
      <c r="FF232" s="138"/>
      <c r="FG232" s="138"/>
      <c r="FH232" s="138"/>
      <c r="FI232" s="138"/>
      <c r="FJ232" s="138"/>
      <c r="FK232" s="138"/>
      <c r="FL232" s="138"/>
      <c r="FM232" s="138"/>
      <c r="FN232" s="138"/>
      <c r="FO232" s="138"/>
      <c r="FP232" s="138"/>
      <c r="FQ232" s="138"/>
      <c r="FR232" s="138"/>
      <c r="FS232" s="138"/>
      <c r="FT232" s="138"/>
      <c r="FU232" s="138"/>
      <c r="FV232" s="138"/>
      <c r="FW232" s="138"/>
      <c r="FX232" s="138"/>
      <c r="FY232" s="138"/>
      <c r="FZ232" s="138"/>
      <c r="GA232" s="138"/>
      <c r="GB232" s="138"/>
      <c r="GC232" s="138"/>
      <c r="GD232" s="138"/>
      <c r="GE232" s="138"/>
      <c r="GF232" s="138"/>
      <c r="GG232" s="138"/>
      <c r="GH232" s="138"/>
      <c r="GI232" s="138"/>
      <c r="GJ232" s="138"/>
      <c r="GK232" s="138"/>
      <c r="GL232" s="138"/>
      <c r="GM232" s="138"/>
      <c r="GN232" s="138"/>
      <c r="GO232" s="138"/>
      <c r="GP232" s="138"/>
      <c r="GQ232" s="138"/>
      <c r="GR232" s="138"/>
      <c r="GS232" s="138"/>
      <c r="GT232" s="138"/>
      <c r="GU232" s="138"/>
      <c r="GV232" s="138"/>
      <c r="GW232" s="138"/>
      <c r="GX232" s="138"/>
      <c r="GY232" s="138"/>
      <c r="GZ232" s="138"/>
      <c r="HA232" s="138"/>
      <c r="HB232" s="138"/>
      <c r="HC232" s="138"/>
      <c r="HD232" s="138"/>
    </row>
    <row r="233" s="562" customFormat="1" ht="22.5" spans="1:212">
      <c r="A233" s="179">
        <v>6</v>
      </c>
      <c r="B233" s="180" t="s">
        <v>1797</v>
      </c>
      <c r="C233" s="179" t="s">
        <v>26</v>
      </c>
      <c r="D233" s="179" t="s">
        <v>51</v>
      </c>
      <c r="E233" s="181" t="s">
        <v>642</v>
      </c>
      <c r="F233" s="180" t="s">
        <v>1798</v>
      </c>
      <c r="G233" s="181" t="s">
        <v>89</v>
      </c>
      <c r="H233" s="460">
        <v>25000</v>
      </c>
      <c r="I233" s="181">
        <v>0</v>
      </c>
      <c r="J233" s="191" t="s">
        <v>1747</v>
      </c>
      <c r="K233" s="470">
        <v>5000</v>
      </c>
      <c r="L233" s="191" t="s">
        <v>1734</v>
      </c>
      <c r="M233" s="179" t="s">
        <v>70</v>
      </c>
      <c r="N233" s="179"/>
      <c r="O233" s="180" t="s">
        <v>814</v>
      </c>
      <c r="P233" s="201" t="s">
        <v>672</v>
      </c>
      <c r="Q233" s="201" t="s">
        <v>648</v>
      </c>
      <c r="R233" s="201" t="s">
        <v>662</v>
      </c>
      <c r="S233" s="179"/>
      <c r="T233" s="179"/>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c r="BG233" s="138"/>
      <c r="BH233" s="138"/>
      <c r="BI233" s="138"/>
      <c r="BJ233" s="138"/>
      <c r="BK233" s="138"/>
      <c r="BL233" s="138"/>
      <c r="BM233" s="138"/>
      <c r="BN233" s="138"/>
      <c r="BO233" s="138"/>
      <c r="BP233" s="138"/>
      <c r="BQ233" s="138"/>
      <c r="BR233" s="138"/>
      <c r="BS233" s="138"/>
      <c r="BT233" s="138"/>
      <c r="BU233" s="138"/>
      <c r="BV233" s="138"/>
      <c r="BW233" s="138"/>
      <c r="BX233" s="138"/>
      <c r="BY233" s="138"/>
      <c r="BZ233" s="138"/>
      <c r="CA233" s="138"/>
      <c r="CB233" s="138"/>
      <c r="CC233" s="138"/>
      <c r="CD233" s="138"/>
      <c r="CE233" s="138"/>
      <c r="CF233" s="138"/>
      <c r="CG233" s="138"/>
      <c r="CH233" s="138"/>
      <c r="CI233" s="138"/>
      <c r="CJ233" s="138"/>
      <c r="CK233" s="138"/>
      <c r="CL233" s="138"/>
      <c r="CM233" s="138"/>
      <c r="CN233" s="138"/>
      <c r="CO233" s="138"/>
      <c r="CP233" s="138"/>
      <c r="CQ233" s="138"/>
      <c r="CR233" s="138"/>
      <c r="CS233" s="138"/>
      <c r="CT233" s="138"/>
      <c r="CU233" s="138"/>
      <c r="CV233" s="138"/>
      <c r="CW233" s="138"/>
      <c r="CX233" s="138"/>
      <c r="CY233" s="138"/>
      <c r="CZ233" s="138"/>
      <c r="DA233" s="138"/>
      <c r="DB233" s="138"/>
      <c r="DC233" s="138"/>
      <c r="DD233" s="138"/>
      <c r="DE233" s="138"/>
      <c r="DF233" s="138"/>
      <c r="DG233" s="138"/>
      <c r="DH233" s="138"/>
      <c r="DI233" s="138"/>
      <c r="DJ233" s="138"/>
      <c r="DK233" s="138"/>
      <c r="DL233" s="138"/>
      <c r="DM233" s="138"/>
      <c r="DN233" s="138"/>
      <c r="DO233" s="138"/>
      <c r="DP233" s="138"/>
      <c r="DQ233" s="138"/>
      <c r="DR233" s="138"/>
      <c r="DS233" s="138"/>
      <c r="DT233" s="138"/>
      <c r="DU233" s="138"/>
      <c r="DV233" s="138"/>
      <c r="DW233" s="138"/>
      <c r="DX233" s="138"/>
      <c r="DY233" s="138"/>
      <c r="DZ233" s="138"/>
      <c r="EA233" s="138"/>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c r="EV233" s="138"/>
      <c r="EW233" s="138"/>
      <c r="EX233" s="138"/>
      <c r="EY233" s="138"/>
      <c r="EZ233" s="138"/>
      <c r="FA233" s="138"/>
      <c r="FB233" s="138"/>
      <c r="FC233" s="138"/>
      <c r="FD233" s="138"/>
      <c r="FE233" s="138"/>
      <c r="FF233" s="138"/>
      <c r="FG233" s="138"/>
      <c r="FH233" s="138"/>
      <c r="FI233" s="138"/>
      <c r="FJ233" s="138"/>
      <c r="FK233" s="138"/>
      <c r="FL233" s="138"/>
      <c r="FM233" s="138"/>
      <c r="FN233" s="138"/>
      <c r="FO233" s="138"/>
      <c r="FP233" s="138"/>
      <c r="FQ233" s="138"/>
      <c r="FR233" s="138"/>
      <c r="FS233" s="138"/>
      <c r="FT233" s="138"/>
      <c r="FU233" s="138"/>
      <c r="FV233" s="138"/>
      <c r="FW233" s="138"/>
      <c r="FX233" s="138"/>
      <c r="FY233" s="138"/>
      <c r="FZ233" s="138"/>
      <c r="GA233" s="138"/>
      <c r="GB233" s="138"/>
      <c r="GC233" s="138"/>
      <c r="GD233" s="138"/>
      <c r="GE233" s="138"/>
      <c r="GF233" s="138"/>
      <c r="GG233" s="138"/>
      <c r="GH233" s="138"/>
      <c r="GI233" s="138"/>
      <c r="GJ233" s="138"/>
      <c r="GK233" s="138"/>
      <c r="GL233" s="138"/>
      <c r="GM233" s="138"/>
      <c r="GN233" s="138"/>
      <c r="GO233" s="138"/>
      <c r="GP233" s="138"/>
      <c r="GQ233" s="138"/>
      <c r="GR233" s="138"/>
      <c r="GS233" s="138"/>
      <c r="GT233" s="138"/>
      <c r="GU233" s="138"/>
      <c r="GV233" s="138"/>
      <c r="GW233" s="138"/>
      <c r="GX233" s="138"/>
      <c r="GY233" s="138"/>
      <c r="GZ233" s="138"/>
      <c r="HA233" s="138"/>
      <c r="HB233" s="138"/>
      <c r="HC233" s="138"/>
      <c r="HD233" s="138"/>
    </row>
    <row r="234" s="504" customFormat="1" ht="33.75" spans="1:212">
      <c r="A234" s="179">
        <v>7</v>
      </c>
      <c r="B234" s="180" t="s">
        <v>819</v>
      </c>
      <c r="C234" s="179" t="s">
        <v>188</v>
      </c>
      <c r="D234" s="179" t="s">
        <v>104</v>
      </c>
      <c r="E234" s="181" t="s">
        <v>642</v>
      </c>
      <c r="F234" s="191" t="s">
        <v>820</v>
      </c>
      <c r="G234" s="458" t="s">
        <v>106</v>
      </c>
      <c r="H234" s="460">
        <v>4000</v>
      </c>
      <c r="I234" s="181">
        <v>0</v>
      </c>
      <c r="J234" s="191" t="s">
        <v>1799</v>
      </c>
      <c r="K234" s="179">
        <v>2000</v>
      </c>
      <c r="L234" s="180" t="s">
        <v>1750</v>
      </c>
      <c r="M234" s="201" t="s">
        <v>178</v>
      </c>
      <c r="N234" s="179"/>
      <c r="O234" s="180" t="s">
        <v>678</v>
      </c>
      <c r="P234" s="201" t="s">
        <v>656</v>
      </c>
      <c r="Q234" s="201" t="s">
        <v>648</v>
      </c>
      <c r="R234" s="201" t="s">
        <v>656</v>
      </c>
      <c r="S234" s="201"/>
      <c r="T234" s="179"/>
      <c r="U234" s="615"/>
      <c r="V234" s="518"/>
      <c r="W234" s="518"/>
      <c r="X234" s="518"/>
      <c r="Y234" s="518"/>
      <c r="Z234" s="518"/>
      <c r="AA234" s="518"/>
      <c r="AB234" s="518"/>
      <c r="AC234" s="518"/>
      <c r="AD234" s="518"/>
      <c r="AE234" s="518"/>
      <c r="AF234" s="518"/>
      <c r="AG234" s="518"/>
      <c r="AH234" s="518"/>
      <c r="AI234" s="518"/>
      <c r="AJ234" s="518"/>
      <c r="AK234" s="518"/>
      <c r="AL234" s="518"/>
      <c r="AM234" s="518"/>
      <c r="AN234" s="518"/>
      <c r="AO234" s="518"/>
      <c r="AP234" s="518"/>
      <c r="AQ234" s="518"/>
      <c r="AR234" s="518"/>
      <c r="AS234" s="518"/>
      <c r="AT234" s="518"/>
      <c r="AU234" s="518"/>
      <c r="AV234" s="518"/>
      <c r="AW234" s="518"/>
      <c r="AX234" s="518"/>
      <c r="AY234" s="518"/>
      <c r="AZ234" s="518"/>
      <c r="BA234" s="518"/>
      <c r="BB234" s="518"/>
      <c r="BC234" s="518"/>
      <c r="BD234" s="518"/>
      <c r="BE234" s="518"/>
      <c r="BF234" s="518"/>
      <c r="BG234" s="518"/>
      <c r="BH234" s="518"/>
      <c r="BI234" s="518"/>
      <c r="BJ234" s="518"/>
      <c r="BK234" s="518"/>
      <c r="BL234" s="518"/>
      <c r="BM234" s="518"/>
      <c r="BN234" s="518"/>
      <c r="BO234" s="518"/>
      <c r="BP234" s="518"/>
      <c r="BQ234" s="518"/>
      <c r="BR234" s="518"/>
      <c r="BS234" s="518"/>
      <c r="BT234" s="518"/>
      <c r="BU234" s="518"/>
      <c r="BV234" s="518"/>
      <c r="BW234" s="518"/>
      <c r="BX234" s="518"/>
      <c r="BY234" s="518"/>
      <c r="BZ234" s="518"/>
      <c r="CA234" s="518"/>
      <c r="CB234" s="518"/>
      <c r="CC234" s="518"/>
      <c r="CD234" s="518"/>
      <c r="CE234" s="518"/>
      <c r="CF234" s="518"/>
      <c r="CG234" s="518"/>
      <c r="CH234" s="518"/>
      <c r="CI234" s="518"/>
      <c r="CJ234" s="518"/>
      <c r="CK234" s="518"/>
      <c r="CL234" s="518"/>
      <c r="CM234" s="518"/>
      <c r="CN234" s="518"/>
      <c r="CO234" s="518"/>
      <c r="CP234" s="518"/>
      <c r="CQ234" s="518"/>
      <c r="CR234" s="518"/>
      <c r="CS234" s="518"/>
      <c r="CT234" s="518"/>
      <c r="CU234" s="518"/>
      <c r="CV234" s="518"/>
      <c r="CW234" s="518"/>
      <c r="CX234" s="518"/>
      <c r="CY234" s="518"/>
      <c r="CZ234" s="518"/>
      <c r="DA234" s="518"/>
      <c r="DB234" s="518"/>
      <c r="DC234" s="518"/>
      <c r="DD234" s="518"/>
      <c r="DE234" s="518"/>
      <c r="DF234" s="518"/>
      <c r="DG234" s="518"/>
      <c r="DH234" s="518"/>
      <c r="DI234" s="518"/>
      <c r="DJ234" s="518"/>
      <c r="DK234" s="518"/>
      <c r="DL234" s="518"/>
      <c r="DM234" s="518"/>
      <c r="DN234" s="518"/>
      <c r="DO234" s="518"/>
      <c r="DP234" s="518"/>
      <c r="DQ234" s="518"/>
      <c r="DR234" s="518"/>
      <c r="DS234" s="518"/>
      <c r="DT234" s="518"/>
      <c r="DU234" s="518"/>
      <c r="DV234" s="518"/>
      <c r="DW234" s="518"/>
      <c r="DX234" s="518"/>
      <c r="DY234" s="518"/>
      <c r="DZ234" s="518"/>
      <c r="EA234" s="518"/>
      <c r="EB234" s="518"/>
      <c r="EC234" s="518"/>
      <c r="ED234" s="518"/>
      <c r="EE234" s="518"/>
      <c r="EF234" s="518"/>
      <c r="EG234" s="518"/>
      <c r="EH234" s="518"/>
      <c r="EI234" s="518"/>
      <c r="EJ234" s="518"/>
      <c r="EK234" s="518"/>
      <c r="EL234" s="518"/>
      <c r="EM234" s="518"/>
      <c r="EN234" s="518"/>
      <c r="EO234" s="518"/>
      <c r="EP234" s="518"/>
      <c r="EQ234" s="518"/>
      <c r="ER234" s="518"/>
      <c r="ES234" s="518"/>
      <c r="ET234" s="518"/>
      <c r="EU234" s="518"/>
      <c r="EV234" s="518"/>
      <c r="EW234" s="518"/>
      <c r="EX234" s="518"/>
      <c r="EY234" s="518"/>
      <c r="EZ234" s="518"/>
      <c r="FA234" s="518"/>
      <c r="FB234" s="518"/>
      <c r="FC234" s="518"/>
      <c r="FD234" s="518"/>
      <c r="FE234" s="518"/>
      <c r="FF234" s="518"/>
      <c r="FG234" s="518"/>
      <c r="FH234" s="518"/>
      <c r="FI234" s="518"/>
      <c r="FJ234" s="518"/>
      <c r="FK234" s="518"/>
      <c r="FL234" s="518"/>
      <c r="FM234" s="518"/>
      <c r="FN234" s="518"/>
      <c r="FO234" s="518"/>
      <c r="FP234" s="518"/>
      <c r="FQ234" s="518"/>
      <c r="FR234" s="518"/>
      <c r="FS234" s="518"/>
      <c r="FT234" s="518"/>
      <c r="FU234" s="518"/>
      <c r="FV234" s="518"/>
      <c r="FW234" s="518"/>
      <c r="FX234" s="518"/>
      <c r="FY234" s="518"/>
      <c r="FZ234" s="518"/>
      <c r="GA234" s="518"/>
      <c r="GB234" s="518"/>
      <c r="GC234" s="518"/>
      <c r="GD234" s="518"/>
      <c r="GE234" s="518"/>
      <c r="GF234" s="518"/>
      <c r="GG234" s="518"/>
      <c r="GH234" s="518"/>
      <c r="GI234" s="518"/>
      <c r="GJ234" s="518"/>
      <c r="GK234" s="518"/>
      <c r="GL234" s="518"/>
      <c r="GM234" s="518"/>
      <c r="GN234" s="518"/>
      <c r="GO234" s="518"/>
      <c r="GP234" s="518"/>
      <c r="GQ234" s="518"/>
      <c r="GR234" s="518"/>
      <c r="GS234" s="518"/>
      <c r="GT234" s="518"/>
      <c r="GU234" s="518"/>
      <c r="GV234" s="518"/>
      <c r="GW234" s="518"/>
      <c r="GX234" s="518"/>
      <c r="GY234" s="518"/>
      <c r="GZ234" s="518"/>
      <c r="HA234" s="518"/>
      <c r="HB234" s="518"/>
      <c r="HC234" s="518"/>
      <c r="HD234" s="518"/>
    </row>
    <row r="235" s="516" customFormat="1" ht="22.5" spans="1:212">
      <c r="A235" s="179">
        <v>8</v>
      </c>
      <c r="B235" s="180" t="s">
        <v>815</v>
      </c>
      <c r="C235" s="179" t="s">
        <v>103</v>
      </c>
      <c r="D235" s="179" t="s">
        <v>51</v>
      </c>
      <c r="E235" s="179" t="s">
        <v>642</v>
      </c>
      <c r="F235" s="180" t="s">
        <v>1800</v>
      </c>
      <c r="G235" s="181" t="s">
        <v>89</v>
      </c>
      <c r="H235" s="460">
        <v>30000</v>
      </c>
      <c r="I235" s="179">
        <v>200</v>
      </c>
      <c r="J235" s="191" t="s">
        <v>1801</v>
      </c>
      <c r="K235" s="179">
        <v>15000</v>
      </c>
      <c r="L235" s="180" t="s">
        <v>1802</v>
      </c>
      <c r="M235" s="179" t="s">
        <v>70</v>
      </c>
      <c r="N235" s="226"/>
      <c r="O235" s="180" t="s">
        <v>646</v>
      </c>
      <c r="P235" s="201" t="s">
        <v>647</v>
      </c>
      <c r="Q235" s="201" t="s">
        <v>648</v>
      </c>
      <c r="R235" s="201" t="s">
        <v>647</v>
      </c>
      <c r="S235" s="201"/>
      <c r="T235" s="179"/>
      <c r="U235" s="510"/>
      <c r="V235" s="511"/>
      <c r="W235" s="511"/>
      <c r="X235" s="511"/>
      <c r="Y235" s="511"/>
      <c r="Z235" s="511"/>
      <c r="AA235" s="511"/>
      <c r="AB235" s="511"/>
      <c r="AC235" s="511"/>
      <c r="AD235" s="511"/>
      <c r="AE235" s="511"/>
      <c r="AF235" s="511"/>
      <c r="AG235" s="511"/>
      <c r="AH235" s="511"/>
      <c r="AI235" s="511"/>
      <c r="AJ235" s="511"/>
      <c r="AK235" s="511"/>
      <c r="AL235" s="511"/>
      <c r="AM235" s="511"/>
      <c r="AN235" s="511"/>
      <c r="AO235" s="511"/>
      <c r="AP235" s="511"/>
      <c r="AQ235" s="511"/>
      <c r="AR235" s="511"/>
      <c r="AS235" s="511"/>
      <c r="AT235" s="511"/>
      <c r="AU235" s="511"/>
      <c r="AV235" s="511"/>
      <c r="AW235" s="511"/>
      <c r="AX235" s="511"/>
      <c r="AY235" s="511"/>
      <c r="AZ235" s="511"/>
      <c r="BA235" s="511"/>
      <c r="BB235" s="511"/>
      <c r="BC235" s="511"/>
      <c r="BD235" s="511"/>
      <c r="BE235" s="511"/>
      <c r="BF235" s="511"/>
      <c r="BG235" s="511"/>
      <c r="BH235" s="511"/>
      <c r="BI235" s="511"/>
      <c r="BJ235" s="511"/>
      <c r="BK235" s="511"/>
      <c r="BL235" s="511"/>
      <c r="BM235" s="511"/>
      <c r="BN235" s="511"/>
      <c r="BO235" s="511"/>
      <c r="BP235" s="511"/>
      <c r="BQ235" s="511"/>
      <c r="BR235" s="511"/>
      <c r="BS235" s="511"/>
      <c r="BT235" s="511"/>
      <c r="BU235" s="511"/>
      <c r="BV235" s="511"/>
      <c r="BW235" s="511"/>
      <c r="BX235" s="511"/>
      <c r="BY235" s="511"/>
      <c r="BZ235" s="511"/>
      <c r="CA235" s="511"/>
      <c r="CB235" s="511"/>
      <c r="CC235" s="511"/>
      <c r="CD235" s="511"/>
      <c r="CE235" s="511"/>
      <c r="CF235" s="511"/>
      <c r="CG235" s="511"/>
      <c r="CH235" s="511"/>
      <c r="CI235" s="511"/>
      <c r="CJ235" s="511"/>
      <c r="CK235" s="511"/>
      <c r="CL235" s="511"/>
      <c r="CM235" s="511"/>
      <c r="CN235" s="511"/>
      <c r="CO235" s="511"/>
      <c r="CP235" s="511"/>
      <c r="CQ235" s="511"/>
      <c r="CR235" s="511"/>
      <c r="CS235" s="511"/>
      <c r="CT235" s="511"/>
      <c r="CU235" s="511"/>
      <c r="CV235" s="511"/>
      <c r="CW235" s="511"/>
      <c r="CX235" s="511"/>
      <c r="CY235" s="511"/>
      <c r="CZ235" s="511"/>
      <c r="DA235" s="511"/>
      <c r="DB235" s="511"/>
      <c r="DC235" s="511"/>
      <c r="DD235" s="511"/>
      <c r="DE235" s="511"/>
      <c r="DF235" s="511"/>
      <c r="DG235" s="511"/>
      <c r="DH235" s="511"/>
      <c r="DI235" s="511"/>
      <c r="DJ235" s="511"/>
      <c r="DK235" s="511"/>
      <c r="DL235" s="511"/>
      <c r="DM235" s="511"/>
      <c r="DN235" s="511"/>
      <c r="DO235" s="511"/>
      <c r="DP235" s="511"/>
      <c r="DQ235" s="511"/>
      <c r="DR235" s="511"/>
      <c r="DS235" s="511"/>
      <c r="DT235" s="511"/>
      <c r="DU235" s="511"/>
      <c r="DV235" s="511"/>
      <c r="DW235" s="511"/>
      <c r="DX235" s="511"/>
      <c r="DY235" s="511"/>
      <c r="DZ235" s="511"/>
      <c r="EA235" s="511"/>
      <c r="EB235" s="511"/>
      <c r="EC235" s="511"/>
      <c r="ED235" s="511"/>
      <c r="EE235" s="511"/>
      <c r="EF235" s="511"/>
      <c r="EG235" s="511"/>
      <c r="EH235" s="511"/>
      <c r="EI235" s="511"/>
      <c r="EJ235" s="511"/>
      <c r="EK235" s="511"/>
      <c r="EL235" s="511"/>
      <c r="EM235" s="511"/>
      <c r="EN235" s="511"/>
      <c r="EO235" s="511"/>
      <c r="EP235" s="511"/>
      <c r="EQ235" s="511"/>
      <c r="ER235" s="511"/>
      <c r="ES235" s="511"/>
      <c r="ET235" s="511"/>
      <c r="EU235" s="511"/>
      <c r="EV235" s="511"/>
      <c r="EW235" s="511"/>
      <c r="EX235" s="511"/>
      <c r="EY235" s="511"/>
      <c r="EZ235" s="511"/>
      <c r="FA235" s="511"/>
      <c r="FB235" s="511"/>
      <c r="FC235" s="511"/>
      <c r="FD235" s="511"/>
      <c r="FE235" s="511"/>
      <c r="FF235" s="511"/>
      <c r="FG235" s="511"/>
      <c r="FH235" s="511"/>
      <c r="FI235" s="511"/>
      <c r="FJ235" s="511"/>
      <c r="FK235" s="511"/>
      <c r="FL235" s="511"/>
      <c r="FM235" s="511"/>
      <c r="FN235" s="511"/>
      <c r="FO235" s="511"/>
      <c r="FP235" s="511"/>
      <c r="FQ235" s="511"/>
      <c r="FR235" s="511"/>
      <c r="FS235" s="511"/>
      <c r="FT235" s="511"/>
      <c r="FU235" s="511"/>
      <c r="FV235" s="511"/>
      <c r="FW235" s="511"/>
      <c r="FX235" s="511"/>
      <c r="FY235" s="511"/>
      <c r="FZ235" s="511"/>
      <c r="GA235" s="511"/>
      <c r="GB235" s="511"/>
      <c r="GC235" s="511"/>
      <c r="GD235" s="511"/>
      <c r="GE235" s="511"/>
      <c r="GF235" s="511"/>
      <c r="GG235" s="511"/>
      <c r="GH235" s="511"/>
      <c r="GI235" s="511"/>
      <c r="GJ235" s="511"/>
      <c r="GK235" s="511"/>
      <c r="GL235" s="511"/>
      <c r="GM235" s="511"/>
      <c r="GN235" s="511"/>
      <c r="GO235" s="511"/>
      <c r="GP235" s="511"/>
      <c r="GQ235" s="511"/>
      <c r="GR235" s="511"/>
      <c r="GS235" s="511"/>
      <c r="GT235" s="511"/>
      <c r="GU235" s="511"/>
      <c r="GV235" s="511"/>
      <c r="GW235" s="511"/>
      <c r="GX235" s="511"/>
      <c r="GY235" s="511"/>
      <c r="GZ235" s="511"/>
      <c r="HA235" s="511"/>
      <c r="HB235" s="511"/>
      <c r="HC235" s="511"/>
      <c r="HD235" s="511"/>
    </row>
    <row r="236" s="448" customFormat="1" ht="22.5" spans="1:20">
      <c r="A236" s="183">
        <v>1</v>
      </c>
      <c r="B236" s="182" t="s">
        <v>949</v>
      </c>
      <c r="C236" s="464" t="s">
        <v>103</v>
      </c>
      <c r="D236" s="183" t="s">
        <v>1607</v>
      </c>
      <c r="E236" s="183" t="s">
        <v>894</v>
      </c>
      <c r="F236" s="182" t="s">
        <v>1803</v>
      </c>
      <c r="G236" s="184" t="s">
        <v>106</v>
      </c>
      <c r="H236" s="462">
        <v>5000</v>
      </c>
      <c r="I236" s="464"/>
      <c r="J236" s="483" t="s">
        <v>1804</v>
      </c>
      <c r="K236" s="464">
        <v>2000</v>
      </c>
      <c r="L236" s="465" t="s">
        <v>1805</v>
      </c>
      <c r="M236" s="464" t="s">
        <v>337</v>
      </c>
      <c r="N236" s="464" t="s">
        <v>34</v>
      </c>
      <c r="O236" s="457" t="s">
        <v>900</v>
      </c>
      <c r="P236" s="457" t="s">
        <v>948</v>
      </c>
      <c r="Q236" s="457" t="s">
        <v>900</v>
      </c>
      <c r="R236" s="457"/>
      <c r="S236" s="457"/>
      <c r="T236" s="457"/>
    </row>
    <row r="237" s="519" customFormat="1" ht="33.75" spans="1:20">
      <c r="A237" s="470">
        <v>2</v>
      </c>
      <c r="B237" s="465" t="s">
        <v>1046</v>
      </c>
      <c r="C237" s="464" t="s">
        <v>103</v>
      </c>
      <c r="D237" s="464" t="s">
        <v>1480</v>
      </c>
      <c r="E237" s="457" t="s">
        <v>984</v>
      </c>
      <c r="F237" s="465" t="s">
        <v>1047</v>
      </c>
      <c r="G237" s="457" t="s">
        <v>83</v>
      </c>
      <c r="H237" s="466">
        <v>50000</v>
      </c>
      <c r="I237" s="464">
        <v>100</v>
      </c>
      <c r="J237" s="483" t="s">
        <v>1048</v>
      </c>
      <c r="K237" s="464">
        <v>10000</v>
      </c>
      <c r="L237" s="465" t="s">
        <v>1806</v>
      </c>
      <c r="M237" s="464" t="s">
        <v>337</v>
      </c>
      <c r="N237" s="464"/>
      <c r="O237" s="588" t="s">
        <v>942</v>
      </c>
      <c r="P237" s="588"/>
      <c r="Q237" s="588"/>
      <c r="R237" s="535"/>
      <c r="S237" s="535"/>
      <c r="T237" s="535"/>
    </row>
    <row r="238" s="519" customFormat="1" ht="22.5" spans="1:20">
      <c r="A238" s="470">
        <v>5</v>
      </c>
      <c r="B238" s="465" t="s">
        <v>1054</v>
      </c>
      <c r="C238" s="464" t="s">
        <v>103</v>
      </c>
      <c r="D238" s="464" t="s">
        <v>1480</v>
      </c>
      <c r="E238" s="457" t="s">
        <v>984</v>
      </c>
      <c r="F238" s="465" t="s">
        <v>1807</v>
      </c>
      <c r="G238" s="457" t="s">
        <v>89</v>
      </c>
      <c r="H238" s="466">
        <v>10000</v>
      </c>
      <c r="I238" s="464">
        <v>0</v>
      </c>
      <c r="J238" s="483" t="s">
        <v>1485</v>
      </c>
      <c r="K238" s="464">
        <v>2000</v>
      </c>
      <c r="L238" s="465" t="s">
        <v>1734</v>
      </c>
      <c r="M238" s="464" t="s">
        <v>70</v>
      </c>
      <c r="N238" s="464"/>
      <c r="O238" s="588"/>
      <c r="P238" s="588"/>
      <c r="Q238" s="588"/>
      <c r="R238" s="535"/>
      <c r="S238" s="535"/>
      <c r="T238" s="535"/>
    </row>
    <row r="239" s="504" customFormat="1" ht="32.25" customHeight="1" spans="1:212">
      <c r="A239" s="183" t="s">
        <v>1808</v>
      </c>
      <c r="B239" s="180" t="s">
        <v>1409</v>
      </c>
      <c r="C239" s="179" t="s">
        <v>103</v>
      </c>
      <c r="D239" s="183" t="s">
        <v>104</v>
      </c>
      <c r="E239" s="181" t="s">
        <v>1410</v>
      </c>
      <c r="F239" s="180" t="s">
        <v>1411</v>
      </c>
      <c r="G239" s="332" t="s">
        <v>135</v>
      </c>
      <c r="H239" s="528">
        <v>20000</v>
      </c>
      <c r="I239" s="181"/>
      <c r="J239" s="191"/>
      <c r="K239" s="179">
        <v>5000</v>
      </c>
      <c r="L239" s="180" t="s">
        <v>1750</v>
      </c>
      <c r="M239" s="201" t="s">
        <v>178</v>
      </c>
      <c r="N239" s="179"/>
      <c r="O239" s="180"/>
      <c r="P239" s="201"/>
      <c r="Q239" s="201"/>
      <c r="R239" s="201"/>
      <c r="S239" s="201"/>
      <c r="T239" s="179"/>
      <c r="U239" s="510"/>
      <c r="V239" s="518"/>
      <c r="W239" s="518"/>
      <c r="X239" s="518"/>
      <c r="Y239" s="518"/>
      <c r="Z239" s="518"/>
      <c r="AA239" s="518"/>
      <c r="AB239" s="518"/>
      <c r="AC239" s="518"/>
      <c r="AD239" s="518"/>
      <c r="AE239" s="518"/>
      <c r="AF239" s="518"/>
      <c r="AG239" s="518"/>
      <c r="AH239" s="518"/>
      <c r="AI239" s="518"/>
      <c r="AJ239" s="518"/>
      <c r="AK239" s="518"/>
      <c r="AL239" s="518"/>
      <c r="AM239" s="518"/>
      <c r="AN239" s="518"/>
      <c r="AO239" s="518"/>
      <c r="AP239" s="518"/>
      <c r="AQ239" s="518"/>
      <c r="AR239" s="518"/>
      <c r="AS239" s="518"/>
      <c r="AT239" s="518"/>
      <c r="AU239" s="518"/>
      <c r="AV239" s="518"/>
      <c r="AW239" s="518"/>
      <c r="AX239" s="518"/>
      <c r="AY239" s="518"/>
      <c r="AZ239" s="518"/>
      <c r="BA239" s="518"/>
      <c r="BB239" s="518"/>
      <c r="BC239" s="518"/>
      <c r="BD239" s="518"/>
      <c r="BE239" s="518"/>
      <c r="BF239" s="518"/>
      <c r="BG239" s="518"/>
      <c r="BH239" s="518"/>
      <c r="BI239" s="518"/>
      <c r="BJ239" s="518"/>
      <c r="BK239" s="518"/>
      <c r="BL239" s="518"/>
      <c r="BM239" s="518"/>
      <c r="BN239" s="518"/>
      <c r="BO239" s="518"/>
      <c r="BP239" s="518"/>
      <c r="BQ239" s="518"/>
      <c r="BR239" s="518"/>
      <c r="BS239" s="518"/>
      <c r="BT239" s="518"/>
      <c r="BU239" s="518"/>
      <c r="BV239" s="518"/>
      <c r="BW239" s="518"/>
      <c r="BX239" s="518"/>
      <c r="BY239" s="518"/>
      <c r="BZ239" s="518"/>
      <c r="CA239" s="518"/>
      <c r="CB239" s="518"/>
      <c r="CC239" s="518"/>
      <c r="CD239" s="518"/>
      <c r="CE239" s="518"/>
      <c r="CF239" s="518"/>
      <c r="CG239" s="518"/>
      <c r="CH239" s="518"/>
      <c r="CI239" s="518"/>
      <c r="CJ239" s="518"/>
      <c r="CK239" s="518"/>
      <c r="CL239" s="518"/>
      <c r="CM239" s="518"/>
      <c r="CN239" s="518"/>
      <c r="CO239" s="518"/>
      <c r="CP239" s="518"/>
      <c r="CQ239" s="518"/>
      <c r="CR239" s="518"/>
      <c r="CS239" s="518"/>
      <c r="CT239" s="518"/>
      <c r="CU239" s="518"/>
      <c r="CV239" s="518"/>
      <c r="CW239" s="518"/>
      <c r="CX239" s="518"/>
      <c r="CY239" s="518"/>
      <c r="CZ239" s="518"/>
      <c r="DA239" s="518"/>
      <c r="DB239" s="518"/>
      <c r="DC239" s="518"/>
      <c r="DD239" s="518"/>
      <c r="DE239" s="518"/>
      <c r="DF239" s="518"/>
      <c r="DG239" s="518"/>
      <c r="DH239" s="518"/>
      <c r="DI239" s="518"/>
      <c r="DJ239" s="518"/>
      <c r="DK239" s="518"/>
      <c r="DL239" s="518"/>
      <c r="DM239" s="518"/>
      <c r="DN239" s="518"/>
      <c r="DO239" s="518"/>
      <c r="DP239" s="518"/>
      <c r="DQ239" s="518"/>
      <c r="DR239" s="518"/>
      <c r="DS239" s="518"/>
      <c r="DT239" s="518"/>
      <c r="DU239" s="518"/>
      <c r="DV239" s="518"/>
      <c r="DW239" s="518"/>
      <c r="DX239" s="518"/>
      <c r="DY239" s="518"/>
      <c r="DZ239" s="518"/>
      <c r="EA239" s="518"/>
      <c r="EB239" s="518"/>
      <c r="EC239" s="518"/>
      <c r="ED239" s="518"/>
      <c r="EE239" s="518"/>
      <c r="EF239" s="518"/>
      <c r="EG239" s="518"/>
      <c r="EH239" s="518"/>
      <c r="EI239" s="518"/>
      <c r="EJ239" s="518"/>
      <c r="EK239" s="518"/>
      <c r="EL239" s="518"/>
      <c r="EM239" s="518"/>
      <c r="EN239" s="518"/>
      <c r="EO239" s="518"/>
      <c r="EP239" s="518"/>
      <c r="EQ239" s="518"/>
      <c r="ER239" s="518"/>
      <c r="ES239" s="518"/>
      <c r="ET239" s="518"/>
      <c r="EU239" s="518"/>
      <c r="EV239" s="518"/>
      <c r="EW239" s="518"/>
      <c r="EX239" s="518"/>
      <c r="EY239" s="518"/>
      <c r="EZ239" s="518"/>
      <c r="FA239" s="518"/>
      <c r="FB239" s="518"/>
      <c r="FC239" s="518"/>
      <c r="FD239" s="518"/>
      <c r="FE239" s="518"/>
      <c r="FF239" s="518"/>
      <c r="FG239" s="518"/>
      <c r="FH239" s="518"/>
      <c r="FI239" s="518"/>
      <c r="FJ239" s="518"/>
      <c r="FK239" s="518"/>
      <c r="FL239" s="518"/>
      <c r="FM239" s="518"/>
      <c r="FN239" s="518"/>
      <c r="FO239" s="518"/>
      <c r="FP239" s="518"/>
      <c r="FQ239" s="518"/>
      <c r="FR239" s="518"/>
      <c r="FS239" s="518"/>
      <c r="FT239" s="518"/>
      <c r="FU239" s="518"/>
      <c r="FV239" s="518"/>
      <c r="FW239" s="518"/>
      <c r="FX239" s="518"/>
      <c r="FY239" s="518"/>
      <c r="FZ239" s="518"/>
      <c r="GA239" s="518"/>
      <c r="GB239" s="518"/>
      <c r="GC239" s="518"/>
      <c r="GD239" s="518"/>
      <c r="GE239" s="518"/>
      <c r="GF239" s="518"/>
      <c r="GG239" s="518"/>
      <c r="GH239" s="518"/>
      <c r="GI239" s="518"/>
      <c r="GJ239" s="518"/>
      <c r="GK239" s="518"/>
      <c r="GL239" s="518"/>
      <c r="GM239" s="518"/>
      <c r="GN239" s="518"/>
      <c r="GO239" s="518"/>
      <c r="GP239" s="518"/>
      <c r="GQ239" s="518"/>
      <c r="GR239" s="518"/>
      <c r="GS239" s="518"/>
      <c r="GT239" s="518"/>
      <c r="GU239" s="518"/>
      <c r="GV239" s="518"/>
      <c r="GW239" s="518"/>
      <c r="GX239" s="518"/>
      <c r="GY239" s="518"/>
      <c r="GZ239" s="518"/>
      <c r="HA239" s="518"/>
      <c r="HB239" s="518"/>
      <c r="HC239" s="518"/>
      <c r="HD239" s="518"/>
    </row>
    <row r="240" s="558" customFormat="1" ht="18.95" customHeight="1" spans="1:21">
      <c r="A240" s="566"/>
      <c r="B240" s="566" t="str">
        <f>"社会事业类"&amp;SUBTOTAL(3,A240:A247)&amp;"个"</f>
        <v>社会事业类6个</v>
      </c>
      <c r="C240" s="567"/>
      <c r="D240" s="566"/>
      <c r="E240" s="568"/>
      <c r="F240" s="569"/>
      <c r="G240" s="570"/>
      <c r="H240" s="571">
        <f t="shared" ref="H240:I240" si="13">SUM(H241:H246)</f>
        <v>55800</v>
      </c>
      <c r="I240" s="571">
        <f t="shared" si="13"/>
        <v>0</v>
      </c>
      <c r="J240" s="590"/>
      <c r="K240" s="571">
        <f>SUM(K241:K246)</f>
        <v>15960</v>
      </c>
      <c r="L240" s="569"/>
      <c r="M240" s="567"/>
      <c r="N240" s="567"/>
      <c r="O240" s="567"/>
      <c r="P240" s="567"/>
      <c r="Q240" s="567"/>
      <c r="R240" s="598"/>
      <c r="S240" s="598"/>
      <c r="T240"/>
      <c r="U240"/>
    </row>
    <row r="241" s="448" customFormat="1" ht="22.5" spans="1:20">
      <c r="A241" s="184">
        <v>1</v>
      </c>
      <c r="B241" s="483" t="s">
        <v>187</v>
      </c>
      <c r="C241" s="464" t="s">
        <v>188</v>
      </c>
      <c r="D241" s="457" t="s">
        <v>1481</v>
      </c>
      <c r="E241" s="457" t="s">
        <v>28</v>
      </c>
      <c r="F241" s="483" t="s">
        <v>1809</v>
      </c>
      <c r="G241" s="457" t="s">
        <v>83</v>
      </c>
      <c r="H241" s="466">
        <v>30000</v>
      </c>
      <c r="I241" s="501"/>
      <c r="J241" s="483" t="s">
        <v>1604</v>
      </c>
      <c r="K241" s="457">
        <v>10000</v>
      </c>
      <c r="L241" s="465" t="s">
        <v>1760</v>
      </c>
      <c r="M241" s="464" t="s">
        <v>70</v>
      </c>
      <c r="N241" s="457"/>
      <c r="O241" s="457" t="s">
        <v>193</v>
      </c>
      <c r="P241" s="457" t="s">
        <v>194</v>
      </c>
      <c r="Q241" s="457" t="s">
        <v>37</v>
      </c>
      <c r="R241" s="457" t="s">
        <v>157</v>
      </c>
      <c r="S241" s="201"/>
      <c r="T241" s="457" t="s">
        <v>180</v>
      </c>
    </row>
    <row r="242" s="503" customFormat="1" ht="22.5" spans="1:21">
      <c r="A242" s="184">
        <v>2</v>
      </c>
      <c r="B242" s="483" t="s">
        <v>195</v>
      </c>
      <c r="C242" s="464" t="s">
        <v>103</v>
      </c>
      <c r="D242" s="464" t="s">
        <v>137</v>
      </c>
      <c r="E242" s="457" t="s">
        <v>28</v>
      </c>
      <c r="F242" s="483" t="s">
        <v>1810</v>
      </c>
      <c r="G242" s="184" t="s">
        <v>89</v>
      </c>
      <c r="H242" s="466">
        <v>8000</v>
      </c>
      <c r="I242" s="501"/>
      <c r="J242" s="483" t="s">
        <v>1604</v>
      </c>
      <c r="K242" s="457">
        <v>2000</v>
      </c>
      <c r="L242" s="465" t="s">
        <v>1727</v>
      </c>
      <c r="M242" s="464" t="s">
        <v>70</v>
      </c>
      <c r="N242" s="457"/>
      <c r="O242" s="457"/>
      <c r="P242" s="457"/>
      <c r="Q242" s="457" t="s">
        <v>37</v>
      </c>
      <c r="R242" s="457" t="s">
        <v>48</v>
      </c>
      <c r="S242" s="201"/>
      <c r="T242" s="457"/>
      <c r="U242" s="507"/>
    </row>
    <row r="243" s="503" customFormat="1" ht="56.25" spans="1:21">
      <c r="A243" s="184">
        <v>3</v>
      </c>
      <c r="B243" s="480" t="s">
        <v>1811</v>
      </c>
      <c r="C243" s="464" t="s">
        <v>103</v>
      </c>
      <c r="D243" s="464" t="s">
        <v>137</v>
      </c>
      <c r="E243" s="201" t="s">
        <v>28</v>
      </c>
      <c r="F243" s="483" t="s">
        <v>1812</v>
      </c>
      <c r="G243" s="457" t="s">
        <v>135</v>
      </c>
      <c r="H243" s="466">
        <v>6000</v>
      </c>
      <c r="I243" s="501"/>
      <c r="J243" s="483" t="s">
        <v>1813</v>
      </c>
      <c r="K243" s="457">
        <v>1000</v>
      </c>
      <c r="L243" s="465" t="s">
        <v>1727</v>
      </c>
      <c r="M243" s="464" t="s">
        <v>70</v>
      </c>
      <c r="N243" s="514"/>
      <c r="O243" s="514"/>
      <c r="P243" s="514"/>
      <c r="Q243" s="457" t="s">
        <v>37</v>
      </c>
      <c r="R243" s="457" t="s">
        <v>95</v>
      </c>
      <c r="S243" s="514"/>
      <c r="T243" s="514"/>
      <c r="U243" s="507"/>
    </row>
    <row r="244" s="69" customFormat="1" ht="24" customHeight="1" spans="1:17">
      <c r="A244" s="184">
        <v>4</v>
      </c>
      <c r="B244" s="211" t="s">
        <v>386</v>
      </c>
      <c r="C244" s="603"/>
      <c r="D244" s="600" t="s">
        <v>1481</v>
      </c>
      <c r="E244" s="457" t="s">
        <v>267</v>
      </c>
      <c r="F244" s="617" t="s">
        <v>1814</v>
      </c>
      <c r="G244" s="184" t="s">
        <v>89</v>
      </c>
      <c r="H244" s="456">
        <v>10000</v>
      </c>
      <c r="I244" s="456"/>
      <c r="J244" s="479"/>
      <c r="K244" s="456">
        <v>2000</v>
      </c>
      <c r="L244" s="614" t="s">
        <v>1532</v>
      </c>
      <c r="M244" s="481" t="s">
        <v>34</v>
      </c>
      <c r="N244" s="470"/>
      <c r="O244" s="456"/>
      <c r="P244" s="456"/>
      <c r="Q244" s="456"/>
    </row>
    <row r="245" s="517" customFormat="1" ht="22.5" spans="1:212">
      <c r="A245" s="184">
        <v>5</v>
      </c>
      <c r="B245" s="180" t="s">
        <v>828</v>
      </c>
      <c r="C245" s="179" t="s">
        <v>26</v>
      </c>
      <c r="D245" s="201" t="s">
        <v>137</v>
      </c>
      <c r="E245" s="179" t="s">
        <v>642</v>
      </c>
      <c r="F245" s="180" t="s">
        <v>1815</v>
      </c>
      <c r="G245" s="184" t="s">
        <v>89</v>
      </c>
      <c r="H245" s="460">
        <v>800</v>
      </c>
      <c r="I245" s="181">
        <v>0</v>
      </c>
      <c r="J245" s="191" t="s">
        <v>1813</v>
      </c>
      <c r="K245" s="179">
        <v>480</v>
      </c>
      <c r="L245" s="180" t="s">
        <v>1750</v>
      </c>
      <c r="M245" s="201" t="s">
        <v>178</v>
      </c>
      <c r="N245" s="201"/>
      <c r="O245" s="180" t="s">
        <v>830</v>
      </c>
      <c r="P245" s="179" t="s">
        <v>831</v>
      </c>
      <c r="Q245" s="201" t="s">
        <v>648</v>
      </c>
      <c r="R245" s="201" t="s">
        <v>709</v>
      </c>
      <c r="S245" s="201"/>
      <c r="T245" s="201"/>
      <c r="U245" s="137"/>
      <c r="V245" s="504"/>
      <c r="W245" s="504"/>
      <c r="X245" s="504"/>
      <c r="Y245" s="504"/>
      <c r="Z245" s="504"/>
      <c r="AA245" s="504"/>
      <c r="AB245" s="504"/>
      <c r="AC245" s="504"/>
      <c r="AD245" s="504"/>
      <c r="AE245" s="504"/>
      <c r="AF245" s="504"/>
      <c r="AG245" s="504"/>
      <c r="AH245" s="504"/>
      <c r="AI245" s="504"/>
      <c r="AJ245" s="504"/>
      <c r="AK245" s="504"/>
      <c r="AL245" s="504"/>
      <c r="AM245" s="504"/>
      <c r="AN245" s="504"/>
      <c r="AO245" s="504"/>
      <c r="AP245" s="504"/>
      <c r="AQ245" s="504"/>
      <c r="AR245" s="504"/>
      <c r="AS245" s="504"/>
      <c r="AT245" s="504"/>
      <c r="AU245" s="504"/>
      <c r="AV245" s="504"/>
      <c r="AW245" s="504"/>
      <c r="AX245" s="504"/>
      <c r="AY245" s="504"/>
      <c r="AZ245" s="504"/>
      <c r="BA245" s="504"/>
      <c r="BB245" s="504"/>
      <c r="BC245" s="504"/>
      <c r="BD245" s="504"/>
      <c r="BE245" s="504"/>
      <c r="BF245" s="504"/>
      <c r="BG245" s="504"/>
      <c r="BH245" s="504"/>
      <c r="BI245" s="504"/>
      <c r="BJ245" s="504"/>
      <c r="BK245" s="504"/>
      <c r="BL245" s="504"/>
      <c r="BM245" s="504"/>
      <c r="BN245" s="504"/>
      <c r="BO245" s="504"/>
      <c r="BP245" s="504"/>
      <c r="BQ245" s="504"/>
      <c r="BR245" s="504"/>
      <c r="BS245" s="504"/>
      <c r="BT245" s="504"/>
      <c r="BU245" s="504"/>
      <c r="BV245" s="504"/>
      <c r="BW245" s="504"/>
      <c r="BX245" s="504"/>
      <c r="BY245" s="504"/>
      <c r="BZ245" s="504"/>
      <c r="CA245" s="504"/>
      <c r="CB245" s="504"/>
      <c r="CC245" s="504"/>
      <c r="CD245" s="504"/>
      <c r="CE245" s="504"/>
      <c r="CF245" s="504"/>
      <c r="CG245" s="504"/>
      <c r="CH245" s="504"/>
      <c r="CI245" s="504"/>
      <c r="CJ245" s="504"/>
      <c r="CK245" s="504"/>
      <c r="CL245" s="504"/>
      <c r="CM245" s="504"/>
      <c r="CN245" s="504"/>
      <c r="CO245" s="504"/>
      <c r="CP245" s="504"/>
      <c r="CQ245" s="504"/>
      <c r="CR245" s="504"/>
      <c r="CS245" s="504"/>
      <c r="CT245" s="504"/>
      <c r="CU245" s="504"/>
      <c r="CV245" s="504"/>
      <c r="CW245" s="504"/>
      <c r="CX245" s="504"/>
      <c r="CY245" s="504"/>
      <c r="CZ245" s="504"/>
      <c r="DA245" s="504"/>
      <c r="DB245" s="504"/>
      <c r="DC245" s="504"/>
      <c r="DD245" s="504"/>
      <c r="DE245" s="504"/>
      <c r="DF245" s="504"/>
      <c r="DG245" s="504"/>
      <c r="DH245" s="504"/>
      <c r="DI245" s="504"/>
      <c r="DJ245" s="504"/>
      <c r="DK245" s="504"/>
      <c r="DL245" s="504"/>
      <c r="DM245" s="504"/>
      <c r="DN245" s="504"/>
      <c r="DO245" s="504"/>
      <c r="DP245" s="504"/>
      <c r="DQ245" s="504"/>
      <c r="DR245" s="504"/>
      <c r="DS245" s="504"/>
      <c r="DT245" s="504"/>
      <c r="DU245" s="504"/>
      <c r="DV245" s="504"/>
      <c r="DW245" s="504"/>
      <c r="DX245" s="504"/>
      <c r="DY245" s="504"/>
      <c r="DZ245" s="504"/>
      <c r="EA245" s="504"/>
      <c r="EB245" s="504"/>
      <c r="EC245" s="504"/>
      <c r="ED245" s="504"/>
      <c r="EE245" s="504"/>
      <c r="EF245" s="504"/>
      <c r="EG245" s="504"/>
      <c r="EH245" s="504"/>
      <c r="EI245" s="504"/>
      <c r="EJ245" s="504"/>
      <c r="EK245" s="504"/>
      <c r="EL245" s="504"/>
      <c r="EM245" s="504"/>
      <c r="EN245" s="504"/>
      <c r="EO245" s="504"/>
      <c r="EP245" s="504"/>
      <c r="EQ245" s="504"/>
      <c r="ER245" s="504"/>
      <c r="ES245" s="504"/>
      <c r="ET245" s="504"/>
      <c r="EU245" s="504"/>
      <c r="EV245" s="504"/>
      <c r="EW245" s="504"/>
      <c r="EX245" s="504"/>
      <c r="EY245" s="504"/>
      <c r="EZ245" s="504"/>
      <c r="FA245" s="504"/>
      <c r="FB245" s="504"/>
      <c r="FC245" s="504"/>
      <c r="FD245" s="504"/>
      <c r="FE245" s="504"/>
      <c r="FF245" s="504"/>
      <c r="FG245" s="504"/>
      <c r="FH245" s="504"/>
      <c r="FI245" s="504"/>
      <c r="FJ245" s="504"/>
      <c r="FK245" s="504"/>
      <c r="FL245" s="504"/>
      <c r="FM245" s="504"/>
      <c r="FN245" s="504"/>
      <c r="FO245" s="504"/>
      <c r="FP245" s="504"/>
      <c r="FQ245" s="504"/>
      <c r="FR245" s="504"/>
      <c r="FS245" s="504"/>
      <c r="FT245" s="504"/>
      <c r="FU245" s="504"/>
      <c r="FV245" s="504"/>
      <c r="FW245" s="504"/>
      <c r="FX245" s="504"/>
      <c r="FY245" s="504"/>
      <c r="FZ245" s="504"/>
      <c r="GA245" s="504"/>
      <c r="GB245" s="504"/>
      <c r="GC245" s="504"/>
      <c r="GD245" s="504"/>
      <c r="GE245" s="504"/>
      <c r="GF245" s="504"/>
      <c r="GG245" s="504"/>
      <c r="GH245" s="504"/>
      <c r="GI245" s="504"/>
      <c r="GJ245" s="504"/>
      <c r="GK245" s="504"/>
      <c r="GL245" s="504"/>
      <c r="GM245" s="504"/>
      <c r="GN245" s="504"/>
      <c r="GO245" s="504"/>
      <c r="GP245" s="504"/>
      <c r="GQ245" s="504"/>
      <c r="GR245" s="504"/>
      <c r="GS245" s="504"/>
      <c r="GT245" s="504"/>
      <c r="GU245" s="504"/>
      <c r="GV245" s="504"/>
      <c r="GW245" s="504"/>
      <c r="GX245" s="504"/>
      <c r="GY245" s="504"/>
      <c r="GZ245" s="504"/>
      <c r="HA245" s="504"/>
      <c r="HB245" s="504"/>
      <c r="HC245" s="504"/>
      <c r="HD245" s="504"/>
    </row>
    <row r="246" s="517" customFormat="1" ht="22.5" spans="1:212">
      <c r="A246" s="184">
        <v>6</v>
      </c>
      <c r="B246" s="180" t="s">
        <v>832</v>
      </c>
      <c r="C246" s="179" t="s">
        <v>103</v>
      </c>
      <c r="D246" s="201" t="s">
        <v>137</v>
      </c>
      <c r="E246" s="179" t="s">
        <v>642</v>
      </c>
      <c r="F246" s="180" t="s">
        <v>1816</v>
      </c>
      <c r="G246" s="184" t="s">
        <v>89</v>
      </c>
      <c r="H246" s="460">
        <v>1000</v>
      </c>
      <c r="I246" s="181">
        <v>0</v>
      </c>
      <c r="J246" s="191" t="s">
        <v>1562</v>
      </c>
      <c r="K246" s="179">
        <v>480</v>
      </c>
      <c r="L246" s="180" t="s">
        <v>1817</v>
      </c>
      <c r="M246" s="201" t="s">
        <v>178</v>
      </c>
      <c r="N246" s="201"/>
      <c r="O246" s="180" t="s">
        <v>835</v>
      </c>
      <c r="P246" s="179" t="s">
        <v>836</v>
      </c>
      <c r="Q246" s="201" t="s">
        <v>648</v>
      </c>
      <c r="R246" s="201" t="s">
        <v>709</v>
      </c>
      <c r="S246" s="201"/>
      <c r="T246" s="201"/>
      <c r="U246" s="137"/>
      <c r="V246" s="504"/>
      <c r="W246" s="504"/>
      <c r="X246" s="504"/>
      <c r="Y246" s="504"/>
      <c r="Z246" s="504"/>
      <c r="AA246" s="504"/>
      <c r="AB246" s="504"/>
      <c r="AC246" s="504"/>
      <c r="AD246" s="504"/>
      <c r="AE246" s="504"/>
      <c r="AF246" s="504"/>
      <c r="AG246" s="504"/>
      <c r="AH246" s="504"/>
      <c r="AI246" s="504"/>
      <c r="AJ246" s="504"/>
      <c r="AK246" s="504"/>
      <c r="AL246" s="504"/>
      <c r="AM246" s="504"/>
      <c r="AN246" s="504"/>
      <c r="AO246" s="504"/>
      <c r="AP246" s="504"/>
      <c r="AQ246" s="504"/>
      <c r="AR246" s="504"/>
      <c r="AS246" s="504"/>
      <c r="AT246" s="504"/>
      <c r="AU246" s="504"/>
      <c r="AV246" s="504"/>
      <c r="AW246" s="504"/>
      <c r="AX246" s="504"/>
      <c r="AY246" s="504"/>
      <c r="AZ246" s="504"/>
      <c r="BA246" s="504"/>
      <c r="BB246" s="504"/>
      <c r="BC246" s="504"/>
      <c r="BD246" s="504"/>
      <c r="BE246" s="504"/>
      <c r="BF246" s="504"/>
      <c r="BG246" s="504"/>
      <c r="BH246" s="504"/>
      <c r="BI246" s="504"/>
      <c r="BJ246" s="504"/>
      <c r="BK246" s="504"/>
      <c r="BL246" s="504"/>
      <c r="BM246" s="504"/>
      <c r="BN246" s="504"/>
      <c r="BO246" s="504"/>
      <c r="BP246" s="504"/>
      <c r="BQ246" s="504"/>
      <c r="BR246" s="504"/>
      <c r="BS246" s="504"/>
      <c r="BT246" s="504"/>
      <c r="BU246" s="504"/>
      <c r="BV246" s="504"/>
      <c r="BW246" s="504"/>
      <c r="BX246" s="504"/>
      <c r="BY246" s="504"/>
      <c r="BZ246" s="504"/>
      <c r="CA246" s="504"/>
      <c r="CB246" s="504"/>
      <c r="CC246" s="504"/>
      <c r="CD246" s="504"/>
      <c r="CE246" s="504"/>
      <c r="CF246" s="504"/>
      <c r="CG246" s="504"/>
      <c r="CH246" s="504"/>
      <c r="CI246" s="504"/>
      <c r="CJ246" s="504"/>
      <c r="CK246" s="504"/>
      <c r="CL246" s="504"/>
      <c r="CM246" s="504"/>
      <c r="CN246" s="504"/>
      <c r="CO246" s="504"/>
      <c r="CP246" s="504"/>
      <c r="CQ246" s="504"/>
      <c r="CR246" s="504"/>
      <c r="CS246" s="504"/>
      <c r="CT246" s="504"/>
      <c r="CU246" s="504"/>
      <c r="CV246" s="504"/>
      <c r="CW246" s="504"/>
      <c r="CX246" s="504"/>
      <c r="CY246" s="504"/>
      <c r="CZ246" s="504"/>
      <c r="DA246" s="504"/>
      <c r="DB246" s="504"/>
      <c r="DC246" s="504"/>
      <c r="DD246" s="504"/>
      <c r="DE246" s="504"/>
      <c r="DF246" s="504"/>
      <c r="DG246" s="504"/>
      <c r="DH246" s="504"/>
      <c r="DI246" s="504"/>
      <c r="DJ246" s="504"/>
      <c r="DK246" s="504"/>
      <c r="DL246" s="504"/>
      <c r="DM246" s="504"/>
      <c r="DN246" s="504"/>
      <c r="DO246" s="504"/>
      <c r="DP246" s="504"/>
      <c r="DQ246" s="504"/>
      <c r="DR246" s="504"/>
      <c r="DS246" s="504"/>
      <c r="DT246" s="504"/>
      <c r="DU246" s="504"/>
      <c r="DV246" s="504"/>
      <c r="DW246" s="504"/>
      <c r="DX246" s="504"/>
      <c r="DY246" s="504"/>
      <c r="DZ246" s="504"/>
      <c r="EA246" s="504"/>
      <c r="EB246" s="504"/>
      <c r="EC246" s="504"/>
      <c r="ED246" s="504"/>
      <c r="EE246" s="504"/>
      <c r="EF246" s="504"/>
      <c r="EG246" s="504"/>
      <c r="EH246" s="504"/>
      <c r="EI246" s="504"/>
      <c r="EJ246" s="504"/>
      <c r="EK246" s="504"/>
      <c r="EL246" s="504"/>
      <c r="EM246" s="504"/>
      <c r="EN246" s="504"/>
      <c r="EO246" s="504"/>
      <c r="EP246" s="504"/>
      <c r="EQ246" s="504"/>
      <c r="ER246" s="504"/>
      <c r="ES246" s="504"/>
      <c r="ET246" s="504"/>
      <c r="EU246" s="504"/>
      <c r="EV246" s="504"/>
      <c r="EW246" s="504"/>
      <c r="EX246" s="504"/>
      <c r="EY246" s="504"/>
      <c r="EZ246" s="504"/>
      <c r="FA246" s="504"/>
      <c r="FB246" s="504"/>
      <c r="FC246" s="504"/>
      <c r="FD246" s="504"/>
      <c r="FE246" s="504"/>
      <c r="FF246" s="504"/>
      <c r="FG246" s="504"/>
      <c r="FH246" s="504"/>
      <c r="FI246" s="504"/>
      <c r="FJ246" s="504"/>
      <c r="FK246" s="504"/>
      <c r="FL246" s="504"/>
      <c r="FM246" s="504"/>
      <c r="FN246" s="504"/>
      <c r="FO246" s="504"/>
      <c r="FP246" s="504"/>
      <c r="FQ246" s="504"/>
      <c r="FR246" s="504"/>
      <c r="FS246" s="504"/>
      <c r="FT246" s="504"/>
      <c r="FU246" s="504"/>
      <c r="FV246" s="504"/>
      <c r="FW246" s="504"/>
      <c r="FX246" s="504"/>
      <c r="FY246" s="504"/>
      <c r="FZ246" s="504"/>
      <c r="GA246" s="504"/>
      <c r="GB246" s="504"/>
      <c r="GC246" s="504"/>
      <c r="GD246" s="504"/>
      <c r="GE246" s="504"/>
      <c r="GF246" s="504"/>
      <c r="GG246" s="504"/>
      <c r="GH246" s="504"/>
      <c r="GI246" s="504"/>
      <c r="GJ246" s="504"/>
      <c r="GK246" s="504"/>
      <c r="GL246" s="504"/>
      <c r="GM246" s="504"/>
      <c r="GN246" s="504"/>
      <c r="GO246" s="504"/>
      <c r="GP246" s="504"/>
      <c r="GQ246" s="504"/>
      <c r="GR246" s="504"/>
      <c r="GS246" s="504"/>
      <c r="GT246" s="504"/>
      <c r="GU246" s="504"/>
      <c r="GV246" s="504"/>
      <c r="GW246" s="504"/>
      <c r="GX246" s="504"/>
      <c r="GY246" s="504"/>
      <c r="GZ246" s="504"/>
      <c r="HA246" s="504"/>
      <c r="HB246" s="504"/>
      <c r="HC246" s="504"/>
      <c r="HD246" s="504"/>
    </row>
    <row r="247" s="558" customFormat="1" ht="18.95" customHeight="1" spans="1:21">
      <c r="A247" s="566"/>
      <c r="B247" s="566" t="str">
        <f>"商贸服务类"&amp;SUBTOTAL(3,A247:A253)-1&amp;"个"</f>
        <v>商贸服务类5个</v>
      </c>
      <c r="C247" s="567"/>
      <c r="D247" s="566"/>
      <c r="E247" s="568"/>
      <c r="F247" s="569"/>
      <c r="G247" s="570"/>
      <c r="H247" s="571">
        <f>SUM(H248:H252)</f>
        <v>385000</v>
      </c>
      <c r="I247" s="571"/>
      <c r="J247" s="590"/>
      <c r="K247" s="571">
        <f>SUM(K248:K252)</f>
        <v>18000</v>
      </c>
      <c r="L247" s="569"/>
      <c r="M247" s="567"/>
      <c r="N247" s="567"/>
      <c r="O247" s="567"/>
      <c r="P247" s="567"/>
      <c r="Q247" s="567"/>
      <c r="R247" s="598"/>
      <c r="S247" s="598"/>
      <c r="T247"/>
      <c r="U247"/>
    </row>
    <row r="248" s="498" customFormat="1" ht="22.5" spans="1:17">
      <c r="A248" s="184">
        <v>1</v>
      </c>
      <c r="B248" s="211" t="s">
        <v>1818</v>
      </c>
      <c r="C248" s="5"/>
      <c r="D248" s="5" t="s">
        <v>41</v>
      </c>
      <c r="E248" s="457" t="s">
        <v>267</v>
      </c>
      <c r="F248" s="13" t="s">
        <v>1819</v>
      </c>
      <c r="G248" s="184" t="s">
        <v>89</v>
      </c>
      <c r="H248" s="601">
        <v>15000</v>
      </c>
      <c r="I248" s="582"/>
      <c r="J248" s="608"/>
      <c r="K248" s="241">
        <v>4000</v>
      </c>
      <c r="L248" s="584" t="s">
        <v>1533</v>
      </c>
      <c r="M248" s="585" t="s">
        <v>178</v>
      </c>
      <c r="N248" s="586"/>
      <c r="O248" s="5"/>
      <c r="P248" s="587"/>
      <c r="Q248" s="587"/>
    </row>
    <row r="249" s="498" customFormat="1" ht="26.1" customHeight="1" spans="1:17">
      <c r="A249" s="184">
        <v>2</v>
      </c>
      <c r="B249" s="211" t="s">
        <v>1820</v>
      </c>
      <c r="C249" s="5"/>
      <c r="D249" s="5" t="s">
        <v>41</v>
      </c>
      <c r="E249" s="457" t="s">
        <v>267</v>
      </c>
      <c r="F249" s="13" t="s">
        <v>1821</v>
      </c>
      <c r="G249" s="184" t="s">
        <v>89</v>
      </c>
      <c r="H249" s="601">
        <v>30000</v>
      </c>
      <c r="I249" s="582"/>
      <c r="J249" s="608"/>
      <c r="K249" s="241">
        <v>1000</v>
      </c>
      <c r="L249" s="584" t="s">
        <v>1533</v>
      </c>
      <c r="M249" s="585" t="s">
        <v>178</v>
      </c>
      <c r="N249" s="586"/>
      <c r="O249" s="5"/>
      <c r="P249" s="587"/>
      <c r="Q249" s="587"/>
    </row>
    <row r="250" s="498" customFormat="1" ht="27.95" customHeight="1" spans="1:17">
      <c r="A250" s="184">
        <v>3</v>
      </c>
      <c r="B250" s="211" t="s">
        <v>361</v>
      </c>
      <c r="C250" s="5"/>
      <c r="D250" s="5" t="s">
        <v>41</v>
      </c>
      <c r="E250" s="457" t="s">
        <v>267</v>
      </c>
      <c r="F250" s="13" t="s">
        <v>1822</v>
      </c>
      <c r="G250" s="184" t="s">
        <v>83</v>
      </c>
      <c r="H250" s="601">
        <v>30000</v>
      </c>
      <c r="I250" s="582"/>
      <c r="J250" s="608"/>
      <c r="K250" s="241">
        <v>1000</v>
      </c>
      <c r="L250" s="584" t="s">
        <v>1533</v>
      </c>
      <c r="M250" s="585" t="s">
        <v>178</v>
      </c>
      <c r="N250" s="586"/>
      <c r="O250" s="5"/>
      <c r="P250" s="587"/>
      <c r="Q250" s="587"/>
    </row>
    <row r="251" s="498" customFormat="1" ht="45" spans="1:17">
      <c r="A251" s="184">
        <v>4</v>
      </c>
      <c r="B251" s="211" t="s">
        <v>372</v>
      </c>
      <c r="C251" s="5"/>
      <c r="D251" s="5" t="s">
        <v>41</v>
      </c>
      <c r="E251" s="457" t="s">
        <v>267</v>
      </c>
      <c r="F251" s="13" t="s">
        <v>373</v>
      </c>
      <c r="G251" s="184" t="s">
        <v>1780</v>
      </c>
      <c r="H251" s="601">
        <v>300000</v>
      </c>
      <c r="I251" s="582"/>
      <c r="J251" s="616"/>
      <c r="K251" s="407">
        <v>10000</v>
      </c>
      <c r="L251" s="614" t="s">
        <v>1532</v>
      </c>
      <c r="M251" s="25" t="s">
        <v>70</v>
      </c>
      <c r="N251" s="586"/>
      <c r="O251" s="5"/>
      <c r="P251" s="587"/>
      <c r="Q251" s="587"/>
    </row>
    <row r="252" ht="33.75" spans="1:20">
      <c r="A252" s="184">
        <v>5</v>
      </c>
      <c r="B252" s="182" t="s">
        <v>634</v>
      </c>
      <c r="C252" s="183" t="s">
        <v>26</v>
      </c>
      <c r="D252" s="183" t="s">
        <v>41</v>
      </c>
      <c r="E252" s="184" t="s">
        <v>439</v>
      </c>
      <c r="F252" s="182" t="s">
        <v>1823</v>
      </c>
      <c r="G252" s="184" t="s">
        <v>89</v>
      </c>
      <c r="H252" s="462">
        <v>10000</v>
      </c>
      <c r="I252" s="464"/>
      <c r="J252" s="182" t="s">
        <v>579</v>
      </c>
      <c r="K252" s="464">
        <v>2000</v>
      </c>
      <c r="L252" s="483" t="s">
        <v>1824</v>
      </c>
      <c r="M252" s="464" t="s">
        <v>34</v>
      </c>
      <c r="N252" s="457"/>
      <c r="O252" s="457" t="s">
        <v>636</v>
      </c>
      <c r="P252" s="457" t="s">
        <v>637</v>
      </c>
      <c r="Q252" s="457" t="s">
        <v>444</v>
      </c>
      <c r="R252" s="457" t="s">
        <v>452</v>
      </c>
      <c r="S252" s="464"/>
      <c r="T252" s="457" t="s">
        <v>285</v>
      </c>
    </row>
    <row r="253" s="557" customFormat="1" ht="20.1" customHeight="1" spans="1:20">
      <c r="A253" s="452" t="s">
        <v>217</v>
      </c>
      <c r="B253" s="453" t="str">
        <f>"前期项目"&amp;SUBTOTAL(3,A253:A337)-1&amp;"个"</f>
        <v>前期项目78个</v>
      </c>
      <c r="C253" s="532"/>
      <c r="D253" s="452"/>
      <c r="E253" s="533"/>
      <c r="F253" s="453"/>
      <c r="G253" s="454"/>
      <c r="H253" s="455">
        <f>SUM(H254,H264,H269,H273,H311,H331)</f>
        <v>9804100</v>
      </c>
      <c r="I253" s="455">
        <f>SUM(I254:I308)</f>
        <v>0</v>
      </c>
      <c r="J253" s="453"/>
      <c r="K253" s="455">
        <f>SUM(K254:K308)</f>
        <v>0</v>
      </c>
      <c r="L253" s="453"/>
      <c r="M253" s="532"/>
      <c r="N253" s="532"/>
      <c r="O253" s="532"/>
      <c r="P253" s="532"/>
      <c r="Q253" s="532"/>
      <c r="R253" s="532"/>
      <c r="S253" s="532"/>
      <c r="T253" s="592"/>
    </row>
    <row r="254" s="558" customFormat="1" ht="18" customHeight="1" spans="1:21">
      <c r="A254" s="566"/>
      <c r="B254" s="566" t="str">
        <f>"工业类"&amp;SUBTOTAL(3,A254:A264)&amp;"个"</f>
        <v>工业类9个</v>
      </c>
      <c r="C254" s="567"/>
      <c r="D254" s="566"/>
      <c r="E254" s="568"/>
      <c r="F254" s="569"/>
      <c r="G254" s="570"/>
      <c r="H254" s="571">
        <f>SUM(H255:H263)</f>
        <v>210800</v>
      </c>
      <c r="I254" s="571"/>
      <c r="J254" s="590"/>
      <c r="K254" s="571"/>
      <c r="L254" s="569"/>
      <c r="M254" s="567"/>
      <c r="N254" s="567"/>
      <c r="O254" s="567"/>
      <c r="P254" s="567"/>
      <c r="Q254" s="567"/>
      <c r="R254" s="598"/>
      <c r="S254" s="598"/>
      <c r="T254"/>
      <c r="U254"/>
    </row>
    <row r="255" s="516" customFormat="1" ht="27.75" customHeight="1" spans="1:212">
      <c r="A255" s="201">
        <v>1</v>
      </c>
      <c r="B255" s="207" t="s">
        <v>851</v>
      </c>
      <c r="C255" s="179" t="s">
        <v>188</v>
      </c>
      <c r="D255" s="201" t="s">
        <v>852</v>
      </c>
      <c r="E255" s="181" t="s">
        <v>642</v>
      </c>
      <c r="F255" s="180" t="s">
        <v>1825</v>
      </c>
      <c r="G255" s="184" t="s">
        <v>229</v>
      </c>
      <c r="H255" s="460">
        <v>10000</v>
      </c>
      <c r="I255" s="181"/>
      <c r="J255" s="180" t="s">
        <v>1562</v>
      </c>
      <c r="K255" s="181"/>
      <c r="L255" s="180" t="s">
        <v>1562</v>
      </c>
      <c r="M255" s="226"/>
      <c r="N255" s="226"/>
      <c r="O255" s="180" t="s">
        <v>854</v>
      </c>
      <c r="P255" s="179" t="s">
        <v>855</v>
      </c>
      <c r="Q255" s="201" t="s">
        <v>648</v>
      </c>
      <c r="R255" s="179" t="s">
        <v>856</v>
      </c>
      <c r="S255" s="226"/>
      <c r="T255" s="201"/>
      <c r="U255" s="510"/>
      <c r="V255" s="511"/>
      <c r="W255" s="511"/>
      <c r="X255" s="511"/>
      <c r="Y255" s="511"/>
      <c r="Z255" s="511"/>
      <c r="AA255" s="511"/>
      <c r="AB255" s="511"/>
      <c r="AC255" s="511"/>
      <c r="AD255" s="511"/>
      <c r="AE255" s="511"/>
      <c r="AF255" s="511"/>
      <c r="AG255" s="511"/>
      <c r="AH255" s="511"/>
      <c r="AI255" s="511"/>
      <c r="AJ255" s="511"/>
      <c r="AK255" s="511"/>
      <c r="AL255" s="511"/>
      <c r="AM255" s="511"/>
      <c r="AN255" s="511"/>
      <c r="AO255" s="511"/>
      <c r="AP255" s="511"/>
      <c r="AQ255" s="511"/>
      <c r="AR255" s="511"/>
      <c r="AS255" s="511"/>
      <c r="AT255" s="511"/>
      <c r="AU255" s="511"/>
      <c r="AV255" s="511"/>
      <c r="AW255" s="511"/>
      <c r="AX255" s="511"/>
      <c r="AY255" s="511"/>
      <c r="AZ255" s="511"/>
      <c r="BA255" s="511"/>
      <c r="BB255" s="511"/>
      <c r="BC255" s="511"/>
      <c r="BD255" s="511"/>
      <c r="BE255" s="511"/>
      <c r="BF255" s="511"/>
      <c r="BG255" s="511"/>
      <c r="BH255" s="511"/>
      <c r="BI255" s="511"/>
      <c r="BJ255" s="511"/>
      <c r="BK255" s="511"/>
      <c r="BL255" s="511"/>
      <c r="BM255" s="511"/>
      <c r="BN255" s="511"/>
      <c r="BO255" s="511"/>
      <c r="BP255" s="511"/>
      <c r="BQ255" s="511"/>
      <c r="BR255" s="511"/>
      <c r="BS255" s="511"/>
      <c r="BT255" s="511"/>
      <c r="BU255" s="511"/>
      <c r="BV255" s="511"/>
      <c r="BW255" s="511"/>
      <c r="BX255" s="511"/>
      <c r="BY255" s="511"/>
      <c r="BZ255" s="511"/>
      <c r="CA255" s="511"/>
      <c r="CB255" s="511"/>
      <c r="CC255" s="511"/>
      <c r="CD255" s="511"/>
      <c r="CE255" s="511"/>
      <c r="CF255" s="511"/>
      <c r="CG255" s="511"/>
      <c r="CH255" s="511"/>
      <c r="CI255" s="511"/>
      <c r="CJ255" s="511"/>
      <c r="CK255" s="511"/>
      <c r="CL255" s="511"/>
      <c r="CM255" s="511"/>
      <c r="CN255" s="511"/>
      <c r="CO255" s="511"/>
      <c r="CP255" s="511"/>
      <c r="CQ255" s="511"/>
      <c r="CR255" s="511"/>
      <c r="CS255" s="511"/>
      <c r="CT255" s="511"/>
      <c r="CU255" s="511"/>
      <c r="CV255" s="511"/>
      <c r="CW255" s="511"/>
      <c r="CX255" s="511"/>
      <c r="CY255" s="511"/>
      <c r="CZ255" s="511"/>
      <c r="DA255" s="511"/>
      <c r="DB255" s="511"/>
      <c r="DC255" s="511"/>
      <c r="DD255" s="511"/>
      <c r="DE255" s="511"/>
      <c r="DF255" s="511"/>
      <c r="DG255" s="511"/>
      <c r="DH255" s="511"/>
      <c r="DI255" s="511"/>
      <c r="DJ255" s="511"/>
      <c r="DK255" s="511"/>
      <c r="DL255" s="511"/>
      <c r="DM255" s="511"/>
      <c r="DN255" s="511"/>
      <c r="DO255" s="511"/>
      <c r="DP255" s="511"/>
      <c r="DQ255" s="511"/>
      <c r="DR255" s="511"/>
      <c r="DS255" s="511"/>
      <c r="DT255" s="511"/>
      <c r="DU255" s="511"/>
      <c r="DV255" s="511"/>
      <c r="DW255" s="511"/>
      <c r="DX255" s="511"/>
      <c r="DY255" s="511"/>
      <c r="DZ255" s="511"/>
      <c r="EA255" s="511"/>
      <c r="EB255" s="511"/>
      <c r="EC255" s="511"/>
      <c r="ED255" s="511"/>
      <c r="EE255" s="511"/>
      <c r="EF255" s="511"/>
      <c r="EG255" s="511"/>
      <c r="EH255" s="511"/>
      <c r="EI255" s="511"/>
      <c r="EJ255" s="511"/>
      <c r="EK255" s="511"/>
      <c r="EL255" s="511"/>
      <c r="EM255" s="511"/>
      <c r="EN255" s="511"/>
      <c r="EO255" s="511"/>
      <c r="EP255" s="511"/>
      <c r="EQ255" s="511"/>
      <c r="ER255" s="511"/>
      <c r="ES255" s="511"/>
      <c r="ET255" s="511"/>
      <c r="EU255" s="511"/>
      <c r="EV255" s="511"/>
      <c r="EW255" s="511"/>
      <c r="EX255" s="511"/>
      <c r="EY255" s="511"/>
      <c r="EZ255" s="511"/>
      <c r="FA255" s="511"/>
      <c r="FB255" s="511"/>
      <c r="FC255" s="511"/>
      <c r="FD255" s="511"/>
      <c r="FE255" s="511"/>
      <c r="FF255" s="511"/>
      <c r="FG255" s="511"/>
      <c r="FH255" s="511"/>
      <c r="FI255" s="511"/>
      <c r="FJ255" s="511"/>
      <c r="FK255" s="511"/>
      <c r="FL255" s="511"/>
      <c r="FM255" s="511"/>
      <c r="FN255" s="511"/>
      <c r="FO255" s="511"/>
      <c r="FP255" s="511"/>
      <c r="FQ255" s="511"/>
      <c r="FR255" s="511"/>
      <c r="FS255" s="511"/>
      <c r="FT255" s="511"/>
      <c r="FU255" s="511"/>
      <c r="FV255" s="511"/>
      <c r="FW255" s="511"/>
      <c r="FX255" s="511"/>
      <c r="FY255" s="511"/>
      <c r="FZ255" s="511"/>
      <c r="GA255" s="511"/>
      <c r="GB255" s="511"/>
      <c r="GC255" s="511"/>
      <c r="GD255" s="511"/>
      <c r="GE255" s="511"/>
      <c r="GF255" s="511"/>
      <c r="GG255" s="511"/>
      <c r="GH255" s="511"/>
      <c r="GI255" s="511"/>
      <c r="GJ255" s="511"/>
      <c r="GK255" s="511"/>
      <c r="GL255" s="511"/>
      <c r="GM255" s="511"/>
      <c r="GN255" s="511"/>
      <c r="GO255" s="511"/>
      <c r="GP255" s="511"/>
      <c r="GQ255" s="511"/>
      <c r="GR255" s="511"/>
      <c r="GS255" s="511"/>
      <c r="GT255" s="511"/>
      <c r="GU255" s="511"/>
      <c r="GV255" s="511"/>
      <c r="GW255" s="511"/>
      <c r="GX255" s="511"/>
      <c r="GY255" s="511"/>
      <c r="GZ255" s="511"/>
      <c r="HA255" s="511"/>
      <c r="HB255" s="511"/>
      <c r="HC255" s="511"/>
      <c r="HD255" s="511"/>
    </row>
    <row r="256" s="518" customFormat="1" ht="56.25" spans="1:212">
      <c r="A256" s="201">
        <v>2</v>
      </c>
      <c r="B256" s="207" t="s">
        <v>857</v>
      </c>
      <c r="C256" s="179" t="s">
        <v>858</v>
      </c>
      <c r="D256" s="179" t="s">
        <v>433</v>
      </c>
      <c r="E256" s="179" t="s">
        <v>1446</v>
      </c>
      <c r="F256" s="182" t="s">
        <v>859</v>
      </c>
      <c r="G256" s="181" t="s">
        <v>251</v>
      </c>
      <c r="H256" s="462">
        <v>6000</v>
      </c>
      <c r="I256" s="181"/>
      <c r="J256" s="191"/>
      <c r="K256" s="259"/>
      <c r="L256" s="180" t="s">
        <v>1826</v>
      </c>
      <c r="M256" s="338"/>
      <c r="N256" s="207"/>
      <c r="O256" s="619" t="s">
        <v>861</v>
      </c>
      <c r="P256" s="620"/>
      <c r="Q256" s="620"/>
      <c r="R256" s="620"/>
      <c r="S256" s="179"/>
      <c r="T256" s="179"/>
      <c r="U256" s="504"/>
      <c r="V256" s="504"/>
      <c r="W256" s="504"/>
      <c r="X256" s="504"/>
      <c r="Y256" s="504"/>
      <c r="Z256" s="504"/>
      <c r="AA256" s="504"/>
      <c r="AB256" s="504"/>
      <c r="AC256" s="504"/>
      <c r="AD256" s="504"/>
      <c r="AE256" s="504"/>
      <c r="AF256" s="504"/>
      <c r="AG256" s="504"/>
      <c r="AH256" s="504"/>
      <c r="AI256" s="504"/>
      <c r="AJ256" s="504"/>
      <c r="AK256" s="504"/>
      <c r="AL256" s="504"/>
      <c r="AM256" s="504"/>
      <c r="AN256" s="504"/>
      <c r="AO256" s="504"/>
      <c r="AP256" s="504"/>
      <c r="AQ256" s="504"/>
      <c r="AR256" s="504"/>
      <c r="AS256" s="504"/>
      <c r="AT256" s="504"/>
      <c r="AU256" s="504"/>
      <c r="AV256" s="504"/>
      <c r="AW256" s="504"/>
      <c r="AX256" s="504"/>
      <c r="AY256" s="504"/>
      <c r="AZ256" s="504"/>
      <c r="BA256" s="504"/>
      <c r="BB256" s="504"/>
      <c r="BC256" s="504"/>
      <c r="BD256" s="504"/>
      <c r="BE256" s="504"/>
      <c r="BF256" s="504"/>
      <c r="BG256" s="504"/>
      <c r="BH256" s="504"/>
      <c r="BI256" s="504"/>
      <c r="BJ256" s="504"/>
      <c r="BK256" s="504"/>
      <c r="BL256" s="504"/>
      <c r="BM256" s="504"/>
      <c r="BN256" s="504"/>
      <c r="BO256" s="504"/>
      <c r="BP256" s="504"/>
      <c r="BQ256" s="504"/>
      <c r="BR256" s="504"/>
      <c r="BS256" s="504"/>
      <c r="BT256" s="504"/>
      <c r="BU256" s="504"/>
      <c r="BV256" s="504"/>
      <c r="BW256" s="504"/>
      <c r="BX256" s="504"/>
      <c r="BY256" s="504"/>
      <c r="BZ256" s="504"/>
      <c r="CA256" s="504"/>
      <c r="CB256" s="504"/>
      <c r="CC256" s="504"/>
      <c r="CD256" s="504"/>
      <c r="CE256" s="504"/>
      <c r="CF256" s="504"/>
      <c r="CG256" s="504"/>
      <c r="CH256" s="504"/>
      <c r="CI256" s="504"/>
      <c r="CJ256" s="504"/>
      <c r="CK256" s="504"/>
      <c r="CL256" s="504"/>
      <c r="CM256" s="504"/>
      <c r="CN256" s="504"/>
      <c r="CO256" s="504"/>
      <c r="CP256" s="504"/>
      <c r="CQ256" s="504"/>
      <c r="CR256" s="504"/>
      <c r="CS256" s="504"/>
      <c r="CT256" s="504"/>
      <c r="CU256" s="504"/>
      <c r="CV256" s="504"/>
      <c r="CW256" s="504"/>
      <c r="CX256" s="504"/>
      <c r="CY256" s="504"/>
      <c r="CZ256" s="504"/>
      <c r="DA256" s="504"/>
      <c r="DB256" s="504"/>
      <c r="DC256" s="504"/>
      <c r="DD256" s="504"/>
      <c r="DE256" s="504"/>
      <c r="DF256" s="504"/>
      <c r="DG256" s="504"/>
      <c r="DH256" s="504"/>
      <c r="DI256" s="504"/>
      <c r="DJ256" s="504"/>
      <c r="DK256" s="504"/>
      <c r="DL256" s="504"/>
      <c r="DM256" s="504"/>
      <c r="DN256" s="504"/>
      <c r="DO256" s="504"/>
      <c r="DP256" s="504"/>
      <c r="DQ256" s="504"/>
      <c r="DR256" s="504"/>
      <c r="DS256" s="504"/>
      <c r="DT256" s="504"/>
      <c r="DU256" s="504"/>
      <c r="DV256" s="504"/>
      <c r="DW256" s="504"/>
      <c r="DX256" s="504"/>
      <c r="DY256" s="504"/>
      <c r="DZ256" s="504"/>
      <c r="EA256" s="504"/>
      <c r="EB256" s="504"/>
      <c r="EC256" s="504"/>
      <c r="ED256" s="504"/>
      <c r="EE256" s="504"/>
      <c r="EF256" s="504"/>
      <c r="EG256" s="504"/>
      <c r="EH256" s="504"/>
      <c r="EI256" s="504"/>
      <c r="EJ256" s="504"/>
      <c r="EK256" s="504"/>
      <c r="EL256" s="504"/>
      <c r="EM256" s="504"/>
      <c r="EN256" s="504"/>
      <c r="EO256" s="504"/>
      <c r="EP256" s="504"/>
      <c r="EQ256" s="504"/>
      <c r="ER256" s="504"/>
      <c r="ES256" s="504"/>
      <c r="ET256" s="504"/>
      <c r="EU256" s="504"/>
      <c r="EV256" s="504"/>
      <c r="EW256" s="504"/>
      <c r="EX256" s="504"/>
      <c r="EY256" s="504"/>
      <c r="EZ256" s="504"/>
      <c r="FA256" s="504"/>
      <c r="FB256" s="504"/>
      <c r="FC256" s="504"/>
      <c r="FD256" s="504"/>
      <c r="FE256" s="504"/>
      <c r="FF256" s="504"/>
      <c r="FG256" s="504"/>
      <c r="FH256" s="504"/>
      <c r="FI256" s="504"/>
      <c r="FJ256" s="504"/>
      <c r="FK256" s="504"/>
      <c r="FL256" s="504"/>
      <c r="FM256" s="504"/>
      <c r="FN256" s="504"/>
      <c r="FO256" s="504"/>
      <c r="FP256" s="504"/>
      <c r="FQ256" s="504"/>
      <c r="FR256" s="504"/>
      <c r="FS256" s="504"/>
      <c r="FT256" s="504"/>
      <c r="FU256" s="504"/>
      <c r="FV256" s="504"/>
      <c r="FW256" s="504"/>
      <c r="FX256" s="504"/>
      <c r="FY256" s="504"/>
      <c r="FZ256" s="504"/>
      <c r="GA256" s="504"/>
      <c r="GB256" s="504"/>
      <c r="GC256" s="504"/>
      <c r="GD256" s="504"/>
      <c r="GE256" s="504"/>
      <c r="GF256" s="504"/>
      <c r="GG256" s="504"/>
      <c r="GH256" s="504"/>
      <c r="GI256" s="504"/>
      <c r="GJ256" s="504"/>
      <c r="GK256" s="504"/>
      <c r="GL256" s="504"/>
      <c r="GM256" s="504"/>
      <c r="GN256" s="504"/>
      <c r="GO256" s="504"/>
      <c r="GP256" s="504"/>
      <c r="GQ256" s="504"/>
      <c r="GR256" s="504"/>
      <c r="GS256" s="504"/>
      <c r="GT256" s="504"/>
      <c r="GU256" s="504"/>
      <c r="GV256" s="504"/>
      <c r="GW256" s="504"/>
      <c r="GX256" s="504"/>
      <c r="GY256" s="504"/>
      <c r="GZ256" s="504"/>
      <c r="HA256" s="504"/>
      <c r="HB256" s="504"/>
      <c r="HC256" s="504"/>
      <c r="HD256" s="504"/>
    </row>
    <row r="257" s="518" customFormat="1" ht="30" customHeight="1" spans="1:212">
      <c r="A257" s="201">
        <v>3</v>
      </c>
      <c r="B257" s="207" t="s">
        <v>862</v>
      </c>
      <c r="C257" s="179" t="s">
        <v>858</v>
      </c>
      <c r="D257" s="179" t="s">
        <v>433</v>
      </c>
      <c r="E257" s="179" t="s">
        <v>1446</v>
      </c>
      <c r="F257" s="182" t="s">
        <v>1827</v>
      </c>
      <c r="G257" s="181" t="s">
        <v>251</v>
      </c>
      <c r="H257" s="462">
        <v>4000</v>
      </c>
      <c r="I257" s="181"/>
      <c r="J257" s="191"/>
      <c r="K257" s="259"/>
      <c r="L257" s="180" t="s">
        <v>1826</v>
      </c>
      <c r="M257" s="338"/>
      <c r="N257" s="207"/>
      <c r="O257" s="619" t="s">
        <v>864</v>
      </c>
      <c r="P257" s="620"/>
      <c r="Q257" s="620"/>
      <c r="R257" s="620"/>
      <c r="S257" s="179"/>
      <c r="T257" s="179"/>
      <c r="U257" s="504"/>
      <c r="V257" s="504"/>
      <c r="W257" s="504"/>
      <c r="X257" s="504"/>
      <c r="Y257" s="504"/>
      <c r="Z257" s="504"/>
      <c r="AA257" s="504"/>
      <c r="AB257" s="504"/>
      <c r="AC257" s="504"/>
      <c r="AD257" s="504"/>
      <c r="AE257" s="504"/>
      <c r="AF257" s="504"/>
      <c r="AG257" s="504"/>
      <c r="AH257" s="504"/>
      <c r="AI257" s="504"/>
      <c r="AJ257" s="504"/>
      <c r="AK257" s="504"/>
      <c r="AL257" s="504"/>
      <c r="AM257" s="504"/>
      <c r="AN257" s="504"/>
      <c r="AO257" s="504"/>
      <c r="AP257" s="504"/>
      <c r="AQ257" s="504"/>
      <c r="AR257" s="504"/>
      <c r="AS257" s="504"/>
      <c r="AT257" s="504"/>
      <c r="AU257" s="504"/>
      <c r="AV257" s="504"/>
      <c r="AW257" s="504"/>
      <c r="AX257" s="504"/>
      <c r="AY257" s="504"/>
      <c r="AZ257" s="504"/>
      <c r="BA257" s="504"/>
      <c r="BB257" s="504"/>
      <c r="BC257" s="504"/>
      <c r="BD257" s="504"/>
      <c r="BE257" s="504"/>
      <c r="BF257" s="504"/>
      <c r="BG257" s="504"/>
      <c r="BH257" s="504"/>
      <c r="BI257" s="504"/>
      <c r="BJ257" s="504"/>
      <c r="BK257" s="504"/>
      <c r="BL257" s="504"/>
      <c r="BM257" s="504"/>
      <c r="BN257" s="504"/>
      <c r="BO257" s="504"/>
      <c r="BP257" s="504"/>
      <c r="BQ257" s="504"/>
      <c r="BR257" s="504"/>
      <c r="BS257" s="504"/>
      <c r="BT257" s="504"/>
      <c r="BU257" s="504"/>
      <c r="BV257" s="504"/>
      <c r="BW257" s="504"/>
      <c r="BX257" s="504"/>
      <c r="BY257" s="504"/>
      <c r="BZ257" s="504"/>
      <c r="CA257" s="504"/>
      <c r="CB257" s="504"/>
      <c r="CC257" s="504"/>
      <c r="CD257" s="504"/>
      <c r="CE257" s="504"/>
      <c r="CF257" s="504"/>
      <c r="CG257" s="504"/>
      <c r="CH257" s="504"/>
      <c r="CI257" s="504"/>
      <c r="CJ257" s="504"/>
      <c r="CK257" s="504"/>
      <c r="CL257" s="504"/>
      <c r="CM257" s="504"/>
      <c r="CN257" s="504"/>
      <c r="CO257" s="504"/>
      <c r="CP257" s="504"/>
      <c r="CQ257" s="504"/>
      <c r="CR257" s="504"/>
      <c r="CS257" s="504"/>
      <c r="CT257" s="504"/>
      <c r="CU257" s="504"/>
      <c r="CV257" s="504"/>
      <c r="CW257" s="504"/>
      <c r="CX257" s="504"/>
      <c r="CY257" s="504"/>
      <c r="CZ257" s="504"/>
      <c r="DA257" s="504"/>
      <c r="DB257" s="504"/>
      <c r="DC257" s="504"/>
      <c r="DD257" s="504"/>
      <c r="DE257" s="504"/>
      <c r="DF257" s="504"/>
      <c r="DG257" s="504"/>
      <c r="DH257" s="504"/>
      <c r="DI257" s="504"/>
      <c r="DJ257" s="504"/>
      <c r="DK257" s="504"/>
      <c r="DL257" s="504"/>
      <c r="DM257" s="504"/>
      <c r="DN257" s="504"/>
      <c r="DO257" s="504"/>
      <c r="DP257" s="504"/>
      <c r="DQ257" s="504"/>
      <c r="DR257" s="504"/>
      <c r="DS257" s="504"/>
      <c r="DT257" s="504"/>
      <c r="DU257" s="504"/>
      <c r="DV257" s="504"/>
      <c r="DW257" s="504"/>
      <c r="DX257" s="504"/>
      <c r="DY257" s="504"/>
      <c r="DZ257" s="504"/>
      <c r="EA257" s="504"/>
      <c r="EB257" s="504"/>
      <c r="EC257" s="504"/>
      <c r="ED257" s="504"/>
      <c r="EE257" s="504"/>
      <c r="EF257" s="504"/>
      <c r="EG257" s="504"/>
      <c r="EH257" s="504"/>
      <c r="EI257" s="504"/>
      <c r="EJ257" s="504"/>
      <c r="EK257" s="504"/>
      <c r="EL257" s="504"/>
      <c r="EM257" s="504"/>
      <c r="EN257" s="504"/>
      <c r="EO257" s="504"/>
      <c r="EP257" s="504"/>
      <c r="EQ257" s="504"/>
      <c r="ER257" s="504"/>
      <c r="ES257" s="504"/>
      <c r="ET257" s="504"/>
      <c r="EU257" s="504"/>
      <c r="EV257" s="504"/>
      <c r="EW257" s="504"/>
      <c r="EX257" s="504"/>
      <c r="EY257" s="504"/>
      <c r="EZ257" s="504"/>
      <c r="FA257" s="504"/>
      <c r="FB257" s="504"/>
      <c r="FC257" s="504"/>
      <c r="FD257" s="504"/>
      <c r="FE257" s="504"/>
      <c r="FF257" s="504"/>
      <c r="FG257" s="504"/>
      <c r="FH257" s="504"/>
      <c r="FI257" s="504"/>
      <c r="FJ257" s="504"/>
      <c r="FK257" s="504"/>
      <c r="FL257" s="504"/>
      <c r="FM257" s="504"/>
      <c r="FN257" s="504"/>
      <c r="FO257" s="504"/>
      <c r="FP257" s="504"/>
      <c r="FQ257" s="504"/>
      <c r="FR257" s="504"/>
      <c r="FS257" s="504"/>
      <c r="FT257" s="504"/>
      <c r="FU257" s="504"/>
      <c r="FV257" s="504"/>
      <c r="FW257" s="504"/>
      <c r="FX257" s="504"/>
      <c r="FY257" s="504"/>
      <c r="FZ257" s="504"/>
      <c r="GA257" s="504"/>
      <c r="GB257" s="504"/>
      <c r="GC257" s="504"/>
      <c r="GD257" s="504"/>
      <c r="GE257" s="504"/>
      <c r="GF257" s="504"/>
      <c r="GG257" s="504"/>
      <c r="GH257" s="504"/>
      <c r="GI257" s="504"/>
      <c r="GJ257" s="504"/>
      <c r="GK257" s="504"/>
      <c r="GL257" s="504"/>
      <c r="GM257" s="504"/>
      <c r="GN257" s="504"/>
      <c r="GO257" s="504"/>
      <c r="GP257" s="504"/>
      <c r="GQ257" s="504"/>
      <c r="GR257" s="504"/>
      <c r="GS257" s="504"/>
      <c r="GT257" s="504"/>
      <c r="GU257" s="504"/>
      <c r="GV257" s="504"/>
      <c r="GW257" s="504"/>
      <c r="GX257" s="504"/>
      <c r="GY257" s="504"/>
      <c r="GZ257" s="504"/>
      <c r="HA257" s="504"/>
      <c r="HB257" s="504"/>
      <c r="HC257" s="504"/>
      <c r="HD257" s="504"/>
    </row>
    <row r="258" s="518" customFormat="1" ht="40.5" spans="1:212">
      <c r="A258" s="201">
        <v>4</v>
      </c>
      <c r="B258" s="207" t="s">
        <v>865</v>
      </c>
      <c r="C258" s="179" t="s">
        <v>858</v>
      </c>
      <c r="D258" s="179" t="s">
        <v>433</v>
      </c>
      <c r="E258" s="179" t="s">
        <v>1446</v>
      </c>
      <c r="F258" s="182" t="s">
        <v>866</v>
      </c>
      <c r="G258" s="181" t="s">
        <v>251</v>
      </c>
      <c r="H258" s="462">
        <v>3000</v>
      </c>
      <c r="I258" s="181"/>
      <c r="J258" s="191"/>
      <c r="K258" s="259"/>
      <c r="L258" s="180" t="s">
        <v>1826</v>
      </c>
      <c r="M258" s="338"/>
      <c r="N258" s="207"/>
      <c r="O258" s="619" t="s">
        <v>867</v>
      </c>
      <c r="P258" s="620"/>
      <c r="Q258" s="620"/>
      <c r="R258" s="620"/>
      <c r="S258" s="179"/>
      <c r="T258" s="179"/>
      <c r="U258" s="504"/>
      <c r="V258" s="504"/>
      <c r="W258" s="504"/>
      <c r="X258" s="504"/>
      <c r="Y258" s="504"/>
      <c r="Z258" s="504"/>
      <c r="AA258" s="504"/>
      <c r="AB258" s="504"/>
      <c r="AC258" s="504"/>
      <c r="AD258" s="504"/>
      <c r="AE258" s="504"/>
      <c r="AF258" s="504"/>
      <c r="AG258" s="504"/>
      <c r="AH258" s="504"/>
      <c r="AI258" s="504"/>
      <c r="AJ258" s="504"/>
      <c r="AK258" s="504"/>
      <c r="AL258" s="504"/>
      <c r="AM258" s="504"/>
      <c r="AN258" s="504"/>
      <c r="AO258" s="504"/>
      <c r="AP258" s="504"/>
      <c r="AQ258" s="504"/>
      <c r="AR258" s="504"/>
      <c r="AS258" s="504"/>
      <c r="AT258" s="504"/>
      <c r="AU258" s="504"/>
      <c r="AV258" s="504"/>
      <c r="AW258" s="504"/>
      <c r="AX258" s="504"/>
      <c r="AY258" s="504"/>
      <c r="AZ258" s="504"/>
      <c r="BA258" s="504"/>
      <c r="BB258" s="504"/>
      <c r="BC258" s="504"/>
      <c r="BD258" s="504"/>
      <c r="BE258" s="504"/>
      <c r="BF258" s="504"/>
      <c r="BG258" s="504"/>
      <c r="BH258" s="504"/>
      <c r="BI258" s="504"/>
      <c r="BJ258" s="504"/>
      <c r="BK258" s="504"/>
      <c r="BL258" s="504"/>
      <c r="BM258" s="504"/>
      <c r="BN258" s="504"/>
      <c r="BO258" s="504"/>
      <c r="BP258" s="504"/>
      <c r="BQ258" s="504"/>
      <c r="BR258" s="504"/>
      <c r="BS258" s="504"/>
      <c r="BT258" s="504"/>
      <c r="BU258" s="504"/>
      <c r="BV258" s="504"/>
      <c r="BW258" s="504"/>
      <c r="BX258" s="504"/>
      <c r="BY258" s="504"/>
      <c r="BZ258" s="504"/>
      <c r="CA258" s="504"/>
      <c r="CB258" s="504"/>
      <c r="CC258" s="504"/>
      <c r="CD258" s="504"/>
      <c r="CE258" s="504"/>
      <c r="CF258" s="504"/>
      <c r="CG258" s="504"/>
      <c r="CH258" s="504"/>
      <c r="CI258" s="504"/>
      <c r="CJ258" s="504"/>
      <c r="CK258" s="504"/>
      <c r="CL258" s="504"/>
      <c r="CM258" s="504"/>
      <c r="CN258" s="504"/>
      <c r="CO258" s="504"/>
      <c r="CP258" s="504"/>
      <c r="CQ258" s="504"/>
      <c r="CR258" s="504"/>
      <c r="CS258" s="504"/>
      <c r="CT258" s="504"/>
      <c r="CU258" s="504"/>
      <c r="CV258" s="504"/>
      <c r="CW258" s="504"/>
      <c r="CX258" s="504"/>
      <c r="CY258" s="504"/>
      <c r="CZ258" s="504"/>
      <c r="DA258" s="504"/>
      <c r="DB258" s="504"/>
      <c r="DC258" s="504"/>
      <c r="DD258" s="504"/>
      <c r="DE258" s="504"/>
      <c r="DF258" s="504"/>
      <c r="DG258" s="504"/>
      <c r="DH258" s="504"/>
      <c r="DI258" s="504"/>
      <c r="DJ258" s="504"/>
      <c r="DK258" s="504"/>
      <c r="DL258" s="504"/>
      <c r="DM258" s="504"/>
      <c r="DN258" s="504"/>
      <c r="DO258" s="504"/>
      <c r="DP258" s="504"/>
      <c r="DQ258" s="504"/>
      <c r="DR258" s="504"/>
      <c r="DS258" s="504"/>
      <c r="DT258" s="504"/>
      <c r="DU258" s="504"/>
      <c r="DV258" s="504"/>
      <c r="DW258" s="504"/>
      <c r="DX258" s="504"/>
      <c r="DY258" s="504"/>
      <c r="DZ258" s="504"/>
      <c r="EA258" s="504"/>
      <c r="EB258" s="504"/>
      <c r="EC258" s="504"/>
      <c r="ED258" s="504"/>
      <c r="EE258" s="504"/>
      <c r="EF258" s="504"/>
      <c r="EG258" s="504"/>
      <c r="EH258" s="504"/>
      <c r="EI258" s="504"/>
      <c r="EJ258" s="504"/>
      <c r="EK258" s="504"/>
      <c r="EL258" s="504"/>
      <c r="EM258" s="504"/>
      <c r="EN258" s="504"/>
      <c r="EO258" s="504"/>
      <c r="EP258" s="504"/>
      <c r="EQ258" s="504"/>
      <c r="ER258" s="504"/>
      <c r="ES258" s="504"/>
      <c r="ET258" s="504"/>
      <c r="EU258" s="504"/>
      <c r="EV258" s="504"/>
      <c r="EW258" s="504"/>
      <c r="EX258" s="504"/>
      <c r="EY258" s="504"/>
      <c r="EZ258" s="504"/>
      <c r="FA258" s="504"/>
      <c r="FB258" s="504"/>
      <c r="FC258" s="504"/>
      <c r="FD258" s="504"/>
      <c r="FE258" s="504"/>
      <c r="FF258" s="504"/>
      <c r="FG258" s="504"/>
      <c r="FH258" s="504"/>
      <c r="FI258" s="504"/>
      <c r="FJ258" s="504"/>
      <c r="FK258" s="504"/>
      <c r="FL258" s="504"/>
      <c r="FM258" s="504"/>
      <c r="FN258" s="504"/>
      <c r="FO258" s="504"/>
      <c r="FP258" s="504"/>
      <c r="FQ258" s="504"/>
      <c r="FR258" s="504"/>
      <c r="FS258" s="504"/>
      <c r="FT258" s="504"/>
      <c r="FU258" s="504"/>
      <c r="FV258" s="504"/>
      <c r="FW258" s="504"/>
      <c r="FX258" s="504"/>
      <c r="FY258" s="504"/>
      <c r="FZ258" s="504"/>
      <c r="GA258" s="504"/>
      <c r="GB258" s="504"/>
      <c r="GC258" s="504"/>
      <c r="GD258" s="504"/>
      <c r="GE258" s="504"/>
      <c r="GF258" s="504"/>
      <c r="GG258" s="504"/>
      <c r="GH258" s="504"/>
      <c r="GI258" s="504"/>
      <c r="GJ258" s="504"/>
      <c r="GK258" s="504"/>
      <c r="GL258" s="504"/>
      <c r="GM258" s="504"/>
      <c r="GN258" s="504"/>
      <c r="GO258" s="504"/>
      <c r="GP258" s="504"/>
      <c r="GQ258" s="504"/>
      <c r="GR258" s="504"/>
      <c r="GS258" s="504"/>
      <c r="GT258" s="504"/>
      <c r="GU258" s="504"/>
      <c r="GV258" s="504"/>
      <c r="GW258" s="504"/>
      <c r="GX258" s="504"/>
      <c r="GY258" s="504"/>
      <c r="GZ258" s="504"/>
      <c r="HA258" s="504"/>
      <c r="HB258" s="504"/>
      <c r="HC258" s="504"/>
      <c r="HD258" s="504"/>
    </row>
    <row r="259" s="518" customFormat="1" ht="42.95" customHeight="1" spans="1:212">
      <c r="A259" s="201">
        <v>5</v>
      </c>
      <c r="B259" s="207" t="s">
        <v>868</v>
      </c>
      <c r="C259" s="179" t="s">
        <v>858</v>
      </c>
      <c r="D259" s="179" t="s">
        <v>433</v>
      </c>
      <c r="E259" s="179" t="s">
        <v>1446</v>
      </c>
      <c r="F259" s="182" t="s">
        <v>869</v>
      </c>
      <c r="G259" s="181" t="s">
        <v>251</v>
      </c>
      <c r="H259" s="462">
        <v>10000</v>
      </c>
      <c r="I259" s="181"/>
      <c r="J259" s="191"/>
      <c r="K259" s="259"/>
      <c r="L259" s="180" t="s">
        <v>1826</v>
      </c>
      <c r="M259" s="338"/>
      <c r="N259" s="207"/>
      <c r="O259" s="619" t="s">
        <v>870</v>
      </c>
      <c r="P259" s="620"/>
      <c r="Q259" s="620"/>
      <c r="R259" s="620"/>
      <c r="S259" s="179"/>
      <c r="T259" s="179"/>
      <c r="U259" s="504"/>
      <c r="V259" s="504"/>
      <c r="W259" s="504"/>
      <c r="X259" s="504"/>
      <c r="Y259" s="504"/>
      <c r="Z259" s="504"/>
      <c r="AA259" s="504"/>
      <c r="AB259" s="504"/>
      <c r="AC259" s="504"/>
      <c r="AD259" s="504"/>
      <c r="AE259" s="504"/>
      <c r="AF259" s="504"/>
      <c r="AG259" s="504"/>
      <c r="AH259" s="504"/>
      <c r="AI259" s="504"/>
      <c r="AJ259" s="504"/>
      <c r="AK259" s="504"/>
      <c r="AL259" s="504"/>
      <c r="AM259" s="504"/>
      <c r="AN259" s="504"/>
      <c r="AO259" s="504"/>
      <c r="AP259" s="504"/>
      <c r="AQ259" s="504"/>
      <c r="AR259" s="504"/>
      <c r="AS259" s="504"/>
      <c r="AT259" s="504"/>
      <c r="AU259" s="504"/>
      <c r="AV259" s="504"/>
      <c r="AW259" s="504"/>
      <c r="AX259" s="504"/>
      <c r="AY259" s="504"/>
      <c r="AZ259" s="504"/>
      <c r="BA259" s="504"/>
      <c r="BB259" s="504"/>
      <c r="BC259" s="504"/>
      <c r="BD259" s="504"/>
      <c r="BE259" s="504"/>
      <c r="BF259" s="504"/>
      <c r="BG259" s="504"/>
      <c r="BH259" s="504"/>
      <c r="BI259" s="504"/>
      <c r="BJ259" s="504"/>
      <c r="BK259" s="504"/>
      <c r="BL259" s="504"/>
      <c r="BM259" s="504"/>
      <c r="BN259" s="504"/>
      <c r="BO259" s="504"/>
      <c r="BP259" s="504"/>
      <c r="BQ259" s="504"/>
      <c r="BR259" s="504"/>
      <c r="BS259" s="504"/>
      <c r="BT259" s="504"/>
      <c r="BU259" s="504"/>
      <c r="BV259" s="504"/>
      <c r="BW259" s="504"/>
      <c r="BX259" s="504"/>
      <c r="BY259" s="504"/>
      <c r="BZ259" s="504"/>
      <c r="CA259" s="504"/>
      <c r="CB259" s="504"/>
      <c r="CC259" s="504"/>
      <c r="CD259" s="504"/>
      <c r="CE259" s="504"/>
      <c r="CF259" s="504"/>
      <c r="CG259" s="504"/>
      <c r="CH259" s="504"/>
      <c r="CI259" s="504"/>
      <c r="CJ259" s="504"/>
      <c r="CK259" s="504"/>
      <c r="CL259" s="504"/>
      <c r="CM259" s="504"/>
      <c r="CN259" s="504"/>
      <c r="CO259" s="504"/>
      <c r="CP259" s="504"/>
      <c r="CQ259" s="504"/>
      <c r="CR259" s="504"/>
      <c r="CS259" s="504"/>
      <c r="CT259" s="504"/>
      <c r="CU259" s="504"/>
      <c r="CV259" s="504"/>
      <c r="CW259" s="504"/>
      <c r="CX259" s="504"/>
      <c r="CY259" s="504"/>
      <c r="CZ259" s="504"/>
      <c r="DA259" s="504"/>
      <c r="DB259" s="504"/>
      <c r="DC259" s="504"/>
      <c r="DD259" s="504"/>
      <c r="DE259" s="504"/>
      <c r="DF259" s="504"/>
      <c r="DG259" s="504"/>
      <c r="DH259" s="504"/>
      <c r="DI259" s="504"/>
      <c r="DJ259" s="504"/>
      <c r="DK259" s="504"/>
      <c r="DL259" s="504"/>
      <c r="DM259" s="504"/>
      <c r="DN259" s="504"/>
      <c r="DO259" s="504"/>
      <c r="DP259" s="504"/>
      <c r="DQ259" s="504"/>
      <c r="DR259" s="504"/>
      <c r="DS259" s="504"/>
      <c r="DT259" s="504"/>
      <c r="DU259" s="504"/>
      <c r="DV259" s="504"/>
      <c r="DW259" s="504"/>
      <c r="DX259" s="504"/>
      <c r="DY259" s="504"/>
      <c r="DZ259" s="504"/>
      <c r="EA259" s="504"/>
      <c r="EB259" s="504"/>
      <c r="EC259" s="504"/>
      <c r="ED259" s="504"/>
      <c r="EE259" s="504"/>
      <c r="EF259" s="504"/>
      <c r="EG259" s="504"/>
      <c r="EH259" s="504"/>
      <c r="EI259" s="504"/>
      <c r="EJ259" s="504"/>
      <c r="EK259" s="504"/>
      <c r="EL259" s="504"/>
      <c r="EM259" s="504"/>
      <c r="EN259" s="504"/>
      <c r="EO259" s="504"/>
      <c r="EP259" s="504"/>
      <c r="EQ259" s="504"/>
      <c r="ER259" s="504"/>
      <c r="ES259" s="504"/>
      <c r="ET259" s="504"/>
      <c r="EU259" s="504"/>
      <c r="EV259" s="504"/>
      <c r="EW259" s="504"/>
      <c r="EX259" s="504"/>
      <c r="EY259" s="504"/>
      <c r="EZ259" s="504"/>
      <c r="FA259" s="504"/>
      <c r="FB259" s="504"/>
      <c r="FC259" s="504"/>
      <c r="FD259" s="504"/>
      <c r="FE259" s="504"/>
      <c r="FF259" s="504"/>
      <c r="FG259" s="504"/>
      <c r="FH259" s="504"/>
      <c r="FI259" s="504"/>
      <c r="FJ259" s="504"/>
      <c r="FK259" s="504"/>
      <c r="FL259" s="504"/>
      <c r="FM259" s="504"/>
      <c r="FN259" s="504"/>
      <c r="FO259" s="504"/>
      <c r="FP259" s="504"/>
      <c r="FQ259" s="504"/>
      <c r="FR259" s="504"/>
      <c r="FS259" s="504"/>
      <c r="FT259" s="504"/>
      <c r="FU259" s="504"/>
      <c r="FV259" s="504"/>
      <c r="FW259" s="504"/>
      <c r="FX259" s="504"/>
      <c r="FY259" s="504"/>
      <c r="FZ259" s="504"/>
      <c r="GA259" s="504"/>
      <c r="GB259" s="504"/>
      <c r="GC259" s="504"/>
      <c r="GD259" s="504"/>
      <c r="GE259" s="504"/>
      <c r="GF259" s="504"/>
      <c r="GG259" s="504"/>
      <c r="GH259" s="504"/>
      <c r="GI259" s="504"/>
      <c r="GJ259" s="504"/>
      <c r="GK259" s="504"/>
      <c r="GL259" s="504"/>
      <c r="GM259" s="504"/>
      <c r="GN259" s="504"/>
      <c r="GO259" s="504"/>
      <c r="GP259" s="504"/>
      <c r="GQ259" s="504"/>
      <c r="GR259" s="504"/>
      <c r="GS259" s="504"/>
      <c r="GT259" s="504"/>
      <c r="GU259" s="504"/>
      <c r="GV259" s="504"/>
      <c r="GW259" s="504"/>
      <c r="GX259" s="504"/>
      <c r="GY259" s="504"/>
      <c r="GZ259" s="504"/>
      <c r="HA259" s="504"/>
      <c r="HB259" s="504"/>
      <c r="HC259" s="504"/>
      <c r="HD259" s="504"/>
    </row>
    <row r="260" s="448" customFormat="1" ht="56.25" spans="1:20">
      <c r="A260" s="201">
        <v>6</v>
      </c>
      <c r="B260" s="182" t="s">
        <v>1379</v>
      </c>
      <c r="C260" s="183" t="s">
        <v>103</v>
      </c>
      <c r="D260" s="183" t="s">
        <v>433</v>
      </c>
      <c r="E260" s="184" t="s">
        <v>1144</v>
      </c>
      <c r="F260" s="182" t="s">
        <v>1828</v>
      </c>
      <c r="G260" s="184" t="s">
        <v>229</v>
      </c>
      <c r="H260" s="462">
        <v>12800</v>
      </c>
      <c r="I260" s="464"/>
      <c r="J260" s="182"/>
      <c r="K260" s="464"/>
      <c r="L260" s="483" t="s">
        <v>1562</v>
      </c>
      <c r="M260" s="464"/>
      <c r="N260" s="457"/>
      <c r="O260" s="457" t="s">
        <v>1150</v>
      </c>
      <c r="P260" s="457" t="s">
        <v>1249</v>
      </c>
      <c r="Q260" s="457" t="s">
        <v>1150</v>
      </c>
      <c r="R260" s="457" t="s">
        <v>1249</v>
      </c>
      <c r="S260" s="464"/>
      <c r="T260" s="457"/>
    </row>
    <row r="261" s="448" customFormat="1" ht="33.75" spans="1:20">
      <c r="A261" s="201">
        <v>7</v>
      </c>
      <c r="B261" s="182" t="s">
        <v>1381</v>
      </c>
      <c r="C261" s="183" t="s">
        <v>103</v>
      </c>
      <c r="D261" s="183" t="s">
        <v>433</v>
      </c>
      <c r="E261" s="184" t="s">
        <v>1144</v>
      </c>
      <c r="F261" s="182" t="s">
        <v>1382</v>
      </c>
      <c r="G261" s="184" t="s">
        <v>229</v>
      </c>
      <c r="H261" s="462">
        <v>15000</v>
      </c>
      <c r="I261" s="464"/>
      <c r="J261" s="182"/>
      <c r="K261" s="464"/>
      <c r="L261" s="483" t="s">
        <v>1562</v>
      </c>
      <c r="M261" s="464"/>
      <c r="N261" s="457"/>
      <c r="O261" s="457" t="s">
        <v>1150</v>
      </c>
      <c r="P261" s="457" t="s">
        <v>1249</v>
      </c>
      <c r="Q261" s="457" t="s">
        <v>1150</v>
      </c>
      <c r="R261" s="457" t="s">
        <v>1249</v>
      </c>
      <c r="S261" s="464"/>
      <c r="T261" s="457"/>
    </row>
    <row r="262" s="448" customFormat="1" ht="33" customHeight="1" spans="1:20">
      <c r="A262" s="201">
        <v>8</v>
      </c>
      <c r="B262" s="182" t="s">
        <v>960</v>
      </c>
      <c r="C262" s="183" t="s">
        <v>188</v>
      </c>
      <c r="D262" s="183" t="s">
        <v>433</v>
      </c>
      <c r="E262" s="184" t="s">
        <v>1265</v>
      </c>
      <c r="F262" s="182" t="s">
        <v>1829</v>
      </c>
      <c r="G262" s="184" t="s">
        <v>229</v>
      </c>
      <c r="H262" s="462">
        <v>100000</v>
      </c>
      <c r="I262" s="464"/>
      <c r="J262" s="182"/>
      <c r="K262" s="464"/>
      <c r="L262" s="483" t="s">
        <v>1830</v>
      </c>
      <c r="M262" s="464"/>
      <c r="N262" s="457"/>
      <c r="O262" s="457" t="s">
        <v>965</v>
      </c>
      <c r="P262" s="457"/>
      <c r="Q262" s="457" t="s">
        <v>966</v>
      </c>
      <c r="R262" s="457" t="s">
        <v>967</v>
      </c>
      <c r="S262" s="464"/>
      <c r="T262" s="457"/>
    </row>
    <row r="263" s="448" customFormat="1" ht="33.75" spans="1:20">
      <c r="A263" s="201">
        <v>9</v>
      </c>
      <c r="B263" s="182" t="s">
        <v>1831</v>
      </c>
      <c r="C263" s="183" t="s">
        <v>103</v>
      </c>
      <c r="D263" s="183" t="s">
        <v>433</v>
      </c>
      <c r="E263" s="183" t="s">
        <v>1265</v>
      </c>
      <c r="F263" s="182" t="s">
        <v>1832</v>
      </c>
      <c r="G263" s="184" t="s">
        <v>223</v>
      </c>
      <c r="H263" s="462">
        <v>50000</v>
      </c>
      <c r="I263" s="464"/>
      <c r="J263" s="182"/>
      <c r="K263" s="464"/>
      <c r="L263" s="483" t="s">
        <v>1833</v>
      </c>
      <c r="M263" s="464"/>
      <c r="N263" s="457"/>
      <c r="O263" s="457" t="s">
        <v>1834</v>
      </c>
      <c r="P263" s="457" t="s">
        <v>1835</v>
      </c>
      <c r="Q263" s="457" t="s">
        <v>966</v>
      </c>
      <c r="R263" s="457" t="s">
        <v>967</v>
      </c>
      <c r="S263" s="464"/>
      <c r="T263" s="457"/>
    </row>
    <row r="264" s="558" customFormat="1" ht="18" customHeight="1" spans="1:21">
      <c r="A264" s="566"/>
      <c r="B264" s="566" t="str">
        <f>"交通类"&amp;SUBTOTAL(3,A264:A269)&amp;"个"</f>
        <v>交通类4个</v>
      </c>
      <c r="C264" s="567"/>
      <c r="D264" s="566"/>
      <c r="E264" s="568"/>
      <c r="F264" s="569"/>
      <c r="G264" s="570"/>
      <c r="H264" s="571">
        <f>SUM(H265:H268)</f>
        <v>80000</v>
      </c>
      <c r="I264" s="571"/>
      <c r="J264" s="590"/>
      <c r="K264" s="571"/>
      <c r="L264" s="569"/>
      <c r="M264" s="567"/>
      <c r="N264" s="567"/>
      <c r="O264" s="567"/>
      <c r="P264" s="567"/>
      <c r="Q264" s="567"/>
      <c r="R264" s="598"/>
      <c r="S264" s="598"/>
      <c r="T264"/>
      <c r="U264"/>
    </row>
    <row r="265" ht="36" spans="1:20">
      <c r="A265" s="184">
        <v>1</v>
      </c>
      <c r="B265" s="180" t="s">
        <v>1423</v>
      </c>
      <c r="C265" s="464" t="s">
        <v>103</v>
      </c>
      <c r="D265" s="464" t="s">
        <v>124</v>
      </c>
      <c r="E265" s="457" t="s">
        <v>1424</v>
      </c>
      <c r="F265" s="492" t="s">
        <v>1425</v>
      </c>
      <c r="G265" s="457" t="s">
        <v>229</v>
      </c>
      <c r="H265" s="466">
        <v>25000</v>
      </c>
      <c r="I265" s="470"/>
      <c r="J265" s="524"/>
      <c r="K265" s="470"/>
      <c r="L265" s="180" t="s">
        <v>1604</v>
      </c>
      <c r="M265" s="464"/>
      <c r="N265" s="464"/>
      <c r="O265" s="473" t="s">
        <v>1032</v>
      </c>
      <c r="P265" s="473" t="s">
        <v>1033</v>
      </c>
      <c r="Q265" s="473" t="s">
        <v>700</v>
      </c>
      <c r="R265" s="473" t="s">
        <v>1034</v>
      </c>
      <c r="S265" s="473" t="s">
        <v>1489</v>
      </c>
      <c r="T265" s="473" t="s">
        <v>905</v>
      </c>
    </row>
    <row r="266" s="508" customFormat="1" ht="36" spans="1:17">
      <c r="A266" s="184">
        <v>2</v>
      </c>
      <c r="B266" s="211" t="s">
        <v>394</v>
      </c>
      <c r="C266" s="5"/>
      <c r="D266" s="5" t="s">
        <v>124</v>
      </c>
      <c r="E266" s="457" t="s">
        <v>267</v>
      </c>
      <c r="F266" s="576" t="s">
        <v>1836</v>
      </c>
      <c r="G266" s="184" t="s">
        <v>1837</v>
      </c>
      <c r="H266" s="5">
        <v>50000</v>
      </c>
      <c r="I266" s="602"/>
      <c r="J266" s="626"/>
      <c r="K266" s="407"/>
      <c r="L266" s="614" t="s">
        <v>1604</v>
      </c>
      <c r="M266" s="25"/>
      <c r="N266" s="611"/>
      <c r="O266" s="5" t="s">
        <v>397</v>
      </c>
      <c r="P266" s="587" t="s">
        <v>352</v>
      </c>
      <c r="Q266" s="587" t="s">
        <v>309</v>
      </c>
    </row>
    <row r="267" s="499" customFormat="1" ht="22.5" spans="1:17">
      <c r="A267" s="184">
        <v>3</v>
      </c>
      <c r="B267" s="211" t="s">
        <v>424</v>
      </c>
      <c r="C267" s="600"/>
      <c r="D267" s="587" t="s">
        <v>124</v>
      </c>
      <c r="E267" s="457" t="s">
        <v>267</v>
      </c>
      <c r="F267" s="576" t="s">
        <v>1838</v>
      </c>
      <c r="G267" s="184" t="s">
        <v>251</v>
      </c>
      <c r="H267" s="473">
        <v>2000</v>
      </c>
      <c r="I267" s="473"/>
      <c r="J267" s="494"/>
      <c r="K267" s="473"/>
      <c r="L267" s="614" t="s">
        <v>1532</v>
      </c>
      <c r="M267" s="457"/>
      <c r="N267" s="464"/>
      <c r="O267" s="473"/>
      <c r="P267" s="473"/>
      <c r="Q267" s="473"/>
    </row>
    <row r="268" s="448" customFormat="1" ht="22.5" spans="1:20">
      <c r="A268" s="184">
        <v>4</v>
      </c>
      <c r="B268" s="182" t="s">
        <v>972</v>
      </c>
      <c r="C268" s="183" t="s">
        <v>188</v>
      </c>
      <c r="D268" s="183" t="s">
        <v>124</v>
      </c>
      <c r="E268" s="183" t="s">
        <v>894</v>
      </c>
      <c r="F268" s="182" t="s">
        <v>1839</v>
      </c>
      <c r="G268" s="184" t="s">
        <v>223</v>
      </c>
      <c r="H268" s="462">
        <v>3000</v>
      </c>
      <c r="I268" s="464"/>
      <c r="J268" s="182" t="s">
        <v>1532</v>
      </c>
      <c r="K268" s="464"/>
      <c r="L268" s="483" t="s">
        <v>1562</v>
      </c>
      <c r="M268" s="464"/>
      <c r="N268" s="457"/>
      <c r="O268" s="457" t="s">
        <v>900</v>
      </c>
      <c r="P268" s="457" t="s">
        <v>974</v>
      </c>
      <c r="Q268" s="457" t="s">
        <v>900</v>
      </c>
      <c r="R268" s="457"/>
      <c r="S268" s="464"/>
      <c r="T268" s="457"/>
    </row>
    <row r="269" s="558" customFormat="1" ht="18" customHeight="1" spans="1:21">
      <c r="A269" s="566"/>
      <c r="B269" s="566" t="str">
        <f>"农林水利类"&amp;SUBTOTAL(3,A269:A273)&amp;"个"</f>
        <v>农林水利类3个</v>
      </c>
      <c r="C269" s="567"/>
      <c r="D269" s="566"/>
      <c r="E269" s="568"/>
      <c r="F269" s="569"/>
      <c r="G269" s="570"/>
      <c r="H269" s="571">
        <f>SUM(H270:H272)</f>
        <v>46800</v>
      </c>
      <c r="I269" s="571"/>
      <c r="J269" s="590"/>
      <c r="K269" s="571"/>
      <c r="L269" s="569"/>
      <c r="M269" s="567"/>
      <c r="N269" s="567"/>
      <c r="O269" s="567"/>
      <c r="P269" s="567"/>
      <c r="Q269" s="567"/>
      <c r="R269" s="598"/>
      <c r="S269" s="598"/>
      <c r="T269"/>
      <c r="U269"/>
    </row>
    <row r="270" s="498" customFormat="1" ht="22.5" spans="1:17">
      <c r="A270" s="184">
        <v>1</v>
      </c>
      <c r="B270" s="211" t="s">
        <v>414</v>
      </c>
      <c r="C270" s="5"/>
      <c r="D270" s="5" t="s">
        <v>840</v>
      </c>
      <c r="E270" s="457" t="s">
        <v>267</v>
      </c>
      <c r="F270" s="13" t="s">
        <v>1840</v>
      </c>
      <c r="G270" s="184" t="s">
        <v>223</v>
      </c>
      <c r="H270" s="601">
        <v>30000</v>
      </c>
      <c r="I270" s="582"/>
      <c r="J270" s="616"/>
      <c r="K270" s="407"/>
      <c r="L270" s="614" t="s">
        <v>1532</v>
      </c>
      <c r="M270" s="25"/>
      <c r="N270" s="586"/>
      <c r="O270" s="5"/>
      <c r="P270" s="587"/>
      <c r="Q270" s="587"/>
    </row>
    <row r="271" s="102" customFormat="1" ht="27.75" customHeight="1" spans="1:21">
      <c r="A271" s="184">
        <v>2</v>
      </c>
      <c r="B271" s="207" t="s">
        <v>846</v>
      </c>
      <c r="C271" s="179" t="s">
        <v>103</v>
      </c>
      <c r="D271" s="201" t="s">
        <v>117</v>
      </c>
      <c r="E271" s="181" t="s">
        <v>642</v>
      </c>
      <c r="F271" s="180" t="s">
        <v>1841</v>
      </c>
      <c r="G271" s="181" t="s">
        <v>251</v>
      </c>
      <c r="H271" s="460">
        <v>1800</v>
      </c>
      <c r="I271" s="181"/>
      <c r="J271" s="180" t="s">
        <v>1562</v>
      </c>
      <c r="K271" s="180"/>
      <c r="L271" s="180" t="s">
        <v>1562</v>
      </c>
      <c r="M271" s="179"/>
      <c r="N271" s="179"/>
      <c r="O271" s="180" t="s">
        <v>646</v>
      </c>
      <c r="P271" s="201" t="s">
        <v>662</v>
      </c>
      <c r="Q271" s="201" t="s">
        <v>648</v>
      </c>
      <c r="R271" s="201" t="s">
        <v>662</v>
      </c>
      <c r="S271" s="201"/>
      <c r="T271" s="179"/>
      <c r="U271" s="88"/>
    </row>
    <row r="272" s="448" customFormat="1" ht="22.5" spans="1:20">
      <c r="A272" s="184">
        <v>3</v>
      </c>
      <c r="B272" s="182" t="s">
        <v>981</v>
      </c>
      <c r="C272" s="183" t="s">
        <v>103</v>
      </c>
      <c r="D272" s="183" t="s">
        <v>840</v>
      </c>
      <c r="E272" s="183" t="s">
        <v>894</v>
      </c>
      <c r="F272" s="182" t="s">
        <v>1842</v>
      </c>
      <c r="G272" s="184" t="s">
        <v>246</v>
      </c>
      <c r="H272" s="462">
        <v>15000</v>
      </c>
      <c r="I272" s="464"/>
      <c r="J272" s="182" t="s">
        <v>1804</v>
      </c>
      <c r="K272" s="464"/>
      <c r="L272" s="483" t="s">
        <v>1562</v>
      </c>
      <c r="M272" s="464"/>
      <c r="N272" s="457"/>
      <c r="O272" s="457" t="s">
        <v>900</v>
      </c>
      <c r="P272" s="457" t="s">
        <v>974</v>
      </c>
      <c r="Q272" s="457" t="s">
        <v>900</v>
      </c>
      <c r="R272" s="457"/>
      <c r="S272" s="464"/>
      <c r="T272" s="457"/>
    </row>
    <row r="273" s="558" customFormat="1" ht="18" customHeight="1" spans="1:21">
      <c r="A273" s="566"/>
      <c r="B273" s="566" t="str">
        <f>"城建环保类"&amp;SUBTOTAL(3,A273:A311)&amp;"个"</f>
        <v>城建环保类37个</v>
      </c>
      <c r="C273" s="567"/>
      <c r="D273" s="566"/>
      <c r="E273" s="568"/>
      <c r="F273" s="569"/>
      <c r="G273" s="570"/>
      <c r="H273" s="571">
        <f>SUM(H274:H310)</f>
        <v>6804000</v>
      </c>
      <c r="I273" s="571"/>
      <c r="J273" s="590"/>
      <c r="K273" s="571"/>
      <c r="L273" s="569"/>
      <c r="M273" s="567"/>
      <c r="N273" s="567"/>
      <c r="O273" s="567"/>
      <c r="P273" s="567"/>
      <c r="Q273" s="567"/>
      <c r="R273" s="598"/>
      <c r="S273" s="598"/>
      <c r="T273"/>
      <c r="U273"/>
    </row>
    <row r="274" s="448" customFormat="1" ht="22.5" spans="1:20">
      <c r="A274" s="184">
        <v>1</v>
      </c>
      <c r="B274" s="211" t="s">
        <v>218</v>
      </c>
      <c r="C274" s="457" t="s">
        <v>188</v>
      </c>
      <c r="D274" s="457" t="s">
        <v>1480</v>
      </c>
      <c r="E274" s="457" t="s">
        <v>28</v>
      </c>
      <c r="F274" s="211" t="s">
        <v>219</v>
      </c>
      <c r="G274" s="184" t="s">
        <v>220</v>
      </c>
      <c r="H274" s="462">
        <v>450000</v>
      </c>
      <c r="I274" s="501"/>
      <c r="J274" s="480" t="s">
        <v>1532</v>
      </c>
      <c r="K274" s="457"/>
      <c r="L274" s="180" t="s">
        <v>1604</v>
      </c>
      <c r="M274" s="514"/>
      <c r="N274" s="457"/>
      <c r="O274" s="457"/>
      <c r="P274" s="457"/>
      <c r="Q274" s="457" t="s">
        <v>37</v>
      </c>
      <c r="R274" s="457" t="s">
        <v>65</v>
      </c>
      <c r="S274" s="201"/>
      <c r="T274" s="457"/>
    </row>
    <row r="275" s="441" customFormat="1" ht="22.5" spans="1:20">
      <c r="A275" s="184">
        <v>2</v>
      </c>
      <c r="B275" s="211" t="s">
        <v>1843</v>
      </c>
      <c r="C275" s="464"/>
      <c r="D275" s="464" t="s">
        <v>104</v>
      </c>
      <c r="E275" s="457" t="s">
        <v>1429</v>
      </c>
      <c r="F275" s="191" t="s">
        <v>1844</v>
      </c>
      <c r="G275" s="181" t="s">
        <v>251</v>
      </c>
      <c r="H275" s="460">
        <v>15000</v>
      </c>
      <c r="I275" s="464"/>
      <c r="J275" s="191"/>
      <c r="K275" s="464"/>
      <c r="L275" s="180" t="s">
        <v>1604</v>
      </c>
      <c r="M275" s="464"/>
      <c r="N275" s="464"/>
      <c r="O275" s="457"/>
      <c r="P275" s="464"/>
      <c r="Q275" s="457"/>
      <c r="R275" s="457"/>
      <c r="S275" s="464"/>
      <c r="T275" s="464"/>
    </row>
    <row r="276" s="448" customFormat="1" ht="45" spans="1:20">
      <c r="A276" s="184">
        <v>3</v>
      </c>
      <c r="B276" s="211" t="s">
        <v>224</v>
      </c>
      <c r="C276" s="464" t="s">
        <v>26</v>
      </c>
      <c r="D276" s="457" t="s">
        <v>1480</v>
      </c>
      <c r="E276" s="181" t="s">
        <v>28</v>
      </c>
      <c r="F276" s="211" t="s">
        <v>225</v>
      </c>
      <c r="G276" s="184" t="s">
        <v>226</v>
      </c>
      <c r="H276" s="462">
        <v>600000</v>
      </c>
      <c r="I276" s="501"/>
      <c r="J276" s="480" t="s">
        <v>1532</v>
      </c>
      <c r="K276" s="457"/>
      <c r="L276" s="180" t="s">
        <v>1604</v>
      </c>
      <c r="M276" s="514"/>
      <c r="N276" s="457"/>
      <c r="O276" s="457"/>
      <c r="P276" s="457"/>
      <c r="Q276" s="457" t="s">
        <v>37</v>
      </c>
      <c r="R276" s="457" t="s">
        <v>48</v>
      </c>
      <c r="S276" s="201"/>
      <c r="T276" s="457"/>
    </row>
    <row r="277" s="448" customFormat="1" ht="24" customHeight="1" spans="1:20">
      <c r="A277" s="184">
        <v>4</v>
      </c>
      <c r="B277" s="182" t="s">
        <v>227</v>
      </c>
      <c r="C277" s="183" t="s">
        <v>103</v>
      </c>
      <c r="D277" s="183" t="s">
        <v>104</v>
      </c>
      <c r="E277" s="184" t="s">
        <v>28</v>
      </c>
      <c r="F277" s="182" t="s">
        <v>1845</v>
      </c>
      <c r="G277" s="457" t="s">
        <v>229</v>
      </c>
      <c r="H277" s="466">
        <v>5000</v>
      </c>
      <c r="I277" s="464"/>
      <c r="J277" s="182"/>
      <c r="K277" s="464"/>
      <c r="L277" s="180" t="s">
        <v>1604</v>
      </c>
      <c r="M277" s="464"/>
      <c r="N277" s="457"/>
      <c r="O277" s="457"/>
      <c r="P277" s="457"/>
      <c r="Q277" s="457"/>
      <c r="R277" s="457"/>
      <c r="S277" s="464"/>
      <c r="T277" s="457"/>
    </row>
    <row r="278" s="448" customFormat="1" ht="22.5" spans="1:20">
      <c r="A278" s="184">
        <v>5</v>
      </c>
      <c r="B278" s="362" t="s">
        <v>230</v>
      </c>
      <c r="C278" s="457" t="s">
        <v>103</v>
      </c>
      <c r="D278" s="457" t="s">
        <v>104</v>
      </c>
      <c r="E278" s="181" t="s">
        <v>28</v>
      </c>
      <c r="F278" s="362" t="s">
        <v>231</v>
      </c>
      <c r="G278" s="458" t="s">
        <v>229</v>
      </c>
      <c r="H278" s="459">
        <v>1200</v>
      </c>
      <c r="I278" s="501"/>
      <c r="J278" s="480" t="s">
        <v>1532</v>
      </c>
      <c r="K278" s="457"/>
      <c r="L278" s="180" t="s">
        <v>1604</v>
      </c>
      <c r="M278" s="514"/>
      <c r="N278" s="457"/>
      <c r="O278" s="457"/>
      <c r="P278" s="457"/>
      <c r="Q278" s="457" t="s">
        <v>37</v>
      </c>
      <c r="R278" s="457" t="s">
        <v>73</v>
      </c>
      <c r="S278" s="201"/>
      <c r="T278" s="457"/>
    </row>
    <row r="279" s="448" customFormat="1" ht="22.5" spans="1:20">
      <c r="A279" s="184">
        <v>6</v>
      </c>
      <c r="B279" s="182" t="s">
        <v>232</v>
      </c>
      <c r="C279" s="464" t="s">
        <v>26</v>
      </c>
      <c r="D279" s="183" t="s">
        <v>1480</v>
      </c>
      <c r="E279" s="184" t="s">
        <v>28</v>
      </c>
      <c r="F279" s="182" t="s">
        <v>1846</v>
      </c>
      <c r="G279" s="184" t="s">
        <v>223</v>
      </c>
      <c r="H279" s="462">
        <v>250000</v>
      </c>
      <c r="I279" s="464"/>
      <c r="J279" s="483" t="s">
        <v>1532</v>
      </c>
      <c r="K279" s="464"/>
      <c r="L279" s="180" t="s">
        <v>1604</v>
      </c>
      <c r="M279" s="464"/>
      <c r="N279" s="464"/>
      <c r="O279" s="457" t="s">
        <v>85</v>
      </c>
      <c r="P279" s="457" t="s">
        <v>179</v>
      </c>
      <c r="Q279" s="457" t="s">
        <v>37</v>
      </c>
      <c r="R279" s="457" t="s">
        <v>157</v>
      </c>
      <c r="S279" s="457"/>
      <c r="T279" s="457" t="s">
        <v>180</v>
      </c>
    </row>
    <row r="280" s="448" customFormat="1" ht="22.5" spans="1:20">
      <c r="A280" s="184">
        <v>7</v>
      </c>
      <c r="B280" s="483" t="s">
        <v>234</v>
      </c>
      <c r="C280" s="457" t="s">
        <v>188</v>
      </c>
      <c r="D280" s="457" t="s">
        <v>51</v>
      </c>
      <c r="E280" s="457" t="s">
        <v>28</v>
      </c>
      <c r="F280" s="483" t="s">
        <v>1847</v>
      </c>
      <c r="G280" s="457" t="s">
        <v>223</v>
      </c>
      <c r="H280" s="466">
        <v>170000</v>
      </c>
      <c r="I280" s="501"/>
      <c r="J280" s="483" t="s">
        <v>1604</v>
      </c>
      <c r="K280" s="457"/>
      <c r="L280" s="180" t="s">
        <v>1604</v>
      </c>
      <c r="M280" s="514"/>
      <c r="N280" s="457"/>
      <c r="O280" s="457" t="s">
        <v>85</v>
      </c>
      <c r="P280" s="457" t="s">
        <v>86</v>
      </c>
      <c r="Q280" s="457" t="s">
        <v>37</v>
      </c>
      <c r="R280" s="457" t="s">
        <v>73</v>
      </c>
      <c r="S280" s="457"/>
      <c r="T280" s="457" t="s">
        <v>180</v>
      </c>
    </row>
    <row r="281" s="448" customFormat="1" ht="22.5" spans="1:20">
      <c r="A281" s="184">
        <v>8</v>
      </c>
      <c r="B281" s="483" t="s">
        <v>236</v>
      </c>
      <c r="C281" s="457" t="s">
        <v>188</v>
      </c>
      <c r="D281" s="457" t="s">
        <v>27</v>
      </c>
      <c r="E281" s="457" t="s">
        <v>28</v>
      </c>
      <c r="F281" s="483" t="s">
        <v>1848</v>
      </c>
      <c r="G281" s="457" t="s">
        <v>229</v>
      </c>
      <c r="H281" s="466">
        <v>30000</v>
      </c>
      <c r="I281" s="457"/>
      <c r="J281" s="483" t="s">
        <v>1485</v>
      </c>
      <c r="K281" s="457"/>
      <c r="L281" s="180" t="s">
        <v>1604</v>
      </c>
      <c r="M281" s="457"/>
      <c r="N281" s="457"/>
      <c r="O281" s="457" t="s">
        <v>238</v>
      </c>
      <c r="P281" s="457" t="s">
        <v>239</v>
      </c>
      <c r="Q281" s="457" t="s">
        <v>37</v>
      </c>
      <c r="R281" s="457" t="s">
        <v>38</v>
      </c>
      <c r="S281" s="514"/>
      <c r="T281" s="457" t="s">
        <v>39</v>
      </c>
    </row>
    <row r="282" s="448" customFormat="1" ht="22.5" spans="1:20">
      <c r="A282" s="184">
        <v>9</v>
      </c>
      <c r="B282" s="483" t="s">
        <v>240</v>
      </c>
      <c r="C282" s="457" t="s">
        <v>188</v>
      </c>
      <c r="D282" s="457" t="s">
        <v>51</v>
      </c>
      <c r="E282" s="457" t="s">
        <v>28</v>
      </c>
      <c r="F282" s="483" t="s">
        <v>1849</v>
      </c>
      <c r="G282" s="457" t="s">
        <v>242</v>
      </c>
      <c r="H282" s="466">
        <v>500000</v>
      </c>
      <c r="I282" s="501"/>
      <c r="J282" s="483" t="s">
        <v>1604</v>
      </c>
      <c r="K282" s="457"/>
      <c r="L282" s="180" t="s">
        <v>1604</v>
      </c>
      <c r="M282" s="514"/>
      <c r="N282" s="514"/>
      <c r="O282" s="457" t="s">
        <v>85</v>
      </c>
      <c r="P282" s="457" t="s">
        <v>243</v>
      </c>
      <c r="Q282" s="457" t="s">
        <v>37</v>
      </c>
      <c r="R282" s="457" t="s">
        <v>95</v>
      </c>
      <c r="S282" s="514"/>
      <c r="T282" s="457" t="s">
        <v>39</v>
      </c>
    </row>
    <row r="283" s="448" customFormat="1" ht="45" spans="1:20">
      <c r="A283" s="184">
        <v>10</v>
      </c>
      <c r="B283" s="211" t="s">
        <v>1428</v>
      </c>
      <c r="C283" s="457" t="s">
        <v>103</v>
      </c>
      <c r="D283" s="457" t="s">
        <v>51</v>
      </c>
      <c r="E283" s="181" t="s">
        <v>1429</v>
      </c>
      <c r="F283" s="211" t="s">
        <v>1430</v>
      </c>
      <c r="G283" s="184" t="s">
        <v>220</v>
      </c>
      <c r="H283" s="462">
        <v>950000</v>
      </c>
      <c r="I283" s="501"/>
      <c r="J283" s="480" t="s">
        <v>1774</v>
      </c>
      <c r="K283" s="457"/>
      <c r="L283" s="180" t="s">
        <v>1604</v>
      </c>
      <c r="M283" s="514"/>
      <c r="N283" s="457"/>
      <c r="O283" s="457"/>
      <c r="P283" s="457"/>
      <c r="Q283" s="457" t="s">
        <v>37</v>
      </c>
      <c r="R283" s="457" t="s">
        <v>1431</v>
      </c>
      <c r="S283" s="201"/>
      <c r="T283" s="457"/>
    </row>
    <row r="284" s="448" customFormat="1" ht="35.25" customHeight="1" spans="1:20">
      <c r="A284" s="184">
        <v>11</v>
      </c>
      <c r="B284" s="211" t="s">
        <v>244</v>
      </c>
      <c r="C284" s="457" t="s">
        <v>103</v>
      </c>
      <c r="D284" s="457" t="s">
        <v>51</v>
      </c>
      <c r="E284" s="457" t="s">
        <v>28</v>
      </c>
      <c r="F284" s="211" t="s">
        <v>245</v>
      </c>
      <c r="G284" s="184" t="s">
        <v>246</v>
      </c>
      <c r="H284" s="462">
        <v>550000</v>
      </c>
      <c r="I284" s="501"/>
      <c r="J284" s="480"/>
      <c r="K284" s="457"/>
      <c r="L284" s="180" t="s">
        <v>1604</v>
      </c>
      <c r="M284" s="514"/>
      <c r="N284" s="457"/>
      <c r="O284" s="457"/>
      <c r="P284" s="457"/>
      <c r="Q284" s="457"/>
      <c r="R284" s="457"/>
      <c r="S284" s="201"/>
      <c r="T284" s="457"/>
    </row>
    <row r="285" s="448" customFormat="1" ht="22.5" spans="1:20">
      <c r="A285" s="184">
        <v>12</v>
      </c>
      <c r="B285" s="211" t="s">
        <v>1850</v>
      </c>
      <c r="C285" s="457" t="s">
        <v>103</v>
      </c>
      <c r="D285" s="457" t="s">
        <v>51</v>
      </c>
      <c r="E285" s="181" t="s">
        <v>28</v>
      </c>
      <c r="F285" s="211" t="s">
        <v>1851</v>
      </c>
      <c r="G285" s="184" t="s">
        <v>223</v>
      </c>
      <c r="H285" s="462">
        <v>150000</v>
      </c>
      <c r="I285" s="501"/>
      <c r="J285" s="480" t="s">
        <v>1532</v>
      </c>
      <c r="K285" s="457"/>
      <c r="L285" s="180" t="s">
        <v>1604</v>
      </c>
      <c r="M285" s="514"/>
      <c r="N285" s="457"/>
      <c r="O285" s="457"/>
      <c r="P285" s="457"/>
      <c r="Q285" s="457" t="s">
        <v>37</v>
      </c>
      <c r="R285" s="457" t="s">
        <v>38</v>
      </c>
      <c r="S285" s="201"/>
      <c r="T285" s="457"/>
    </row>
    <row r="286" s="448" customFormat="1" ht="33.75" spans="1:20">
      <c r="A286" s="184">
        <v>13</v>
      </c>
      <c r="B286" s="211" t="s">
        <v>247</v>
      </c>
      <c r="C286" s="457" t="s">
        <v>103</v>
      </c>
      <c r="D286" s="457" t="s">
        <v>1480</v>
      </c>
      <c r="E286" s="181" t="s">
        <v>28</v>
      </c>
      <c r="F286" s="480" t="s">
        <v>1852</v>
      </c>
      <c r="G286" s="458" t="s">
        <v>223</v>
      </c>
      <c r="H286" s="459">
        <v>30000</v>
      </c>
      <c r="I286" s="501"/>
      <c r="J286" s="480" t="s">
        <v>1532</v>
      </c>
      <c r="K286" s="457"/>
      <c r="L286" s="180" t="s">
        <v>1604</v>
      </c>
      <c r="M286" s="514"/>
      <c r="N286" s="457"/>
      <c r="O286" s="457"/>
      <c r="P286" s="457"/>
      <c r="Q286" s="457" t="s">
        <v>37</v>
      </c>
      <c r="R286" s="457" t="s">
        <v>157</v>
      </c>
      <c r="S286" s="201"/>
      <c r="T286" s="457"/>
    </row>
    <row r="287" s="448" customFormat="1" ht="22.5" spans="1:20">
      <c r="A287" s="184">
        <v>14</v>
      </c>
      <c r="B287" s="483" t="s">
        <v>262</v>
      </c>
      <c r="C287" s="457" t="s">
        <v>188</v>
      </c>
      <c r="D287" s="457" t="s">
        <v>27</v>
      </c>
      <c r="E287" s="457" t="s">
        <v>28</v>
      </c>
      <c r="F287" s="483" t="s">
        <v>1853</v>
      </c>
      <c r="G287" s="457" t="s">
        <v>226</v>
      </c>
      <c r="H287" s="466">
        <v>500000</v>
      </c>
      <c r="I287" s="501"/>
      <c r="J287" s="483" t="s">
        <v>1604</v>
      </c>
      <c r="K287" s="457"/>
      <c r="L287" s="180" t="s">
        <v>1604</v>
      </c>
      <c r="M287" s="514"/>
      <c r="N287" s="457"/>
      <c r="O287" s="457" t="s">
        <v>85</v>
      </c>
      <c r="P287" s="457" t="s">
        <v>86</v>
      </c>
      <c r="Q287" s="457" t="s">
        <v>37</v>
      </c>
      <c r="R287" s="457" t="s">
        <v>157</v>
      </c>
      <c r="S287" s="457"/>
      <c r="T287" s="457" t="s">
        <v>180</v>
      </c>
    </row>
    <row r="288" s="498" customFormat="1" ht="22.5" spans="1:17">
      <c r="A288" s="184">
        <v>15</v>
      </c>
      <c r="B288" s="211" t="s">
        <v>398</v>
      </c>
      <c r="C288" s="5"/>
      <c r="D288" s="457" t="s">
        <v>104</v>
      </c>
      <c r="E288" s="457" t="s">
        <v>267</v>
      </c>
      <c r="F288" s="13" t="s">
        <v>1854</v>
      </c>
      <c r="G288" s="184" t="s">
        <v>1855</v>
      </c>
      <c r="H288" s="601">
        <v>40000</v>
      </c>
      <c r="I288" s="582"/>
      <c r="J288" s="616"/>
      <c r="K288" s="407"/>
      <c r="L288" s="614" t="s">
        <v>1606</v>
      </c>
      <c r="M288" s="25"/>
      <c r="N288" s="586"/>
      <c r="O288" s="5"/>
      <c r="P288" s="587"/>
      <c r="Q288" s="587"/>
    </row>
    <row r="289" s="498" customFormat="1" ht="12" spans="1:17">
      <c r="A289" s="184">
        <v>16</v>
      </c>
      <c r="B289" s="211" t="s">
        <v>400</v>
      </c>
      <c r="C289" s="5"/>
      <c r="D289" s="457" t="s">
        <v>1480</v>
      </c>
      <c r="E289" s="457" t="s">
        <v>267</v>
      </c>
      <c r="F289" s="13" t="s">
        <v>1856</v>
      </c>
      <c r="G289" s="184" t="s">
        <v>223</v>
      </c>
      <c r="H289" s="601">
        <v>60000</v>
      </c>
      <c r="I289" s="582"/>
      <c r="J289" s="616"/>
      <c r="K289" s="241"/>
      <c r="L289" s="614" t="s">
        <v>1532</v>
      </c>
      <c r="M289" s="25"/>
      <c r="N289" s="586"/>
      <c r="O289" s="5"/>
      <c r="P289" s="587"/>
      <c r="Q289" s="587"/>
    </row>
    <row r="290" s="498" customFormat="1" ht="12" spans="1:17">
      <c r="A290" s="184">
        <v>17</v>
      </c>
      <c r="B290" s="211" t="s">
        <v>401</v>
      </c>
      <c r="C290" s="5"/>
      <c r="D290" s="457" t="s">
        <v>1480</v>
      </c>
      <c r="E290" s="457" t="s">
        <v>267</v>
      </c>
      <c r="F290" s="13" t="s">
        <v>1857</v>
      </c>
      <c r="G290" s="184" t="s">
        <v>226</v>
      </c>
      <c r="H290" s="601">
        <v>80000</v>
      </c>
      <c r="I290" s="582"/>
      <c r="J290" s="616"/>
      <c r="K290" s="241"/>
      <c r="L290" s="614" t="s">
        <v>1532</v>
      </c>
      <c r="M290" s="25"/>
      <c r="N290" s="586"/>
      <c r="O290" s="5"/>
      <c r="P290" s="587"/>
      <c r="Q290" s="587"/>
    </row>
    <row r="291" s="498" customFormat="1" ht="33.75" spans="1:17">
      <c r="A291" s="184">
        <v>18</v>
      </c>
      <c r="B291" s="211" t="s">
        <v>403</v>
      </c>
      <c r="C291" s="5"/>
      <c r="D291" s="457" t="s">
        <v>1480</v>
      </c>
      <c r="E291" s="457" t="s">
        <v>267</v>
      </c>
      <c r="F291" s="13" t="s">
        <v>1858</v>
      </c>
      <c r="G291" s="184" t="s">
        <v>405</v>
      </c>
      <c r="H291" s="601">
        <v>100000</v>
      </c>
      <c r="I291" s="582"/>
      <c r="J291" s="616"/>
      <c r="K291" s="241"/>
      <c r="L291" s="614" t="s">
        <v>1532</v>
      </c>
      <c r="M291" s="25"/>
      <c r="N291" s="586"/>
      <c r="O291" s="5"/>
      <c r="P291" s="587"/>
      <c r="Q291" s="587"/>
    </row>
    <row r="292" s="498" customFormat="1" ht="22.5" spans="1:17">
      <c r="A292" s="184">
        <v>19</v>
      </c>
      <c r="B292" s="211" t="s">
        <v>406</v>
      </c>
      <c r="C292" s="5"/>
      <c r="D292" s="457" t="s">
        <v>1480</v>
      </c>
      <c r="E292" s="457" t="s">
        <v>267</v>
      </c>
      <c r="F292" s="13" t="s">
        <v>1859</v>
      </c>
      <c r="G292" s="184" t="s">
        <v>223</v>
      </c>
      <c r="H292" s="601">
        <v>50000</v>
      </c>
      <c r="I292" s="582"/>
      <c r="J292" s="616"/>
      <c r="K292" s="241"/>
      <c r="L292" s="614" t="s">
        <v>1532</v>
      </c>
      <c r="M292" s="25"/>
      <c r="N292" s="586"/>
      <c r="O292" s="5"/>
      <c r="P292" s="587"/>
      <c r="Q292" s="587"/>
    </row>
    <row r="293" s="498" customFormat="1" ht="22.5" spans="1:17">
      <c r="A293" s="184">
        <v>20</v>
      </c>
      <c r="B293" s="211" t="s">
        <v>408</v>
      </c>
      <c r="C293" s="5"/>
      <c r="D293" s="457" t="s">
        <v>1480</v>
      </c>
      <c r="E293" s="457" t="s">
        <v>267</v>
      </c>
      <c r="F293" s="13" t="s">
        <v>1860</v>
      </c>
      <c r="G293" s="184" t="s">
        <v>410</v>
      </c>
      <c r="H293" s="601">
        <v>80000</v>
      </c>
      <c r="I293" s="582"/>
      <c r="J293" s="616"/>
      <c r="K293" s="241"/>
      <c r="L293" s="614" t="s">
        <v>1532</v>
      </c>
      <c r="M293" s="25"/>
      <c r="N293" s="586"/>
      <c r="O293" s="5"/>
      <c r="P293" s="587"/>
      <c r="Q293" s="587"/>
    </row>
    <row r="294" s="498" customFormat="1" ht="22.5" spans="1:17">
      <c r="A294" s="184">
        <v>21</v>
      </c>
      <c r="B294" s="211" t="s">
        <v>411</v>
      </c>
      <c r="C294" s="5"/>
      <c r="D294" s="457" t="s">
        <v>1480</v>
      </c>
      <c r="E294" s="457" t="s">
        <v>267</v>
      </c>
      <c r="F294" s="13" t="s">
        <v>412</v>
      </c>
      <c r="G294" s="184" t="s">
        <v>413</v>
      </c>
      <c r="H294" s="601">
        <v>200000</v>
      </c>
      <c r="I294" s="582"/>
      <c r="J294" s="616"/>
      <c r="K294" s="241"/>
      <c r="L294" s="614" t="s">
        <v>1532</v>
      </c>
      <c r="M294" s="25"/>
      <c r="N294" s="586"/>
      <c r="O294" s="5"/>
      <c r="P294" s="587"/>
      <c r="Q294" s="587"/>
    </row>
    <row r="295" s="499" customFormat="1" ht="22.5" spans="1:17">
      <c r="A295" s="184">
        <v>22</v>
      </c>
      <c r="B295" s="211" t="s">
        <v>428</v>
      </c>
      <c r="C295" s="600"/>
      <c r="D295" s="457" t="s">
        <v>1480</v>
      </c>
      <c r="E295" s="457" t="s">
        <v>267</v>
      </c>
      <c r="F295" s="576" t="s">
        <v>1861</v>
      </c>
      <c r="G295" s="184" t="s">
        <v>223</v>
      </c>
      <c r="H295" s="473">
        <v>30000</v>
      </c>
      <c r="I295" s="473"/>
      <c r="J295" s="494"/>
      <c r="K295" s="473"/>
      <c r="L295" s="614" t="s">
        <v>1532</v>
      </c>
      <c r="M295" s="457"/>
      <c r="N295" s="464"/>
      <c r="O295" s="473"/>
      <c r="P295" s="473"/>
      <c r="Q295" s="473"/>
    </row>
    <row r="296" s="499" customFormat="1" ht="22.5" spans="1:17">
      <c r="A296" s="184">
        <v>23</v>
      </c>
      <c r="B296" s="211" t="s">
        <v>432</v>
      </c>
      <c r="C296" s="600"/>
      <c r="D296" s="457" t="s">
        <v>1480</v>
      </c>
      <c r="E296" s="457" t="s">
        <v>267</v>
      </c>
      <c r="F296" s="576" t="s">
        <v>1862</v>
      </c>
      <c r="G296" s="184" t="s">
        <v>410</v>
      </c>
      <c r="H296" s="473">
        <v>20000</v>
      </c>
      <c r="I296" s="473"/>
      <c r="J296" s="494"/>
      <c r="K296" s="473"/>
      <c r="L296" s="614" t="s">
        <v>1532</v>
      </c>
      <c r="M296" s="457"/>
      <c r="N296" s="464"/>
      <c r="O296" s="473"/>
      <c r="P296" s="473"/>
      <c r="Q296" s="473"/>
    </row>
    <row r="297" ht="22.5" spans="1:20">
      <c r="A297" s="184">
        <v>24</v>
      </c>
      <c r="B297" s="182" t="s">
        <v>603</v>
      </c>
      <c r="C297" s="183" t="s">
        <v>26</v>
      </c>
      <c r="D297" s="183" t="s">
        <v>51</v>
      </c>
      <c r="E297" s="184" t="s">
        <v>439</v>
      </c>
      <c r="F297" s="182" t="s">
        <v>1863</v>
      </c>
      <c r="G297" s="184" t="s">
        <v>229</v>
      </c>
      <c r="H297" s="462">
        <v>25000</v>
      </c>
      <c r="I297" s="464"/>
      <c r="J297" s="182" t="s">
        <v>579</v>
      </c>
      <c r="K297" s="464"/>
      <c r="L297" s="483" t="s">
        <v>1824</v>
      </c>
      <c r="M297" s="464"/>
      <c r="N297" s="457"/>
      <c r="O297" s="457" t="s">
        <v>85</v>
      </c>
      <c r="P297" s="457" t="s">
        <v>179</v>
      </c>
      <c r="Q297" s="457" t="s">
        <v>444</v>
      </c>
      <c r="R297" s="457" t="s">
        <v>452</v>
      </c>
      <c r="S297" s="464"/>
      <c r="T297" s="457" t="s">
        <v>285</v>
      </c>
    </row>
    <row r="298" ht="45" spans="1:20">
      <c r="A298" s="184">
        <v>25</v>
      </c>
      <c r="B298" s="182" t="s">
        <v>605</v>
      </c>
      <c r="C298" s="183" t="s">
        <v>188</v>
      </c>
      <c r="D298" s="183" t="s">
        <v>51</v>
      </c>
      <c r="E298" s="184" t="s">
        <v>439</v>
      </c>
      <c r="F298" s="182" t="s">
        <v>1864</v>
      </c>
      <c r="G298" s="184" t="s">
        <v>223</v>
      </c>
      <c r="H298" s="462">
        <v>300000</v>
      </c>
      <c r="I298" s="464"/>
      <c r="J298" s="182" t="s">
        <v>1865</v>
      </c>
      <c r="K298" s="464"/>
      <c r="L298" s="483" t="s">
        <v>1562</v>
      </c>
      <c r="M298" s="464"/>
      <c r="N298" s="457"/>
      <c r="O298" s="457" t="s">
        <v>85</v>
      </c>
      <c r="P298" s="457" t="s">
        <v>352</v>
      </c>
      <c r="Q298" s="457" t="s">
        <v>572</v>
      </c>
      <c r="R298" s="457" t="s">
        <v>608</v>
      </c>
      <c r="S298" s="464"/>
      <c r="T298" s="457" t="s">
        <v>285</v>
      </c>
    </row>
    <row r="299" ht="56.25" spans="1:20">
      <c r="A299" s="184">
        <v>26</v>
      </c>
      <c r="B299" s="182" t="s">
        <v>609</v>
      </c>
      <c r="C299" s="183" t="s">
        <v>188</v>
      </c>
      <c r="D299" s="183" t="s">
        <v>51</v>
      </c>
      <c r="E299" s="184" t="s">
        <v>439</v>
      </c>
      <c r="F299" s="182" t="s">
        <v>610</v>
      </c>
      <c r="G299" s="184" t="s">
        <v>220</v>
      </c>
      <c r="H299" s="462">
        <v>1000000</v>
      </c>
      <c r="I299" s="464"/>
      <c r="J299" s="182" t="s">
        <v>1866</v>
      </c>
      <c r="K299" s="464"/>
      <c r="L299" s="483" t="s">
        <v>1866</v>
      </c>
      <c r="M299" s="464"/>
      <c r="N299" s="457"/>
      <c r="O299" s="457" t="s">
        <v>612</v>
      </c>
      <c r="P299" s="457" t="s">
        <v>352</v>
      </c>
      <c r="Q299" s="457" t="s">
        <v>572</v>
      </c>
      <c r="R299" s="457" t="s">
        <v>613</v>
      </c>
      <c r="S299" s="464"/>
      <c r="T299" s="457" t="s">
        <v>1704</v>
      </c>
    </row>
    <row r="300" ht="22.5" spans="1:20">
      <c r="A300" s="184">
        <v>27</v>
      </c>
      <c r="B300" s="182" t="s">
        <v>614</v>
      </c>
      <c r="C300" s="183" t="s">
        <v>188</v>
      </c>
      <c r="D300" s="183" t="s">
        <v>51</v>
      </c>
      <c r="E300" s="184" t="s">
        <v>439</v>
      </c>
      <c r="F300" s="182" t="s">
        <v>1867</v>
      </c>
      <c r="G300" s="184" t="s">
        <v>223</v>
      </c>
      <c r="H300" s="462">
        <v>100000</v>
      </c>
      <c r="I300" s="464"/>
      <c r="J300" s="182" t="s">
        <v>1562</v>
      </c>
      <c r="K300" s="464"/>
      <c r="L300" s="483" t="s">
        <v>1562</v>
      </c>
      <c r="M300" s="464"/>
      <c r="N300" s="457"/>
      <c r="O300" s="457" t="s">
        <v>85</v>
      </c>
      <c r="P300" s="457" t="s">
        <v>352</v>
      </c>
      <c r="Q300" s="457" t="s">
        <v>444</v>
      </c>
      <c r="R300" s="457" t="s">
        <v>457</v>
      </c>
      <c r="S300" s="464"/>
      <c r="T300" s="457" t="s">
        <v>446</v>
      </c>
    </row>
    <row r="301" ht="45" spans="1:20">
      <c r="A301" s="184">
        <v>28</v>
      </c>
      <c r="B301" s="182" t="s">
        <v>616</v>
      </c>
      <c r="C301" s="183" t="s">
        <v>188</v>
      </c>
      <c r="D301" s="183" t="s">
        <v>51</v>
      </c>
      <c r="E301" s="184" t="s">
        <v>439</v>
      </c>
      <c r="F301" s="182" t="s">
        <v>1868</v>
      </c>
      <c r="G301" s="184" t="s">
        <v>405</v>
      </c>
      <c r="H301" s="462">
        <v>300000</v>
      </c>
      <c r="I301" s="464"/>
      <c r="J301" s="182" t="s">
        <v>618</v>
      </c>
      <c r="K301" s="464"/>
      <c r="L301" s="483" t="s">
        <v>1562</v>
      </c>
      <c r="M301" s="464"/>
      <c r="N301" s="457"/>
      <c r="O301" s="457" t="s">
        <v>85</v>
      </c>
      <c r="P301" s="457" t="s">
        <v>352</v>
      </c>
      <c r="Q301" s="457" t="s">
        <v>572</v>
      </c>
      <c r="R301" s="457" t="s">
        <v>619</v>
      </c>
      <c r="S301" s="464"/>
      <c r="T301" s="457" t="s">
        <v>446</v>
      </c>
    </row>
    <row r="302" ht="22.5" spans="1:20">
      <c r="A302" s="184">
        <v>29</v>
      </c>
      <c r="B302" s="484" t="s">
        <v>620</v>
      </c>
      <c r="C302" s="183" t="s">
        <v>103</v>
      </c>
      <c r="D302" s="181" t="s">
        <v>104</v>
      </c>
      <c r="E302" s="183" t="s">
        <v>439</v>
      </c>
      <c r="F302" s="480" t="s">
        <v>1869</v>
      </c>
      <c r="G302" s="458" t="s">
        <v>229</v>
      </c>
      <c r="H302" s="462">
        <v>5000</v>
      </c>
      <c r="I302" s="464"/>
      <c r="J302" s="480" t="s">
        <v>1870</v>
      </c>
      <c r="K302" s="464"/>
      <c r="L302" s="480" t="s">
        <v>1870</v>
      </c>
      <c r="M302" s="464"/>
      <c r="N302" s="457"/>
      <c r="O302" s="457"/>
      <c r="P302" s="457"/>
      <c r="Q302" s="457"/>
      <c r="R302" s="457"/>
      <c r="S302" s="464"/>
      <c r="T302" s="457"/>
    </row>
    <row r="303" ht="33.75" spans="1:20">
      <c r="A303" s="184">
        <v>30</v>
      </c>
      <c r="B303" s="182" t="s">
        <v>638</v>
      </c>
      <c r="C303" s="183" t="s">
        <v>103</v>
      </c>
      <c r="D303" s="181" t="s">
        <v>104</v>
      </c>
      <c r="E303" s="184" t="s">
        <v>439</v>
      </c>
      <c r="F303" s="182" t="s">
        <v>1871</v>
      </c>
      <c r="G303" s="184" t="s">
        <v>427</v>
      </c>
      <c r="H303" s="462">
        <v>15000</v>
      </c>
      <c r="I303" s="464"/>
      <c r="J303" s="182" t="s">
        <v>1872</v>
      </c>
      <c r="K303" s="464"/>
      <c r="L303" s="483" t="s">
        <v>1824</v>
      </c>
      <c r="M303" s="464"/>
      <c r="N303" s="457"/>
      <c r="O303" s="457"/>
      <c r="P303" s="457"/>
      <c r="Q303" s="457"/>
      <c r="R303" s="457"/>
      <c r="S303" s="464"/>
      <c r="T303" s="457"/>
    </row>
    <row r="304" s="563" customFormat="1" ht="31.5" customHeight="1" spans="1:20">
      <c r="A304" s="184">
        <v>31</v>
      </c>
      <c r="B304" s="182" t="s">
        <v>601</v>
      </c>
      <c r="C304" s="622"/>
      <c r="D304" s="181" t="s">
        <v>104</v>
      </c>
      <c r="E304" s="184" t="s">
        <v>439</v>
      </c>
      <c r="F304" s="182"/>
      <c r="G304" s="623"/>
      <c r="H304" s="462">
        <v>7000</v>
      </c>
      <c r="I304" s="627"/>
      <c r="J304" s="628"/>
      <c r="K304" s="622"/>
      <c r="L304" s="180" t="s">
        <v>1562</v>
      </c>
      <c r="M304" s="226"/>
      <c r="N304" s="226"/>
      <c r="O304" s="622"/>
      <c r="P304" s="622"/>
      <c r="Q304" s="622"/>
      <c r="R304" s="622"/>
      <c r="S304" s="622"/>
      <c r="T304" s="622"/>
    </row>
    <row r="305" s="516" customFormat="1" ht="28.5" customHeight="1" spans="1:212">
      <c r="A305" s="184">
        <v>32</v>
      </c>
      <c r="B305" s="207" t="s">
        <v>873</v>
      </c>
      <c r="C305" s="179" t="s">
        <v>188</v>
      </c>
      <c r="D305" s="201" t="s">
        <v>104</v>
      </c>
      <c r="E305" s="181" t="s">
        <v>642</v>
      </c>
      <c r="F305" s="180" t="s">
        <v>1873</v>
      </c>
      <c r="G305" s="184" t="s">
        <v>229</v>
      </c>
      <c r="H305" s="460">
        <v>800</v>
      </c>
      <c r="I305" s="181"/>
      <c r="J305" s="180" t="s">
        <v>1562</v>
      </c>
      <c r="K305" s="460"/>
      <c r="L305" s="482" t="s">
        <v>1874</v>
      </c>
      <c r="M305" s="226"/>
      <c r="N305" s="226"/>
      <c r="O305" s="180" t="s">
        <v>646</v>
      </c>
      <c r="P305" s="201" t="s">
        <v>662</v>
      </c>
      <c r="Q305" s="201" t="s">
        <v>648</v>
      </c>
      <c r="R305" s="201" t="s">
        <v>662</v>
      </c>
      <c r="S305" s="226"/>
      <c r="T305" s="179"/>
      <c r="U305" s="510"/>
      <c r="V305" s="511"/>
      <c r="W305" s="511"/>
      <c r="X305" s="511"/>
      <c r="Y305" s="511"/>
      <c r="Z305" s="511"/>
      <c r="AA305" s="511"/>
      <c r="AB305" s="511"/>
      <c r="AC305" s="511"/>
      <c r="AD305" s="511"/>
      <c r="AE305" s="511"/>
      <c r="AF305" s="511"/>
      <c r="AG305" s="511"/>
      <c r="AH305" s="511"/>
      <c r="AI305" s="511"/>
      <c r="AJ305" s="511"/>
      <c r="AK305" s="511"/>
      <c r="AL305" s="511"/>
      <c r="AM305" s="511"/>
      <c r="AN305" s="511"/>
      <c r="AO305" s="511"/>
      <c r="AP305" s="511"/>
      <c r="AQ305" s="511"/>
      <c r="AR305" s="511"/>
      <c r="AS305" s="511"/>
      <c r="AT305" s="511"/>
      <c r="AU305" s="511"/>
      <c r="AV305" s="511"/>
      <c r="AW305" s="511"/>
      <c r="AX305" s="511"/>
      <c r="AY305" s="511"/>
      <c r="AZ305" s="511"/>
      <c r="BA305" s="511"/>
      <c r="BB305" s="511"/>
      <c r="BC305" s="511"/>
      <c r="BD305" s="511"/>
      <c r="BE305" s="511"/>
      <c r="BF305" s="511"/>
      <c r="BG305" s="511"/>
      <c r="BH305" s="511"/>
      <c r="BI305" s="511"/>
      <c r="BJ305" s="511"/>
      <c r="BK305" s="511"/>
      <c r="BL305" s="511"/>
      <c r="BM305" s="511"/>
      <c r="BN305" s="511"/>
      <c r="BO305" s="511"/>
      <c r="BP305" s="511"/>
      <c r="BQ305" s="511"/>
      <c r="BR305" s="511"/>
      <c r="BS305" s="511"/>
      <c r="BT305" s="511"/>
      <c r="BU305" s="511"/>
      <c r="BV305" s="511"/>
      <c r="BW305" s="511"/>
      <c r="BX305" s="511"/>
      <c r="BY305" s="511"/>
      <c r="BZ305" s="511"/>
      <c r="CA305" s="511"/>
      <c r="CB305" s="511"/>
      <c r="CC305" s="511"/>
      <c r="CD305" s="511"/>
      <c r="CE305" s="511"/>
      <c r="CF305" s="511"/>
      <c r="CG305" s="511"/>
      <c r="CH305" s="511"/>
      <c r="CI305" s="511"/>
      <c r="CJ305" s="511"/>
      <c r="CK305" s="511"/>
      <c r="CL305" s="511"/>
      <c r="CM305" s="511"/>
      <c r="CN305" s="511"/>
      <c r="CO305" s="511"/>
      <c r="CP305" s="511"/>
      <c r="CQ305" s="511"/>
      <c r="CR305" s="511"/>
      <c r="CS305" s="511"/>
      <c r="CT305" s="511"/>
      <c r="CU305" s="511"/>
      <c r="CV305" s="511"/>
      <c r="CW305" s="511"/>
      <c r="CX305" s="511"/>
      <c r="CY305" s="511"/>
      <c r="CZ305" s="511"/>
      <c r="DA305" s="511"/>
      <c r="DB305" s="511"/>
      <c r="DC305" s="511"/>
      <c r="DD305" s="511"/>
      <c r="DE305" s="511"/>
      <c r="DF305" s="511"/>
      <c r="DG305" s="511"/>
      <c r="DH305" s="511"/>
      <c r="DI305" s="511"/>
      <c r="DJ305" s="511"/>
      <c r="DK305" s="511"/>
      <c r="DL305" s="511"/>
      <c r="DM305" s="511"/>
      <c r="DN305" s="511"/>
      <c r="DO305" s="511"/>
      <c r="DP305" s="511"/>
      <c r="DQ305" s="511"/>
      <c r="DR305" s="511"/>
      <c r="DS305" s="511"/>
      <c r="DT305" s="511"/>
      <c r="DU305" s="511"/>
      <c r="DV305" s="511"/>
      <c r="DW305" s="511"/>
      <c r="DX305" s="511"/>
      <c r="DY305" s="511"/>
      <c r="DZ305" s="511"/>
      <c r="EA305" s="511"/>
      <c r="EB305" s="511"/>
      <c r="EC305" s="511"/>
      <c r="ED305" s="511"/>
      <c r="EE305" s="511"/>
      <c r="EF305" s="511"/>
      <c r="EG305" s="511"/>
      <c r="EH305" s="511"/>
      <c r="EI305" s="511"/>
      <c r="EJ305" s="511"/>
      <c r="EK305" s="511"/>
      <c r="EL305" s="511"/>
      <c r="EM305" s="511"/>
      <c r="EN305" s="511"/>
      <c r="EO305" s="511"/>
      <c r="EP305" s="511"/>
      <c r="EQ305" s="511"/>
      <c r="ER305" s="511"/>
      <c r="ES305" s="511"/>
      <c r="ET305" s="511"/>
      <c r="EU305" s="511"/>
      <c r="EV305" s="511"/>
      <c r="EW305" s="511"/>
      <c r="EX305" s="511"/>
      <c r="EY305" s="511"/>
      <c r="EZ305" s="511"/>
      <c r="FA305" s="511"/>
      <c r="FB305" s="511"/>
      <c r="FC305" s="511"/>
      <c r="FD305" s="511"/>
      <c r="FE305" s="511"/>
      <c r="FF305" s="511"/>
      <c r="FG305" s="511"/>
      <c r="FH305" s="511"/>
      <c r="FI305" s="511"/>
      <c r="FJ305" s="511"/>
      <c r="FK305" s="511"/>
      <c r="FL305" s="511"/>
      <c r="FM305" s="511"/>
      <c r="FN305" s="511"/>
      <c r="FO305" s="511"/>
      <c r="FP305" s="511"/>
      <c r="FQ305" s="511"/>
      <c r="FR305" s="511"/>
      <c r="FS305" s="511"/>
      <c r="FT305" s="511"/>
      <c r="FU305" s="511"/>
      <c r="FV305" s="511"/>
      <c r="FW305" s="511"/>
      <c r="FX305" s="511"/>
      <c r="FY305" s="511"/>
      <c r="FZ305" s="511"/>
      <c r="GA305" s="511"/>
      <c r="GB305" s="511"/>
      <c r="GC305" s="511"/>
      <c r="GD305" s="511"/>
      <c r="GE305" s="511"/>
      <c r="GF305" s="511"/>
      <c r="GG305" s="511"/>
      <c r="GH305" s="511"/>
      <c r="GI305" s="511"/>
      <c r="GJ305" s="511"/>
      <c r="GK305" s="511"/>
      <c r="GL305" s="511"/>
      <c r="GM305" s="511"/>
      <c r="GN305" s="511"/>
      <c r="GO305" s="511"/>
      <c r="GP305" s="511"/>
      <c r="GQ305" s="511"/>
      <c r="GR305" s="511"/>
      <c r="GS305" s="511"/>
      <c r="GT305" s="511"/>
      <c r="GU305" s="511"/>
      <c r="GV305" s="511"/>
      <c r="GW305" s="511"/>
      <c r="GX305" s="511"/>
      <c r="GY305" s="511"/>
      <c r="GZ305" s="511"/>
      <c r="HA305" s="511"/>
      <c r="HB305" s="511"/>
      <c r="HC305" s="511"/>
      <c r="HD305" s="511"/>
    </row>
    <row r="306" s="504" customFormat="1" ht="33.75" spans="1:212">
      <c r="A306" s="184">
        <v>33</v>
      </c>
      <c r="B306" s="207" t="s">
        <v>875</v>
      </c>
      <c r="C306" s="179" t="s">
        <v>188</v>
      </c>
      <c r="D306" s="201" t="s">
        <v>27</v>
      </c>
      <c r="E306" s="181" t="s">
        <v>642</v>
      </c>
      <c r="F306" s="180" t="s">
        <v>876</v>
      </c>
      <c r="G306" s="184" t="s">
        <v>229</v>
      </c>
      <c r="H306" s="460">
        <v>50000</v>
      </c>
      <c r="I306" s="181"/>
      <c r="J306" s="180" t="s">
        <v>1562</v>
      </c>
      <c r="K306" s="460"/>
      <c r="L306" s="482" t="s">
        <v>1874</v>
      </c>
      <c r="M306" s="226"/>
      <c r="N306" s="226"/>
      <c r="O306" s="269" t="s">
        <v>877</v>
      </c>
      <c r="P306" s="179" t="s">
        <v>878</v>
      </c>
      <c r="Q306" s="201" t="s">
        <v>648</v>
      </c>
      <c r="R306" s="179" t="s">
        <v>685</v>
      </c>
      <c r="S306" s="201"/>
      <c r="T306" s="179"/>
      <c r="U306" s="510"/>
      <c r="V306" s="518"/>
      <c r="W306" s="518"/>
      <c r="X306" s="518"/>
      <c r="Y306" s="518"/>
      <c r="Z306" s="518"/>
      <c r="AA306" s="518"/>
      <c r="AB306" s="518"/>
      <c r="AC306" s="518"/>
      <c r="AD306" s="518"/>
      <c r="AE306" s="518"/>
      <c r="AF306" s="518"/>
      <c r="AG306" s="518"/>
      <c r="AH306" s="518"/>
      <c r="AI306" s="518"/>
      <c r="AJ306" s="518"/>
      <c r="AK306" s="518"/>
      <c r="AL306" s="518"/>
      <c r="AM306" s="518"/>
      <c r="AN306" s="518"/>
      <c r="AO306" s="518"/>
      <c r="AP306" s="518"/>
      <c r="AQ306" s="518"/>
      <c r="AR306" s="518"/>
      <c r="AS306" s="518"/>
      <c r="AT306" s="518"/>
      <c r="AU306" s="518"/>
      <c r="AV306" s="518"/>
      <c r="AW306" s="518"/>
      <c r="AX306" s="518"/>
      <c r="AY306" s="518"/>
      <c r="AZ306" s="518"/>
      <c r="BA306" s="518"/>
      <c r="BB306" s="518"/>
      <c r="BC306" s="518"/>
      <c r="BD306" s="518"/>
      <c r="BE306" s="518"/>
      <c r="BF306" s="518"/>
      <c r="BG306" s="518"/>
      <c r="BH306" s="518"/>
      <c r="BI306" s="518"/>
      <c r="BJ306" s="518"/>
      <c r="BK306" s="518"/>
      <c r="BL306" s="518"/>
      <c r="BM306" s="518"/>
      <c r="BN306" s="518"/>
      <c r="BO306" s="518"/>
      <c r="BP306" s="518"/>
      <c r="BQ306" s="518"/>
      <c r="BR306" s="518"/>
      <c r="BS306" s="518"/>
      <c r="BT306" s="518"/>
      <c r="BU306" s="518"/>
      <c r="BV306" s="518"/>
      <c r="BW306" s="518"/>
      <c r="BX306" s="518"/>
      <c r="BY306" s="518"/>
      <c r="BZ306" s="518"/>
      <c r="CA306" s="518"/>
      <c r="CB306" s="518"/>
      <c r="CC306" s="518"/>
      <c r="CD306" s="518"/>
      <c r="CE306" s="518"/>
      <c r="CF306" s="518"/>
      <c r="CG306" s="518"/>
      <c r="CH306" s="518"/>
      <c r="CI306" s="518"/>
      <c r="CJ306" s="518"/>
      <c r="CK306" s="518"/>
      <c r="CL306" s="518"/>
      <c r="CM306" s="518"/>
      <c r="CN306" s="518"/>
      <c r="CO306" s="518"/>
      <c r="CP306" s="518"/>
      <c r="CQ306" s="518"/>
      <c r="CR306" s="518"/>
      <c r="CS306" s="518"/>
      <c r="CT306" s="518"/>
      <c r="CU306" s="518"/>
      <c r="CV306" s="518"/>
      <c r="CW306" s="518"/>
      <c r="CX306" s="518"/>
      <c r="CY306" s="518"/>
      <c r="CZ306" s="518"/>
      <c r="DA306" s="518"/>
      <c r="DB306" s="518"/>
      <c r="DC306" s="518"/>
      <c r="DD306" s="518"/>
      <c r="DE306" s="518"/>
      <c r="DF306" s="518"/>
      <c r="DG306" s="518"/>
      <c r="DH306" s="518"/>
      <c r="DI306" s="518"/>
      <c r="DJ306" s="518"/>
      <c r="DK306" s="518"/>
      <c r="DL306" s="518"/>
      <c r="DM306" s="518"/>
      <c r="DN306" s="518"/>
      <c r="DO306" s="518"/>
      <c r="DP306" s="518"/>
      <c r="DQ306" s="518"/>
      <c r="DR306" s="518"/>
      <c r="DS306" s="518"/>
      <c r="DT306" s="518"/>
      <c r="DU306" s="518"/>
      <c r="DV306" s="518"/>
      <c r="DW306" s="518"/>
      <c r="DX306" s="518"/>
      <c r="DY306" s="518"/>
      <c r="DZ306" s="518"/>
      <c r="EA306" s="518"/>
      <c r="EB306" s="518"/>
      <c r="EC306" s="518"/>
      <c r="ED306" s="518"/>
      <c r="EE306" s="518"/>
      <c r="EF306" s="518"/>
      <c r="EG306" s="518"/>
      <c r="EH306" s="518"/>
      <c r="EI306" s="518"/>
      <c r="EJ306" s="518"/>
      <c r="EK306" s="518"/>
      <c r="EL306" s="518"/>
      <c r="EM306" s="518"/>
      <c r="EN306" s="518"/>
      <c r="EO306" s="518"/>
      <c r="EP306" s="518"/>
      <c r="EQ306" s="518"/>
      <c r="ER306" s="518"/>
      <c r="ES306" s="518"/>
      <c r="ET306" s="518"/>
      <c r="EU306" s="518"/>
      <c r="EV306" s="518"/>
      <c r="EW306" s="518"/>
      <c r="EX306" s="518"/>
      <c r="EY306" s="518"/>
      <c r="EZ306" s="518"/>
      <c r="FA306" s="518"/>
      <c r="FB306" s="518"/>
      <c r="FC306" s="518"/>
      <c r="FD306" s="518"/>
      <c r="FE306" s="518"/>
      <c r="FF306" s="518"/>
      <c r="FG306" s="518"/>
      <c r="FH306" s="518"/>
      <c r="FI306" s="518"/>
      <c r="FJ306" s="518"/>
      <c r="FK306" s="518"/>
      <c r="FL306" s="518"/>
      <c r="FM306" s="518"/>
      <c r="FN306" s="518"/>
      <c r="FO306" s="518"/>
      <c r="FP306" s="518"/>
      <c r="FQ306" s="518"/>
      <c r="FR306" s="518"/>
      <c r="FS306" s="518"/>
      <c r="FT306" s="518"/>
      <c r="FU306" s="518"/>
      <c r="FV306" s="518"/>
      <c r="FW306" s="518"/>
      <c r="FX306" s="518"/>
      <c r="FY306" s="518"/>
      <c r="FZ306" s="518"/>
      <c r="GA306" s="518"/>
      <c r="GB306" s="518"/>
      <c r="GC306" s="518"/>
      <c r="GD306" s="518"/>
      <c r="GE306" s="518"/>
      <c r="GF306" s="518"/>
      <c r="GG306" s="518"/>
      <c r="GH306" s="518"/>
      <c r="GI306" s="518"/>
      <c r="GJ306" s="518"/>
      <c r="GK306" s="518"/>
      <c r="GL306" s="518"/>
      <c r="GM306" s="518"/>
      <c r="GN306" s="518"/>
      <c r="GO306" s="518"/>
      <c r="GP306" s="518"/>
      <c r="GQ306" s="518"/>
      <c r="GR306" s="518"/>
      <c r="GS306" s="518"/>
      <c r="GT306" s="518"/>
      <c r="GU306" s="518"/>
      <c r="GV306" s="518"/>
      <c r="GW306" s="518"/>
      <c r="GX306" s="518"/>
      <c r="GY306" s="518"/>
      <c r="GZ306" s="518"/>
      <c r="HA306" s="518"/>
      <c r="HB306" s="518"/>
      <c r="HC306" s="518"/>
      <c r="HD306" s="518"/>
    </row>
    <row r="307" s="503" customFormat="1" ht="22.5" spans="1:20">
      <c r="A307" s="184">
        <v>34</v>
      </c>
      <c r="B307" s="182" t="s">
        <v>975</v>
      </c>
      <c r="C307" s="464"/>
      <c r="D307" s="183" t="s">
        <v>51</v>
      </c>
      <c r="E307" s="183" t="s">
        <v>894</v>
      </c>
      <c r="F307" s="531" t="s">
        <v>1875</v>
      </c>
      <c r="G307" s="332" t="s">
        <v>229</v>
      </c>
      <c r="H307" s="462">
        <v>25000</v>
      </c>
      <c r="I307" s="464"/>
      <c r="J307" s="483"/>
      <c r="K307" s="464"/>
      <c r="L307" s="465" t="s">
        <v>1876</v>
      </c>
      <c r="M307" s="464"/>
      <c r="N307" s="464"/>
      <c r="O307" s="457"/>
      <c r="P307" s="457"/>
      <c r="Q307" s="457"/>
      <c r="R307" s="457"/>
      <c r="S307" s="457"/>
      <c r="T307" s="457"/>
    </row>
    <row r="308" s="564" customFormat="1" ht="22.5" spans="1:20">
      <c r="A308" s="184">
        <v>35</v>
      </c>
      <c r="B308" s="474" t="s">
        <v>1067</v>
      </c>
      <c r="C308" s="464" t="s">
        <v>103</v>
      </c>
      <c r="D308" s="473" t="s">
        <v>1480</v>
      </c>
      <c r="E308" s="457" t="s">
        <v>984</v>
      </c>
      <c r="F308" s="465" t="s">
        <v>1068</v>
      </c>
      <c r="G308" s="457" t="s">
        <v>229</v>
      </c>
      <c r="H308" s="466">
        <v>25000</v>
      </c>
      <c r="I308" s="464"/>
      <c r="J308" s="483"/>
      <c r="K308" s="464"/>
      <c r="L308" s="465" t="s">
        <v>1485</v>
      </c>
      <c r="M308" s="464"/>
      <c r="N308" s="464"/>
      <c r="O308" s="588"/>
      <c r="P308" s="588"/>
      <c r="Q308" s="588"/>
      <c r="R308" s="535"/>
      <c r="S308" s="535"/>
      <c r="T308" s="535"/>
    </row>
    <row r="309" s="564" customFormat="1" ht="24" spans="1:20">
      <c r="A309" s="184">
        <v>36</v>
      </c>
      <c r="B309" s="474" t="s">
        <v>1069</v>
      </c>
      <c r="C309" s="464" t="s">
        <v>103</v>
      </c>
      <c r="D309" s="473" t="s">
        <v>1480</v>
      </c>
      <c r="E309" s="457" t="s">
        <v>984</v>
      </c>
      <c r="F309" s="465" t="s">
        <v>1070</v>
      </c>
      <c r="G309" s="457" t="s">
        <v>229</v>
      </c>
      <c r="H309" s="466">
        <v>60000</v>
      </c>
      <c r="I309" s="464"/>
      <c r="J309" s="483"/>
      <c r="K309" s="464"/>
      <c r="L309" s="465" t="s">
        <v>1485</v>
      </c>
      <c r="M309" s="464"/>
      <c r="N309" s="464"/>
      <c r="O309" s="588"/>
      <c r="P309" s="588"/>
      <c r="Q309" s="588"/>
      <c r="R309" s="535"/>
      <c r="S309" s="535"/>
      <c r="T309" s="535"/>
    </row>
    <row r="310" s="448" customFormat="1" ht="30" customHeight="1" spans="1:20">
      <c r="A310" s="184">
        <v>37</v>
      </c>
      <c r="B310" s="182" t="s">
        <v>1390</v>
      </c>
      <c r="C310" s="183" t="s">
        <v>103</v>
      </c>
      <c r="D310" s="183" t="s">
        <v>1480</v>
      </c>
      <c r="E310" s="184" t="s">
        <v>1265</v>
      </c>
      <c r="F310" s="182" t="s">
        <v>1877</v>
      </c>
      <c r="G310" s="184" t="s">
        <v>229</v>
      </c>
      <c r="H310" s="462">
        <v>30000</v>
      </c>
      <c r="I310" s="464"/>
      <c r="J310" s="182"/>
      <c r="K310" s="464"/>
      <c r="L310" s="483" t="s">
        <v>1878</v>
      </c>
      <c r="M310" s="464"/>
      <c r="N310" s="457"/>
      <c r="O310" s="457" t="s">
        <v>966</v>
      </c>
      <c r="P310" s="457" t="s">
        <v>1272</v>
      </c>
      <c r="Q310" s="457" t="s">
        <v>966</v>
      </c>
      <c r="R310" s="457" t="s">
        <v>1066</v>
      </c>
      <c r="S310" s="464"/>
      <c r="T310" s="457"/>
    </row>
    <row r="311" s="558" customFormat="1" ht="18" customHeight="1" spans="1:21">
      <c r="A311" s="566"/>
      <c r="B311" s="566" t="str">
        <f>"社会事业类"&amp;SUBTOTAL(3,A311:A331)&amp;"个"</f>
        <v>社会事业类19个</v>
      </c>
      <c r="C311" s="567"/>
      <c r="D311" s="566"/>
      <c r="E311" s="568"/>
      <c r="F311" s="569"/>
      <c r="G311" s="570"/>
      <c r="H311" s="571">
        <f>SUM(H312:H330)</f>
        <v>486500</v>
      </c>
      <c r="I311" s="571"/>
      <c r="J311" s="590"/>
      <c r="K311" s="571"/>
      <c r="L311" s="569"/>
      <c r="M311" s="567"/>
      <c r="N311" s="567"/>
      <c r="O311" s="567"/>
      <c r="P311" s="567"/>
      <c r="Q311" s="567"/>
      <c r="R311" s="598"/>
      <c r="S311" s="598"/>
      <c r="T311"/>
      <c r="U311"/>
    </row>
    <row r="312" s="565" customFormat="1" ht="23.25" customHeight="1" spans="1:20">
      <c r="A312" s="184">
        <v>1</v>
      </c>
      <c r="B312" s="180" t="s">
        <v>1879</v>
      </c>
      <c r="C312" s="624"/>
      <c r="D312" s="624" t="s">
        <v>1481</v>
      </c>
      <c r="E312" s="457" t="s">
        <v>28</v>
      </c>
      <c r="F312" s="492"/>
      <c r="G312" s="625"/>
      <c r="H312" s="625"/>
      <c r="I312" s="493"/>
      <c r="J312" s="492"/>
      <c r="K312" s="625"/>
      <c r="L312" s="492"/>
      <c r="M312" s="625"/>
      <c r="N312" s="625"/>
      <c r="O312" s="629"/>
      <c r="P312" s="624"/>
      <c r="Q312" s="629"/>
      <c r="R312" s="629"/>
      <c r="S312" s="624"/>
      <c r="T312" s="624"/>
    </row>
    <row r="313" s="565" customFormat="1" ht="23.25" customHeight="1" spans="1:20">
      <c r="A313" s="184">
        <v>2</v>
      </c>
      <c r="B313" s="180" t="s">
        <v>1880</v>
      </c>
      <c r="C313" s="624"/>
      <c r="D313" s="624" t="s">
        <v>137</v>
      </c>
      <c r="E313" s="457" t="s">
        <v>28</v>
      </c>
      <c r="F313" s="492"/>
      <c r="G313" s="625"/>
      <c r="H313" s="625"/>
      <c r="I313" s="493"/>
      <c r="J313" s="492"/>
      <c r="K313" s="625"/>
      <c r="L313" s="492"/>
      <c r="M313" s="625"/>
      <c r="N313" s="625"/>
      <c r="O313" s="629"/>
      <c r="P313" s="624"/>
      <c r="Q313" s="629"/>
      <c r="R313" s="629"/>
      <c r="S313" s="624"/>
      <c r="T313" s="624"/>
    </row>
    <row r="314" s="565" customFormat="1" ht="23.25" customHeight="1" spans="1:20">
      <c r="A314" s="184">
        <v>3</v>
      </c>
      <c r="B314" s="180" t="s">
        <v>258</v>
      </c>
      <c r="C314" s="624"/>
      <c r="D314" s="624" t="s">
        <v>1481</v>
      </c>
      <c r="E314" s="457" t="s">
        <v>28</v>
      </c>
      <c r="F314" s="492"/>
      <c r="G314" s="625"/>
      <c r="H314" s="625"/>
      <c r="I314" s="493"/>
      <c r="J314" s="492"/>
      <c r="K314" s="625"/>
      <c r="L314" s="492"/>
      <c r="M314" s="625"/>
      <c r="N314" s="625"/>
      <c r="O314" s="629"/>
      <c r="P314" s="624"/>
      <c r="Q314" s="629"/>
      <c r="R314" s="629"/>
      <c r="S314" s="624"/>
      <c r="T314" s="624"/>
    </row>
    <row r="315" s="448" customFormat="1" ht="22.5" spans="1:20">
      <c r="A315" s="184">
        <v>4</v>
      </c>
      <c r="B315" s="211" t="s">
        <v>1881</v>
      </c>
      <c r="C315" s="457" t="s">
        <v>188</v>
      </c>
      <c r="D315" s="457" t="s">
        <v>133</v>
      </c>
      <c r="E315" s="457" t="s">
        <v>28</v>
      </c>
      <c r="F315" s="211" t="s">
        <v>1882</v>
      </c>
      <c r="G315" s="184" t="s">
        <v>223</v>
      </c>
      <c r="H315" s="462">
        <v>150000</v>
      </c>
      <c r="I315" s="501"/>
      <c r="J315" s="480" t="s">
        <v>1532</v>
      </c>
      <c r="K315" s="457"/>
      <c r="L315" s="180" t="s">
        <v>1604</v>
      </c>
      <c r="M315" s="514"/>
      <c r="N315" s="457"/>
      <c r="O315" s="457" t="s">
        <v>1883</v>
      </c>
      <c r="P315" s="457"/>
      <c r="Q315" s="457" t="s">
        <v>37</v>
      </c>
      <c r="R315" s="457" t="s">
        <v>65</v>
      </c>
      <c r="S315" s="514"/>
      <c r="T315" s="457" t="s">
        <v>180</v>
      </c>
    </row>
    <row r="316" s="508" customFormat="1" ht="22.5" spans="1:17">
      <c r="A316" s="184">
        <v>5</v>
      </c>
      <c r="B316" s="211" t="s">
        <v>416</v>
      </c>
      <c r="C316" s="602"/>
      <c r="D316" s="600" t="s">
        <v>1481</v>
      </c>
      <c r="E316" s="457" t="s">
        <v>267</v>
      </c>
      <c r="F316" s="13" t="s">
        <v>1884</v>
      </c>
      <c r="G316" s="184" t="s">
        <v>1837</v>
      </c>
      <c r="H316" s="219">
        <v>3000</v>
      </c>
      <c r="I316" s="602"/>
      <c r="J316" s="626"/>
      <c r="K316" s="613"/>
      <c r="L316" s="614" t="s">
        <v>1532</v>
      </c>
      <c r="M316" s="611"/>
      <c r="N316" s="25"/>
      <c r="O316" s="5"/>
      <c r="P316" s="602"/>
      <c r="Q316" s="5"/>
    </row>
    <row r="317" s="499" customFormat="1" ht="22.5" spans="1:17">
      <c r="A317" s="184">
        <v>6</v>
      </c>
      <c r="B317" s="211" t="s">
        <v>418</v>
      </c>
      <c r="C317" s="600"/>
      <c r="D317" s="600" t="s">
        <v>1481</v>
      </c>
      <c r="E317" s="457" t="s">
        <v>267</v>
      </c>
      <c r="F317" s="584" t="s">
        <v>1885</v>
      </c>
      <c r="G317" s="184" t="s">
        <v>251</v>
      </c>
      <c r="H317" s="473">
        <v>50000</v>
      </c>
      <c r="I317" s="473"/>
      <c r="J317" s="494"/>
      <c r="K317" s="473"/>
      <c r="L317" s="614" t="s">
        <v>1532</v>
      </c>
      <c r="M317" s="457"/>
      <c r="N317" s="464"/>
      <c r="O317" s="473"/>
      <c r="P317" s="473"/>
      <c r="Q317" s="473"/>
    </row>
    <row r="318" s="498" customFormat="1" ht="12" spans="1:17">
      <c r="A318" s="184">
        <v>7</v>
      </c>
      <c r="B318" s="211" t="s">
        <v>420</v>
      </c>
      <c r="C318" s="603"/>
      <c r="D318" s="600" t="s">
        <v>1481</v>
      </c>
      <c r="E318" s="457" t="s">
        <v>267</v>
      </c>
      <c r="F318" s="13" t="s">
        <v>1886</v>
      </c>
      <c r="G318" s="184" t="s">
        <v>229</v>
      </c>
      <c r="H318" s="456">
        <v>10000</v>
      </c>
      <c r="I318" s="582"/>
      <c r="J318" s="608"/>
      <c r="K318" s="407"/>
      <c r="L318" s="614" t="s">
        <v>1532</v>
      </c>
      <c r="M318" s="25"/>
      <c r="N318" s="586"/>
      <c r="O318" s="5"/>
      <c r="P318" s="587"/>
      <c r="Q318" s="587"/>
    </row>
    <row r="319" s="498" customFormat="1" ht="12" spans="1:17">
      <c r="A319" s="184">
        <v>8</v>
      </c>
      <c r="B319" s="211" t="s">
        <v>422</v>
      </c>
      <c r="C319" s="603"/>
      <c r="D319" s="600" t="s">
        <v>1481</v>
      </c>
      <c r="E319" s="457" t="s">
        <v>267</v>
      </c>
      <c r="F319" s="13" t="s">
        <v>1887</v>
      </c>
      <c r="G319" s="184" t="s">
        <v>229</v>
      </c>
      <c r="H319" s="456">
        <v>10000</v>
      </c>
      <c r="I319" s="582"/>
      <c r="J319" s="608"/>
      <c r="K319" s="407"/>
      <c r="L319" s="614" t="s">
        <v>1532</v>
      </c>
      <c r="M319" s="25"/>
      <c r="N319" s="586"/>
      <c r="O319" s="5"/>
      <c r="P319" s="587"/>
      <c r="Q319" s="587"/>
    </row>
    <row r="320" s="499" customFormat="1" ht="22.5" spans="1:17">
      <c r="A320" s="184">
        <v>9</v>
      </c>
      <c r="B320" s="211" t="s">
        <v>425</v>
      </c>
      <c r="C320" s="600"/>
      <c r="D320" s="600" t="s">
        <v>1481</v>
      </c>
      <c r="E320" s="457" t="s">
        <v>267</v>
      </c>
      <c r="F320" s="576" t="s">
        <v>1888</v>
      </c>
      <c r="G320" s="184" t="s">
        <v>427</v>
      </c>
      <c r="H320" s="473">
        <v>20000</v>
      </c>
      <c r="I320" s="473"/>
      <c r="J320" s="494"/>
      <c r="K320" s="473"/>
      <c r="L320" s="614" t="s">
        <v>1532</v>
      </c>
      <c r="M320" s="457"/>
      <c r="N320" s="464"/>
      <c r="O320" s="473"/>
      <c r="P320" s="473"/>
      <c r="Q320" s="473"/>
    </row>
    <row r="321" s="499" customFormat="1" ht="22.5" spans="1:17">
      <c r="A321" s="184">
        <v>10</v>
      </c>
      <c r="B321" s="211" t="s">
        <v>430</v>
      </c>
      <c r="C321" s="600"/>
      <c r="D321" s="600" t="s">
        <v>1481</v>
      </c>
      <c r="E321" s="457" t="s">
        <v>267</v>
      </c>
      <c r="F321" s="576" t="s">
        <v>1889</v>
      </c>
      <c r="G321" s="184" t="s">
        <v>410</v>
      </c>
      <c r="H321" s="473">
        <v>30000</v>
      </c>
      <c r="I321" s="473"/>
      <c r="J321" s="494"/>
      <c r="K321" s="473"/>
      <c r="L321" s="614" t="s">
        <v>1532</v>
      </c>
      <c r="M321" s="457"/>
      <c r="N321" s="464"/>
      <c r="O321" s="473"/>
      <c r="P321" s="473"/>
      <c r="Q321" s="473"/>
    </row>
    <row r="322" s="506" customFormat="1" ht="11.25" spans="1:20">
      <c r="A322" s="184">
        <v>11</v>
      </c>
      <c r="B322" s="211" t="s">
        <v>1879</v>
      </c>
      <c r="C322" s="500"/>
      <c r="D322" s="179" t="s">
        <v>189</v>
      </c>
      <c r="E322" s="457" t="s">
        <v>267</v>
      </c>
      <c r="F322" s="180"/>
      <c r="G322" s="184" t="s">
        <v>251</v>
      </c>
      <c r="H322" s="181">
        <v>10000</v>
      </c>
      <c r="I322" s="179"/>
      <c r="J322" s="180"/>
      <c r="K322" s="180"/>
      <c r="L322" s="482" t="s">
        <v>1532</v>
      </c>
      <c r="M322" s="180"/>
      <c r="N322" s="180"/>
      <c r="O322" s="630"/>
      <c r="P322" s="630"/>
      <c r="Q322" s="630"/>
      <c r="R322" s="630"/>
      <c r="S322" s="630"/>
      <c r="T322" s="631"/>
    </row>
    <row r="323" s="506" customFormat="1" ht="11.25" spans="1:20">
      <c r="A323" s="184">
        <v>12</v>
      </c>
      <c r="B323" s="211" t="s">
        <v>258</v>
      </c>
      <c r="C323" s="500"/>
      <c r="D323" s="179" t="s">
        <v>189</v>
      </c>
      <c r="E323" s="457" t="s">
        <v>267</v>
      </c>
      <c r="F323" s="180"/>
      <c r="G323" s="184" t="s">
        <v>251</v>
      </c>
      <c r="H323" s="181">
        <v>5000</v>
      </c>
      <c r="I323" s="179"/>
      <c r="J323" s="180"/>
      <c r="K323" s="180"/>
      <c r="L323" s="482" t="s">
        <v>1532</v>
      </c>
      <c r="M323" s="180"/>
      <c r="N323" s="180"/>
      <c r="O323" s="630"/>
      <c r="P323" s="630"/>
      <c r="Q323" s="630"/>
      <c r="R323" s="630"/>
      <c r="S323" s="630"/>
      <c r="T323" s="631"/>
    </row>
    <row r="324" s="506" customFormat="1" ht="11.25" spans="1:20">
      <c r="A324" s="184">
        <v>13</v>
      </c>
      <c r="B324" s="211" t="s">
        <v>1890</v>
      </c>
      <c r="C324" s="500"/>
      <c r="D324" s="179" t="s">
        <v>133</v>
      </c>
      <c r="E324" s="457" t="s">
        <v>267</v>
      </c>
      <c r="F324" s="180"/>
      <c r="G324" s="184" t="s">
        <v>251</v>
      </c>
      <c r="H324" s="181">
        <v>3000</v>
      </c>
      <c r="I324" s="179"/>
      <c r="J324" s="180"/>
      <c r="K324" s="180"/>
      <c r="L324" s="482" t="s">
        <v>1532</v>
      </c>
      <c r="M324" s="180"/>
      <c r="N324" s="180"/>
      <c r="O324" s="630"/>
      <c r="P324" s="630"/>
      <c r="Q324" s="630"/>
      <c r="R324" s="630"/>
      <c r="S324" s="630"/>
      <c r="T324" s="631"/>
    </row>
    <row r="325" s="507" customFormat="1" ht="22.5" spans="1:20">
      <c r="A325" s="184">
        <v>14</v>
      </c>
      <c r="B325" s="484" t="s">
        <v>623</v>
      </c>
      <c r="C325" s="183" t="s">
        <v>103</v>
      </c>
      <c r="D325" s="181" t="s">
        <v>137</v>
      </c>
      <c r="E325" s="183" t="s">
        <v>439</v>
      </c>
      <c r="F325" s="480" t="s">
        <v>624</v>
      </c>
      <c r="G325" s="184" t="s">
        <v>251</v>
      </c>
      <c r="H325" s="462">
        <v>4000</v>
      </c>
      <c r="I325" s="464"/>
      <c r="J325" s="480"/>
      <c r="K325" s="464"/>
      <c r="L325" s="483" t="s">
        <v>1562</v>
      </c>
      <c r="M325" s="464"/>
      <c r="N325" s="457"/>
      <c r="O325" s="457"/>
      <c r="P325" s="457"/>
      <c r="Q325" s="457"/>
      <c r="R325" s="457"/>
      <c r="S325" s="464"/>
      <c r="T325" s="457"/>
    </row>
    <row r="326" s="507" customFormat="1" ht="22.5" spans="1:20">
      <c r="A326" s="184">
        <v>15</v>
      </c>
      <c r="B326" s="182" t="s">
        <v>625</v>
      </c>
      <c r="C326" s="183" t="s">
        <v>188</v>
      </c>
      <c r="D326" s="181" t="s">
        <v>137</v>
      </c>
      <c r="E326" s="183" t="s">
        <v>439</v>
      </c>
      <c r="F326" s="182" t="s">
        <v>1891</v>
      </c>
      <c r="G326" s="184" t="s">
        <v>251</v>
      </c>
      <c r="H326" s="462">
        <v>3500</v>
      </c>
      <c r="I326" s="464"/>
      <c r="J326" s="182" t="s">
        <v>1562</v>
      </c>
      <c r="K326" s="464"/>
      <c r="L326" s="483" t="s">
        <v>1562</v>
      </c>
      <c r="M326" s="464"/>
      <c r="N326" s="457"/>
      <c r="O326" s="457" t="s">
        <v>627</v>
      </c>
      <c r="P326" s="457" t="s">
        <v>628</v>
      </c>
      <c r="Q326" s="457" t="s">
        <v>444</v>
      </c>
      <c r="R326" s="457" t="s">
        <v>452</v>
      </c>
      <c r="S326" s="464"/>
      <c r="T326" s="457" t="s">
        <v>39</v>
      </c>
    </row>
    <row r="327" s="507" customFormat="1" ht="22.5" spans="1:20">
      <c r="A327" s="184">
        <v>16</v>
      </c>
      <c r="B327" s="182" t="s">
        <v>629</v>
      </c>
      <c r="C327" s="183" t="s">
        <v>188</v>
      </c>
      <c r="D327" s="181" t="s">
        <v>137</v>
      </c>
      <c r="E327" s="183" t="s">
        <v>439</v>
      </c>
      <c r="F327" s="182" t="s">
        <v>1892</v>
      </c>
      <c r="G327" s="184" t="s">
        <v>251</v>
      </c>
      <c r="H327" s="462">
        <v>3000</v>
      </c>
      <c r="I327" s="464"/>
      <c r="J327" s="182" t="s">
        <v>1562</v>
      </c>
      <c r="K327" s="464"/>
      <c r="L327" s="483" t="s">
        <v>1562</v>
      </c>
      <c r="M327" s="464"/>
      <c r="N327" s="457"/>
      <c r="O327" s="457" t="s">
        <v>631</v>
      </c>
      <c r="P327" s="457" t="s">
        <v>632</v>
      </c>
      <c r="Q327" s="457" t="s">
        <v>444</v>
      </c>
      <c r="R327" s="457" t="s">
        <v>457</v>
      </c>
      <c r="S327" s="464"/>
      <c r="T327" s="457" t="s">
        <v>39</v>
      </c>
    </row>
    <row r="328" s="518" customFormat="1" ht="32.25" customHeight="1" spans="1:212">
      <c r="A328" s="184">
        <v>17</v>
      </c>
      <c r="B328" s="207" t="s">
        <v>879</v>
      </c>
      <c r="C328" s="179"/>
      <c r="D328" s="201" t="s">
        <v>137</v>
      </c>
      <c r="E328" s="179" t="s">
        <v>642</v>
      </c>
      <c r="F328" s="180" t="s">
        <v>880</v>
      </c>
      <c r="G328" s="181" t="s">
        <v>881</v>
      </c>
      <c r="H328" s="460">
        <v>35000</v>
      </c>
      <c r="I328" s="181"/>
      <c r="J328" s="180"/>
      <c r="K328" s="180"/>
      <c r="L328" s="180" t="s">
        <v>1893</v>
      </c>
      <c r="M328" s="338"/>
      <c r="N328" s="338"/>
      <c r="O328" s="180" t="s">
        <v>879</v>
      </c>
      <c r="P328" s="179" t="s">
        <v>883</v>
      </c>
      <c r="Q328" s="201" t="s">
        <v>648</v>
      </c>
      <c r="R328" s="179" t="s">
        <v>709</v>
      </c>
      <c r="S328" s="179"/>
      <c r="T328" s="179"/>
      <c r="U328" s="515"/>
      <c r="V328" s="515"/>
      <c r="W328" s="515"/>
      <c r="X328" s="515"/>
      <c r="Y328" s="515"/>
      <c r="Z328" s="515"/>
      <c r="AA328" s="515"/>
      <c r="AB328" s="515"/>
      <c r="AC328" s="515"/>
      <c r="AD328" s="515"/>
      <c r="AE328" s="515"/>
      <c r="AF328" s="515"/>
      <c r="AG328" s="515"/>
      <c r="AH328" s="515"/>
      <c r="AI328" s="515"/>
      <c r="AJ328" s="515"/>
      <c r="AK328" s="515"/>
      <c r="AL328" s="515"/>
      <c r="AM328" s="515"/>
      <c r="AN328" s="515"/>
      <c r="AO328" s="515"/>
      <c r="AP328" s="515"/>
      <c r="AQ328" s="515"/>
      <c r="AR328" s="515"/>
      <c r="AS328" s="515"/>
      <c r="AT328" s="515"/>
      <c r="AU328" s="515"/>
      <c r="AV328" s="515"/>
      <c r="AW328" s="515"/>
      <c r="AX328" s="515"/>
      <c r="AY328" s="515"/>
      <c r="AZ328" s="515"/>
      <c r="BA328" s="515"/>
      <c r="BB328" s="515"/>
      <c r="BC328" s="515"/>
      <c r="BD328" s="515"/>
      <c r="BE328" s="515"/>
      <c r="BF328" s="515"/>
      <c r="BG328" s="515"/>
      <c r="BH328" s="515"/>
      <c r="BI328" s="515"/>
      <c r="BJ328" s="515"/>
      <c r="BK328" s="515"/>
      <c r="BL328" s="515"/>
      <c r="BM328" s="515"/>
      <c r="BN328" s="515"/>
      <c r="BO328" s="515"/>
      <c r="BP328" s="515"/>
      <c r="BQ328" s="515"/>
      <c r="BR328" s="515"/>
      <c r="BS328" s="515"/>
      <c r="BT328" s="515"/>
      <c r="BU328" s="515"/>
      <c r="BV328" s="515"/>
      <c r="BW328" s="515"/>
      <c r="BX328" s="515"/>
      <c r="BY328" s="515"/>
      <c r="BZ328" s="515"/>
      <c r="CA328" s="515"/>
      <c r="CB328" s="515"/>
      <c r="CC328" s="515"/>
      <c r="CD328" s="515"/>
      <c r="CE328" s="515"/>
      <c r="CF328" s="515"/>
      <c r="CG328" s="515"/>
      <c r="CH328" s="515"/>
      <c r="CI328" s="515"/>
      <c r="CJ328" s="515"/>
      <c r="CK328" s="515"/>
      <c r="CL328" s="515"/>
      <c r="CM328" s="515"/>
      <c r="CN328" s="515"/>
      <c r="CO328" s="515"/>
      <c r="CP328" s="515"/>
      <c r="CQ328" s="515"/>
      <c r="CR328" s="515"/>
      <c r="CS328" s="515"/>
      <c r="CT328" s="515"/>
      <c r="CU328" s="515"/>
      <c r="CV328" s="515"/>
      <c r="CW328" s="515"/>
      <c r="CX328" s="515"/>
      <c r="CY328" s="515"/>
      <c r="CZ328" s="515"/>
      <c r="DA328" s="515"/>
      <c r="DB328" s="515"/>
      <c r="DC328" s="515"/>
      <c r="DD328" s="515"/>
      <c r="DE328" s="515"/>
      <c r="DF328" s="515"/>
      <c r="DG328" s="515"/>
      <c r="DH328" s="515"/>
      <c r="DI328" s="515"/>
      <c r="DJ328" s="515"/>
      <c r="DK328" s="515"/>
      <c r="DL328" s="515"/>
      <c r="DM328" s="515"/>
      <c r="DN328" s="515"/>
      <c r="DO328" s="515"/>
      <c r="DP328" s="515"/>
      <c r="DQ328" s="515"/>
      <c r="DR328" s="515"/>
      <c r="DS328" s="515"/>
      <c r="DT328" s="515"/>
      <c r="DU328" s="515"/>
      <c r="DV328" s="515"/>
      <c r="DW328" s="515"/>
      <c r="DX328" s="515"/>
      <c r="DY328" s="515"/>
      <c r="DZ328" s="515"/>
      <c r="EA328" s="515"/>
      <c r="EB328" s="515"/>
      <c r="EC328" s="515"/>
      <c r="ED328" s="515"/>
      <c r="EE328" s="515"/>
      <c r="EF328" s="515"/>
      <c r="EG328" s="515"/>
      <c r="EH328" s="515"/>
      <c r="EI328" s="515"/>
      <c r="EJ328" s="515"/>
      <c r="EK328" s="515"/>
      <c r="EL328" s="515"/>
      <c r="EM328" s="515"/>
      <c r="EN328" s="515"/>
      <c r="EO328" s="515"/>
      <c r="EP328" s="515"/>
      <c r="EQ328" s="515"/>
      <c r="ER328" s="515"/>
      <c r="ES328" s="515"/>
      <c r="ET328" s="515"/>
      <c r="EU328" s="515"/>
      <c r="EV328" s="515"/>
      <c r="EW328" s="515"/>
      <c r="EX328" s="515"/>
      <c r="EY328" s="515"/>
      <c r="EZ328" s="515"/>
      <c r="FA328" s="515"/>
      <c r="FB328" s="515"/>
      <c r="FC328" s="515"/>
      <c r="FD328" s="515"/>
      <c r="FE328" s="515"/>
      <c r="FF328" s="515"/>
      <c r="FG328" s="515"/>
      <c r="FH328" s="515"/>
      <c r="FI328" s="515"/>
      <c r="FJ328" s="515"/>
      <c r="FK328" s="515"/>
      <c r="FL328" s="515"/>
      <c r="FM328" s="515"/>
      <c r="FN328" s="515"/>
      <c r="FO328" s="515"/>
      <c r="FP328" s="515"/>
      <c r="FQ328" s="515"/>
      <c r="FR328" s="515"/>
      <c r="FS328" s="515"/>
      <c r="FT328" s="515"/>
      <c r="FU328" s="515"/>
      <c r="FV328" s="515"/>
      <c r="FW328" s="515"/>
      <c r="FX328" s="515"/>
      <c r="FY328" s="515"/>
      <c r="FZ328" s="515"/>
      <c r="GA328" s="515"/>
      <c r="GB328" s="515"/>
      <c r="GC328" s="515"/>
      <c r="GD328" s="515"/>
      <c r="GE328" s="515"/>
      <c r="GF328" s="515"/>
      <c r="GG328" s="515"/>
      <c r="GH328" s="515"/>
      <c r="GI328" s="515"/>
      <c r="GJ328" s="515"/>
      <c r="GK328" s="515"/>
      <c r="GL328" s="515"/>
      <c r="GM328" s="515"/>
      <c r="GN328" s="515"/>
      <c r="GO328" s="515"/>
      <c r="GP328" s="515"/>
      <c r="GQ328" s="515"/>
      <c r="GR328" s="515"/>
      <c r="GS328" s="515"/>
      <c r="GT328" s="515"/>
      <c r="GU328" s="515"/>
      <c r="GV328" s="515"/>
      <c r="GW328" s="515"/>
      <c r="GX328" s="515"/>
      <c r="GY328" s="515"/>
      <c r="GZ328" s="515"/>
      <c r="HA328" s="515"/>
      <c r="HB328" s="515"/>
      <c r="HC328" s="515"/>
      <c r="HD328" s="515"/>
    </row>
    <row r="329" s="511" customFormat="1" ht="31.5" customHeight="1" spans="1:212">
      <c r="A329" s="184">
        <v>18</v>
      </c>
      <c r="B329" s="207" t="s">
        <v>884</v>
      </c>
      <c r="C329" s="179" t="s">
        <v>188</v>
      </c>
      <c r="D329" s="179" t="s">
        <v>133</v>
      </c>
      <c r="E329" s="181" t="s">
        <v>642</v>
      </c>
      <c r="F329" s="180" t="s">
        <v>1894</v>
      </c>
      <c r="G329" s="184" t="s">
        <v>886</v>
      </c>
      <c r="H329" s="460">
        <v>50000</v>
      </c>
      <c r="I329" s="181"/>
      <c r="J329" s="191"/>
      <c r="K329" s="184"/>
      <c r="L329" s="180" t="s">
        <v>1826</v>
      </c>
      <c r="M329" s="338"/>
      <c r="N329" s="338"/>
      <c r="O329" s="180" t="s">
        <v>887</v>
      </c>
      <c r="P329" s="179" t="s">
        <v>709</v>
      </c>
      <c r="Q329" s="201" t="s">
        <v>648</v>
      </c>
      <c r="R329" s="179" t="s">
        <v>709</v>
      </c>
      <c r="S329" s="179"/>
      <c r="T329" s="179"/>
      <c r="U329" s="632"/>
      <c r="V329" s="633"/>
      <c r="W329" s="633"/>
      <c r="X329" s="633"/>
      <c r="Y329" s="633"/>
      <c r="Z329" s="633"/>
      <c r="AA329" s="633"/>
      <c r="AB329" s="633"/>
      <c r="AC329" s="633"/>
      <c r="AD329" s="633"/>
      <c r="AE329" s="633"/>
      <c r="AF329" s="633"/>
      <c r="AG329" s="633"/>
      <c r="AH329" s="633"/>
      <c r="AI329" s="633"/>
      <c r="AJ329" s="633"/>
      <c r="AK329" s="633"/>
      <c r="AL329" s="633"/>
      <c r="AM329" s="633"/>
      <c r="AN329" s="633"/>
      <c r="AO329" s="633"/>
      <c r="AP329" s="633"/>
      <c r="AQ329" s="633"/>
      <c r="AR329" s="633"/>
      <c r="AS329" s="633"/>
      <c r="AT329" s="633"/>
      <c r="AU329" s="633"/>
      <c r="AV329" s="633"/>
      <c r="AW329" s="633"/>
      <c r="AX329" s="633"/>
      <c r="AY329" s="633"/>
      <c r="AZ329" s="633"/>
      <c r="BA329" s="633"/>
      <c r="BB329" s="633"/>
      <c r="BC329" s="633"/>
      <c r="BD329" s="633"/>
      <c r="BE329" s="633"/>
      <c r="BF329" s="633"/>
      <c r="BG329" s="633"/>
      <c r="BH329" s="633"/>
      <c r="BI329" s="633"/>
      <c r="BJ329" s="633"/>
      <c r="BK329" s="633"/>
      <c r="BL329" s="633"/>
      <c r="BM329" s="633"/>
      <c r="BN329" s="633"/>
      <c r="BO329" s="633"/>
      <c r="BP329" s="633"/>
      <c r="BQ329" s="633"/>
      <c r="BR329" s="633"/>
      <c r="BS329" s="633"/>
      <c r="BT329" s="633"/>
      <c r="BU329" s="633"/>
      <c r="BV329" s="633"/>
      <c r="BW329" s="633"/>
      <c r="BX329" s="633"/>
      <c r="BY329" s="633"/>
      <c r="BZ329" s="633"/>
      <c r="CA329" s="633"/>
      <c r="CB329" s="633"/>
      <c r="CC329" s="633"/>
      <c r="CD329" s="633"/>
      <c r="CE329" s="633"/>
      <c r="CF329" s="633"/>
      <c r="CG329" s="633"/>
      <c r="CH329" s="633"/>
      <c r="CI329" s="633"/>
      <c r="CJ329" s="633"/>
      <c r="CK329" s="633"/>
      <c r="CL329" s="633"/>
      <c r="CM329" s="633"/>
      <c r="CN329" s="633"/>
      <c r="CO329" s="633"/>
      <c r="CP329" s="633"/>
      <c r="CQ329" s="633"/>
      <c r="CR329" s="633"/>
      <c r="CS329" s="633"/>
      <c r="CT329" s="633"/>
      <c r="CU329" s="633"/>
      <c r="CV329" s="633"/>
      <c r="CW329" s="633"/>
      <c r="CX329" s="633"/>
      <c r="CY329" s="633"/>
      <c r="CZ329" s="633"/>
      <c r="DA329" s="633"/>
      <c r="DB329" s="633"/>
      <c r="DC329" s="633"/>
      <c r="DD329" s="633"/>
      <c r="DE329" s="633"/>
      <c r="DF329" s="633"/>
      <c r="DG329" s="633"/>
      <c r="DH329" s="633"/>
      <c r="DI329" s="633"/>
      <c r="DJ329" s="633"/>
      <c r="DK329" s="633"/>
      <c r="DL329" s="633"/>
      <c r="DM329" s="633"/>
      <c r="DN329" s="633"/>
      <c r="DO329" s="633"/>
      <c r="DP329" s="633"/>
      <c r="DQ329" s="633"/>
      <c r="DR329" s="633"/>
      <c r="DS329" s="633"/>
      <c r="DT329" s="633"/>
      <c r="DU329" s="633"/>
      <c r="DV329" s="633"/>
      <c r="DW329" s="633"/>
      <c r="DX329" s="633"/>
      <c r="DY329" s="633"/>
      <c r="DZ329" s="633"/>
      <c r="EA329" s="633"/>
      <c r="EB329" s="633"/>
      <c r="EC329" s="633"/>
      <c r="ED329" s="633"/>
      <c r="EE329" s="633"/>
      <c r="EF329" s="633"/>
      <c r="EG329" s="633"/>
      <c r="EH329" s="633"/>
      <c r="EI329" s="633"/>
      <c r="EJ329" s="633"/>
      <c r="EK329" s="633"/>
      <c r="EL329" s="633"/>
      <c r="EM329" s="633"/>
      <c r="EN329" s="633"/>
      <c r="EO329" s="633"/>
      <c r="EP329" s="633"/>
      <c r="EQ329" s="633"/>
      <c r="ER329" s="633"/>
      <c r="ES329" s="633"/>
      <c r="ET329" s="633"/>
      <c r="EU329" s="633"/>
      <c r="EV329" s="633"/>
      <c r="EW329" s="633"/>
      <c r="EX329" s="633"/>
      <c r="EY329" s="633"/>
      <c r="EZ329" s="633"/>
      <c r="FA329" s="633"/>
      <c r="FB329" s="633"/>
      <c r="FC329" s="633"/>
      <c r="FD329" s="633"/>
      <c r="FE329" s="633"/>
      <c r="FF329" s="633"/>
      <c r="FG329" s="633"/>
      <c r="FH329" s="633"/>
      <c r="FI329" s="633"/>
      <c r="FJ329" s="633"/>
      <c r="FK329" s="633"/>
      <c r="FL329" s="633"/>
      <c r="FM329" s="633"/>
      <c r="FN329" s="633"/>
      <c r="FO329" s="633"/>
      <c r="FP329" s="633"/>
      <c r="FQ329" s="633"/>
      <c r="FR329" s="633"/>
      <c r="FS329" s="633"/>
      <c r="FT329" s="633"/>
      <c r="FU329" s="633"/>
      <c r="FV329" s="633"/>
      <c r="FW329" s="633"/>
      <c r="FX329" s="633"/>
      <c r="FY329" s="633"/>
      <c r="FZ329" s="633"/>
      <c r="GA329" s="633"/>
      <c r="GB329" s="633"/>
      <c r="GC329" s="633"/>
      <c r="GD329" s="633"/>
      <c r="GE329" s="633"/>
      <c r="GF329" s="633"/>
      <c r="GG329" s="633"/>
      <c r="GH329" s="633"/>
      <c r="GI329" s="633"/>
      <c r="GJ329" s="633"/>
      <c r="GK329" s="633"/>
      <c r="GL329" s="633"/>
      <c r="GM329" s="633"/>
      <c r="GN329" s="633"/>
      <c r="GO329" s="633"/>
      <c r="GP329" s="633"/>
      <c r="GQ329" s="633"/>
      <c r="GR329" s="633"/>
      <c r="GS329" s="633"/>
      <c r="GT329" s="633"/>
      <c r="GU329" s="633"/>
      <c r="GV329" s="633"/>
      <c r="GW329" s="633"/>
      <c r="GX329" s="633"/>
      <c r="GY329" s="633"/>
      <c r="GZ329" s="633"/>
      <c r="HA329" s="633"/>
      <c r="HB329" s="633"/>
      <c r="HC329" s="633"/>
      <c r="HD329" s="633"/>
    </row>
    <row r="330" s="511" customFormat="1" ht="56.25" spans="1:212">
      <c r="A330" s="184">
        <v>19</v>
      </c>
      <c r="B330" s="207" t="s">
        <v>891</v>
      </c>
      <c r="C330" s="179" t="s">
        <v>188</v>
      </c>
      <c r="D330" s="179" t="s">
        <v>133</v>
      </c>
      <c r="E330" s="181" t="s">
        <v>642</v>
      </c>
      <c r="F330" s="182" t="s">
        <v>892</v>
      </c>
      <c r="G330" s="184" t="s">
        <v>427</v>
      </c>
      <c r="H330" s="462">
        <v>100000</v>
      </c>
      <c r="I330" s="181"/>
      <c r="J330" s="191"/>
      <c r="K330" s="259"/>
      <c r="L330" s="180" t="s">
        <v>1826</v>
      </c>
      <c r="M330" s="338"/>
      <c r="N330" s="338"/>
      <c r="O330" s="180" t="s">
        <v>646</v>
      </c>
      <c r="P330" s="179" t="s">
        <v>709</v>
      </c>
      <c r="Q330" s="201" t="s">
        <v>648</v>
      </c>
      <c r="R330" s="179" t="s">
        <v>709</v>
      </c>
      <c r="S330" s="179"/>
      <c r="T330" s="179"/>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c r="AY330" s="90"/>
      <c r="AZ330" s="90"/>
      <c r="BA330" s="90"/>
      <c r="BB330" s="90"/>
      <c r="BC330" s="90"/>
      <c r="BD330" s="90"/>
      <c r="BE330" s="90"/>
      <c r="BF330" s="90"/>
      <c r="BG330" s="90"/>
      <c r="BH330" s="90"/>
      <c r="BI330" s="90"/>
      <c r="BJ330" s="90"/>
      <c r="BK330" s="90"/>
      <c r="BL330" s="90"/>
      <c r="BM330" s="90"/>
      <c r="BN330" s="90"/>
      <c r="BO330" s="90"/>
      <c r="BP330" s="90"/>
      <c r="BQ330" s="90"/>
      <c r="BR330" s="90"/>
      <c r="BS330" s="90"/>
      <c r="BT330" s="90"/>
      <c r="BU330" s="90"/>
      <c r="BV330" s="90"/>
      <c r="BW330" s="90"/>
      <c r="BX330" s="90"/>
      <c r="BY330" s="90"/>
      <c r="BZ330" s="90"/>
      <c r="CA330" s="90"/>
      <c r="CB330" s="90"/>
      <c r="CC330" s="90"/>
      <c r="CD330" s="90"/>
      <c r="CE330" s="90"/>
      <c r="CF330" s="90"/>
      <c r="CG330" s="90"/>
      <c r="CH330" s="90"/>
      <c r="CI330" s="90"/>
      <c r="CJ330" s="90"/>
      <c r="CK330" s="90"/>
      <c r="CL330" s="90"/>
      <c r="CM330" s="90"/>
      <c r="CN330" s="90"/>
      <c r="CO330" s="90"/>
      <c r="CP330" s="90"/>
      <c r="CQ330" s="90"/>
      <c r="CR330" s="90"/>
      <c r="CS330" s="90"/>
      <c r="CT330" s="90"/>
      <c r="CU330" s="90"/>
      <c r="CV330" s="90"/>
      <c r="CW330" s="90"/>
      <c r="CX330" s="90"/>
      <c r="CY330" s="90"/>
      <c r="CZ330" s="90"/>
      <c r="DA330" s="90"/>
      <c r="DB330" s="90"/>
      <c r="DC330" s="90"/>
      <c r="DD330" s="90"/>
      <c r="DE330" s="90"/>
      <c r="DF330" s="90"/>
      <c r="DG330" s="90"/>
      <c r="DH330" s="90"/>
      <c r="DI330" s="90"/>
      <c r="DJ330" s="90"/>
      <c r="DK330" s="90"/>
      <c r="DL330" s="90"/>
      <c r="DM330" s="90"/>
      <c r="DN330" s="90"/>
      <c r="DO330" s="90"/>
      <c r="DP330" s="90"/>
      <c r="DQ330" s="90"/>
      <c r="DR330" s="90"/>
      <c r="DS330" s="90"/>
      <c r="DT330" s="90"/>
      <c r="DU330" s="90"/>
      <c r="DV330" s="90"/>
      <c r="DW330" s="90"/>
      <c r="DX330" s="90"/>
      <c r="DY330" s="90"/>
      <c r="DZ330" s="90"/>
      <c r="EA330" s="90"/>
      <c r="EB330" s="90"/>
      <c r="EC330" s="90"/>
      <c r="ED330" s="90"/>
      <c r="EE330" s="90"/>
      <c r="EF330" s="90"/>
      <c r="EG330" s="90"/>
      <c r="EH330" s="90"/>
      <c r="EI330" s="90"/>
      <c r="EJ330" s="90"/>
      <c r="EK330" s="90"/>
      <c r="EL330" s="90"/>
      <c r="EM330" s="90"/>
      <c r="EN330" s="90"/>
      <c r="EO330" s="90"/>
      <c r="EP330" s="90"/>
      <c r="EQ330" s="90"/>
      <c r="ER330" s="90"/>
      <c r="ES330" s="90"/>
      <c r="ET330" s="90"/>
      <c r="EU330" s="90"/>
      <c r="EV330" s="90"/>
      <c r="EW330" s="90"/>
      <c r="EX330" s="90"/>
      <c r="EY330" s="90"/>
      <c r="EZ330" s="90"/>
      <c r="FA330" s="90"/>
      <c r="FB330" s="90"/>
      <c r="FC330" s="90"/>
      <c r="FD330" s="90"/>
      <c r="FE330" s="90"/>
      <c r="FF330" s="90"/>
      <c r="FG330" s="90"/>
      <c r="FH330" s="90"/>
      <c r="FI330" s="90"/>
      <c r="FJ330" s="90"/>
      <c r="FK330" s="90"/>
      <c r="FL330" s="90"/>
      <c r="FM330" s="90"/>
      <c r="FN330" s="90"/>
      <c r="FO330" s="90"/>
      <c r="FP330" s="90"/>
      <c r="FQ330" s="90"/>
      <c r="FR330" s="90"/>
      <c r="FS330" s="90"/>
      <c r="FT330" s="90"/>
      <c r="FU330" s="90"/>
      <c r="FV330" s="90"/>
      <c r="FW330" s="90"/>
      <c r="FX330" s="90"/>
      <c r="FY330" s="90"/>
      <c r="FZ330" s="90"/>
      <c r="GA330" s="90"/>
      <c r="GB330" s="90"/>
      <c r="GC330" s="90"/>
      <c r="GD330" s="90"/>
      <c r="GE330" s="90"/>
      <c r="GF330" s="90"/>
      <c r="GG330" s="90"/>
      <c r="GH330" s="90"/>
      <c r="GI330" s="90"/>
      <c r="GJ330" s="90"/>
      <c r="GK330" s="90"/>
      <c r="GL330" s="90"/>
      <c r="GM330" s="90"/>
      <c r="GN330" s="90"/>
      <c r="GO330" s="90"/>
      <c r="GP330" s="90"/>
      <c r="GQ330" s="90"/>
      <c r="GR330" s="90"/>
      <c r="GS330" s="90"/>
      <c r="GT330" s="90"/>
      <c r="GU330" s="90"/>
      <c r="GV330" s="90"/>
      <c r="GW330" s="90"/>
      <c r="GX330" s="90"/>
      <c r="GY330" s="90"/>
      <c r="GZ330" s="90"/>
      <c r="HA330" s="90"/>
      <c r="HB330" s="90"/>
      <c r="HC330" s="90"/>
      <c r="HD330" s="90"/>
    </row>
    <row r="331" s="558" customFormat="1" ht="18" customHeight="1" spans="1:21">
      <c r="A331" s="566"/>
      <c r="B331" s="566" t="str">
        <f>"商贸服务类"&amp;SUBTOTAL(3,A331:A337)&amp;"个"</f>
        <v>商贸服务类6个</v>
      </c>
      <c r="C331" s="567"/>
      <c r="D331" s="566"/>
      <c r="E331" s="568"/>
      <c r="F331" s="569"/>
      <c r="G331" s="570"/>
      <c r="H331" s="571">
        <f>SUM(H332:H337)</f>
        <v>2176000</v>
      </c>
      <c r="I331" s="571"/>
      <c r="J331" s="590"/>
      <c r="K331" s="571"/>
      <c r="L331" s="569"/>
      <c r="M331" s="567"/>
      <c r="N331" s="567"/>
      <c r="O331" s="567"/>
      <c r="P331" s="567"/>
      <c r="Q331" s="567"/>
      <c r="R331" s="598"/>
      <c r="S331" s="598"/>
      <c r="T331"/>
      <c r="U331"/>
    </row>
    <row r="332" s="448" customFormat="1" ht="33.75" spans="1:20">
      <c r="A332" s="184">
        <v>1</v>
      </c>
      <c r="B332" s="211" t="s">
        <v>221</v>
      </c>
      <c r="C332" s="457" t="s">
        <v>103</v>
      </c>
      <c r="D332" s="457" t="s">
        <v>41</v>
      </c>
      <c r="E332" s="181" t="s">
        <v>28</v>
      </c>
      <c r="F332" s="211" t="s">
        <v>222</v>
      </c>
      <c r="G332" s="458" t="s">
        <v>229</v>
      </c>
      <c r="H332" s="528">
        <v>400000</v>
      </c>
      <c r="I332" s="501"/>
      <c r="J332" s="480" t="s">
        <v>1532</v>
      </c>
      <c r="K332" s="457"/>
      <c r="L332" s="180" t="s">
        <v>1604</v>
      </c>
      <c r="M332" s="514"/>
      <c r="N332" s="457"/>
      <c r="O332" s="457"/>
      <c r="P332" s="457"/>
      <c r="Q332" s="457" t="s">
        <v>37</v>
      </c>
      <c r="R332" s="457" t="s">
        <v>48</v>
      </c>
      <c r="S332" s="201"/>
      <c r="T332" s="457"/>
    </row>
    <row r="333" s="88" customFormat="1" ht="31.5" customHeight="1" spans="1:20">
      <c r="A333" s="184">
        <v>2</v>
      </c>
      <c r="B333" s="180" t="s">
        <v>871</v>
      </c>
      <c r="C333" s="179" t="s">
        <v>188</v>
      </c>
      <c r="D333" s="179" t="s">
        <v>41</v>
      </c>
      <c r="E333" s="181" t="s">
        <v>642</v>
      </c>
      <c r="F333" s="180" t="s">
        <v>1895</v>
      </c>
      <c r="G333" s="184" t="s">
        <v>229</v>
      </c>
      <c r="H333" s="460">
        <v>6000</v>
      </c>
      <c r="I333" s="181"/>
      <c r="J333" s="180" t="s">
        <v>1562</v>
      </c>
      <c r="K333" s="179"/>
      <c r="L333" s="482" t="s">
        <v>1604</v>
      </c>
      <c r="M333" s="179"/>
      <c r="N333" s="179"/>
      <c r="O333" s="180" t="s">
        <v>646</v>
      </c>
      <c r="P333" s="179" t="s">
        <v>685</v>
      </c>
      <c r="Q333" s="201" t="s">
        <v>648</v>
      </c>
      <c r="R333" s="179" t="s">
        <v>685</v>
      </c>
      <c r="S333" s="179"/>
      <c r="T333" s="179"/>
    </row>
    <row r="334" s="519" customFormat="1" ht="45" spans="1:212">
      <c r="A334" s="184">
        <v>3</v>
      </c>
      <c r="B334" s="180" t="s">
        <v>1432</v>
      </c>
      <c r="C334" s="179" t="s">
        <v>188</v>
      </c>
      <c r="D334" s="179" t="s">
        <v>41</v>
      </c>
      <c r="E334" s="181" t="s">
        <v>1433</v>
      </c>
      <c r="F334" s="461" t="s">
        <v>1434</v>
      </c>
      <c r="G334" s="181" t="s">
        <v>405</v>
      </c>
      <c r="H334" s="460">
        <v>1600000</v>
      </c>
      <c r="I334" s="181">
        <v>0</v>
      </c>
      <c r="J334" s="180" t="s">
        <v>1562</v>
      </c>
      <c r="K334" s="184"/>
      <c r="L334" s="180" t="s">
        <v>1896</v>
      </c>
      <c r="M334" s="535"/>
      <c r="N334" s="535"/>
      <c r="O334" s="180" t="s">
        <v>85</v>
      </c>
      <c r="P334" s="201" t="s">
        <v>179</v>
      </c>
      <c r="Q334" s="201" t="s">
        <v>1435</v>
      </c>
      <c r="R334" s="201" t="s">
        <v>1436</v>
      </c>
      <c r="S334" s="201"/>
      <c r="T334" s="201"/>
      <c r="U334" s="88"/>
      <c r="V334" s="516"/>
      <c r="W334" s="516"/>
      <c r="X334" s="516"/>
      <c r="Y334" s="516"/>
      <c r="Z334" s="516"/>
      <c r="AA334" s="516"/>
      <c r="AB334" s="516"/>
      <c r="AC334" s="516"/>
      <c r="AD334" s="516"/>
      <c r="AE334" s="516"/>
      <c r="AF334" s="516"/>
      <c r="AG334" s="516"/>
      <c r="AH334" s="516"/>
      <c r="AI334" s="516"/>
      <c r="AJ334" s="516"/>
      <c r="AK334" s="516"/>
      <c r="AL334" s="516"/>
      <c r="AM334" s="516"/>
      <c r="AN334" s="516"/>
      <c r="AO334" s="516"/>
      <c r="AP334" s="516"/>
      <c r="AQ334" s="516"/>
      <c r="AR334" s="516"/>
      <c r="AS334" s="516"/>
      <c r="AT334" s="516"/>
      <c r="AU334" s="516"/>
      <c r="AV334" s="516"/>
      <c r="AW334" s="516"/>
      <c r="AX334" s="516"/>
      <c r="AY334" s="516"/>
      <c r="AZ334" s="516"/>
      <c r="BA334" s="516"/>
      <c r="BB334" s="516"/>
      <c r="BC334" s="516"/>
      <c r="BD334" s="516"/>
      <c r="BE334" s="516"/>
      <c r="BF334" s="516"/>
      <c r="BG334" s="516"/>
      <c r="BH334" s="516"/>
      <c r="BI334" s="516"/>
      <c r="BJ334" s="516"/>
      <c r="BK334" s="516"/>
      <c r="BL334" s="516"/>
      <c r="BM334" s="516"/>
      <c r="BN334" s="516"/>
      <c r="BO334" s="516"/>
      <c r="BP334" s="516"/>
      <c r="BQ334" s="516"/>
      <c r="BR334" s="516"/>
      <c r="BS334" s="516"/>
      <c r="BT334" s="516"/>
      <c r="BU334" s="516"/>
      <c r="BV334" s="516"/>
      <c r="BW334" s="516"/>
      <c r="BX334" s="516"/>
      <c r="BY334" s="516"/>
      <c r="BZ334" s="516"/>
      <c r="CA334" s="516"/>
      <c r="CB334" s="516"/>
      <c r="CC334" s="516"/>
      <c r="CD334" s="516"/>
      <c r="CE334" s="516"/>
      <c r="CF334" s="516"/>
      <c r="CG334" s="516"/>
      <c r="CH334" s="516"/>
      <c r="CI334" s="516"/>
      <c r="CJ334" s="516"/>
      <c r="CK334" s="516"/>
      <c r="CL334" s="516"/>
      <c r="CM334" s="516"/>
      <c r="CN334" s="516"/>
      <c r="CO334" s="516"/>
      <c r="CP334" s="516"/>
      <c r="CQ334" s="516"/>
      <c r="CR334" s="516"/>
      <c r="CS334" s="516"/>
      <c r="CT334" s="516"/>
      <c r="CU334" s="516"/>
      <c r="CV334" s="516"/>
      <c r="CW334" s="516"/>
      <c r="CX334" s="516"/>
      <c r="CY334" s="516"/>
      <c r="CZ334" s="516"/>
      <c r="DA334" s="516"/>
      <c r="DB334" s="516"/>
      <c r="DC334" s="516"/>
      <c r="DD334" s="516"/>
      <c r="DE334" s="516"/>
      <c r="DF334" s="516"/>
      <c r="DG334" s="516"/>
      <c r="DH334" s="516"/>
      <c r="DI334" s="516"/>
      <c r="DJ334" s="516"/>
      <c r="DK334" s="516"/>
      <c r="DL334" s="516"/>
      <c r="DM334" s="516"/>
      <c r="DN334" s="516"/>
      <c r="DO334" s="516"/>
      <c r="DP334" s="516"/>
      <c r="DQ334" s="516"/>
      <c r="DR334" s="516"/>
      <c r="DS334" s="516"/>
      <c r="DT334" s="516"/>
      <c r="DU334" s="516"/>
      <c r="DV334" s="516"/>
      <c r="DW334" s="516"/>
      <c r="DX334" s="516"/>
      <c r="DY334" s="516"/>
      <c r="DZ334" s="516"/>
      <c r="EA334" s="516"/>
      <c r="EB334" s="516"/>
      <c r="EC334" s="516"/>
      <c r="ED334" s="516"/>
      <c r="EE334" s="516"/>
      <c r="EF334" s="516"/>
      <c r="EG334" s="516"/>
      <c r="EH334" s="516"/>
      <c r="EI334" s="516"/>
      <c r="EJ334" s="516"/>
      <c r="EK334" s="516"/>
      <c r="EL334" s="516"/>
      <c r="EM334" s="516"/>
      <c r="EN334" s="516"/>
      <c r="EO334" s="516"/>
      <c r="EP334" s="516"/>
      <c r="EQ334" s="516"/>
      <c r="ER334" s="516"/>
      <c r="ES334" s="516"/>
      <c r="ET334" s="516"/>
      <c r="EU334" s="516"/>
      <c r="EV334" s="516"/>
      <c r="EW334" s="516"/>
      <c r="EX334" s="516"/>
      <c r="EY334" s="516"/>
      <c r="EZ334" s="516"/>
      <c r="FA334" s="516"/>
      <c r="FB334" s="516"/>
      <c r="FC334" s="516"/>
      <c r="FD334" s="516"/>
      <c r="FE334" s="516"/>
      <c r="FF334" s="516"/>
      <c r="FG334" s="516"/>
      <c r="FH334" s="516"/>
      <c r="FI334" s="516"/>
      <c r="FJ334" s="516"/>
      <c r="FK334" s="516"/>
      <c r="FL334" s="516"/>
      <c r="FM334" s="516"/>
      <c r="FN334" s="516"/>
      <c r="FO334" s="516"/>
      <c r="FP334" s="516"/>
      <c r="FQ334" s="516"/>
      <c r="FR334" s="516"/>
      <c r="FS334" s="516"/>
      <c r="FT334" s="516"/>
      <c r="FU334" s="516"/>
      <c r="FV334" s="516"/>
      <c r="FW334" s="516"/>
      <c r="FX334" s="516"/>
      <c r="FY334" s="516"/>
      <c r="FZ334" s="516"/>
      <c r="GA334" s="516"/>
      <c r="GB334" s="516"/>
      <c r="GC334" s="516"/>
      <c r="GD334" s="516"/>
      <c r="GE334" s="516"/>
      <c r="GF334" s="516"/>
      <c r="GG334" s="516"/>
      <c r="GH334" s="516"/>
      <c r="GI334" s="516"/>
      <c r="GJ334" s="516"/>
      <c r="GK334" s="516"/>
      <c r="GL334" s="516"/>
      <c r="GM334" s="516"/>
      <c r="GN334" s="516"/>
      <c r="GO334" s="516"/>
      <c r="GP334" s="516"/>
      <c r="GQ334" s="516"/>
      <c r="GR334" s="516"/>
      <c r="GS334" s="516"/>
      <c r="GT334" s="516"/>
      <c r="GU334" s="516"/>
      <c r="GV334" s="516"/>
      <c r="GW334" s="516"/>
      <c r="GX334" s="516"/>
      <c r="GY334" s="516"/>
      <c r="GZ334" s="516"/>
      <c r="HA334" s="516"/>
      <c r="HB334" s="516"/>
      <c r="HC334" s="516"/>
      <c r="HD334" s="516"/>
    </row>
    <row r="335" s="448" customFormat="1" ht="27" customHeight="1" spans="1:20">
      <c r="A335" s="184">
        <v>4</v>
      </c>
      <c r="B335" s="182" t="s">
        <v>1370</v>
      </c>
      <c r="C335" s="183" t="s">
        <v>188</v>
      </c>
      <c r="D335" s="183" t="s">
        <v>41</v>
      </c>
      <c r="E335" s="184" t="s">
        <v>1144</v>
      </c>
      <c r="F335" s="182" t="s">
        <v>1371</v>
      </c>
      <c r="G335" s="184" t="s">
        <v>229</v>
      </c>
      <c r="H335" s="462">
        <v>60000</v>
      </c>
      <c r="I335" s="464"/>
      <c r="J335" s="182"/>
      <c r="K335" s="464"/>
      <c r="L335" s="483" t="s">
        <v>1897</v>
      </c>
      <c r="M335" s="464"/>
      <c r="N335" s="457"/>
      <c r="O335" s="457" t="s">
        <v>1150</v>
      </c>
      <c r="P335" s="457" t="s">
        <v>1249</v>
      </c>
      <c r="Q335" s="457" t="s">
        <v>1150</v>
      </c>
      <c r="R335" s="457" t="s">
        <v>1249</v>
      </c>
      <c r="S335" s="464"/>
      <c r="T335" s="457"/>
    </row>
    <row r="336" s="448" customFormat="1" ht="33.75" spans="1:20">
      <c r="A336" s="184">
        <v>5</v>
      </c>
      <c r="B336" s="182" t="s">
        <v>1373</v>
      </c>
      <c r="C336" s="183" t="s">
        <v>188</v>
      </c>
      <c r="D336" s="183" t="s">
        <v>41</v>
      </c>
      <c r="E336" s="184" t="s">
        <v>1144</v>
      </c>
      <c r="F336" s="182" t="s">
        <v>1898</v>
      </c>
      <c r="G336" s="184" t="s">
        <v>229</v>
      </c>
      <c r="H336" s="462">
        <v>30000</v>
      </c>
      <c r="I336" s="464"/>
      <c r="J336" s="182"/>
      <c r="K336" s="464"/>
      <c r="L336" s="483" t="s">
        <v>1562</v>
      </c>
      <c r="M336" s="464"/>
      <c r="N336" s="457"/>
      <c r="O336" s="457" t="s">
        <v>1375</v>
      </c>
      <c r="P336" s="457" t="s">
        <v>1376</v>
      </c>
      <c r="Q336" s="457" t="s">
        <v>1150</v>
      </c>
      <c r="R336" s="457" t="s">
        <v>1218</v>
      </c>
      <c r="S336" s="464"/>
      <c r="T336" s="457"/>
    </row>
    <row r="337" s="448" customFormat="1" ht="29.25" customHeight="1" spans="1:20">
      <c r="A337" s="184">
        <v>6</v>
      </c>
      <c r="B337" s="182" t="s">
        <v>1377</v>
      </c>
      <c r="C337" s="183" t="s">
        <v>188</v>
      </c>
      <c r="D337" s="183" t="s">
        <v>41</v>
      </c>
      <c r="E337" s="184" t="s">
        <v>1144</v>
      </c>
      <c r="F337" s="182" t="s">
        <v>1899</v>
      </c>
      <c r="G337" s="184" t="s">
        <v>229</v>
      </c>
      <c r="H337" s="462">
        <v>80000</v>
      </c>
      <c r="I337" s="464"/>
      <c r="J337" s="182"/>
      <c r="K337" s="464"/>
      <c r="L337" s="483" t="s">
        <v>1897</v>
      </c>
      <c r="M337" s="464"/>
      <c r="N337" s="457"/>
      <c r="O337" s="457" t="s">
        <v>1150</v>
      </c>
      <c r="P337" s="457" t="s">
        <v>1249</v>
      </c>
      <c r="Q337" s="457" t="s">
        <v>1150</v>
      </c>
      <c r="R337" s="457" t="s">
        <v>1249</v>
      </c>
      <c r="S337" s="464"/>
      <c r="T337" s="457"/>
    </row>
    <row r="338" spans="8:11">
      <c r="H338" s="447">
        <f>SUBTOTAL(9,H7:H263)</f>
        <v>31157703.02</v>
      </c>
      <c r="K338" s="447">
        <f>SUBTOTAL(9,K7:K263)</f>
        <v>5015354</v>
      </c>
    </row>
  </sheetData>
  <protectedRanges>
    <protectedRange sqref="P5:Q5 L5:M5" name="区域2"/>
    <protectedRange sqref="B156" name="区域1_16_2"/>
    <protectedRange sqref="F157:G157" name="区域1_18_5"/>
    <protectedRange sqref="L165:M165 P165:Q165" name="区域2_1_1"/>
    <protectedRange sqref="G155" name="区域1_18_4_1"/>
    <protectedRange sqref="B198:B199" name="区域1_21_3_2_2_1"/>
    <protectedRange sqref="G198" name="区域1_22_4_8_7"/>
    <protectedRange sqref="F199" name="区域1_22_4_8_1_1"/>
    <protectedRange sqref="G199" name="区域1_22_4_8_2_1"/>
    <protectedRange sqref="O272" name="区域1_6_1_53_6_2_2_2_3_1"/>
    <protectedRange sqref="Q272" name="区域1_6_1_53_6_2_2_2_1_2_1"/>
    <protectedRange sqref="B272" name="区域1_63_1_1"/>
    <protectedRange sqref="F272:I272 K272" name="区域1_64_1_1"/>
    <protectedRange sqref="J272" name="区域1_74_1_1_1"/>
    <protectedRange sqref="R209" name="区域1_44"/>
    <protectedRange sqref="R68" name="区域1_44_1"/>
    <protectedRange sqref="J274" name="区域1_22_3"/>
    <protectedRange sqref="J276 J283 J278 J285:J286" name="区域1_18_2_1_2"/>
    <protectedRange sqref="B286" name="区域1_16_3_1"/>
    <protectedRange sqref="F300" name="区域1_18_2_1_2_1"/>
    <protectedRange sqref="J284" name="区域1_18_2_1_1_2"/>
    <protectedRange sqref="P57" name="区域1_5_1_2"/>
    <protectedRange sqref="R57:T57 L57" name="区域1_8"/>
    <protectedRange sqref="K58:M58 P58 M59" name="区域2_1_1_1_1"/>
    <protectedRange sqref="E58" name="区域1_16_2_3_4_1_3_1"/>
    <protectedRange sqref="Q58" name="区域1_6_1_53_6_2_2_2_1_3"/>
    <protectedRange sqref="G62:G63 O62:O63 Q62:Q63 C62:C63" name="区域1_1_1_2"/>
    <protectedRange sqref="P62:P63" name="区域1_5_1_3"/>
    <protectedRange sqref="J62:J63" name="区域1_7_1"/>
    <protectedRange sqref="B62 F62 R62:T63 L63 H62:I62 K62:L62" name="区域1_8_2"/>
    <protectedRange sqref="B63 H63:I63 F63 K63 N62:N63" name="区域1_9"/>
    <protectedRange sqref="B198:B199" name="区域1_21_3_2_2_2"/>
    <protectedRange sqref="H198:H199 J198:J199" name="区域1_22_3_3_2_1"/>
    <protectedRange sqref="G198" name="区域1_22_4_8"/>
    <protectedRange sqref="G198" name="区域1_9_2_2"/>
    <protectedRange sqref="F199" name="区域1_22_4_8_1"/>
    <protectedRange sqref="F199" name="区域1_9_2_2_1"/>
    <protectedRange sqref="G199" name="区域1_22_4_8_2"/>
    <protectedRange sqref="G199" name="区域1_9_2_2_2"/>
    <protectedRange sqref="F71:F73" name="区域1_22_7_2"/>
    <protectedRange sqref="R72" name="区域1_44_2"/>
    <protectedRange sqref="B77" name="区域1_1"/>
    <protectedRange sqref="K128:L128 J127:L127 F127:F128 R127:R128" name="区域1_22_4_1_3_1"/>
    <protectedRange sqref="F223 K223:M223" name="区域1_33_2_1_1"/>
    <protectedRange sqref="B274" name="区域1_21_2_1"/>
    <protectedRange sqref="J274" name="区域1_22_3_1"/>
    <protectedRange sqref="J276 J278 J281" name="区域1_18_2_1_3"/>
    <protectedRange sqref="F276:H276" name="区域1_18_4_3"/>
    <protectedRange sqref="F281:H281" name="区域1_18_5_2"/>
    <protectedRange sqref="B292" name="区域1_16_4_1_1"/>
    <protectedRange sqref="G292" name="区域1_18_2_1_1_1_1"/>
    <protectedRange sqref="B297" name="区域1_21_3_2_2_3"/>
    <protectedRange sqref="G297" name="区域1_22_4_8_6_1"/>
    <protectedRange sqref="B69" name="区域1_21_1_3"/>
    <protectedRange sqref="F71:F73" name="区域1_22_7_3"/>
    <protectedRange sqref="J71 J73" name="区域1_22_9_3"/>
    <protectedRange sqref="R72" name="区域1_44_3"/>
    <protectedRange sqref="G74:H74" name="区域1_14_1"/>
    <protectedRange sqref="B77" name="区域1_1_1"/>
    <protectedRange sqref="S124 G125 O125 Q125 C125" name="区域1_1_1_1"/>
    <protectedRange sqref="P119" name="区域1_2_3_1_1_1_9_2_1_1_1_3_1_1"/>
    <protectedRange sqref="H119:J119 R115:R118 F115:F119 J115:L117 K118:L118" name="区域1_22_4_1_3_1_1"/>
    <protectedRange sqref="R115:R118 F115:F118 J115:L117 K118:L118" name="区域1_84_1_1_1"/>
    <protectedRange sqref="B120:B121" name="区域1_83_2"/>
    <protectedRange sqref="B75" name="区域1_32"/>
    <protectedRange sqref="F69:H69" name="区域1_18"/>
    <protectedRange sqref="B69" name="区域1_16"/>
    <protectedRange sqref="B71:B73" name="区域1_32_1"/>
    <protectedRange sqref="F71:F73" name="区域1_33_1"/>
    <protectedRange sqref="G71:H73" name="区域1_33_2"/>
    <protectedRange sqref="J71 J73" name="区域1_33_3"/>
    <protectedRange sqref="J72" name="区域1_33_4"/>
    <protectedRange sqref="R73" name="区域1_49"/>
    <protectedRange sqref="F74" name="区域1_13"/>
    <protectedRange sqref="J74" name="区域1_15"/>
    <protectedRange sqref="R77" name="区域1_36_1_1_1"/>
    <protectedRange sqref="F77" name="区域1_3_1_1"/>
    <protectedRange sqref="J77" name="区域1_5"/>
    <protectedRange sqref="B126 R126:T126 P126" name="区域1_5_1"/>
    <protectedRange sqref="O119:O121" name="区域1_6_1_53_6_2_2_2_4"/>
    <protectedRange sqref="P120:P121" name="区域1_2_3_1_1_1_9_2_1_1_1_3_1_2_1"/>
    <protectedRange sqref="B115:B119" name="区域1_21_4_1_1"/>
    <protectedRange sqref="F119 H119:J119" name="区域1_53_1_1"/>
    <protectedRange sqref="B115:B118" name="区域1_83_1_1"/>
    <protectedRange sqref="Q115:Q121" name="区域1_6_1_53_6_2_2_2_1_3_1"/>
    <protectedRange sqref="F120:H121 J120:L121" name="区域1_22_1_1_1"/>
    <protectedRange sqref="F121:H121 F120:G120 J120:L121" name="区域1_84_2"/>
    <protectedRange sqref="J207" name="区域1_22_14_2"/>
    <protectedRange sqref="B206" name="区域1_21_2_2"/>
    <protectedRange sqref="F206:H206" name="区域1_22_2_2"/>
    <protectedRange sqref="J206" name="区域1_22_3_2"/>
    <protectedRange sqref="R208" name="区域1_36_3_2"/>
    <protectedRange sqref="B215" name="区域1_16_1_1_2"/>
    <protectedRange sqref="F215:H215" name="区域1_18_1_1_3"/>
    <protectedRange sqref="J208 J215 J210 J217:J218" name="区域1_18_2_1_4"/>
    <protectedRange sqref="G214:H214" name="区域1_18_3_2"/>
    <protectedRange sqref="B208 B217" name="区域1_16_2_4"/>
    <protectedRange sqref="F208:H208 F217:H217" name="区域1_18_4_4"/>
    <protectedRange sqref="B218" name="区域1_16_3_3"/>
    <protectedRange sqref="F218:H218" name="区域1_18_5_3"/>
    <protectedRange sqref="F210:H210" name="区域1_22_11_2"/>
    <protectedRange sqref="H216" name="区域1_18_1_1_1_2"/>
    <protectedRange sqref="J216" name="区域1_18_2_1_1_3"/>
    <protectedRange sqref="F216 B216" name="区域1_16_2_1_2"/>
    <protectedRange sqref="G216" name="区域1_18_4_1_2"/>
    <protectedRange sqref="J275" name="区域1_22_14"/>
    <protectedRange sqref="B274" name="区域1_21_2_3"/>
    <protectedRange sqref="F274:H274" name="区域1_22_2_1"/>
    <protectedRange sqref="J274" name="区域1_22_3_3"/>
    <protectedRange sqref="R276" name="区域1_36_3_1"/>
    <protectedRange sqref="B283" name="区域1_16_1_1_3"/>
    <protectedRange sqref="F283:H283" name="区域1_18_1_1_2"/>
    <protectedRange sqref="J276 J283 J278 J285:J286" name="区域1_18_2_1_5"/>
    <protectedRange sqref="G282:H282" name="区域1_18_3_1"/>
    <protectedRange sqref="B276 B285" name="区域1_16_2_5"/>
    <protectedRange sqref="F276:H276 F285:H285" name="区域1_18_4_2"/>
    <protectedRange sqref="B286" name="区域1_16_3_4"/>
    <protectedRange sqref="F286:H286" name="区域1_18_5_1"/>
    <protectedRange sqref="F278:H278" name="区域1_22_11_3"/>
    <protectedRange sqref="B302" name="区域1_16_4_1"/>
    <protectedRange sqref="F302" name="区域1_18_2_1_2_4"/>
    <protectedRange sqref="G302" name="区域1_18_2_1_1_1"/>
    <protectedRange sqref="J302 L302" name="区域1_18_2_1_2_1_4"/>
    <protectedRange sqref="B307" name="区域1_21_3_2_2_4"/>
    <protectedRange sqref="F307" name="区域1_22_4_8_5_2"/>
    <protectedRange sqref="G307" name="区域1_22_4_8_6_2"/>
    <protectedRange sqref="H284" name="区域1_22_2_1_1_2"/>
    <protectedRange sqref="J284" name="区域1_22_3_1_1_2"/>
    <protectedRange sqref="F284 B284" name="区域1_21_3_1_2"/>
    <protectedRange sqref="G284" name="区域1_22_5_1_2"/>
    <protectedRange sqref="E44:E46" name="区域1_16_2_3_4_1_3_1_2"/>
    <protectedRange sqref="B44" name="区域1_21_3_1_2_1"/>
    <protectedRange sqref="H44:J44 F44" name="区域1_22_3_2_2"/>
    <protectedRange sqref="B45" name="区域1_12_2_2"/>
    <protectedRange sqref="F45" name="区域1_13_2_2"/>
    <protectedRange sqref="B45" name="区域1_21_3_1_1_2"/>
    <protectedRange sqref="H45:J45 F45" name="区域1_22_3_2_1_2"/>
    <protectedRange sqref="J39" name="区域1_6_1_30_4_1_1_1_1_4_1_1_1_2_3"/>
    <protectedRange sqref="O268" name="区域1_6_1_53_6_2_2_2_3_1_1"/>
    <protectedRange sqref="Q268" name="区域1_6_1_53_6_2_2_2_1_2_1_1"/>
    <protectedRange sqref="J268" name="区域1_74_1_1_1_1"/>
    <protectedRange sqref="J315" name="区域1_22_3_1_3"/>
    <protectedRange sqref="J315" name="区域1_18_2_1_6"/>
    <protectedRange sqref="B315" name="区域1_21_8"/>
    <protectedRange sqref="B315" name="区域1_16_5"/>
    <protectedRange sqref="F315:H315" name="区域1_22_15"/>
    <protectedRange sqref="F315:H315" name="区域1_18_7"/>
    <protectedRange sqref="F312:H314" name="区域1_22_13_3"/>
    <protectedRange sqref="J312:J314" name="区域1_22_14_3"/>
    <protectedRange sqref="J312:J314" name="区域1_6_1_30_4_1_1_1_1_4_1_1_3"/>
    <protectedRange sqref="P322:Q324 M322:M324" name="区域2_1_1_1"/>
    <protectedRange sqref="J241" name="区域1_33_4_1"/>
    <protectedRange sqref="F241" name="区域1_3"/>
    <protectedRange sqref="B242" name="区域1_21"/>
    <protectedRange sqref="J242" name="区域1_22_14_4"/>
    <protectedRange sqref="J149" name="区域1_33_4_1_1"/>
    <protectedRange sqref="F149" name="区域1_3_1"/>
    <protectedRange sqref="B153" name="区域1_21_1"/>
    <protectedRange sqref="J153" name="区域1_22_14_4_1"/>
    <protectedRange sqref="R242" name="区域1_36_1_1_1_1"/>
    <protectedRange sqref="J160" name="区域1_6_1_30_4_1_1_1_1_4_1_1_1_2_4_1"/>
    <protectedRange sqref="R332" name="区域1_36_2"/>
    <protectedRange sqref="J332" name="区域1_22_3_4"/>
    <protectedRange sqref="J332" name="区域1_18_2_1"/>
    <protectedRange sqref="B332" name="区域1_21_7"/>
    <protectedRange sqref="B332" name="区域1_16_4"/>
    <protectedRange sqref="F332:H332" name="区域1_22_12"/>
    <protectedRange sqref="F332:H332" name="区域1_18_6"/>
    <protectedRange sqref="B75" name="区域1_32_2"/>
    <protectedRange sqref="F69:H69" name="区域1_22_1"/>
    <protectedRange sqref="F69:H69" name="区域1_18_3"/>
    <protectedRange sqref="B69" name="区域1_21_1_1"/>
    <protectedRange sqref="B69" name="区域1_16_3"/>
    <protectedRange sqref="B71:B73" name="区域1_21_5"/>
    <protectedRange sqref="B71:B73" name="区域1_32_1_1"/>
    <protectedRange sqref="F71:F73" name="区域1_22_7_1"/>
    <protectedRange sqref="F71:F73" name="区域1_33_1_1"/>
    <protectedRange sqref="G71:H73" name="区域1_22_8"/>
    <protectedRange sqref="G71:H73" name="区域1_33_2_1"/>
    <protectedRange sqref="J71 J73" name="区域1_22_9"/>
    <protectedRange sqref="J71 J73" name="区域1_33_3_1"/>
    <protectedRange sqref="J72" name="区域1_22_10"/>
    <protectedRange sqref="J72" name="区域1_33_4_2"/>
    <protectedRange sqref="R72" name="区域1_44_4"/>
    <protectedRange sqref="R73" name="区域1_49_1"/>
    <protectedRange sqref="B74" name="区域1_34"/>
    <protectedRange sqref="F74" name="区域1_13_1"/>
    <protectedRange sqref="G74:H74" name="区域1_14"/>
    <protectedRange sqref="J74" name="区域1_15_1"/>
    <protectedRange sqref="R74" name="区域1_36_1"/>
    <protectedRange sqref="R77" name="区域1_36_1_1"/>
    <protectedRange sqref="B77" name="区域1_1_2"/>
    <protectedRange sqref="F77" name="区域1_3_1_2"/>
    <protectedRange sqref="G77:H77" name="区域1_4_1"/>
    <protectedRange sqref="J77" name="区域1_5_2"/>
    <protectedRange sqref="B133" name="区域1_12_2_1"/>
    <protectedRange sqref="F133" name="区域1_13_2_1"/>
    <protectedRange sqref="B133" name="区域1_21_3_1_1_1_1"/>
    <protectedRange sqref="H133:J133 F133" name="区域1_22_3_2_1_1"/>
    <protectedRange sqref="T139:T140 T144 B138:C138 B139:B140 S136 F138:K138 J139:J140 O139:R140 S139 O134:P135 O137:P137 O138:T138 O141:O144 Q141:Q144 C139:C144 G139:G144" name="区域1_1_1_3"/>
    <protectedRange sqref="F139 H139:I139 K139" name="区域1_3_2"/>
    <protectedRange sqref="F140 H140:I140 S140 K140" name="区域1_4_2_1"/>
    <protectedRange sqref="F141 B141:B143 R141:T143 H141:K141 P141:P143" name="区域1_5_1_1"/>
    <protectedRange sqref="F142 N142 H142:K142" name="区域1_6"/>
    <protectedRange sqref="F143 H143:K143 J144" name="区域1_7_1_1"/>
    <protectedRange sqref="L144 R144:S144" name="区域1_8_1"/>
    <protectedRange sqref="B144 N138:N141 F144 P144 K144 N143:N144 H144:I144" name="区域1_9_1"/>
    <protectedRange sqref="O125:O128" name="区域1_6_1_53_6_2_2_2_4_1"/>
    <protectedRange sqref="P125" name="区域1_2_3_1_1_1_9_2_1_1_1_3_1_1_1"/>
    <protectedRange sqref="P126:P127" name="区域1_2_3_1_1_1_9_2_1_1_1_3_1_2_1_1"/>
    <protectedRange sqref="E124:E128" name="区域1_16_2_3_4_1_3_1_1"/>
    <protectedRange sqref="B121:B125" name="区域1_21_4_1_1_1"/>
    <protectedRange sqref="H125:J125 R121:R124 F121:F125 J121:L123 K124:L124" name="区域1_22_4_1_3_1_2"/>
    <protectedRange sqref="F125 H125:J125" name="区域1_53_1_1_1"/>
    <protectedRange sqref="B125" name="区域1_58_1_1"/>
    <protectedRange sqref="B121:B124" name="区域1_83_1_1_1"/>
    <protectedRange sqref="R121:R124 F121:F124 J121:L123 K124:L124" name="区域1_84_1_1"/>
    <protectedRange sqref="Q121:Q128" name="区域1_6_1_53_6_2_2_2_1_3_2"/>
    <protectedRange sqref="B126:B127" name="区域1_21_1_1_1"/>
    <protectedRange sqref="F126:H127 J126:L127" name="区域1_22_1_1_1_1"/>
    <protectedRange sqref="B126:B127" name="区域1_83_2_1"/>
    <protectedRange sqref="F127:H127 F126:G126 J126:L127" name="区域1_84_2_1"/>
    <protectedRange sqref="J80" name="区域1_6_1_30_4_1_1_1_1_4_1_1_1_2"/>
    <protectedRange sqref="B311" name="区域1_21_2_1_3"/>
    <protectedRange sqref="B311" name="区域1_16_1_1"/>
    <protectedRange sqref="B331" name="区域1_21_2_1_3_1"/>
    <protectedRange sqref="B331" name="区域1_16_1_1_4"/>
    <protectedRange sqref="E236" name="区域1_16_2_3_4_1_3_1_3"/>
    <protectedRange sqref="O236" name="区域1_6_1_53_6_2_2_2_2_1"/>
    <protectedRange sqref="B236" name="区域1_32_2_1"/>
    <protectedRange sqref="F236 K236:M236" name="区域1_33_2_1_1_1"/>
    <protectedRange sqref="Q236" name="区域1_6_1_53_6_2_2_2_1_1_1"/>
    <protectedRange sqref="P229:Q229 L229:M229" name="区域2_1_3_1"/>
    <protectedRange sqref="P235:Q235 L235:M235" name="区域2_1_3_2"/>
    <protectedRange sqref="F275:H275" name="区域1_22_13"/>
    <protectedRange sqref="J275" name="区域1_22_14_1"/>
    <protectedRange sqref="J275" name="区域1_6_1_30_4_1_1_1_1_4_1_1"/>
    <protectedRange sqref="B274" name="区域1_21_2"/>
    <protectedRange sqref="B274" name="区域1_16_1"/>
    <protectedRange sqref="F274:H274" name="区域1_22_2"/>
    <protectedRange sqref="F274:H274" name="区域1_18_1"/>
    <protectedRange sqref="J274" name="区域1_22_3_5"/>
    <protectedRange sqref="J274" name="区域1_18_2"/>
    <protectedRange sqref="R276" name="区域1_36_3"/>
    <protectedRange sqref="B283" name="区域1_21_2_1_1"/>
    <protectedRange sqref="B283" name="区域1_16_1_1_1"/>
    <protectedRange sqref="F283:H283" name="区域1_22_2_1_1"/>
    <protectedRange sqref="F283:H283" name="区域1_18_1_1_1"/>
    <protectedRange sqref="J276 J283 J278 J285:J286" name="区域1_22_3_1_1"/>
    <protectedRange sqref="J276 J283 J278 J285:J286" name="区域1_18_2_1_7"/>
    <protectedRange sqref="G282:H282" name="区域1_22_4"/>
    <protectedRange sqref="G282:H282" name="区域1_18_3_3"/>
    <protectedRange sqref="B276 B285" name="区域1_21_3"/>
    <protectedRange sqref="B276 B285" name="区域1_16_2_1"/>
    <protectedRange sqref="F276:H276 F285:H285" name="区域1_22_5"/>
    <protectedRange sqref="F276:H276 F285:H285" name="区域1_18_4"/>
    <protectedRange sqref="B286" name="区域1_21_4"/>
    <protectedRange sqref="B286" name="区域1_16_3_2"/>
    <protectedRange sqref="F286:H286" name="区域1_22_6"/>
    <protectedRange sqref="F286:H286" name="区域1_18_5_4"/>
    <protectedRange sqref="B278" name="区域1_21_6"/>
    <protectedRange sqref="F278:H278" name="区域1_22_11"/>
    <protectedRange sqref="B302" name="区域1_21_2_1_2"/>
    <protectedRange sqref="B302" name="区域1_16_4_1_2"/>
    <protectedRange sqref="F302" name="区域1_22_4_1"/>
    <protectedRange sqref="F302" name="区域1_18_2_1_2_2"/>
    <protectedRange sqref="G302" name="区域1_22_4_1_1"/>
    <protectedRange sqref="G302" name="区域1_18_2_1_1_1_2"/>
    <protectedRange sqref="J302 L302" name="区域1_22_4_1_2"/>
    <protectedRange sqref="J302 L302" name="区域1_18_2_1_2_1_1"/>
    <protectedRange sqref="B308:B309" name="区域1_2_1"/>
    <protectedRange sqref="B307" name="区域1_21_3_2_2"/>
    <protectedRange sqref="H307 J307" name="区域1_22_3_3_2"/>
    <protectedRange sqref="F307" name="区域1_22_4_8_5"/>
    <protectedRange sqref="F307" name="区域1_9_2_2_5"/>
    <protectedRange sqref="G307" name="区域1_22_4_8_6"/>
    <protectedRange sqref="G307" name="区域1_9_2_2_6"/>
    <protectedRange sqref="H284" name="区域1_22_2_1_1_1"/>
    <protectedRange sqref="H284" name="区域1_18_1_1_1_1"/>
    <protectedRange sqref="J284" name="区域1_22_3_1_1_1"/>
    <protectedRange sqref="J284" name="区域1_18_2_1_1_4"/>
    <protectedRange sqref="F284 B284" name="区域1_21_3_1"/>
    <protectedRange sqref="F284 B284" name="区域1_16_2_1_1"/>
    <protectedRange sqref="G284" name="区域1_22_5_1"/>
    <protectedRange sqref="G284" name="区域1_18_4_1_1"/>
    <protectedRange sqref="B185" name="区域1_21_3_2_1"/>
    <protectedRange sqref="F185:H185 J185" name="区域1_22_3_3_1_1"/>
    <protectedRange sqref="J149" name="区域1_22_10_1"/>
    <protectedRange sqref="J149" name="区域1_33_4_3"/>
    <protectedRange sqref="B149" name="区域1"/>
    <protectedRange sqref="F149" name="区域1_3_3"/>
    <protectedRange sqref="G149:H149" name="区域1_4"/>
    <protectedRange sqref="B150" name="区域1_21_9"/>
    <protectedRange sqref="F150:H150" name="区域1_22_13_1"/>
    <protectedRange sqref="J150" name="区域1_22_14_5"/>
    <protectedRange sqref="J150" name="区域1_6_1_30_4_1_1_1_1_4_1_1_1"/>
    <protectedRange sqref="B151" name="区域1_21_9_1"/>
    <protectedRange sqref="F151:H153" name="区域1_22_13_2"/>
    <protectedRange sqref="J151:J153" name="区域1_22_14_2_1"/>
    <protectedRange sqref="J151:J153" name="区域1_6_1_30_4_1_1_1_1_4_1_1_2"/>
  </protectedRanges>
  <autoFilter ref="A3:HE337">
    <extLst/>
  </autoFilter>
  <mergeCells count="16">
    <mergeCell ref="A1:N1"/>
    <mergeCell ref="I2:J2"/>
    <mergeCell ref="K2:L2"/>
    <mergeCell ref="M2:N2"/>
    <mergeCell ref="O2:P2"/>
    <mergeCell ref="Q2:R2"/>
    <mergeCell ref="A2:A3"/>
    <mergeCell ref="B2:B3"/>
    <mergeCell ref="C2:C3"/>
    <mergeCell ref="D2:D3"/>
    <mergeCell ref="E2:E3"/>
    <mergeCell ref="F2:F3"/>
    <mergeCell ref="G2:G3"/>
    <mergeCell ref="H2:H3"/>
    <mergeCell ref="S2:S3"/>
    <mergeCell ref="T2:T3"/>
  </mergeCells>
  <dataValidations count="11">
    <dataValidation type="list" allowBlank="1" showInputMessage="1" showErrorMessage="1" errorTitle="温馨提示" error="请单击向下三角尖,并从列表框中的备选答案中选择一个." sqref="D16 D156 D196 D255 D267 D106:D112 D116:D120 D228:D229 D245:D246 D305:D306">
      <formula1>__xlbgnm.</formula1>
    </dataValidation>
    <dataValidation type="list" allowBlank="1" showInputMessage="1" showErrorMessage="1" errorTitle="出错提示" error="请单击向下三角尖,并从列表框中的备选答案中选择一个." sqref="N49 N186 M236 N62:N63 N138:N144 R121:R124">
      <formula1>CompleteAndStart</formula1>
    </dataValidation>
    <dataValidation allowBlank="1" showErrorMessage="1" sqref="B29 O51 O93 O95 J119 B147 F148 F157 O177 O179 F195 B231 F275 B287 F287 F299 F301 F303 B116:B117 B262:B263 B280:B281 B299:B301 F150:F153 F280:F281 F312:F314 H42:H43 J115:J117 O14:O15 O35:O37"/>
    <dataValidation type="list" allowBlank="1" showInputMessage="1" showErrorMessage="1" errorTitle="温馨提示" error="请单击向下三角尖,并从列表框中的备选答案中选择一个." sqref="D197 D271 D328">
      <formula1>__1_</formula1>
    </dataValidation>
    <dataValidation type="list" allowBlank="1" showInputMessage="1" showErrorMessage="1" errorTitle="提示框" error="请单击向下三角尖,并从列表框中的备选答案中选择一个." sqref="E58 E236 E44:E46 E124:E128">
      <formula1>__1_</formula1>
    </dataValidation>
    <dataValidation type="list" allowBlank="1" showInputMessage="1" showErrorMessage="1" errorTitle="出错提示" error="请单击向下三角尖,并从列表框中的备选答案中选择一个." sqref="E68 E70 E207 E65:E66">
      <formula1>INDIRECT(#REF!)</formula1>
    </dataValidation>
    <dataValidation type="list" allowBlank="1" showInputMessage="1" showErrorMessage="1" errorTitle="提示框" error="请单击向下三角尖,并从列表框中的备选答案中选择一个." sqref="E106:E109">
      <formula1>__xlbgnm.</formula1>
    </dataValidation>
    <dataValidation type="list" allowBlank="1" showInputMessage="1" showErrorMessage="1" errorTitle="出错提示" error="请单击向下三角尖,并从列表框中的备选答案中选择一个." sqref="N120 T120 S330:T330 S256:T259">
      <formula1>__xlbgnm.</formula1>
    </dataValidation>
    <dataValidation type="list" allowBlank="1" showInputMessage="1" showErrorMessage="1" errorTitle="温馨提示" error="请单击向下三角尖,并从列表框中的备选答案中选择一个." sqref="H196 G197 G271 G328 G256:G259">
      <formula1>_</formula1>
    </dataValidation>
    <dataValidation type="list" allowBlank="1" showInputMessage="1" showErrorMessage="1" errorTitle="出错提示" error="请单击向下三角尖,并从列表框中的备选答案中选择一个." sqref="T334">
      <formula1>_1_</formula1>
    </dataValidation>
    <dataValidation type="list" allowBlank="1" showInputMessage="1" showErrorMessage="1" errorTitle="提示框" error="请单击向下三角尖,并从列表框中的备选答案中选择一个." sqref="O141:O143">
      <formula1>AREA</formula1>
    </dataValidation>
  </dataValidations>
  <printOptions horizontalCentered="1"/>
  <pageMargins left="0.379166666666667" right="0.409027777777778" top="0.459027777777778" bottom="0.438888888888889" header="0.288888888888889" footer="0.26875"/>
  <pageSetup paperSize="9" orientation="landscape" horizontalDpi="100" verticalDpi="100"/>
  <headerFooter alignWithMargins="0">
    <oddFooter>&amp;C第 &amp;P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87"/>
  <sheetViews>
    <sheetView view="pageBreakPreview" zoomScaleNormal="115" workbookViewId="0">
      <pane ySplit="3" topLeftCell="A4" activePane="bottomLeft" state="frozen"/>
      <selection/>
      <selection pane="bottomLeft"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"合计"&amp;SUBTOTAL(3,A4:A298)-4&amp;"个"</f>
        <v>合计117个</v>
      </c>
      <c r="C4" s="258"/>
      <c r="D4" s="258"/>
      <c r="E4" s="389"/>
      <c r="F4" s="389"/>
      <c r="G4" s="389"/>
      <c r="H4" s="451">
        <f t="shared" ref="H4:I4" si="0">SUM(H5,H63,H90)</f>
        <v>13411585</v>
      </c>
      <c r="I4" s="451">
        <f t="shared" si="0"/>
        <v>739200</v>
      </c>
      <c r="J4" s="478"/>
      <c r="K4" s="451">
        <f>SUM(K5,K63,K90)</f>
        <v>1405900</v>
      </c>
      <c r="L4" s="258"/>
      <c r="M4" s="258"/>
      <c r="N4" s="258"/>
    </row>
    <row r="5" s="440" customFormat="1" ht="20.1" customHeight="1" spans="1:14">
      <c r="A5" s="452" t="s">
        <v>24</v>
      </c>
      <c r="B5" s="453" t="str">
        <f>"在建项目"&amp;SUBTOTAL(3,A5:A63)-2&amp;"个"</f>
        <v>在建项目57个</v>
      </c>
      <c r="C5" s="452"/>
      <c r="D5" s="452"/>
      <c r="E5" s="454"/>
      <c r="F5" s="454"/>
      <c r="G5" s="454"/>
      <c r="H5" s="455">
        <f t="shared" ref="H5:I5" si="1">SUM(H6:H62)</f>
        <v>3037917</v>
      </c>
      <c r="I5" s="455">
        <f t="shared" si="1"/>
        <v>739200</v>
      </c>
      <c r="J5" s="453"/>
      <c r="K5" s="455">
        <f>SUM(K6:K62)</f>
        <v>660900</v>
      </c>
      <c r="L5" s="452"/>
      <c r="M5" s="452"/>
      <c r="N5" s="452"/>
    </row>
    <row r="6" ht="90" spans="1:14">
      <c r="A6" s="184">
        <v>1</v>
      </c>
      <c r="B6" s="182" t="s">
        <v>25</v>
      </c>
      <c r="C6" s="183" t="s">
        <v>26</v>
      </c>
      <c r="D6" s="183" t="s">
        <v>27</v>
      </c>
      <c r="E6" s="184" t="s">
        <v>28</v>
      </c>
      <c r="F6" s="182" t="s">
        <v>29</v>
      </c>
      <c r="G6" s="184" t="s">
        <v>30</v>
      </c>
      <c r="H6" s="462">
        <v>270000</v>
      </c>
      <c r="I6" s="184">
        <v>160000</v>
      </c>
      <c r="J6" s="483" t="s">
        <v>31</v>
      </c>
      <c r="K6" s="464">
        <v>100000</v>
      </c>
      <c r="L6" s="465" t="s">
        <v>1581</v>
      </c>
      <c r="M6" s="464" t="s">
        <v>33</v>
      </c>
      <c r="N6" s="464" t="s">
        <v>34</v>
      </c>
    </row>
    <row r="7" ht="27.75" customHeight="1" spans="1:14">
      <c r="A7" s="184">
        <v>2</v>
      </c>
      <c r="B7" s="182" t="s">
        <v>49</v>
      </c>
      <c r="C7" s="183" t="s">
        <v>50</v>
      </c>
      <c r="D7" s="183" t="s">
        <v>51</v>
      </c>
      <c r="E7" s="184" t="s">
        <v>28</v>
      </c>
      <c r="F7" s="182" t="s">
        <v>52</v>
      </c>
      <c r="G7" s="184" t="s">
        <v>53</v>
      </c>
      <c r="H7" s="462">
        <v>200000</v>
      </c>
      <c r="I7" s="184">
        <v>110000</v>
      </c>
      <c r="J7" s="483" t="s">
        <v>54</v>
      </c>
      <c r="K7" s="464">
        <v>80000</v>
      </c>
      <c r="L7" s="465" t="s">
        <v>1583</v>
      </c>
      <c r="M7" s="464" t="s">
        <v>33</v>
      </c>
      <c r="N7" s="464" t="s">
        <v>34</v>
      </c>
    </row>
    <row r="8" ht="33.75" spans="1:14">
      <c r="A8" s="184">
        <v>3</v>
      </c>
      <c r="B8" s="182" t="s">
        <v>58</v>
      </c>
      <c r="C8" s="183" t="s">
        <v>50</v>
      </c>
      <c r="D8" s="183" t="s">
        <v>27</v>
      </c>
      <c r="E8" s="184" t="s">
        <v>28</v>
      </c>
      <c r="F8" s="182" t="s">
        <v>59</v>
      </c>
      <c r="G8" s="184" t="s">
        <v>60</v>
      </c>
      <c r="H8" s="462">
        <v>140000</v>
      </c>
      <c r="I8" s="184">
        <v>110000</v>
      </c>
      <c r="J8" s="182" t="s">
        <v>61</v>
      </c>
      <c r="K8" s="464">
        <v>30000</v>
      </c>
      <c r="L8" s="465" t="s">
        <v>62</v>
      </c>
      <c r="M8" s="464" t="s">
        <v>33</v>
      </c>
      <c r="N8" s="464" t="s">
        <v>34</v>
      </c>
    </row>
    <row r="9" ht="45" spans="1:14">
      <c r="A9" s="184">
        <v>4</v>
      </c>
      <c r="B9" s="182" t="s">
        <v>66</v>
      </c>
      <c r="C9" s="183" t="s">
        <v>50</v>
      </c>
      <c r="D9" s="183" t="s">
        <v>27</v>
      </c>
      <c r="E9" s="184" t="s">
        <v>28</v>
      </c>
      <c r="F9" s="182" t="s">
        <v>67</v>
      </c>
      <c r="G9" s="184" t="s">
        <v>60</v>
      </c>
      <c r="H9" s="462">
        <v>87000</v>
      </c>
      <c r="I9" s="464">
        <v>82000</v>
      </c>
      <c r="J9" s="182" t="s">
        <v>68</v>
      </c>
      <c r="K9" s="464">
        <v>5000</v>
      </c>
      <c r="L9" s="465" t="s">
        <v>69</v>
      </c>
      <c r="M9" s="464" t="s">
        <v>33</v>
      </c>
      <c r="N9" s="457" t="s">
        <v>70</v>
      </c>
    </row>
    <row r="10" ht="33.75" spans="1:14">
      <c r="A10" s="184">
        <v>5</v>
      </c>
      <c r="B10" s="182" t="s">
        <v>81</v>
      </c>
      <c r="C10" s="183" t="s">
        <v>26</v>
      </c>
      <c r="D10" s="183" t="s">
        <v>51</v>
      </c>
      <c r="E10" s="184" t="s">
        <v>28</v>
      </c>
      <c r="F10" s="182" t="s">
        <v>82</v>
      </c>
      <c r="G10" s="184" t="s">
        <v>83</v>
      </c>
      <c r="H10" s="462">
        <v>150000</v>
      </c>
      <c r="I10" s="184"/>
      <c r="J10" s="362" t="s">
        <v>84</v>
      </c>
      <c r="K10" s="464">
        <v>80000</v>
      </c>
      <c r="L10" s="465" t="s">
        <v>1586</v>
      </c>
      <c r="M10" s="464" t="s">
        <v>79</v>
      </c>
      <c r="N10" s="464" t="s">
        <v>33</v>
      </c>
    </row>
    <row r="11" ht="32.25" customHeight="1" spans="1:14">
      <c r="A11" s="184">
        <v>6</v>
      </c>
      <c r="B11" s="182" t="s">
        <v>96</v>
      </c>
      <c r="C11" s="183" t="s">
        <v>50</v>
      </c>
      <c r="D11" s="183" t="s">
        <v>27</v>
      </c>
      <c r="E11" s="184" t="s">
        <v>28</v>
      </c>
      <c r="F11" s="182" t="s">
        <v>97</v>
      </c>
      <c r="G11" s="184" t="s">
        <v>83</v>
      </c>
      <c r="H11" s="462">
        <v>36720</v>
      </c>
      <c r="I11" s="464">
        <v>25000</v>
      </c>
      <c r="J11" s="362" t="s">
        <v>1901</v>
      </c>
      <c r="K11" s="464">
        <v>5000</v>
      </c>
      <c r="L11" s="483" t="s">
        <v>99</v>
      </c>
      <c r="M11" s="464" t="s">
        <v>79</v>
      </c>
      <c r="N11" s="464" t="s">
        <v>33</v>
      </c>
    </row>
    <row r="12" ht="78.75" spans="1:14">
      <c r="A12" s="184">
        <v>7</v>
      </c>
      <c r="B12" s="480" t="s">
        <v>102</v>
      </c>
      <c r="C12" s="464" t="s">
        <v>103</v>
      </c>
      <c r="D12" s="457" t="s">
        <v>104</v>
      </c>
      <c r="E12" s="181" t="s">
        <v>28</v>
      </c>
      <c r="F12" s="211" t="s">
        <v>105</v>
      </c>
      <c r="G12" s="458" t="s">
        <v>106</v>
      </c>
      <c r="H12" s="528">
        <v>10000</v>
      </c>
      <c r="I12" s="184"/>
      <c r="J12" s="480" t="s">
        <v>1589</v>
      </c>
      <c r="K12" s="457">
        <v>5000</v>
      </c>
      <c r="L12" s="483" t="s">
        <v>91</v>
      </c>
      <c r="M12" s="464" t="s">
        <v>92</v>
      </c>
      <c r="N12" s="464" t="s">
        <v>33</v>
      </c>
    </row>
    <row r="13" ht="56.25" spans="1:14">
      <c r="A13" s="184">
        <v>8</v>
      </c>
      <c r="B13" s="480" t="s">
        <v>108</v>
      </c>
      <c r="C13" s="464" t="s">
        <v>103</v>
      </c>
      <c r="D13" s="183" t="s">
        <v>104</v>
      </c>
      <c r="E13" s="181" t="s">
        <v>28</v>
      </c>
      <c r="F13" s="480" t="s">
        <v>109</v>
      </c>
      <c r="G13" s="458" t="s">
        <v>106</v>
      </c>
      <c r="H13" s="528">
        <v>10000</v>
      </c>
      <c r="I13" s="184"/>
      <c r="J13" s="480" t="s">
        <v>110</v>
      </c>
      <c r="K13" s="457">
        <v>3000</v>
      </c>
      <c r="L13" s="483" t="s">
        <v>91</v>
      </c>
      <c r="M13" s="464" t="s">
        <v>92</v>
      </c>
      <c r="N13" s="464" t="s">
        <v>33</v>
      </c>
    </row>
    <row r="14" ht="78.75" spans="1:14">
      <c r="A14" s="184">
        <v>9</v>
      </c>
      <c r="B14" s="480" t="s">
        <v>112</v>
      </c>
      <c r="C14" s="464" t="s">
        <v>103</v>
      </c>
      <c r="D14" s="457" t="s">
        <v>104</v>
      </c>
      <c r="E14" s="181" t="s">
        <v>28</v>
      </c>
      <c r="F14" s="211" t="s">
        <v>113</v>
      </c>
      <c r="G14" s="458" t="s">
        <v>106</v>
      </c>
      <c r="H14" s="528">
        <v>3000</v>
      </c>
      <c r="I14" s="184"/>
      <c r="J14" s="480" t="s">
        <v>1589</v>
      </c>
      <c r="K14" s="457">
        <v>3000</v>
      </c>
      <c r="L14" s="483" t="s">
        <v>114</v>
      </c>
      <c r="M14" s="464" t="s">
        <v>115</v>
      </c>
      <c r="N14" s="464" t="s">
        <v>33</v>
      </c>
    </row>
    <row r="15" ht="33.75" spans="1:14">
      <c r="A15" s="184">
        <v>10</v>
      </c>
      <c r="B15" s="182" t="s">
        <v>152</v>
      </c>
      <c r="C15" s="183" t="s">
        <v>26</v>
      </c>
      <c r="D15" s="183" t="s">
        <v>27</v>
      </c>
      <c r="E15" s="184" t="s">
        <v>28</v>
      </c>
      <c r="F15" s="182" t="s">
        <v>1593</v>
      </c>
      <c r="G15" s="184" t="s">
        <v>83</v>
      </c>
      <c r="H15" s="462">
        <v>160000</v>
      </c>
      <c r="I15" s="184">
        <v>63000</v>
      </c>
      <c r="J15" s="484" t="s">
        <v>154</v>
      </c>
      <c r="K15" s="464">
        <v>10000</v>
      </c>
      <c r="L15" s="465" t="s">
        <v>1592</v>
      </c>
      <c r="M15" s="464" t="s">
        <v>79</v>
      </c>
      <c r="N15" s="464" t="s">
        <v>33</v>
      </c>
    </row>
    <row r="16" ht="33.75" spans="1:14">
      <c r="A16" s="184">
        <v>11</v>
      </c>
      <c r="B16" s="211" t="s">
        <v>275</v>
      </c>
      <c r="C16" s="473" t="s">
        <v>265</v>
      </c>
      <c r="D16" s="248" t="s">
        <v>27</v>
      </c>
      <c r="E16" s="457" t="s">
        <v>267</v>
      </c>
      <c r="F16" s="180" t="s">
        <v>276</v>
      </c>
      <c r="G16" s="184" t="s">
        <v>60</v>
      </c>
      <c r="H16" s="219">
        <v>52797</v>
      </c>
      <c r="I16" s="473">
        <v>25000</v>
      </c>
      <c r="J16" s="180" t="s">
        <v>1595</v>
      </c>
      <c r="K16" s="473">
        <v>28000</v>
      </c>
      <c r="L16" s="465" t="s">
        <v>1596</v>
      </c>
      <c r="M16" s="457" t="s">
        <v>33</v>
      </c>
      <c r="N16" s="464" t="s">
        <v>34</v>
      </c>
    </row>
    <row r="17" ht="24" spans="1:14">
      <c r="A17" s="184">
        <v>12</v>
      </c>
      <c r="B17" s="211" t="s">
        <v>281</v>
      </c>
      <c r="C17" s="473" t="s">
        <v>265</v>
      </c>
      <c r="D17" s="248" t="s">
        <v>51</v>
      </c>
      <c r="E17" s="457" t="s">
        <v>267</v>
      </c>
      <c r="F17" s="180" t="s">
        <v>1597</v>
      </c>
      <c r="G17" s="184" t="s">
        <v>83</v>
      </c>
      <c r="H17" s="473">
        <v>35000</v>
      </c>
      <c r="I17" s="473"/>
      <c r="J17" s="521" t="s">
        <v>1598</v>
      </c>
      <c r="K17" s="473">
        <v>15000</v>
      </c>
      <c r="L17" s="465" t="s">
        <v>1568</v>
      </c>
      <c r="M17" s="457" t="s">
        <v>79</v>
      </c>
      <c r="N17" s="457" t="s">
        <v>33</v>
      </c>
    </row>
    <row r="18" ht="22.5" spans="1:14">
      <c r="A18" s="184">
        <v>13</v>
      </c>
      <c r="B18" s="211" t="s">
        <v>294</v>
      </c>
      <c r="C18" s="248"/>
      <c r="D18" s="248" t="s">
        <v>104</v>
      </c>
      <c r="E18" s="457" t="s">
        <v>267</v>
      </c>
      <c r="F18" s="180" t="s">
        <v>295</v>
      </c>
      <c r="G18" s="184" t="s">
        <v>89</v>
      </c>
      <c r="H18" s="248">
        <v>9800</v>
      </c>
      <c r="I18" s="487"/>
      <c r="J18" s="553" t="s">
        <v>1532</v>
      </c>
      <c r="K18" s="291">
        <v>6000</v>
      </c>
      <c r="L18" s="480" t="s">
        <v>1681</v>
      </c>
      <c r="M18" s="458" t="s">
        <v>92</v>
      </c>
      <c r="N18" s="457" t="s">
        <v>33</v>
      </c>
    </row>
    <row r="19" ht="22.5" spans="1:14">
      <c r="A19" s="184">
        <v>14</v>
      </c>
      <c r="B19" s="211" t="s">
        <v>296</v>
      </c>
      <c r="C19" s="220"/>
      <c r="D19" s="248" t="s">
        <v>104</v>
      </c>
      <c r="E19" s="457" t="s">
        <v>267</v>
      </c>
      <c r="F19" s="180" t="s">
        <v>1535</v>
      </c>
      <c r="G19" s="184" t="s">
        <v>106</v>
      </c>
      <c r="H19" s="248">
        <v>8000</v>
      </c>
      <c r="I19" s="487"/>
      <c r="J19" s="553" t="s">
        <v>1532</v>
      </c>
      <c r="K19" s="248">
        <v>3000</v>
      </c>
      <c r="L19" s="480" t="s">
        <v>1568</v>
      </c>
      <c r="M19" s="458" t="s">
        <v>79</v>
      </c>
      <c r="N19" s="457" t="s">
        <v>33</v>
      </c>
    </row>
    <row r="20" ht="22.5" spans="1:14">
      <c r="A20" s="184">
        <v>15</v>
      </c>
      <c r="B20" s="211" t="s">
        <v>298</v>
      </c>
      <c r="C20" s="220"/>
      <c r="D20" s="248" t="s">
        <v>104</v>
      </c>
      <c r="E20" s="457" t="s">
        <v>267</v>
      </c>
      <c r="F20" s="465" t="s">
        <v>1601</v>
      </c>
      <c r="G20" s="184" t="s">
        <v>300</v>
      </c>
      <c r="H20" s="248">
        <v>3000</v>
      </c>
      <c r="I20" s="554"/>
      <c r="J20" s="521" t="s">
        <v>1532</v>
      </c>
      <c r="K20" s="219">
        <v>3000</v>
      </c>
      <c r="L20" s="180" t="s">
        <v>1498</v>
      </c>
      <c r="M20" s="181" t="s">
        <v>115</v>
      </c>
      <c r="N20" s="181" t="s">
        <v>34</v>
      </c>
    </row>
    <row r="21" ht="33.75" spans="1:14">
      <c r="A21" s="184">
        <v>16</v>
      </c>
      <c r="B21" s="211" t="s">
        <v>304</v>
      </c>
      <c r="C21" s="248"/>
      <c r="D21" s="248" t="s">
        <v>104</v>
      </c>
      <c r="E21" s="457" t="s">
        <v>267</v>
      </c>
      <c r="F21" s="180" t="s">
        <v>1603</v>
      </c>
      <c r="G21" s="184" t="s">
        <v>106</v>
      </c>
      <c r="H21" s="248">
        <v>10000</v>
      </c>
      <c r="I21" s="552"/>
      <c r="J21" s="521" t="s">
        <v>1604</v>
      </c>
      <c r="K21" s="291">
        <v>4000</v>
      </c>
      <c r="L21" s="180" t="s">
        <v>1902</v>
      </c>
      <c r="M21" s="181" t="s">
        <v>122</v>
      </c>
      <c r="N21" s="457" t="s">
        <v>33</v>
      </c>
    </row>
    <row r="22" ht="22.5" spans="1:14">
      <c r="A22" s="184">
        <v>17</v>
      </c>
      <c r="B22" s="211" t="s">
        <v>310</v>
      </c>
      <c r="C22" s="552"/>
      <c r="D22" s="248" t="s">
        <v>104</v>
      </c>
      <c r="E22" s="457" t="s">
        <v>267</v>
      </c>
      <c r="F22" s="180" t="s">
        <v>1605</v>
      </c>
      <c r="G22" s="184" t="s">
        <v>106</v>
      </c>
      <c r="H22" s="253">
        <v>2000</v>
      </c>
      <c r="I22" s="552"/>
      <c r="J22" s="521" t="s">
        <v>1606</v>
      </c>
      <c r="K22" s="555">
        <v>1000</v>
      </c>
      <c r="L22" s="480" t="s">
        <v>1568</v>
      </c>
      <c r="M22" s="181" t="s">
        <v>79</v>
      </c>
      <c r="N22" s="457" t="s">
        <v>33</v>
      </c>
    </row>
    <row r="23" ht="45" spans="1:14">
      <c r="A23" s="184">
        <v>18</v>
      </c>
      <c r="B23" s="182" t="s">
        <v>438</v>
      </c>
      <c r="C23" s="464" t="s">
        <v>50</v>
      </c>
      <c r="D23" s="183" t="s">
        <v>51</v>
      </c>
      <c r="E23" s="183" t="s">
        <v>439</v>
      </c>
      <c r="F23" s="182" t="s">
        <v>440</v>
      </c>
      <c r="G23" s="184" t="s">
        <v>60</v>
      </c>
      <c r="H23" s="462">
        <v>60000</v>
      </c>
      <c r="I23" s="464"/>
      <c r="J23" s="182" t="s">
        <v>441</v>
      </c>
      <c r="K23" s="464">
        <v>5000</v>
      </c>
      <c r="L23" s="483" t="s">
        <v>1903</v>
      </c>
      <c r="M23" s="464" t="s">
        <v>33</v>
      </c>
      <c r="N23" s="457" t="s">
        <v>34</v>
      </c>
    </row>
    <row r="24" ht="33.75" spans="1:14">
      <c r="A24" s="184">
        <v>19</v>
      </c>
      <c r="B24" s="182" t="s">
        <v>447</v>
      </c>
      <c r="C24" s="464" t="s">
        <v>50</v>
      </c>
      <c r="D24" s="183" t="s">
        <v>51</v>
      </c>
      <c r="E24" s="183" t="s">
        <v>439</v>
      </c>
      <c r="F24" s="182" t="s">
        <v>448</v>
      </c>
      <c r="G24" s="184" t="s">
        <v>449</v>
      </c>
      <c r="H24" s="462">
        <v>30200</v>
      </c>
      <c r="I24" s="464"/>
      <c r="J24" s="182" t="s">
        <v>450</v>
      </c>
      <c r="K24" s="464">
        <v>1000</v>
      </c>
      <c r="L24" s="483" t="s">
        <v>1503</v>
      </c>
      <c r="M24" s="464" t="s">
        <v>33</v>
      </c>
      <c r="N24" s="464" t="s">
        <v>33</v>
      </c>
    </row>
    <row r="25" ht="22.5" spans="1:14">
      <c r="A25" s="184">
        <v>20</v>
      </c>
      <c r="B25" s="182" t="s">
        <v>453</v>
      </c>
      <c r="C25" s="464" t="s">
        <v>50</v>
      </c>
      <c r="D25" s="183" t="s">
        <v>51</v>
      </c>
      <c r="E25" s="183" t="s">
        <v>439</v>
      </c>
      <c r="F25" s="182" t="s">
        <v>454</v>
      </c>
      <c r="G25" s="184" t="s">
        <v>455</v>
      </c>
      <c r="H25" s="462">
        <v>10000</v>
      </c>
      <c r="I25" s="464"/>
      <c r="J25" s="182" t="s">
        <v>456</v>
      </c>
      <c r="K25" s="464">
        <v>3000</v>
      </c>
      <c r="L25" s="483" t="s">
        <v>1903</v>
      </c>
      <c r="M25" s="464" t="s">
        <v>33</v>
      </c>
      <c r="N25" s="457" t="s">
        <v>34</v>
      </c>
    </row>
    <row r="26" ht="33.75" spans="1:14">
      <c r="A26" s="184">
        <v>21</v>
      </c>
      <c r="B26" s="182" t="s">
        <v>458</v>
      </c>
      <c r="C26" s="464" t="s">
        <v>50</v>
      </c>
      <c r="D26" s="183" t="s">
        <v>51</v>
      </c>
      <c r="E26" s="183" t="s">
        <v>439</v>
      </c>
      <c r="F26" s="182" t="s">
        <v>1609</v>
      </c>
      <c r="G26" s="184" t="s">
        <v>460</v>
      </c>
      <c r="H26" s="462">
        <v>320000</v>
      </c>
      <c r="I26" s="464"/>
      <c r="J26" s="182" t="s">
        <v>461</v>
      </c>
      <c r="K26" s="464">
        <v>60000</v>
      </c>
      <c r="L26" s="483" t="s">
        <v>1503</v>
      </c>
      <c r="M26" s="464" t="s">
        <v>33</v>
      </c>
      <c r="N26" s="464" t="s">
        <v>33</v>
      </c>
    </row>
    <row r="27" ht="33.75" spans="1:14">
      <c r="A27" s="184">
        <v>22</v>
      </c>
      <c r="B27" s="182" t="s">
        <v>465</v>
      </c>
      <c r="C27" s="464" t="s">
        <v>50</v>
      </c>
      <c r="D27" s="183" t="s">
        <v>51</v>
      </c>
      <c r="E27" s="183" t="s">
        <v>439</v>
      </c>
      <c r="F27" s="182" t="s">
        <v>466</v>
      </c>
      <c r="G27" s="184" t="s">
        <v>60</v>
      </c>
      <c r="H27" s="462">
        <v>8000</v>
      </c>
      <c r="I27" s="464"/>
      <c r="J27" s="182" t="s">
        <v>467</v>
      </c>
      <c r="K27" s="464">
        <v>2000</v>
      </c>
      <c r="L27" s="483" t="s">
        <v>1904</v>
      </c>
      <c r="M27" s="464" t="s">
        <v>33</v>
      </c>
      <c r="N27" s="457" t="s">
        <v>34</v>
      </c>
    </row>
    <row r="28" ht="33.75" spans="1:14">
      <c r="A28" s="184">
        <v>23</v>
      </c>
      <c r="B28" s="182" t="s">
        <v>473</v>
      </c>
      <c r="C28" s="464" t="s">
        <v>50</v>
      </c>
      <c r="D28" s="183" t="s">
        <v>104</v>
      </c>
      <c r="E28" s="183" t="s">
        <v>439</v>
      </c>
      <c r="F28" s="182" t="s">
        <v>1610</v>
      </c>
      <c r="G28" s="184" t="s">
        <v>119</v>
      </c>
      <c r="H28" s="462">
        <v>2000</v>
      </c>
      <c r="I28" s="464"/>
      <c r="J28" s="182" t="s">
        <v>1905</v>
      </c>
      <c r="K28" s="464">
        <v>500</v>
      </c>
      <c r="L28" s="483" t="s">
        <v>476</v>
      </c>
      <c r="M28" s="464" t="s">
        <v>33</v>
      </c>
      <c r="N28" s="457" t="s">
        <v>34</v>
      </c>
    </row>
    <row r="29" ht="22.5" spans="1:14">
      <c r="A29" s="184">
        <v>24</v>
      </c>
      <c r="B29" s="182" t="s">
        <v>483</v>
      </c>
      <c r="C29" s="464" t="s">
        <v>50</v>
      </c>
      <c r="D29" s="183" t="s">
        <v>27</v>
      </c>
      <c r="E29" s="183" t="s">
        <v>439</v>
      </c>
      <c r="F29" s="182" t="s">
        <v>484</v>
      </c>
      <c r="G29" s="184" t="s">
        <v>449</v>
      </c>
      <c r="H29" s="462">
        <v>35000</v>
      </c>
      <c r="I29" s="464"/>
      <c r="J29" s="182" t="s">
        <v>485</v>
      </c>
      <c r="K29" s="464">
        <v>5000</v>
      </c>
      <c r="L29" s="483" t="s">
        <v>486</v>
      </c>
      <c r="M29" s="464" t="s">
        <v>33</v>
      </c>
      <c r="N29" s="457" t="s">
        <v>34</v>
      </c>
    </row>
    <row r="30" ht="33.75" spans="1:14">
      <c r="A30" s="184">
        <v>25</v>
      </c>
      <c r="B30" s="182" t="s">
        <v>488</v>
      </c>
      <c r="C30" s="464" t="s">
        <v>50</v>
      </c>
      <c r="D30" s="183" t="s">
        <v>27</v>
      </c>
      <c r="E30" s="183" t="s">
        <v>439</v>
      </c>
      <c r="F30" s="182" t="s">
        <v>1612</v>
      </c>
      <c r="G30" s="184" t="s">
        <v>490</v>
      </c>
      <c r="H30" s="462">
        <v>105400</v>
      </c>
      <c r="I30" s="464"/>
      <c r="J30" s="182" t="s">
        <v>491</v>
      </c>
      <c r="K30" s="464">
        <v>15000</v>
      </c>
      <c r="L30" s="483" t="s">
        <v>1906</v>
      </c>
      <c r="M30" s="464" t="s">
        <v>33</v>
      </c>
      <c r="N30" s="457" t="s">
        <v>34</v>
      </c>
    </row>
    <row r="31" ht="45" spans="1:14">
      <c r="A31" s="184">
        <v>26</v>
      </c>
      <c r="B31" s="182" t="s">
        <v>496</v>
      </c>
      <c r="C31" s="464" t="s">
        <v>50</v>
      </c>
      <c r="D31" s="183" t="s">
        <v>27</v>
      </c>
      <c r="E31" s="183" t="s">
        <v>439</v>
      </c>
      <c r="F31" s="182" t="s">
        <v>497</v>
      </c>
      <c r="G31" s="184" t="s">
        <v>449</v>
      </c>
      <c r="H31" s="462">
        <v>100000</v>
      </c>
      <c r="I31" s="464"/>
      <c r="J31" s="182" t="s">
        <v>1907</v>
      </c>
      <c r="K31" s="464">
        <v>35000</v>
      </c>
      <c r="L31" s="483" t="s">
        <v>451</v>
      </c>
      <c r="M31" s="464" t="s">
        <v>33</v>
      </c>
      <c r="N31" s="464" t="s">
        <v>33</v>
      </c>
    </row>
    <row r="32" ht="22.5" spans="1:14">
      <c r="A32" s="184">
        <v>27</v>
      </c>
      <c r="B32" s="182" t="s">
        <v>502</v>
      </c>
      <c r="C32" s="464" t="s">
        <v>50</v>
      </c>
      <c r="D32" s="183" t="s">
        <v>27</v>
      </c>
      <c r="E32" s="183" t="s">
        <v>439</v>
      </c>
      <c r="F32" s="182" t="s">
        <v>503</v>
      </c>
      <c r="G32" s="184" t="s">
        <v>60</v>
      </c>
      <c r="H32" s="462">
        <v>10000</v>
      </c>
      <c r="I32" s="464"/>
      <c r="J32" s="182" t="s">
        <v>504</v>
      </c>
      <c r="K32" s="464">
        <v>1000</v>
      </c>
      <c r="L32" s="483" t="s">
        <v>505</v>
      </c>
      <c r="M32" s="464" t="s">
        <v>33</v>
      </c>
      <c r="N32" s="457" t="s">
        <v>34</v>
      </c>
    </row>
    <row r="33" ht="67.5" spans="1:14">
      <c r="A33" s="184">
        <v>28</v>
      </c>
      <c r="B33" s="182" t="s">
        <v>508</v>
      </c>
      <c r="C33" s="464" t="s">
        <v>50</v>
      </c>
      <c r="D33" s="183" t="s">
        <v>27</v>
      </c>
      <c r="E33" s="183" t="s">
        <v>439</v>
      </c>
      <c r="F33" s="182" t="s">
        <v>509</v>
      </c>
      <c r="G33" s="184" t="s">
        <v>449</v>
      </c>
      <c r="H33" s="462">
        <v>242000</v>
      </c>
      <c r="I33" s="464"/>
      <c r="J33" s="182" t="s">
        <v>510</v>
      </c>
      <c r="K33" s="464">
        <v>5000</v>
      </c>
      <c r="L33" s="483" t="s">
        <v>451</v>
      </c>
      <c r="M33" s="464" t="s">
        <v>33</v>
      </c>
      <c r="N33" s="457" t="s">
        <v>34</v>
      </c>
    </row>
    <row r="34" ht="45" spans="1:14">
      <c r="A34" s="184">
        <v>29</v>
      </c>
      <c r="B34" s="182" t="s">
        <v>513</v>
      </c>
      <c r="C34" s="464" t="s">
        <v>50</v>
      </c>
      <c r="D34" s="183" t="s">
        <v>27</v>
      </c>
      <c r="E34" s="183" t="s">
        <v>439</v>
      </c>
      <c r="F34" s="182" t="s">
        <v>1613</v>
      </c>
      <c r="G34" s="184" t="s">
        <v>449</v>
      </c>
      <c r="H34" s="462">
        <v>315000</v>
      </c>
      <c r="I34" s="464"/>
      <c r="J34" s="182" t="s">
        <v>515</v>
      </c>
      <c r="K34" s="464">
        <v>50000</v>
      </c>
      <c r="L34" s="483" t="s">
        <v>1908</v>
      </c>
      <c r="M34" s="464" t="s">
        <v>33</v>
      </c>
      <c r="N34" s="457" t="s">
        <v>34</v>
      </c>
    </row>
    <row r="35" ht="22.5" spans="1:14">
      <c r="A35" s="184">
        <v>30</v>
      </c>
      <c r="B35" s="182" t="s">
        <v>520</v>
      </c>
      <c r="C35" s="464" t="s">
        <v>50</v>
      </c>
      <c r="D35" s="183" t="s">
        <v>104</v>
      </c>
      <c r="E35" s="183" t="s">
        <v>439</v>
      </c>
      <c r="F35" s="182" t="s">
        <v>1614</v>
      </c>
      <c r="G35" s="184" t="s">
        <v>89</v>
      </c>
      <c r="H35" s="462">
        <v>5000</v>
      </c>
      <c r="I35" s="464"/>
      <c r="J35" s="182" t="s">
        <v>522</v>
      </c>
      <c r="K35" s="464">
        <v>4500</v>
      </c>
      <c r="L35" s="483" t="s">
        <v>1909</v>
      </c>
      <c r="M35" s="464" t="s">
        <v>79</v>
      </c>
      <c r="N35" s="464" t="s">
        <v>33</v>
      </c>
    </row>
    <row r="36" ht="22.5" spans="1:14">
      <c r="A36" s="184">
        <v>31</v>
      </c>
      <c r="B36" s="182" t="s">
        <v>523</v>
      </c>
      <c r="C36" s="464" t="s">
        <v>50</v>
      </c>
      <c r="D36" s="183" t="s">
        <v>104</v>
      </c>
      <c r="E36" s="183" t="s">
        <v>439</v>
      </c>
      <c r="F36" s="182" t="s">
        <v>1614</v>
      </c>
      <c r="G36" s="184" t="s">
        <v>89</v>
      </c>
      <c r="H36" s="462">
        <v>4500</v>
      </c>
      <c r="I36" s="464"/>
      <c r="J36" s="182" t="s">
        <v>522</v>
      </c>
      <c r="K36" s="464">
        <v>3000</v>
      </c>
      <c r="L36" s="483" t="s">
        <v>1909</v>
      </c>
      <c r="M36" s="464" t="s">
        <v>79</v>
      </c>
      <c r="N36" s="464" t="s">
        <v>33</v>
      </c>
    </row>
    <row r="37" ht="22.5" spans="1:14">
      <c r="A37" s="184">
        <v>32</v>
      </c>
      <c r="B37" s="182" t="s">
        <v>531</v>
      </c>
      <c r="C37" s="183" t="s">
        <v>26</v>
      </c>
      <c r="D37" s="183" t="s">
        <v>51</v>
      </c>
      <c r="E37" s="183" t="s">
        <v>439</v>
      </c>
      <c r="F37" s="182" t="s">
        <v>532</v>
      </c>
      <c r="G37" s="184" t="s">
        <v>83</v>
      </c>
      <c r="H37" s="462">
        <v>15000</v>
      </c>
      <c r="I37" s="464"/>
      <c r="J37" s="182" t="s">
        <v>533</v>
      </c>
      <c r="K37" s="464">
        <v>5000</v>
      </c>
      <c r="L37" s="483" t="s">
        <v>1503</v>
      </c>
      <c r="M37" s="464" t="s">
        <v>79</v>
      </c>
      <c r="N37" s="464" t="s">
        <v>33</v>
      </c>
    </row>
    <row r="38" ht="78.75" spans="1:14">
      <c r="A38" s="184">
        <v>33</v>
      </c>
      <c r="B38" s="182" t="s">
        <v>536</v>
      </c>
      <c r="C38" s="183" t="s">
        <v>26</v>
      </c>
      <c r="D38" s="183" t="s">
        <v>104</v>
      </c>
      <c r="E38" s="183" t="s">
        <v>439</v>
      </c>
      <c r="F38" s="182" t="s">
        <v>537</v>
      </c>
      <c r="G38" s="184" t="s">
        <v>89</v>
      </c>
      <c r="H38" s="462">
        <v>5500</v>
      </c>
      <c r="I38" s="464"/>
      <c r="J38" s="182" t="s">
        <v>538</v>
      </c>
      <c r="K38" s="464">
        <v>5500</v>
      </c>
      <c r="L38" s="483" t="s">
        <v>1568</v>
      </c>
      <c r="M38" s="464" t="s">
        <v>79</v>
      </c>
      <c r="N38" s="464" t="s">
        <v>33</v>
      </c>
    </row>
    <row r="39" ht="67.5" spans="1:14">
      <c r="A39" s="184">
        <v>34</v>
      </c>
      <c r="B39" s="182" t="s">
        <v>540</v>
      </c>
      <c r="C39" s="183" t="s">
        <v>26</v>
      </c>
      <c r="D39" s="183" t="s">
        <v>104</v>
      </c>
      <c r="E39" s="183" t="s">
        <v>439</v>
      </c>
      <c r="F39" s="182" t="s">
        <v>541</v>
      </c>
      <c r="G39" s="184" t="s">
        <v>89</v>
      </c>
      <c r="H39" s="462">
        <v>3200</v>
      </c>
      <c r="I39" s="464"/>
      <c r="J39" s="182" t="s">
        <v>538</v>
      </c>
      <c r="K39" s="464">
        <v>3200</v>
      </c>
      <c r="L39" s="483" t="s">
        <v>1568</v>
      </c>
      <c r="M39" s="464" t="s">
        <v>79</v>
      </c>
      <c r="N39" s="464" t="s">
        <v>33</v>
      </c>
    </row>
    <row r="40" ht="33.75" spans="1:14">
      <c r="A40" s="184">
        <v>35</v>
      </c>
      <c r="B40" s="182" t="s">
        <v>542</v>
      </c>
      <c r="C40" s="183" t="s">
        <v>26</v>
      </c>
      <c r="D40" s="183" t="s">
        <v>104</v>
      </c>
      <c r="E40" s="183" t="s">
        <v>439</v>
      </c>
      <c r="F40" s="182" t="s">
        <v>543</v>
      </c>
      <c r="G40" s="184" t="s">
        <v>89</v>
      </c>
      <c r="H40" s="462">
        <v>32000</v>
      </c>
      <c r="I40" s="464"/>
      <c r="J40" s="182" t="s">
        <v>544</v>
      </c>
      <c r="K40" s="464">
        <v>6000</v>
      </c>
      <c r="L40" s="483" t="s">
        <v>1568</v>
      </c>
      <c r="M40" s="464" t="s">
        <v>79</v>
      </c>
      <c r="N40" s="457" t="s">
        <v>33</v>
      </c>
    </row>
    <row r="41" ht="22.5" spans="1:14">
      <c r="A41" s="184">
        <v>36</v>
      </c>
      <c r="B41" s="182" t="s">
        <v>545</v>
      </c>
      <c r="C41" s="183" t="s">
        <v>26</v>
      </c>
      <c r="D41" s="183" t="s">
        <v>104</v>
      </c>
      <c r="E41" s="183" t="s">
        <v>439</v>
      </c>
      <c r="F41" s="182" t="s">
        <v>546</v>
      </c>
      <c r="G41" s="184" t="s">
        <v>89</v>
      </c>
      <c r="H41" s="462">
        <v>2500</v>
      </c>
      <c r="I41" s="464"/>
      <c r="J41" s="182" t="s">
        <v>1616</v>
      </c>
      <c r="K41" s="464">
        <v>2500</v>
      </c>
      <c r="L41" s="483" t="s">
        <v>1568</v>
      </c>
      <c r="M41" s="464" t="s">
        <v>79</v>
      </c>
      <c r="N41" s="457" t="s">
        <v>34</v>
      </c>
    </row>
    <row r="42" ht="22.5" spans="1:14">
      <c r="A42" s="184">
        <v>37</v>
      </c>
      <c r="B42" s="182" t="s">
        <v>562</v>
      </c>
      <c r="C42" s="183"/>
      <c r="D42" s="183" t="s">
        <v>104</v>
      </c>
      <c r="E42" s="183" t="s">
        <v>439</v>
      </c>
      <c r="F42" s="182" t="s">
        <v>563</v>
      </c>
      <c r="G42" s="184">
        <v>2016</v>
      </c>
      <c r="H42" s="462">
        <v>1000</v>
      </c>
      <c r="I42" s="464"/>
      <c r="J42" s="182" t="s">
        <v>1910</v>
      </c>
      <c r="K42" s="464">
        <v>1000</v>
      </c>
      <c r="L42" s="483" t="s">
        <v>1615</v>
      </c>
      <c r="M42" s="464" t="s">
        <v>122</v>
      </c>
      <c r="N42" s="457" t="s">
        <v>34</v>
      </c>
    </row>
    <row r="43" ht="45" spans="1:14">
      <c r="A43" s="184">
        <v>38</v>
      </c>
      <c r="B43" s="180" t="s">
        <v>673</v>
      </c>
      <c r="C43" s="179" t="s">
        <v>50</v>
      </c>
      <c r="D43" s="179" t="s">
        <v>104</v>
      </c>
      <c r="E43" s="181" t="s">
        <v>642</v>
      </c>
      <c r="F43" s="180" t="s">
        <v>1617</v>
      </c>
      <c r="G43" s="184" t="s">
        <v>675</v>
      </c>
      <c r="H43" s="460">
        <v>7200</v>
      </c>
      <c r="I43" s="181">
        <v>6000</v>
      </c>
      <c r="J43" s="191" t="s">
        <v>1618</v>
      </c>
      <c r="K43" s="181">
        <v>1200</v>
      </c>
      <c r="L43" s="211" t="s">
        <v>1619</v>
      </c>
      <c r="M43" s="457" t="s">
        <v>33</v>
      </c>
      <c r="N43" s="179" t="s">
        <v>92</v>
      </c>
    </row>
    <row r="44" ht="33.75" spans="1:14">
      <c r="A44" s="184">
        <v>39</v>
      </c>
      <c r="B44" s="180" t="s">
        <v>686</v>
      </c>
      <c r="C44" s="201" t="s">
        <v>50</v>
      </c>
      <c r="D44" s="179" t="s">
        <v>104</v>
      </c>
      <c r="E44" s="181" t="s">
        <v>642</v>
      </c>
      <c r="F44" s="180" t="s">
        <v>1620</v>
      </c>
      <c r="G44" s="184" t="s">
        <v>89</v>
      </c>
      <c r="H44" s="460">
        <v>5000</v>
      </c>
      <c r="I44" s="181"/>
      <c r="J44" s="191" t="s">
        <v>1562</v>
      </c>
      <c r="K44" s="179">
        <v>2500</v>
      </c>
      <c r="L44" s="180" t="s">
        <v>1621</v>
      </c>
      <c r="M44" s="179" t="s">
        <v>92</v>
      </c>
      <c r="N44" s="457" t="s">
        <v>33</v>
      </c>
    </row>
    <row r="45" ht="45" spans="1:14">
      <c r="A45" s="184">
        <v>40</v>
      </c>
      <c r="B45" s="180" t="s">
        <v>745</v>
      </c>
      <c r="C45" s="179" t="s">
        <v>50</v>
      </c>
      <c r="D45" s="179" t="s">
        <v>27</v>
      </c>
      <c r="E45" s="181" t="s">
        <v>642</v>
      </c>
      <c r="F45" s="180" t="s">
        <v>1643</v>
      </c>
      <c r="G45" s="184" t="s">
        <v>747</v>
      </c>
      <c r="H45" s="460">
        <v>20000</v>
      </c>
      <c r="I45" s="181">
        <v>19800</v>
      </c>
      <c r="J45" s="191" t="s">
        <v>748</v>
      </c>
      <c r="K45" s="460">
        <v>200</v>
      </c>
      <c r="L45" s="180" t="s">
        <v>749</v>
      </c>
      <c r="M45" s="457" t="s">
        <v>33</v>
      </c>
      <c r="N45" s="201" t="s">
        <v>79</v>
      </c>
    </row>
    <row r="46" ht="22.5" spans="1:14">
      <c r="A46" s="184">
        <v>41</v>
      </c>
      <c r="B46" s="180" t="s">
        <v>753</v>
      </c>
      <c r="C46" s="179" t="s">
        <v>50</v>
      </c>
      <c r="D46" s="179" t="s">
        <v>27</v>
      </c>
      <c r="E46" s="181" t="s">
        <v>642</v>
      </c>
      <c r="F46" s="180" t="s">
        <v>1644</v>
      </c>
      <c r="G46" s="181" t="s">
        <v>60</v>
      </c>
      <c r="H46" s="460">
        <v>15000</v>
      </c>
      <c r="I46" s="181">
        <v>14800</v>
      </c>
      <c r="J46" s="191" t="s">
        <v>755</v>
      </c>
      <c r="K46" s="181">
        <v>200</v>
      </c>
      <c r="L46" s="180" t="s">
        <v>1645</v>
      </c>
      <c r="M46" s="457" t="s">
        <v>33</v>
      </c>
      <c r="N46" s="201" t="s">
        <v>79</v>
      </c>
    </row>
    <row r="47" ht="33.75" spans="1:14">
      <c r="A47" s="184">
        <v>42</v>
      </c>
      <c r="B47" s="180" t="s">
        <v>759</v>
      </c>
      <c r="C47" s="179" t="s">
        <v>26</v>
      </c>
      <c r="D47" s="179" t="s">
        <v>27</v>
      </c>
      <c r="E47" s="181" t="s">
        <v>642</v>
      </c>
      <c r="F47" s="180" t="s">
        <v>760</v>
      </c>
      <c r="G47" s="184" t="s">
        <v>761</v>
      </c>
      <c r="H47" s="460">
        <v>86000</v>
      </c>
      <c r="I47" s="181">
        <v>85800</v>
      </c>
      <c r="J47" s="191" t="s">
        <v>1646</v>
      </c>
      <c r="K47" s="460">
        <v>200</v>
      </c>
      <c r="L47" s="180" t="s">
        <v>763</v>
      </c>
      <c r="M47" s="457" t="s">
        <v>33</v>
      </c>
      <c r="N47" s="201" t="s">
        <v>34</v>
      </c>
    </row>
    <row r="48" ht="45" spans="1:14">
      <c r="A48" s="184">
        <v>43</v>
      </c>
      <c r="B48" s="180" t="s">
        <v>766</v>
      </c>
      <c r="C48" s="179" t="s">
        <v>26</v>
      </c>
      <c r="D48" s="201" t="s">
        <v>51</v>
      </c>
      <c r="E48" s="181" t="s">
        <v>642</v>
      </c>
      <c r="F48" s="180" t="s">
        <v>767</v>
      </c>
      <c r="G48" s="184" t="s">
        <v>83</v>
      </c>
      <c r="H48" s="460">
        <v>150000</v>
      </c>
      <c r="I48" s="181"/>
      <c r="J48" s="191" t="s">
        <v>1911</v>
      </c>
      <c r="K48" s="181">
        <v>15000</v>
      </c>
      <c r="L48" s="180" t="s">
        <v>1648</v>
      </c>
      <c r="M48" s="201" t="s">
        <v>79</v>
      </c>
      <c r="N48" s="457" t="s">
        <v>33</v>
      </c>
    </row>
    <row r="49" ht="22.5" spans="1:14">
      <c r="A49" s="184">
        <v>44</v>
      </c>
      <c r="B49" s="180" t="s">
        <v>771</v>
      </c>
      <c r="C49" s="179" t="s">
        <v>26</v>
      </c>
      <c r="D49" s="201" t="s">
        <v>51</v>
      </c>
      <c r="E49" s="181" t="s">
        <v>642</v>
      </c>
      <c r="F49" s="180" t="s">
        <v>1649</v>
      </c>
      <c r="G49" s="184" t="s">
        <v>89</v>
      </c>
      <c r="H49" s="460">
        <v>5000</v>
      </c>
      <c r="I49" s="181"/>
      <c r="J49" s="191" t="s">
        <v>1562</v>
      </c>
      <c r="K49" s="181">
        <v>2000</v>
      </c>
      <c r="L49" s="180" t="s">
        <v>1681</v>
      </c>
      <c r="M49" s="201" t="s">
        <v>92</v>
      </c>
      <c r="N49" s="457" t="s">
        <v>33</v>
      </c>
    </row>
    <row r="50" ht="22.5" spans="1:14">
      <c r="A50" s="184">
        <v>45</v>
      </c>
      <c r="B50" s="180" t="s">
        <v>773</v>
      </c>
      <c r="C50" s="179" t="s">
        <v>26</v>
      </c>
      <c r="D50" s="201" t="s">
        <v>51</v>
      </c>
      <c r="E50" s="181" t="s">
        <v>642</v>
      </c>
      <c r="F50" s="180" t="s">
        <v>1651</v>
      </c>
      <c r="G50" s="184" t="s">
        <v>89</v>
      </c>
      <c r="H50" s="460">
        <v>5000</v>
      </c>
      <c r="I50" s="181"/>
      <c r="J50" s="191" t="s">
        <v>1562</v>
      </c>
      <c r="K50" s="181">
        <v>2000</v>
      </c>
      <c r="L50" s="180" t="s">
        <v>1568</v>
      </c>
      <c r="M50" s="259" t="s">
        <v>79</v>
      </c>
      <c r="N50" s="457" t="s">
        <v>33</v>
      </c>
    </row>
    <row r="51" ht="22.5" spans="1:14">
      <c r="A51" s="184">
        <v>46</v>
      </c>
      <c r="B51" s="180" t="s">
        <v>775</v>
      </c>
      <c r="C51" s="179" t="s">
        <v>26</v>
      </c>
      <c r="D51" s="201" t="s">
        <v>51</v>
      </c>
      <c r="E51" s="181" t="s">
        <v>642</v>
      </c>
      <c r="F51" s="180" t="s">
        <v>776</v>
      </c>
      <c r="G51" s="181" t="s">
        <v>106</v>
      </c>
      <c r="H51" s="460">
        <v>9000</v>
      </c>
      <c r="I51" s="181"/>
      <c r="J51" s="191" t="s">
        <v>1653</v>
      </c>
      <c r="K51" s="179">
        <v>2800</v>
      </c>
      <c r="L51" s="180" t="s">
        <v>1568</v>
      </c>
      <c r="M51" s="259" t="s">
        <v>79</v>
      </c>
      <c r="N51" s="457" t="s">
        <v>33</v>
      </c>
    </row>
    <row r="52" ht="22.5" spans="1:14">
      <c r="A52" s="184">
        <v>47</v>
      </c>
      <c r="B52" s="182" t="s">
        <v>893</v>
      </c>
      <c r="C52" s="183" t="s">
        <v>50</v>
      </c>
      <c r="D52" s="183" t="s">
        <v>51</v>
      </c>
      <c r="E52" s="183" t="s">
        <v>894</v>
      </c>
      <c r="F52" s="182" t="s">
        <v>895</v>
      </c>
      <c r="G52" s="184" t="s">
        <v>89</v>
      </c>
      <c r="H52" s="462">
        <v>9500</v>
      </c>
      <c r="I52" s="464"/>
      <c r="J52" s="182" t="s">
        <v>1658</v>
      </c>
      <c r="K52" s="464">
        <v>5000</v>
      </c>
      <c r="L52" s="483" t="s">
        <v>1912</v>
      </c>
      <c r="M52" s="464" t="s">
        <v>115</v>
      </c>
      <c r="N52" s="457" t="s">
        <v>34</v>
      </c>
    </row>
    <row r="53" ht="22.5" spans="1:14">
      <c r="A53" s="184">
        <v>48</v>
      </c>
      <c r="B53" s="182" t="s">
        <v>902</v>
      </c>
      <c r="C53" s="183" t="s">
        <v>50</v>
      </c>
      <c r="D53" s="183" t="s">
        <v>51</v>
      </c>
      <c r="E53" s="183" t="s">
        <v>894</v>
      </c>
      <c r="F53" s="182" t="s">
        <v>903</v>
      </c>
      <c r="G53" s="184" t="s">
        <v>89</v>
      </c>
      <c r="H53" s="462">
        <v>9000</v>
      </c>
      <c r="I53" s="464"/>
      <c r="J53" s="182" t="s">
        <v>1658</v>
      </c>
      <c r="K53" s="464">
        <v>5000</v>
      </c>
      <c r="L53" s="483" t="s">
        <v>1912</v>
      </c>
      <c r="M53" s="464" t="s">
        <v>115</v>
      </c>
      <c r="N53" s="457" t="s">
        <v>34</v>
      </c>
    </row>
    <row r="54" ht="22.5" spans="1:14">
      <c r="A54" s="184">
        <v>49</v>
      </c>
      <c r="B54" s="182" t="s">
        <v>906</v>
      </c>
      <c r="C54" s="183" t="s">
        <v>50</v>
      </c>
      <c r="D54" s="183" t="s">
        <v>51</v>
      </c>
      <c r="E54" s="183" t="s">
        <v>894</v>
      </c>
      <c r="F54" s="182" t="s">
        <v>907</v>
      </c>
      <c r="G54" s="184" t="s">
        <v>89</v>
      </c>
      <c r="H54" s="462">
        <v>9000</v>
      </c>
      <c r="I54" s="464"/>
      <c r="J54" s="182" t="s">
        <v>1658</v>
      </c>
      <c r="K54" s="464">
        <v>5000</v>
      </c>
      <c r="L54" s="483" t="s">
        <v>1912</v>
      </c>
      <c r="M54" s="464" t="s">
        <v>115</v>
      </c>
      <c r="N54" s="457" t="s">
        <v>34</v>
      </c>
    </row>
    <row r="55" ht="22.5" spans="1:14">
      <c r="A55" s="184">
        <v>50</v>
      </c>
      <c r="B55" s="182" t="s">
        <v>913</v>
      </c>
      <c r="C55" s="183" t="s">
        <v>50</v>
      </c>
      <c r="D55" s="183" t="s">
        <v>51</v>
      </c>
      <c r="E55" s="183" t="s">
        <v>894</v>
      </c>
      <c r="F55" s="182" t="s">
        <v>914</v>
      </c>
      <c r="G55" s="184" t="s">
        <v>89</v>
      </c>
      <c r="H55" s="462">
        <v>9000</v>
      </c>
      <c r="I55" s="464"/>
      <c r="J55" s="182" t="s">
        <v>1658</v>
      </c>
      <c r="K55" s="464">
        <v>3000</v>
      </c>
      <c r="L55" s="483" t="s">
        <v>1659</v>
      </c>
      <c r="M55" s="464" t="s">
        <v>79</v>
      </c>
      <c r="N55" s="457" t="s">
        <v>33</v>
      </c>
    </row>
    <row r="56" ht="56.25" spans="1:14">
      <c r="A56" s="184">
        <v>51</v>
      </c>
      <c r="B56" s="182" t="s">
        <v>917</v>
      </c>
      <c r="C56" s="183" t="s">
        <v>26</v>
      </c>
      <c r="D56" s="183" t="s">
        <v>51</v>
      </c>
      <c r="E56" s="183" t="s">
        <v>894</v>
      </c>
      <c r="F56" s="182" t="s">
        <v>918</v>
      </c>
      <c r="G56" s="184" t="s">
        <v>919</v>
      </c>
      <c r="H56" s="462">
        <v>151000</v>
      </c>
      <c r="I56" s="464"/>
      <c r="J56" s="182" t="s">
        <v>920</v>
      </c>
      <c r="K56" s="464">
        <v>5000</v>
      </c>
      <c r="L56" s="483" t="s">
        <v>1913</v>
      </c>
      <c r="M56" s="464" t="s">
        <v>79</v>
      </c>
      <c r="N56" s="457" t="s">
        <v>33</v>
      </c>
    </row>
    <row r="57" ht="22.5" spans="1:14">
      <c r="A57" s="184">
        <v>52</v>
      </c>
      <c r="B57" s="463" t="s">
        <v>1002</v>
      </c>
      <c r="C57" s="464"/>
      <c r="D57" s="464" t="s">
        <v>27</v>
      </c>
      <c r="E57" s="457" t="s">
        <v>984</v>
      </c>
      <c r="F57" s="465" t="s">
        <v>1914</v>
      </c>
      <c r="G57" s="457" t="s">
        <v>60</v>
      </c>
      <c r="H57" s="466">
        <v>50000</v>
      </c>
      <c r="I57" s="464">
        <v>37000</v>
      </c>
      <c r="J57" s="483" t="s">
        <v>1915</v>
      </c>
      <c r="K57" s="464">
        <v>13000</v>
      </c>
      <c r="L57" s="465" t="s">
        <v>1916</v>
      </c>
      <c r="M57" s="464" t="s">
        <v>33</v>
      </c>
      <c r="N57" s="464" t="s">
        <v>34</v>
      </c>
    </row>
    <row r="58" ht="33.75" spans="1:14">
      <c r="A58" s="184">
        <v>53</v>
      </c>
      <c r="B58" s="463" t="s">
        <v>1016</v>
      </c>
      <c r="C58" s="183" t="s">
        <v>103</v>
      </c>
      <c r="D58" s="464" t="s">
        <v>104</v>
      </c>
      <c r="E58" s="457" t="s">
        <v>984</v>
      </c>
      <c r="F58" s="182" t="s">
        <v>1672</v>
      </c>
      <c r="G58" s="184">
        <v>2016</v>
      </c>
      <c r="H58" s="462">
        <v>600</v>
      </c>
      <c r="I58" s="464"/>
      <c r="J58" s="182" t="s">
        <v>1485</v>
      </c>
      <c r="K58" s="464">
        <v>600</v>
      </c>
      <c r="L58" s="483" t="s">
        <v>1552</v>
      </c>
      <c r="M58" s="464" t="s">
        <v>92</v>
      </c>
      <c r="N58" s="457" t="s">
        <v>70</v>
      </c>
    </row>
    <row r="59" ht="22.5" spans="1:14">
      <c r="A59" s="184">
        <v>54</v>
      </c>
      <c r="B59" s="182" t="s">
        <v>1086</v>
      </c>
      <c r="C59" s="464" t="s">
        <v>103</v>
      </c>
      <c r="D59" s="183" t="s">
        <v>104</v>
      </c>
      <c r="E59" s="184" t="s">
        <v>1072</v>
      </c>
      <c r="F59" s="182" t="s">
        <v>1677</v>
      </c>
      <c r="G59" s="184">
        <v>2016</v>
      </c>
      <c r="H59" s="462">
        <v>1000</v>
      </c>
      <c r="I59" s="183"/>
      <c r="J59" s="484" t="s">
        <v>1917</v>
      </c>
      <c r="K59" s="464">
        <v>1000</v>
      </c>
      <c r="L59" s="465" t="s">
        <v>1498</v>
      </c>
      <c r="M59" s="464" t="s">
        <v>115</v>
      </c>
      <c r="N59" s="457" t="s">
        <v>178</v>
      </c>
    </row>
    <row r="60" ht="56.25" spans="1:14">
      <c r="A60" s="184">
        <v>55</v>
      </c>
      <c r="B60" s="182" t="s">
        <v>1245</v>
      </c>
      <c r="C60" s="464" t="s">
        <v>50</v>
      </c>
      <c r="D60" s="183" t="s">
        <v>104</v>
      </c>
      <c r="E60" s="184" t="s">
        <v>1144</v>
      </c>
      <c r="F60" s="182" t="s">
        <v>1688</v>
      </c>
      <c r="G60" s="184" t="s">
        <v>119</v>
      </c>
      <c r="H60" s="462">
        <v>2000</v>
      </c>
      <c r="I60" s="183">
        <v>500</v>
      </c>
      <c r="J60" s="484" t="s">
        <v>1689</v>
      </c>
      <c r="K60" s="464">
        <v>2000</v>
      </c>
      <c r="L60" s="465" t="s">
        <v>1918</v>
      </c>
      <c r="M60" s="464" t="s">
        <v>79</v>
      </c>
      <c r="N60" s="457" t="s">
        <v>34</v>
      </c>
    </row>
    <row r="61" ht="22.5" spans="1:14">
      <c r="A61" s="184">
        <v>56</v>
      </c>
      <c r="B61" s="182" t="s">
        <v>1250</v>
      </c>
      <c r="C61" s="464" t="s">
        <v>50</v>
      </c>
      <c r="D61" s="183" t="s">
        <v>104</v>
      </c>
      <c r="E61" s="184" t="s">
        <v>1144</v>
      </c>
      <c r="F61" s="182" t="s">
        <v>1251</v>
      </c>
      <c r="G61" s="184">
        <v>2016</v>
      </c>
      <c r="H61" s="462">
        <v>500</v>
      </c>
      <c r="I61" s="183">
        <v>150</v>
      </c>
      <c r="J61" s="484" t="s">
        <v>1204</v>
      </c>
      <c r="K61" s="464">
        <v>500</v>
      </c>
      <c r="L61" s="465" t="s">
        <v>1691</v>
      </c>
      <c r="M61" s="464" t="s">
        <v>988</v>
      </c>
      <c r="N61" s="457" t="s">
        <v>34</v>
      </c>
    </row>
    <row r="62" ht="22.5" spans="1:14">
      <c r="A62" s="184">
        <v>57</v>
      </c>
      <c r="B62" s="182" t="s">
        <v>1311</v>
      </c>
      <c r="C62" s="464" t="s">
        <v>50</v>
      </c>
      <c r="D62" s="183" t="s">
        <v>104</v>
      </c>
      <c r="E62" s="184" t="s">
        <v>1265</v>
      </c>
      <c r="F62" s="182" t="s">
        <v>1312</v>
      </c>
      <c r="G62" s="184">
        <v>2016</v>
      </c>
      <c r="H62" s="462">
        <v>500</v>
      </c>
      <c r="I62" s="183">
        <v>150</v>
      </c>
      <c r="J62" s="484" t="s">
        <v>1313</v>
      </c>
      <c r="K62" s="464">
        <v>500</v>
      </c>
      <c r="L62" s="465" t="s">
        <v>1692</v>
      </c>
      <c r="M62" s="464" t="s">
        <v>988</v>
      </c>
      <c r="N62" s="457" t="s">
        <v>34</v>
      </c>
    </row>
    <row r="63" s="442" customFormat="1" ht="20.1" customHeight="1" spans="1:14">
      <c r="A63" s="467" t="s">
        <v>166</v>
      </c>
      <c r="B63" s="453" t="str">
        <f>"预备项目"&amp;SUBTOTAL(3,A63:A90)-2&amp;"个"</f>
        <v>预备项目26个</v>
      </c>
      <c r="C63" s="452"/>
      <c r="D63" s="452"/>
      <c r="E63" s="454"/>
      <c r="F63" s="468"/>
      <c r="G63" s="454"/>
      <c r="H63" s="469">
        <f>SUM(H64:H89)</f>
        <v>2459668</v>
      </c>
      <c r="I63" s="452"/>
      <c r="J63" s="485"/>
      <c r="K63" s="469">
        <f>SUM(K64:K89)</f>
        <v>745000</v>
      </c>
      <c r="L63" s="453"/>
      <c r="M63" s="452"/>
      <c r="N63" s="452"/>
    </row>
    <row r="64" ht="22.5" spans="1:14">
      <c r="A64" s="184">
        <v>1</v>
      </c>
      <c r="B64" s="182" t="s">
        <v>174</v>
      </c>
      <c r="C64" s="464" t="s">
        <v>26</v>
      </c>
      <c r="D64" s="183" t="s">
        <v>27</v>
      </c>
      <c r="E64" s="184" t="s">
        <v>28</v>
      </c>
      <c r="F64" s="182" t="s">
        <v>175</v>
      </c>
      <c r="G64" s="184" t="s">
        <v>83</v>
      </c>
      <c r="H64" s="462">
        <v>200000</v>
      </c>
      <c r="I64" s="183"/>
      <c r="J64" s="484" t="s">
        <v>176</v>
      </c>
      <c r="K64" s="464">
        <v>120000</v>
      </c>
      <c r="L64" s="465" t="s">
        <v>1760</v>
      </c>
      <c r="M64" s="464" t="s">
        <v>178</v>
      </c>
      <c r="N64" s="457" t="s">
        <v>33</v>
      </c>
    </row>
    <row r="65" ht="22.5" spans="1:14">
      <c r="A65" s="184">
        <v>2</v>
      </c>
      <c r="B65" s="182" t="s">
        <v>181</v>
      </c>
      <c r="C65" s="183" t="s">
        <v>26</v>
      </c>
      <c r="D65" s="183" t="s">
        <v>51</v>
      </c>
      <c r="E65" s="184" t="s">
        <v>28</v>
      </c>
      <c r="F65" s="182" t="s">
        <v>182</v>
      </c>
      <c r="G65" s="184" t="s">
        <v>89</v>
      </c>
      <c r="H65" s="462">
        <v>150000</v>
      </c>
      <c r="I65" s="183"/>
      <c r="J65" s="465" t="s">
        <v>183</v>
      </c>
      <c r="K65" s="464">
        <v>30000</v>
      </c>
      <c r="L65" s="465" t="s">
        <v>1919</v>
      </c>
      <c r="M65" s="464" t="s">
        <v>178</v>
      </c>
      <c r="N65" s="457" t="s">
        <v>33</v>
      </c>
    </row>
    <row r="66" ht="45" spans="1:14">
      <c r="A66" s="184">
        <v>3</v>
      </c>
      <c r="B66" s="182" t="s">
        <v>205</v>
      </c>
      <c r="C66" s="464" t="s">
        <v>26</v>
      </c>
      <c r="D66" s="183" t="s">
        <v>27</v>
      </c>
      <c r="E66" s="184" t="s">
        <v>28</v>
      </c>
      <c r="F66" s="182" t="s">
        <v>1761</v>
      </c>
      <c r="G66" s="184" t="s">
        <v>83</v>
      </c>
      <c r="H66" s="462">
        <v>80000</v>
      </c>
      <c r="I66" s="183"/>
      <c r="J66" s="484" t="s">
        <v>1762</v>
      </c>
      <c r="K66" s="464">
        <v>30000</v>
      </c>
      <c r="L66" s="483" t="s">
        <v>208</v>
      </c>
      <c r="M66" s="464" t="s">
        <v>178</v>
      </c>
      <c r="N66" s="457" t="s">
        <v>33</v>
      </c>
    </row>
    <row r="67" ht="22.5" spans="1:14">
      <c r="A67" s="184">
        <v>4</v>
      </c>
      <c r="B67" s="182" t="s">
        <v>210</v>
      </c>
      <c r="C67" s="183" t="s">
        <v>50</v>
      </c>
      <c r="D67" s="183" t="s">
        <v>51</v>
      </c>
      <c r="E67" s="184" t="s">
        <v>28</v>
      </c>
      <c r="F67" s="182" t="s">
        <v>1764</v>
      </c>
      <c r="G67" s="184" t="s">
        <v>89</v>
      </c>
      <c r="H67" s="462">
        <v>15668</v>
      </c>
      <c r="I67" s="464"/>
      <c r="J67" s="182" t="s">
        <v>1765</v>
      </c>
      <c r="K67" s="466">
        <v>3000</v>
      </c>
      <c r="L67" s="483" t="s">
        <v>213</v>
      </c>
      <c r="M67" s="464" t="s">
        <v>178</v>
      </c>
      <c r="N67" s="457" t="s">
        <v>33</v>
      </c>
    </row>
    <row r="68" ht="22.5" spans="1:14">
      <c r="A68" s="184">
        <v>5</v>
      </c>
      <c r="B68" s="211" t="s">
        <v>322</v>
      </c>
      <c r="C68" s="248"/>
      <c r="D68" s="473" t="s">
        <v>104</v>
      </c>
      <c r="E68" s="457" t="s">
        <v>267</v>
      </c>
      <c r="F68" s="180" t="s">
        <v>1766</v>
      </c>
      <c r="G68" s="184" t="s">
        <v>106</v>
      </c>
      <c r="H68" s="219">
        <v>10000</v>
      </c>
      <c r="I68" s="487"/>
      <c r="J68" s="521" t="s">
        <v>1606</v>
      </c>
      <c r="K68" s="291">
        <v>3000</v>
      </c>
      <c r="L68" s="482" t="s">
        <v>1734</v>
      </c>
      <c r="M68" s="181" t="s">
        <v>70</v>
      </c>
      <c r="N68" s="457" t="s">
        <v>33</v>
      </c>
    </row>
    <row r="69" ht="33.75" spans="1:14">
      <c r="A69" s="184">
        <v>6</v>
      </c>
      <c r="B69" s="211" t="s">
        <v>340</v>
      </c>
      <c r="C69" s="248"/>
      <c r="D69" s="248" t="s">
        <v>51</v>
      </c>
      <c r="E69" s="457" t="s">
        <v>267</v>
      </c>
      <c r="F69" s="180" t="s">
        <v>341</v>
      </c>
      <c r="G69" s="184" t="s">
        <v>135</v>
      </c>
      <c r="H69" s="219">
        <v>150000</v>
      </c>
      <c r="I69" s="487"/>
      <c r="J69" s="521" t="s">
        <v>1767</v>
      </c>
      <c r="K69" s="291">
        <v>30000</v>
      </c>
      <c r="L69" s="180" t="s">
        <v>343</v>
      </c>
      <c r="M69" s="181" t="s">
        <v>34</v>
      </c>
      <c r="N69" s="457" t="s">
        <v>33</v>
      </c>
    </row>
    <row r="70" ht="33.75" spans="1:14">
      <c r="A70" s="184">
        <v>7</v>
      </c>
      <c r="B70" s="211" t="s">
        <v>344</v>
      </c>
      <c r="C70" s="248"/>
      <c r="D70" s="248" t="s">
        <v>51</v>
      </c>
      <c r="E70" s="457" t="s">
        <v>267</v>
      </c>
      <c r="F70" s="180" t="s">
        <v>345</v>
      </c>
      <c r="G70" s="184" t="s">
        <v>135</v>
      </c>
      <c r="H70" s="219">
        <v>560000</v>
      </c>
      <c r="I70" s="487"/>
      <c r="J70" s="521" t="s">
        <v>1769</v>
      </c>
      <c r="K70" s="291">
        <v>15000</v>
      </c>
      <c r="L70" s="180" t="s">
        <v>347</v>
      </c>
      <c r="M70" s="181" t="s">
        <v>34</v>
      </c>
      <c r="N70" s="457" t="s">
        <v>33</v>
      </c>
    </row>
    <row r="71" ht="22.5" spans="1:14">
      <c r="A71" s="184">
        <v>8</v>
      </c>
      <c r="B71" s="211" t="s">
        <v>363</v>
      </c>
      <c r="C71" s="248"/>
      <c r="D71" s="248" t="s">
        <v>104</v>
      </c>
      <c r="E71" s="457" t="s">
        <v>267</v>
      </c>
      <c r="F71" s="180" t="s">
        <v>364</v>
      </c>
      <c r="G71" s="184" t="s">
        <v>106</v>
      </c>
      <c r="H71" s="219">
        <v>3000</v>
      </c>
      <c r="I71" s="487"/>
      <c r="J71" s="521"/>
      <c r="K71" s="253">
        <v>2000</v>
      </c>
      <c r="L71" s="480" t="s">
        <v>1920</v>
      </c>
      <c r="M71" s="458" t="s">
        <v>173</v>
      </c>
      <c r="N71" s="457" t="s">
        <v>33</v>
      </c>
    </row>
    <row r="72" ht="33.75" spans="1:14">
      <c r="A72" s="184">
        <v>9</v>
      </c>
      <c r="B72" s="211" t="s">
        <v>367</v>
      </c>
      <c r="C72" s="248"/>
      <c r="D72" s="248" t="s">
        <v>104</v>
      </c>
      <c r="E72" s="457" t="s">
        <v>267</v>
      </c>
      <c r="F72" s="180" t="s">
        <v>1728</v>
      </c>
      <c r="G72" s="184" t="s">
        <v>83</v>
      </c>
      <c r="H72" s="219">
        <v>3000</v>
      </c>
      <c r="I72" s="487"/>
      <c r="J72" s="556"/>
      <c r="K72" s="291">
        <v>1000</v>
      </c>
      <c r="L72" s="482" t="s">
        <v>1921</v>
      </c>
      <c r="M72" s="181" t="s">
        <v>34</v>
      </c>
      <c r="N72" s="457" t="s">
        <v>33</v>
      </c>
    </row>
    <row r="73" ht="22.5" spans="1:14">
      <c r="A73" s="184">
        <v>10</v>
      </c>
      <c r="B73" s="211" t="s">
        <v>369</v>
      </c>
      <c r="C73" s="248"/>
      <c r="D73" s="248" t="s">
        <v>51</v>
      </c>
      <c r="E73" s="457" t="s">
        <v>267</v>
      </c>
      <c r="F73" s="180" t="s">
        <v>1775</v>
      </c>
      <c r="G73" s="184" t="s">
        <v>135</v>
      </c>
      <c r="H73" s="219">
        <v>100000</v>
      </c>
      <c r="I73" s="487"/>
      <c r="J73" s="556"/>
      <c r="K73" s="291">
        <v>10000</v>
      </c>
      <c r="L73" s="482" t="s">
        <v>1921</v>
      </c>
      <c r="M73" s="181" t="s">
        <v>34</v>
      </c>
      <c r="N73" s="457" t="s">
        <v>33</v>
      </c>
    </row>
    <row r="74" ht="22.5" spans="1:14">
      <c r="A74" s="184">
        <v>11</v>
      </c>
      <c r="B74" s="211" t="s">
        <v>376</v>
      </c>
      <c r="C74" s="248"/>
      <c r="D74" s="248" t="s">
        <v>104</v>
      </c>
      <c r="E74" s="457" t="s">
        <v>267</v>
      </c>
      <c r="F74" s="180" t="s">
        <v>1778</v>
      </c>
      <c r="G74" s="184" t="s">
        <v>135</v>
      </c>
      <c r="H74" s="219">
        <v>5000</v>
      </c>
      <c r="I74" s="487"/>
      <c r="J74" s="556"/>
      <c r="K74" s="291">
        <v>3000</v>
      </c>
      <c r="L74" s="482" t="s">
        <v>1734</v>
      </c>
      <c r="M74" s="181" t="s">
        <v>70</v>
      </c>
      <c r="N74" s="457" t="s">
        <v>33</v>
      </c>
    </row>
    <row r="75" ht="22.5" spans="1:14">
      <c r="A75" s="184">
        <v>12</v>
      </c>
      <c r="B75" s="182" t="s">
        <v>1922</v>
      </c>
      <c r="C75" s="183" t="s">
        <v>26</v>
      </c>
      <c r="D75" s="183" t="s">
        <v>51</v>
      </c>
      <c r="E75" s="184" t="s">
        <v>439</v>
      </c>
      <c r="F75" s="182" t="s">
        <v>1782</v>
      </c>
      <c r="G75" s="184" t="s">
        <v>83</v>
      </c>
      <c r="H75" s="462">
        <v>30000</v>
      </c>
      <c r="I75" s="464"/>
      <c r="J75" s="182" t="s">
        <v>570</v>
      </c>
      <c r="K75" s="464">
        <v>30000</v>
      </c>
      <c r="L75" s="483" t="s">
        <v>1562</v>
      </c>
      <c r="M75" s="464" t="s">
        <v>70</v>
      </c>
      <c r="N75" s="457" t="s">
        <v>33</v>
      </c>
    </row>
    <row r="76" ht="45" spans="1:14">
      <c r="A76" s="184">
        <v>13</v>
      </c>
      <c r="B76" s="182" t="s">
        <v>575</v>
      </c>
      <c r="C76" s="183" t="s">
        <v>26</v>
      </c>
      <c r="D76" s="183" t="s">
        <v>51</v>
      </c>
      <c r="E76" s="184" t="s">
        <v>439</v>
      </c>
      <c r="F76" s="182" t="s">
        <v>1783</v>
      </c>
      <c r="G76" s="184" t="s">
        <v>83</v>
      </c>
      <c r="H76" s="462">
        <v>300000</v>
      </c>
      <c r="I76" s="464"/>
      <c r="J76" s="182" t="s">
        <v>570</v>
      </c>
      <c r="K76" s="464">
        <v>150000</v>
      </c>
      <c r="L76" s="483" t="s">
        <v>1562</v>
      </c>
      <c r="M76" s="464" t="s">
        <v>34</v>
      </c>
      <c r="N76" s="457" t="s">
        <v>33</v>
      </c>
    </row>
    <row r="77" ht="22.5" spans="1:14">
      <c r="A77" s="184">
        <v>14</v>
      </c>
      <c r="B77" s="182" t="s">
        <v>577</v>
      </c>
      <c r="C77" s="183"/>
      <c r="D77" s="183" t="s">
        <v>51</v>
      </c>
      <c r="E77" s="184" t="s">
        <v>439</v>
      </c>
      <c r="F77" s="182" t="s">
        <v>578</v>
      </c>
      <c r="G77" s="184" t="s">
        <v>83</v>
      </c>
      <c r="H77" s="462">
        <v>100000</v>
      </c>
      <c r="I77" s="464"/>
      <c r="J77" s="182" t="s">
        <v>579</v>
      </c>
      <c r="K77" s="464">
        <v>30000</v>
      </c>
      <c r="L77" s="483" t="s">
        <v>1785</v>
      </c>
      <c r="M77" s="464" t="s">
        <v>34</v>
      </c>
      <c r="N77" s="457" t="s">
        <v>33</v>
      </c>
    </row>
    <row r="78" ht="22.5" spans="1:14">
      <c r="A78" s="184">
        <v>15</v>
      </c>
      <c r="B78" s="182" t="s">
        <v>580</v>
      </c>
      <c r="C78" s="183" t="s">
        <v>26</v>
      </c>
      <c r="D78" s="183" t="s">
        <v>51</v>
      </c>
      <c r="E78" s="184" t="s">
        <v>439</v>
      </c>
      <c r="F78" s="182" t="s">
        <v>581</v>
      </c>
      <c r="G78" s="184" t="s">
        <v>83</v>
      </c>
      <c r="H78" s="462">
        <v>150000</v>
      </c>
      <c r="I78" s="464"/>
      <c r="J78" s="182" t="s">
        <v>1784</v>
      </c>
      <c r="K78" s="464">
        <v>80000</v>
      </c>
      <c r="L78" s="483" t="s">
        <v>1785</v>
      </c>
      <c r="M78" s="464" t="s">
        <v>337</v>
      </c>
      <c r="N78" s="457" t="s">
        <v>33</v>
      </c>
    </row>
    <row r="79" ht="33.75" spans="1:14">
      <c r="A79" s="184">
        <v>16</v>
      </c>
      <c r="B79" s="182" t="s">
        <v>583</v>
      </c>
      <c r="C79" s="183" t="s">
        <v>26</v>
      </c>
      <c r="D79" s="183" t="s">
        <v>51</v>
      </c>
      <c r="E79" s="184" t="s">
        <v>439</v>
      </c>
      <c r="F79" s="182" t="s">
        <v>1786</v>
      </c>
      <c r="G79" s="184" t="s">
        <v>83</v>
      </c>
      <c r="H79" s="462">
        <v>350000</v>
      </c>
      <c r="I79" s="464"/>
      <c r="J79" s="182" t="s">
        <v>1784</v>
      </c>
      <c r="K79" s="464">
        <v>120000</v>
      </c>
      <c r="L79" s="483" t="s">
        <v>1562</v>
      </c>
      <c r="M79" s="464" t="s">
        <v>34</v>
      </c>
      <c r="N79" s="457" t="s">
        <v>33</v>
      </c>
    </row>
    <row r="80" ht="22.5" spans="1:14">
      <c r="A80" s="184">
        <v>17</v>
      </c>
      <c r="B80" s="182" t="s">
        <v>586</v>
      </c>
      <c r="C80" s="183" t="s">
        <v>26</v>
      </c>
      <c r="D80" s="183" t="s">
        <v>51</v>
      </c>
      <c r="E80" s="184" t="s">
        <v>439</v>
      </c>
      <c r="F80" s="182" t="s">
        <v>587</v>
      </c>
      <c r="G80" s="184" t="s">
        <v>83</v>
      </c>
      <c r="H80" s="462">
        <v>50000</v>
      </c>
      <c r="I80" s="464"/>
      <c r="J80" s="182" t="s">
        <v>588</v>
      </c>
      <c r="K80" s="464">
        <v>20000</v>
      </c>
      <c r="L80" s="483" t="s">
        <v>1562</v>
      </c>
      <c r="M80" s="464" t="s">
        <v>34</v>
      </c>
      <c r="N80" s="457" t="s">
        <v>33</v>
      </c>
    </row>
    <row r="81" ht="22.5" spans="1:14">
      <c r="A81" s="184">
        <v>18</v>
      </c>
      <c r="B81" s="182" t="s">
        <v>590</v>
      </c>
      <c r="C81" s="183" t="s">
        <v>26</v>
      </c>
      <c r="D81" s="183" t="s">
        <v>51</v>
      </c>
      <c r="E81" s="184" t="s">
        <v>439</v>
      </c>
      <c r="F81" s="182" t="s">
        <v>1789</v>
      </c>
      <c r="G81" s="184" t="s">
        <v>83</v>
      </c>
      <c r="H81" s="462">
        <v>35000</v>
      </c>
      <c r="I81" s="464"/>
      <c r="J81" s="182" t="s">
        <v>592</v>
      </c>
      <c r="K81" s="464">
        <v>20000</v>
      </c>
      <c r="L81" s="483" t="s">
        <v>1562</v>
      </c>
      <c r="M81" s="464" t="s">
        <v>34</v>
      </c>
      <c r="N81" s="457" t="s">
        <v>33</v>
      </c>
    </row>
    <row r="82" ht="22.5" spans="1:14">
      <c r="A82" s="184">
        <v>19</v>
      </c>
      <c r="B82" s="182" t="s">
        <v>596</v>
      </c>
      <c r="C82" s="183"/>
      <c r="D82" s="183" t="s">
        <v>104</v>
      </c>
      <c r="E82" s="184" t="s">
        <v>439</v>
      </c>
      <c r="F82" s="182" t="s">
        <v>597</v>
      </c>
      <c r="G82" s="184" t="s">
        <v>598</v>
      </c>
      <c r="H82" s="462">
        <v>1000</v>
      </c>
      <c r="I82" s="179"/>
      <c r="J82" s="182" t="s">
        <v>1532</v>
      </c>
      <c r="K82" s="179">
        <v>1000</v>
      </c>
      <c r="L82" s="191" t="s">
        <v>1923</v>
      </c>
      <c r="M82" s="179" t="s">
        <v>600</v>
      </c>
      <c r="N82" s="457" t="s">
        <v>33</v>
      </c>
    </row>
    <row r="83" ht="22.5" spans="1:14">
      <c r="A83" s="184">
        <v>20</v>
      </c>
      <c r="B83" s="182" t="s">
        <v>601</v>
      </c>
      <c r="C83" s="183"/>
      <c r="D83" s="183" t="s">
        <v>104</v>
      </c>
      <c r="E83" s="184" t="s">
        <v>439</v>
      </c>
      <c r="F83" s="182" t="s">
        <v>1924</v>
      </c>
      <c r="G83" s="184">
        <v>2016</v>
      </c>
      <c r="H83" s="462">
        <v>3000</v>
      </c>
      <c r="I83" s="179"/>
      <c r="J83" s="182" t="s">
        <v>579</v>
      </c>
      <c r="K83" s="179">
        <v>1000</v>
      </c>
      <c r="L83" s="191" t="s">
        <v>1925</v>
      </c>
      <c r="M83" s="179" t="s">
        <v>382</v>
      </c>
      <c r="N83" s="457" t="s">
        <v>33</v>
      </c>
    </row>
    <row r="84" ht="45" spans="1:14">
      <c r="A84" s="184">
        <v>21</v>
      </c>
      <c r="B84" s="180" t="s">
        <v>803</v>
      </c>
      <c r="C84" s="179" t="s">
        <v>26</v>
      </c>
      <c r="D84" s="179" t="s">
        <v>51</v>
      </c>
      <c r="E84" s="181" t="s">
        <v>642</v>
      </c>
      <c r="F84" s="180" t="s">
        <v>804</v>
      </c>
      <c r="G84" s="181" t="s">
        <v>89</v>
      </c>
      <c r="H84" s="460">
        <v>21000</v>
      </c>
      <c r="I84" s="181"/>
      <c r="J84" s="191" t="s">
        <v>805</v>
      </c>
      <c r="K84" s="460">
        <v>11000</v>
      </c>
      <c r="L84" s="180" t="s">
        <v>1791</v>
      </c>
      <c r="M84" s="201" t="s">
        <v>178</v>
      </c>
      <c r="N84" s="457" t="s">
        <v>33</v>
      </c>
    </row>
    <row r="85" ht="33.75" spans="1:14">
      <c r="A85" s="184">
        <v>22</v>
      </c>
      <c r="B85" s="180" t="s">
        <v>807</v>
      </c>
      <c r="C85" s="179" t="s">
        <v>26</v>
      </c>
      <c r="D85" s="179" t="s">
        <v>51</v>
      </c>
      <c r="E85" s="181" t="s">
        <v>642</v>
      </c>
      <c r="F85" s="180" t="s">
        <v>1792</v>
      </c>
      <c r="G85" s="181" t="s">
        <v>83</v>
      </c>
      <c r="H85" s="460">
        <v>50000</v>
      </c>
      <c r="I85" s="181"/>
      <c r="J85" s="191" t="s">
        <v>1793</v>
      </c>
      <c r="K85" s="181">
        <v>5000</v>
      </c>
      <c r="L85" s="180" t="s">
        <v>1794</v>
      </c>
      <c r="M85" s="201" t="s">
        <v>382</v>
      </c>
      <c r="N85" s="457" t="s">
        <v>33</v>
      </c>
    </row>
    <row r="86" ht="33.75" spans="1:14">
      <c r="A86" s="184">
        <v>23</v>
      </c>
      <c r="B86" s="180" t="s">
        <v>811</v>
      </c>
      <c r="C86" s="179" t="s">
        <v>26</v>
      </c>
      <c r="D86" s="179" t="s">
        <v>51</v>
      </c>
      <c r="E86" s="181" t="s">
        <v>642</v>
      </c>
      <c r="F86" s="180" t="s">
        <v>1796</v>
      </c>
      <c r="G86" s="181" t="s">
        <v>89</v>
      </c>
      <c r="H86" s="460">
        <v>39000</v>
      </c>
      <c r="I86" s="181"/>
      <c r="J86" s="191" t="s">
        <v>1747</v>
      </c>
      <c r="K86" s="470">
        <v>8000</v>
      </c>
      <c r="L86" s="191" t="s">
        <v>1734</v>
      </c>
      <c r="M86" s="179" t="s">
        <v>70</v>
      </c>
      <c r="N86" s="457" t="s">
        <v>33</v>
      </c>
    </row>
    <row r="87" ht="33.75" spans="1:14">
      <c r="A87" s="184">
        <v>24</v>
      </c>
      <c r="B87" s="180" t="s">
        <v>819</v>
      </c>
      <c r="C87" s="179" t="s">
        <v>188</v>
      </c>
      <c r="D87" s="179" t="s">
        <v>104</v>
      </c>
      <c r="E87" s="181" t="s">
        <v>642</v>
      </c>
      <c r="F87" s="191" t="s">
        <v>820</v>
      </c>
      <c r="G87" s="458" t="s">
        <v>106</v>
      </c>
      <c r="H87" s="460">
        <v>4000</v>
      </c>
      <c r="I87" s="181"/>
      <c r="J87" s="191" t="s">
        <v>1799</v>
      </c>
      <c r="K87" s="179">
        <v>2000</v>
      </c>
      <c r="L87" s="180" t="s">
        <v>1750</v>
      </c>
      <c r="M87" s="201" t="s">
        <v>178</v>
      </c>
      <c r="N87" s="457" t="s">
        <v>33</v>
      </c>
    </row>
    <row r="88" ht="22.5" spans="1:14">
      <c r="A88" s="184">
        <v>25</v>
      </c>
      <c r="B88" s="180" t="s">
        <v>815</v>
      </c>
      <c r="C88" s="179" t="s">
        <v>103</v>
      </c>
      <c r="D88" s="179" t="s">
        <v>51</v>
      </c>
      <c r="E88" s="179" t="s">
        <v>642</v>
      </c>
      <c r="F88" s="180" t="s">
        <v>1800</v>
      </c>
      <c r="G88" s="181" t="s">
        <v>89</v>
      </c>
      <c r="H88" s="460">
        <v>30000</v>
      </c>
      <c r="I88" s="179">
        <v>200</v>
      </c>
      <c r="J88" s="191" t="s">
        <v>1801</v>
      </c>
      <c r="K88" s="179">
        <v>15000</v>
      </c>
      <c r="L88" s="180" t="s">
        <v>1802</v>
      </c>
      <c r="M88" s="179" t="s">
        <v>70</v>
      </c>
      <c r="N88" s="457" t="s">
        <v>33</v>
      </c>
    </row>
    <row r="89" ht="33.75" spans="1:14">
      <c r="A89" s="184">
        <v>26</v>
      </c>
      <c r="B89" s="180" t="s">
        <v>1409</v>
      </c>
      <c r="C89" s="179" t="s">
        <v>103</v>
      </c>
      <c r="D89" s="183" t="s">
        <v>104</v>
      </c>
      <c r="E89" s="181" t="s">
        <v>1410</v>
      </c>
      <c r="F89" s="180" t="s">
        <v>1411</v>
      </c>
      <c r="G89" s="332" t="s">
        <v>135</v>
      </c>
      <c r="H89" s="528">
        <v>20000</v>
      </c>
      <c r="I89" s="181"/>
      <c r="J89" s="191" t="s">
        <v>1562</v>
      </c>
      <c r="K89" s="179">
        <v>5000</v>
      </c>
      <c r="L89" s="180" t="s">
        <v>1750</v>
      </c>
      <c r="M89" s="201" t="s">
        <v>178</v>
      </c>
      <c r="N89" s="522" t="s">
        <v>33</v>
      </c>
    </row>
    <row r="90" s="442" customFormat="1" ht="20.1" customHeight="1" spans="1:14">
      <c r="A90" s="467" t="s">
        <v>217</v>
      </c>
      <c r="B90" s="453" t="str">
        <f>"前期项目"&amp;SUBTOTAL(3,A90:A125)-2&amp;"个"</f>
        <v>前期项目34个</v>
      </c>
      <c r="C90" s="471"/>
      <c r="D90" s="471"/>
      <c r="E90" s="467"/>
      <c r="F90" s="472"/>
      <c r="G90" s="467"/>
      <c r="H90" s="469">
        <f>SUM(H91:H124)</f>
        <v>7914000</v>
      </c>
      <c r="I90" s="452"/>
      <c r="J90" s="472"/>
      <c r="K90" s="455"/>
      <c r="L90" s="486"/>
      <c r="M90" s="452"/>
      <c r="N90" s="454"/>
    </row>
    <row r="91" ht="22.5" spans="1:14">
      <c r="A91" s="184">
        <v>1</v>
      </c>
      <c r="B91" s="211" t="s">
        <v>218</v>
      </c>
      <c r="C91" s="457" t="s">
        <v>188</v>
      </c>
      <c r="D91" s="457" t="s">
        <v>51</v>
      </c>
      <c r="E91" s="457" t="s">
        <v>28</v>
      </c>
      <c r="F91" s="211" t="s">
        <v>219</v>
      </c>
      <c r="G91" s="184" t="s">
        <v>220</v>
      </c>
      <c r="H91" s="462">
        <v>450000</v>
      </c>
      <c r="I91" s="501"/>
      <c r="J91" s="480"/>
      <c r="K91" s="457"/>
      <c r="L91" s="180" t="s">
        <v>1874</v>
      </c>
      <c r="M91" s="514"/>
      <c r="N91" s="457"/>
    </row>
    <row r="92" ht="56.25" spans="1:14">
      <c r="A92" s="184">
        <v>2</v>
      </c>
      <c r="B92" s="211" t="s">
        <v>224</v>
      </c>
      <c r="C92" s="464" t="s">
        <v>26</v>
      </c>
      <c r="D92" s="457" t="s">
        <v>51</v>
      </c>
      <c r="E92" s="181" t="s">
        <v>28</v>
      </c>
      <c r="F92" s="211" t="s">
        <v>1926</v>
      </c>
      <c r="G92" s="184" t="s">
        <v>226</v>
      </c>
      <c r="H92" s="462">
        <v>600000</v>
      </c>
      <c r="I92" s="501"/>
      <c r="J92" s="480"/>
      <c r="K92" s="457"/>
      <c r="L92" s="180" t="s">
        <v>1604</v>
      </c>
      <c r="M92" s="514"/>
      <c r="N92" s="457"/>
    </row>
    <row r="93" ht="22.5" spans="1:14">
      <c r="A93" s="184">
        <v>3</v>
      </c>
      <c r="B93" s="182" t="s">
        <v>227</v>
      </c>
      <c r="C93" s="183" t="s">
        <v>103</v>
      </c>
      <c r="D93" s="183" t="s">
        <v>104</v>
      </c>
      <c r="E93" s="184" t="s">
        <v>28</v>
      </c>
      <c r="F93" s="182" t="s">
        <v>228</v>
      </c>
      <c r="G93" s="457" t="s">
        <v>229</v>
      </c>
      <c r="H93" s="466">
        <v>5000</v>
      </c>
      <c r="I93" s="464"/>
      <c r="J93" s="480"/>
      <c r="K93" s="464"/>
      <c r="L93" s="180" t="s">
        <v>1604</v>
      </c>
      <c r="M93" s="464"/>
      <c r="N93" s="457"/>
    </row>
    <row r="94" ht="22.5" spans="1:14">
      <c r="A94" s="184">
        <v>4</v>
      </c>
      <c r="B94" s="362" t="s">
        <v>230</v>
      </c>
      <c r="C94" s="457" t="s">
        <v>103</v>
      </c>
      <c r="D94" s="457" t="s">
        <v>104</v>
      </c>
      <c r="E94" s="181" t="s">
        <v>28</v>
      </c>
      <c r="F94" s="362" t="s">
        <v>231</v>
      </c>
      <c r="G94" s="458" t="s">
        <v>229</v>
      </c>
      <c r="H94" s="459">
        <v>1200</v>
      </c>
      <c r="I94" s="501"/>
      <c r="J94" s="480"/>
      <c r="K94" s="457"/>
      <c r="L94" s="180" t="s">
        <v>1604</v>
      </c>
      <c r="M94" s="514"/>
      <c r="N94" s="457"/>
    </row>
    <row r="95" ht="22.5" spans="1:14">
      <c r="A95" s="184">
        <v>5</v>
      </c>
      <c r="B95" s="483" t="s">
        <v>234</v>
      </c>
      <c r="C95" s="457" t="s">
        <v>188</v>
      </c>
      <c r="D95" s="457" t="s">
        <v>51</v>
      </c>
      <c r="E95" s="457" t="s">
        <v>28</v>
      </c>
      <c r="F95" s="483" t="s">
        <v>1847</v>
      </c>
      <c r="G95" s="457" t="s">
        <v>223</v>
      </c>
      <c r="H95" s="466">
        <v>170000</v>
      </c>
      <c r="I95" s="501"/>
      <c r="J95" s="483"/>
      <c r="K95" s="457"/>
      <c r="L95" s="180" t="s">
        <v>1604</v>
      </c>
      <c r="M95" s="514"/>
      <c r="N95" s="457"/>
    </row>
    <row r="96" ht="22.5" spans="1:14">
      <c r="A96" s="184">
        <v>6</v>
      </c>
      <c r="B96" s="483" t="s">
        <v>236</v>
      </c>
      <c r="C96" s="457" t="s">
        <v>188</v>
      </c>
      <c r="D96" s="457" t="s">
        <v>27</v>
      </c>
      <c r="E96" s="457" t="s">
        <v>28</v>
      </c>
      <c r="F96" s="483" t="s">
        <v>1848</v>
      </c>
      <c r="G96" s="457" t="s">
        <v>223</v>
      </c>
      <c r="H96" s="466">
        <v>30000</v>
      </c>
      <c r="I96" s="457"/>
      <c r="J96" s="483"/>
      <c r="K96" s="457"/>
      <c r="L96" s="180" t="s">
        <v>1604</v>
      </c>
      <c r="M96" s="457"/>
      <c r="N96" s="457"/>
    </row>
    <row r="97" ht="22.5" spans="1:14">
      <c r="A97" s="184">
        <v>7</v>
      </c>
      <c r="B97" s="483" t="s">
        <v>240</v>
      </c>
      <c r="C97" s="457" t="s">
        <v>188</v>
      </c>
      <c r="D97" s="457" t="s">
        <v>51</v>
      </c>
      <c r="E97" s="457" t="s">
        <v>28</v>
      </c>
      <c r="F97" s="483" t="s">
        <v>1849</v>
      </c>
      <c r="G97" s="457" t="s">
        <v>242</v>
      </c>
      <c r="H97" s="466">
        <v>500000</v>
      </c>
      <c r="I97" s="501"/>
      <c r="J97" s="483"/>
      <c r="K97" s="457"/>
      <c r="L97" s="180" t="s">
        <v>1604</v>
      </c>
      <c r="M97" s="514"/>
      <c r="N97" s="514"/>
    </row>
    <row r="98" ht="22.5" spans="1:14">
      <c r="A98" s="184">
        <v>8</v>
      </c>
      <c r="B98" s="211" t="s">
        <v>244</v>
      </c>
      <c r="C98" s="457" t="s">
        <v>103</v>
      </c>
      <c r="D98" s="457" t="s">
        <v>51</v>
      </c>
      <c r="E98" s="457" t="s">
        <v>28</v>
      </c>
      <c r="F98" s="211" t="s">
        <v>245</v>
      </c>
      <c r="G98" s="184" t="s">
        <v>246</v>
      </c>
      <c r="H98" s="462">
        <v>550000</v>
      </c>
      <c r="I98" s="501"/>
      <c r="J98" s="480"/>
      <c r="K98" s="457"/>
      <c r="L98" s="180" t="s">
        <v>1604</v>
      </c>
      <c r="M98" s="514"/>
      <c r="N98" s="457"/>
    </row>
    <row r="99" ht="33.75" spans="1:14">
      <c r="A99" s="184">
        <v>9</v>
      </c>
      <c r="B99" s="211" t="s">
        <v>247</v>
      </c>
      <c r="C99" s="457" t="s">
        <v>103</v>
      </c>
      <c r="D99" s="457" t="s">
        <v>51</v>
      </c>
      <c r="E99" s="181" t="s">
        <v>28</v>
      </c>
      <c r="F99" s="480" t="s">
        <v>1852</v>
      </c>
      <c r="G99" s="458" t="s">
        <v>223</v>
      </c>
      <c r="H99" s="459">
        <v>30000</v>
      </c>
      <c r="I99" s="501"/>
      <c r="J99" s="480"/>
      <c r="K99" s="457"/>
      <c r="L99" s="180" t="s">
        <v>1604</v>
      </c>
      <c r="M99" s="514"/>
      <c r="N99" s="457"/>
    </row>
    <row r="100" ht="22.5" spans="1:14">
      <c r="A100" s="184">
        <v>10</v>
      </c>
      <c r="B100" s="509" t="s">
        <v>256</v>
      </c>
      <c r="C100" s="457" t="s">
        <v>103</v>
      </c>
      <c r="D100" s="464" t="s">
        <v>104</v>
      </c>
      <c r="E100" s="184" t="s">
        <v>28</v>
      </c>
      <c r="F100" s="509" t="s">
        <v>257</v>
      </c>
      <c r="G100" s="184" t="s">
        <v>223</v>
      </c>
      <c r="H100" s="186">
        <v>20000</v>
      </c>
      <c r="I100" s="501"/>
      <c r="J100" s="211"/>
      <c r="K100" s="457"/>
      <c r="L100" s="180" t="s">
        <v>1604</v>
      </c>
      <c r="M100" s="514"/>
      <c r="N100" s="457"/>
    </row>
    <row r="101" ht="22.5" spans="1:14">
      <c r="A101" s="184">
        <v>11</v>
      </c>
      <c r="B101" s="509" t="s">
        <v>260</v>
      </c>
      <c r="C101" s="457" t="s">
        <v>103</v>
      </c>
      <c r="D101" s="464" t="s">
        <v>104</v>
      </c>
      <c r="E101" s="184" t="s">
        <v>28</v>
      </c>
      <c r="F101" s="509" t="s">
        <v>261</v>
      </c>
      <c r="G101" s="184" t="s">
        <v>229</v>
      </c>
      <c r="H101" s="186">
        <v>10000</v>
      </c>
      <c r="I101" s="501"/>
      <c r="J101" s="211"/>
      <c r="K101" s="457"/>
      <c r="L101" s="180" t="s">
        <v>1604</v>
      </c>
      <c r="M101" s="514"/>
      <c r="N101" s="457"/>
    </row>
    <row r="102" ht="22.5" spans="1:14">
      <c r="A102" s="184">
        <v>12</v>
      </c>
      <c r="B102" s="483" t="s">
        <v>262</v>
      </c>
      <c r="C102" s="457" t="s">
        <v>188</v>
      </c>
      <c r="D102" s="457" t="s">
        <v>27</v>
      </c>
      <c r="E102" s="457" t="s">
        <v>28</v>
      </c>
      <c r="F102" s="483" t="s">
        <v>1853</v>
      </c>
      <c r="G102" s="457" t="s">
        <v>226</v>
      </c>
      <c r="H102" s="466">
        <v>500000</v>
      </c>
      <c r="I102" s="501"/>
      <c r="J102" s="483"/>
      <c r="K102" s="457"/>
      <c r="L102" s="180" t="s">
        <v>1604</v>
      </c>
      <c r="M102" s="514"/>
      <c r="N102" s="457"/>
    </row>
    <row r="103" ht="22.5" spans="1:14">
      <c r="A103" s="184">
        <v>13</v>
      </c>
      <c r="B103" s="211" t="s">
        <v>400</v>
      </c>
      <c r="C103" s="248"/>
      <c r="D103" s="457" t="s">
        <v>51</v>
      </c>
      <c r="E103" s="457" t="s">
        <v>267</v>
      </c>
      <c r="F103" s="180" t="s">
        <v>1856</v>
      </c>
      <c r="G103" s="184" t="s">
        <v>223</v>
      </c>
      <c r="H103" s="219">
        <v>60000</v>
      </c>
      <c r="I103" s="487"/>
      <c r="J103" s="482"/>
      <c r="K103" s="253"/>
      <c r="L103" s="482" t="s">
        <v>1927</v>
      </c>
      <c r="M103" s="181"/>
      <c r="N103" s="488"/>
    </row>
    <row r="104" ht="22.5" spans="1:14">
      <c r="A104" s="184">
        <v>14</v>
      </c>
      <c r="B104" s="211" t="s">
        <v>401</v>
      </c>
      <c r="C104" s="248"/>
      <c r="D104" s="457" t="s">
        <v>51</v>
      </c>
      <c r="E104" s="457" t="s">
        <v>267</v>
      </c>
      <c r="F104" s="180" t="s">
        <v>1857</v>
      </c>
      <c r="G104" s="184" t="s">
        <v>226</v>
      </c>
      <c r="H104" s="219">
        <v>80000</v>
      </c>
      <c r="I104" s="487"/>
      <c r="J104" s="482"/>
      <c r="K104" s="253"/>
      <c r="L104" s="482" t="s">
        <v>1927</v>
      </c>
      <c r="M104" s="181"/>
      <c r="N104" s="488"/>
    </row>
    <row r="105" ht="33.75" spans="1:14">
      <c r="A105" s="184">
        <v>15</v>
      </c>
      <c r="B105" s="211" t="s">
        <v>403</v>
      </c>
      <c r="C105" s="248"/>
      <c r="D105" s="457" t="s">
        <v>51</v>
      </c>
      <c r="E105" s="457" t="s">
        <v>267</v>
      </c>
      <c r="F105" s="180" t="s">
        <v>1858</v>
      </c>
      <c r="G105" s="184" t="s">
        <v>405</v>
      </c>
      <c r="H105" s="219">
        <v>100000</v>
      </c>
      <c r="I105" s="487"/>
      <c r="J105" s="482"/>
      <c r="K105" s="253"/>
      <c r="L105" s="482" t="s">
        <v>1927</v>
      </c>
      <c r="M105" s="181"/>
      <c r="N105" s="488"/>
    </row>
    <row r="106" ht="22.5" spans="1:14">
      <c r="A106" s="184">
        <v>16</v>
      </c>
      <c r="B106" s="211" t="s">
        <v>406</v>
      </c>
      <c r="C106" s="248"/>
      <c r="D106" s="457" t="s">
        <v>51</v>
      </c>
      <c r="E106" s="457" t="s">
        <v>267</v>
      </c>
      <c r="F106" s="180" t="s">
        <v>1859</v>
      </c>
      <c r="G106" s="184" t="s">
        <v>223</v>
      </c>
      <c r="H106" s="219">
        <v>50000</v>
      </c>
      <c r="I106" s="487"/>
      <c r="J106" s="482"/>
      <c r="K106" s="253"/>
      <c r="L106" s="482" t="s">
        <v>1927</v>
      </c>
      <c r="M106" s="181"/>
      <c r="N106" s="488"/>
    </row>
    <row r="107" ht="22.5" spans="1:14">
      <c r="A107" s="184">
        <v>17</v>
      </c>
      <c r="B107" s="211" t="s">
        <v>408</v>
      </c>
      <c r="C107" s="248"/>
      <c r="D107" s="457" t="s">
        <v>51</v>
      </c>
      <c r="E107" s="457" t="s">
        <v>267</v>
      </c>
      <c r="F107" s="180" t="s">
        <v>1860</v>
      </c>
      <c r="G107" s="184" t="s">
        <v>410</v>
      </c>
      <c r="H107" s="219">
        <v>80000</v>
      </c>
      <c r="I107" s="487"/>
      <c r="J107" s="482"/>
      <c r="K107" s="253"/>
      <c r="L107" s="482" t="s">
        <v>1927</v>
      </c>
      <c r="M107" s="181"/>
      <c r="N107" s="488"/>
    </row>
    <row r="108" ht="33.75" spans="1:14">
      <c r="A108" s="184">
        <v>18</v>
      </c>
      <c r="B108" s="211" t="s">
        <v>411</v>
      </c>
      <c r="C108" s="248"/>
      <c r="D108" s="457" t="s">
        <v>51</v>
      </c>
      <c r="E108" s="457" t="s">
        <v>267</v>
      </c>
      <c r="F108" s="180" t="s">
        <v>412</v>
      </c>
      <c r="G108" s="184" t="s">
        <v>413</v>
      </c>
      <c r="H108" s="219">
        <v>200000</v>
      </c>
      <c r="I108" s="487"/>
      <c r="J108" s="482"/>
      <c r="K108" s="253"/>
      <c r="L108" s="482" t="s">
        <v>1927</v>
      </c>
      <c r="M108" s="181"/>
      <c r="N108" s="488"/>
    </row>
    <row r="109" ht="22.5" spans="1:14">
      <c r="A109" s="184">
        <v>19</v>
      </c>
      <c r="B109" s="211" t="s">
        <v>428</v>
      </c>
      <c r="C109" s="473"/>
      <c r="D109" s="457" t="s">
        <v>51</v>
      </c>
      <c r="E109" s="457" t="s">
        <v>267</v>
      </c>
      <c r="F109" s="465" t="s">
        <v>1861</v>
      </c>
      <c r="G109" s="184" t="s">
        <v>223</v>
      </c>
      <c r="H109" s="473">
        <v>30000</v>
      </c>
      <c r="I109" s="473"/>
      <c r="J109" s="482"/>
      <c r="K109" s="473"/>
      <c r="L109" s="482" t="s">
        <v>1927</v>
      </c>
      <c r="M109" s="457"/>
      <c r="N109" s="464"/>
    </row>
    <row r="110" ht="22.5" spans="1:14">
      <c r="A110" s="184">
        <v>20</v>
      </c>
      <c r="B110" s="211" t="s">
        <v>1879</v>
      </c>
      <c r="C110" s="500"/>
      <c r="D110" s="179" t="s">
        <v>104</v>
      </c>
      <c r="E110" s="457" t="s">
        <v>267</v>
      </c>
      <c r="F110" s="180" t="s">
        <v>1472</v>
      </c>
      <c r="G110" s="184" t="s">
        <v>251</v>
      </c>
      <c r="H110" s="181">
        <v>10000</v>
      </c>
      <c r="I110" s="179"/>
      <c r="J110" s="483"/>
      <c r="K110" s="180"/>
      <c r="L110" s="180" t="s">
        <v>1928</v>
      </c>
      <c r="M110" s="180"/>
      <c r="N110" s="180"/>
    </row>
    <row r="111" ht="22.5" spans="1:14">
      <c r="A111" s="184">
        <v>21</v>
      </c>
      <c r="B111" s="182" t="s">
        <v>603</v>
      </c>
      <c r="C111" s="183" t="s">
        <v>26</v>
      </c>
      <c r="D111" s="183" t="s">
        <v>51</v>
      </c>
      <c r="E111" s="184" t="s">
        <v>439</v>
      </c>
      <c r="F111" s="182" t="s">
        <v>1863</v>
      </c>
      <c r="G111" s="184" t="s">
        <v>229</v>
      </c>
      <c r="H111" s="462">
        <v>25000</v>
      </c>
      <c r="I111" s="464"/>
      <c r="J111" s="182"/>
      <c r="K111" s="464"/>
      <c r="L111" s="483" t="s">
        <v>1562</v>
      </c>
      <c r="M111" s="464"/>
      <c r="N111" s="457"/>
    </row>
    <row r="112" ht="22.5" spans="1:14">
      <c r="A112" s="184">
        <v>22</v>
      </c>
      <c r="B112" s="182" t="s">
        <v>605</v>
      </c>
      <c r="C112" s="183" t="s">
        <v>188</v>
      </c>
      <c r="D112" s="183" t="s">
        <v>51</v>
      </c>
      <c r="E112" s="184" t="s">
        <v>439</v>
      </c>
      <c r="F112" s="182" t="s">
        <v>1864</v>
      </c>
      <c r="G112" s="184" t="s">
        <v>223</v>
      </c>
      <c r="H112" s="462">
        <v>300000</v>
      </c>
      <c r="I112" s="464"/>
      <c r="J112" s="182"/>
      <c r="K112" s="464"/>
      <c r="L112" s="182" t="s">
        <v>1865</v>
      </c>
      <c r="M112" s="464"/>
      <c r="N112" s="457"/>
    </row>
    <row r="113" ht="33.75" spans="1:14">
      <c r="A113" s="184">
        <v>23</v>
      </c>
      <c r="B113" s="182" t="s">
        <v>609</v>
      </c>
      <c r="C113" s="183" t="s">
        <v>188</v>
      </c>
      <c r="D113" s="183" t="s">
        <v>51</v>
      </c>
      <c r="E113" s="184" t="s">
        <v>439</v>
      </c>
      <c r="F113" s="182" t="s">
        <v>610</v>
      </c>
      <c r="G113" s="184" t="s">
        <v>220</v>
      </c>
      <c r="H113" s="462">
        <v>1000000</v>
      </c>
      <c r="I113" s="464"/>
      <c r="J113" s="182"/>
      <c r="K113" s="464"/>
      <c r="L113" s="483" t="s">
        <v>1866</v>
      </c>
      <c r="M113" s="464"/>
      <c r="N113" s="457"/>
    </row>
    <row r="114" ht="22.5" spans="1:14">
      <c r="A114" s="184">
        <v>24</v>
      </c>
      <c r="B114" s="182" t="s">
        <v>614</v>
      </c>
      <c r="C114" s="183" t="s">
        <v>188</v>
      </c>
      <c r="D114" s="183" t="s">
        <v>51</v>
      </c>
      <c r="E114" s="184" t="s">
        <v>439</v>
      </c>
      <c r="F114" s="182" t="s">
        <v>1867</v>
      </c>
      <c r="G114" s="184" t="s">
        <v>223</v>
      </c>
      <c r="H114" s="462">
        <v>100000</v>
      </c>
      <c r="I114" s="464"/>
      <c r="J114" s="182"/>
      <c r="K114" s="464"/>
      <c r="L114" s="483" t="s">
        <v>1562</v>
      </c>
      <c r="M114" s="464"/>
      <c r="N114" s="457"/>
    </row>
    <row r="115" ht="33.75" spans="1:14">
      <c r="A115" s="184">
        <v>25</v>
      </c>
      <c r="B115" s="182" t="s">
        <v>616</v>
      </c>
      <c r="C115" s="183" t="s">
        <v>188</v>
      </c>
      <c r="D115" s="183" t="s">
        <v>51</v>
      </c>
      <c r="E115" s="184" t="s">
        <v>439</v>
      </c>
      <c r="F115" s="182" t="s">
        <v>1868</v>
      </c>
      <c r="G115" s="184" t="s">
        <v>405</v>
      </c>
      <c r="H115" s="462">
        <v>300000</v>
      </c>
      <c r="I115" s="464"/>
      <c r="J115" s="182"/>
      <c r="K115" s="464"/>
      <c r="L115" s="182" t="s">
        <v>618</v>
      </c>
      <c r="M115" s="464"/>
      <c r="N115" s="457"/>
    </row>
    <row r="116" ht="22.5" spans="1:14">
      <c r="A116" s="184">
        <v>26</v>
      </c>
      <c r="B116" s="484" t="s">
        <v>620</v>
      </c>
      <c r="C116" s="183" t="s">
        <v>103</v>
      </c>
      <c r="D116" s="181" t="s">
        <v>104</v>
      </c>
      <c r="E116" s="183" t="s">
        <v>439</v>
      </c>
      <c r="F116" s="480" t="s">
        <v>1869</v>
      </c>
      <c r="G116" s="458" t="s">
        <v>229</v>
      </c>
      <c r="H116" s="462">
        <v>5000</v>
      </c>
      <c r="I116" s="464"/>
      <c r="J116" s="480"/>
      <c r="K116" s="464"/>
      <c r="L116" s="480" t="s">
        <v>1870</v>
      </c>
      <c r="M116" s="464"/>
      <c r="N116" s="457"/>
    </row>
    <row r="117" ht="33.75" spans="1:14">
      <c r="A117" s="184">
        <v>27</v>
      </c>
      <c r="B117" s="180" t="s">
        <v>849</v>
      </c>
      <c r="C117" s="179" t="s">
        <v>26</v>
      </c>
      <c r="D117" s="179" t="s">
        <v>51</v>
      </c>
      <c r="E117" s="181" t="s">
        <v>642</v>
      </c>
      <c r="F117" s="180" t="s">
        <v>1929</v>
      </c>
      <c r="G117" s="181" t="s">
        <v>229</v>
      </c>
      <c r="H117" s="460">
        <v>42000</v>
      </c>
      <c r="I117" s="181"/>
      <c r="J117" s="191"/>
      <c r="K117" s="470"/>
      <c r="L117" s="180" t="s">
        <v>1562</v>
      </c>
      <c r="M117" s="179"/>
      <c r="N117" s="179"/>
    </row>
    <row r="118" ht="22.5" spans="1:14">
      <c r="A118" s="184">
        <v>28</v>
      </c>
      <c r="B118" s="207" t="s">
        <v>873</v>
      </c>
      <c r="C118" s="179" t="s">
        <v>188</v>
      </c>
      <c r="D118" s="201" t="s">
        <v>51</v>
      </c>
      <c r="E118" s="181" t="s">
        <v>642</v>
      </c>
      <c r="F118" s="180" t="s">
        <v>1873</v>
      </c>
      <c r="G118" s="184" t="s">
        <v>229</v>
      </c>
      <c r="H118" s="460">
        <v>800</v>
      </c>
      <c r="I118" s="181"/>
      <c r="J118" s="180"/>
      <c r="K118" s="460"/>
      <c r="L118" s="482" t="s">
        <v>1874</v>
      </c>
      <c r="M118" s="226"/>
      <c r="N118" s="226"/>
    </row>
    <row r="119" ht="22.5" spans="1:14">
      <c r="A119" s="184">
        <v>29</v>
      </c>
      <c r="B119" s="207" t="s">
        <v>875</v>
      </c>
      <c r="C119" s="179" t="s">
        <v>188</v>
      </c>
      <c r="D119" s="201" t="s">
        <v>27</v>
      </c>
      <c r="E119" s="181" t="s">
        <v>642</v>
      </c>
      <c r="F119" s="180" t="s">
        <v>876</v>
      </c>
      <c r="G119" s="184" t="s">
        <v>229</v>
      </c>
      <c r="H119" s="460">
        <v>50000</v>
      </c>
      <c r="I119" s="181"/>
      <c r="J119" s="180"/>
      <c r="K119" s="460"/>
      <c r="L119" s="482" t="s">
        <v>1874</v>
      </c>
      <c r="M119" s="226"/>
      <c r="N119" s="226"/>
    </row>
    <row r="120" ht="22.5" spans="1:14">
      <c r="A120" s="184">
        <v>30</v>
      </c>
      <c r="B120" s="182" t="s">
        <v>975</v>
      </c>
      <c r="C120" s="464"/>
      <c r="D120" s="183" t="s">
        <v>51</v>
      </c>
      <c r="E120" s="183" t="s">
        <v>894</v>
      </c>
      <c r="F120" s="531" t="s">
        <v>1875</v>
      </c>
      <c r="G120" s="332" t="s">
        <v>229</v>
      </c>
      <c r="H120" s="462">
        <v>25000</v>
      </c>
      <c r="I120" s="464"/>
      <c r="J120" s="483"/>
      <c r="K120" s="464"/>
      <c r="L120" s="465" t="s">
        <v>1876</v>
      </c>
      <c r="M120" s="464"/>
      <c r="N120" s="464"/>
    </row>
    <row r="121" ht="22.5" spans="1:14">
      <c r="A121" s="184">
        <v>31</v>
      </c>
      <c r="B121" s="182" t="s">
        <v>1383</v>
      </c>
      <c r="C121" s="183"/>
      <c r="D121" s="183" t="s">
        <v>104</v>
      </c>
      <c r="E121" s="184" t="s">
        <v>1144</v>
      </c>
      <c r="F121" s="182" t="s">
        <v>1930</v>
      </c>
      <c r="G121" s="184" t="s">
        <v>251</v>
      </c>
      <c r="H121" s="462">
        <v>10000</v>
      </c>
      <c r="I121" s="464"/>
      <c r="J121" s="182"/>
      <c r="K121" s="464"/>
      <c r="L121" s="483" t="s">
        <v>1562</v>
      </c>
      <c r="M121" s="464"/>
      <c r="N121" s="457"/>
    </row>
    <row r="122" ht="22.5" spans="1:14">
      <c r="A122" s="184">
        <v>32</v>
      </c>
      <c r="B122" s="182" t="s">
        <v>1390</v>
      </c>
      <c r="C122" s="183" t="s">
        <v>103</v>
      </c>
      <c r="D122" s="183" t="s">
        <v>27</v>
      </c>
      <c r="E122" s="184" t="s">
        <v>1265</v>
      </c>
      <c r="F122" s="182" t="s">
        <v>1877</v>
      </c>
      <c r="G122" s="184" t="s">
        <v>229</v>
      </c>
      <c r="H122" s="462">
        <v>30000</v>
      </c>
      <c r="I122" s="464"/>
      <c r="J122" s="182"/>
      <c r="K122" s="464"/>
      <c r="L122" s="483" t="s">
        <v>1878</v>
      </c>
      <c r="M122" s="464"/>
      <c r="N122" s="457"/>
    </row>
    <row r="123" ht="56.25" spans="1:14">
      <c r="A123" s="184">
        <v>33</v>
      </c>
      <c r="B123" s="211" t="s">
        <v>1428</v>
      </c>
      <c r="C123" s="457" t="s">
        <v>103</v>
      </c>
      <c r="D123" s="457" t="s">
        <v>51</v>
      </c>
      <c r="E123" s="181" t="s">
        <v>1429</v>
      </c>
      <c r="F123" s="211" t="s">
        <v>1430</v>
      </c>
      <c r="G123" s="184" t="s">
        <v>220</v>
      </c>
      <c r="H123" s="462">
        <v>950000</v>
      </c>
      <c r="I123" s="501"/>
      <c r="J123" s="480"/>
      <c r="K123" s="457"/>
      <c r="L123" s="480" t="s">
        <v>1774</v>
      </c>
      <c r="M123" s="514"/>
      <c r="N123" s="457"/>
    </row>
    <row r="124" ht="56.25" spans="1:14">
      <c r="A124" s="184">
        <v>34</v>
      </c>
      <c r="B124" s="180" t="s">
        <v>1432</v>
      </c>
      <c r="C124" s="179" t="s">
        <v>188</v>
      </c>
      <c r="D124" s="179" t="s">
        <v>27</v>
      </c>
      <c r="E124" s="181" t="s">
        <v>1433</v>
      </c>
      <c r="F124" s="461" t="s">
        <v>1434</v>
      </c>
      <c r="G124" s="181" t="s">
        <v>405</v>
      </c>
      <c r="H124" s="460">
        <v>1600000</v>
      </c>
      <c r="I124" s="181"/>
      <c r="J124" s="180"/>
      <c r="K124" s="184"/>
      <c r="L124" s="180" t="s">
        <v>1896</v>
      </c>
      <c r="M124" s="535"/>
      <c r="N124" s="535"/>
    </row>
    <row r="125" spans="1:14">
      <c r="A125" s="183" t="s">
        <v>1931</v>
      </c>
      <c r="B125" s="182"/>
      <c r="C125" s="464"/>
      <c r="D125" s="183"/>
      <c r="E125" s="183"/>
      <c r="F125" s="182"/>
      <c r="G125" s="184"/>
      <c r="H125" s="462"/>
      <c r="I125" s="464"/>
      <c r="J125" s="182"/>
      <c r="K125" s="464"/>
      <c r="L125" s="483"/>
      <c r="M125" s="464"/>
      <c r="N125" s="457"/>
    </row>
    <row r="126" spans="1:14">
      <c r="A126" s="183"/>
      <c r="B126" s="182"/>
      <c r="C126" s="464"/>
      <c r="D126" s="183"/>
      <c r="E126" s="183"/>
      <c r="F126" s="182"/>
      <c r="G126" s="184"/>
      <c r="H126" s="462"/>
      <c r="I126" s="464"/>
      <c r="J126" s="182"/>
      <c r="K126" s="464"/>
      <c r="L126" s="483"/>
      <c r="M126" s="464"/>
      <c r="N126" s="457"/>
    </row>
    <row r="127" spans="1:14">
      <c r="A127" s="183"/>
      <c r="B127" s="182"/>
      <c r="C127" s="464"/>
      <c r="D127" s="183"/>
      <c r="E127" s="183"/>
      <c r="F127" s="182"/>
      <c r="G127" s="184"/>
      <c r="H127" s="462"/>
      <c r="I127" s="464"/>
      <c r="J127" s="182"/>
      <c r="K127" s="464"/>
      <c r="L127" s="483"/>
      <c r="M127" s="464"/>
      <c r="N127" s="457"/>
    </row>
    <row r="128" spans="1:14">
      <c r="A128" s="183"/>
      <c r="B128" s="182"/>
      <c r="C128" s="464"/>
      <c r="D128" s="183"/>
      <c r="E128" s="183"/>
      <c r="F128" s="182"/>
      <c r="G128" s="184"/>
      <c r="H128" s="462"/>
      <c r="I128" s="464"/>
      <c r="J128" s="182"/>
      <c r="K128" s="464"/>
      <c r="L128" s="483"/>
      <c r="M128" s="464"/>
      <c r="N128" s="464"/>
    </row>
    <row r="129" spans="1:14">
      <c r="A129" s="183"/>
      <c r="B129" s="182"/>
      <c r="C129" s="464"/>
      <c r="D129" s="183"/>
      <c r="E129" s="183"/>
      <c r="F129" s="182"/>
      <c r="G129" s="184"/>
      <c r="H129" s="462"/>
      <c r="I129" s="464"/>
      <c r="J129" s="182"/>
      <c r="K129" s="464"/>
      <c r="L129" s="483"/>
      <c r="M129" s="464"/>
      <c r="N129" s="464"/>
    </row>
    <row r="130" spans="1:14">
      <c r="A130" s="183"/>
      <c r="B130" s="182"/>
      <c r="C130" s="183"/>
      <c r="D130" s="183"/>
      <c r="E130" s="183"/>
      <c r="F130" s="182"/>
      <c r="G130" s="184"/>
      <c r="H130" s="462"/>
      <c r="I130" s="464"/>
      <c r="J130" s="182"/>
      <c r="K130" s="464"/>
      <c r="L130" s="483"/>
      <c r="M130" s="464"/>
      <c r="N130" s="464"/>
    </row>
    <row r="131" spans="1:14">
      <c r="A131" s="183"/>
      <c r="B131" s="182"/>
      <c r="C131" s="183"/>
      <c r="D131" s="183"/>
      <c r="E131" s="183"/>
      <c r="F131" s="182"/>
      <c r="G131" s="184"/>
      <c r="H131" s="462"/>
      <c r="I131" s="464"/>
      <c r="J131" s="182"/>
      <c r="K131" s="464"/>
      <c r="L131" s="483"/>
      <c r="M131" s="464"/>
      <c r="N131" s="464"/>
    </row>
    <row r="132" spans="1:14">
      <c r="A132" s="183"/>
      <c r="B132" s="182"/>
      <c r="C132" s="183"/>
      <c r="D132" s="183"/>
      <c r="E132" s="183"/>
      <c r="F132" s="182"/>
      <c r="G132" s="184"/>
      <c r="H132" s="462"/>
      <c r="I132" s="464"/>
      <c r="J132" s="182"/>
      <c r="K132" s="464"/>
      <c r="L132" s="483"/>
      <c r="M132" s="464"/>
      <c r="N132" s="464"/>
    </row>
    <row r="133" spans="1:14">
      <c r="A133" s="183"/>
      <c r="B133" s="182"/>
      <c r="C133" s="183"/>
      <c r="D133" s="183"/>
      <c r="E133" s="183"/>
      <c r="F133" s="182"/>
      <c r="G133" s="184"/>
      <c r="H133" s="462"/>
      <c r="I133" s="464"/>
      <c r="J133" s="182"/>
      <c r="K133" s="464"/>
      <c r="L133" s="483"/>
      <c r="M133" s="464"/>
      <c r="N133" s="464"/>
    </row>
    <row r="134" spans="1:14">
      <c r="A134" s="183"/>
      <c r="B134" s="182"/>
      <c r="C134" s="183"/>
      <c r="D134" s="183"/>
      <c r="E134" s="183"/>
      <c r="F134" s="182"/>
      <c r="G134" s="184"/>
      <c r="H134" s="462"/>
      <c r="I134" s="464"/>
      <c r="J134" s="182"/>
      <c r="K134" s="464"/>
      <c r="L134" s="483"/>
      <c r="M134" s="464"/>
      <c r="N134" s="457"/>
    </row>
    <row r="135" spans="1:14">
      <c r="A135" s="183"/>
      <c r="B135" s="182"/>
      <c r="C135" s="183"/>
      <c r="D135" s="183"/>
      <c r="E135" s="183"/>
      <c r="F135" s="182"/>
      <c r="G135" s="184"/>
      <c r="H135" s="462"/>
      <c r="I135" s="464"/>
      <c r="J135" s="182"/>
      <c r="K135" s="464"/>
      <c r="L135" s="483"/>
      <c r="M135" s="464"/>
      <c r="N135" s="457"/>
    </row>
    <row r="136" spans="1:14">
      <c r="A136" s="183"/>
      <c r="B136" s="525"/>
      <c r="C136" s="526"/>
      <c r="D136" s="526"/>
      <c r="E136" s="526"/>
      <c r="F136" s="525"/>
      <c r="G136" s="332"/>
      <c r="H136" s="528"/>
      <c r="I136" s="255"/>
      <c r="J136" s="525"/>
      <c r="K136" s="255"/>
      <c r="L136" s="536"/>
      <c r="M136" s="255"/>
      <c r="N136" s="260"/>
    </row>
    <row r="137" spans="1:14">
      <c r="A137" s="183"/>
      <c r="B137" s="269"/>
      <c r="C137" s="473"/>
      <c r="D137" s="473"/>
      <c r="E137" s="473"/>
      <c r="F137" s="489"/>
      <c r="G137" s="184"/>
      <c r="H137" s="490"/>
      <c r="I137" s="473"/>
      <c r="J137" s="473"/>
      <c r="K137" s="473"/>
      <c r="L137" s="494"/>
      <c r="M137" s="495"/>
      <c r="N137" s="495"/>
    </row>
    <row r="138" spans="1:14">
      <c r="A138" s="183"/>
      <c r="B138" s="182"/>
      <c r="C138" s="183"/>
      <c r="D138" s="183"/>
      <c r="E138" s="183"/>
      <c r="F138" s="182"/>
      <c r="G138" s="184"/>
      <c r="H138" s="462"/>
      <c r="I138" s="464"/>
      <c r="J138" s="182"/>
      <c r="K138" s="464"/>
      <c r="L138" s="483"/>
      <c r="M138" s="464"/>
      <c r="N138" s="457"/>
    </row>
    <row r="139" spans="1:14">
      <c r="A139" s="452"/>
      <c r="B139" s="453"/>
      <c r="C139" s="532"/>
      <c r="D139" s="452"/>
      <c r="E139" s="533"/>
      <c r="F139" s="453"/>
      <c r="G139" s="454"/>
      <c r="H139" s="455"/>
      <c r="I139" s="455"/>
      <c r="J139" s="453"/>
      <c r="K139" s="455"/>
      <c r="L139" s="453"/>
      <c r="M139" s="532"/>
      <c r="N139" s="532"/>
    </row>
    <row r="140" spans="1:14">
      <c r="A140" s="183"/>
      <c r="B140" s="182"/>
      <c r="C140" s="183"/>
      <c r="D140" s="183"/>
      <c r="E140" s="184"/>
      <c r="F140" s="182"/>
      <c r="G140" s="184"/>
      <c r="H140" s="462"/>
      <c r="I140" s="464"/>
      <c r="J140" s="182"/>
      <c r="K140" s="464"/>
      <c r="L140" s="483"/>
      <c r="M140" s="464"/>
      <c r="N140" s="457"/>
    </row>
    <row r="141" spans="1:14">
      <c r="A141" s="183"/>
      <c r="B141" s="182"/>
      <c r="C141" s="183"/>
      <c r="D141" s="183"/>
      <c r="E141" s="184"/>
      <c r="F141" s="182"/>
      <c r="G141" s="184"/>
      <c r="H141" s="462"/>
      <c r="I141" s="464"/>
      <c r="J141" s="182"/>
      <c r="K141" s="464"/>
      <c r="L141" s="483"/>
      <c r="M141" s="464"/>
      <c r="N141" s="457"/>
    </row>
    <row r="142" spans="1:14">
      <c r="A142" s="183"/>
      <c r="B142" s="182"/>
      <c r="C142" s="183"/>
      <c r="D142" s="183"/>
      <c r="E142" s="184"/>
      <c r="F142" s="182"/>
      <c r="G142" s="184"/>
      <c r="H142" s="462"/>
      <c r="I142" s="464"/>
      <c r="J142" s="182"/>
      <c r="K142" s="464"/>
      <c r="L142" s="483"/>
      <c r="M142" s="464"/>
      <c r="N142" s="457"/>
    </row>
    <row r="143" spans="1:14">
      <c r="A143" s="183"/>
      <c r="B143" s="182"/>
      <c r="C143" s="183"/>
      <c r="D143" s="183"/>
      <c r="E143" s="184"/>
      <c r="F143" s="182"/>
      <c r="G143" s="184"/>
      <c r="H143" s="462"/>
      <c r="I143" s="464"/>
      <c r="J143" s="182"/>
      <c r="K143" s="464"/>
      <c r="L143" s="483"/>
      <c r="M143" s="464"/>
      <c r="N143" s="457"/>
    </row>
    <row r="144" spans="1:14">
      <c r="A144" s="183"/>
      <c r="B144" s="182"/>
      <c r="C144" s="183"/>
      <c r="D144" s="183"/>
      <c r="E144" s="184"/>
      <c r="F144" s="182"/>
      <c r="G144" s="184"/>
      <c r="H144" s="462"/>
      <c r="I144" s="464"/>
      <c r="J144" s="182"/>
      <c r="K144" s="464"/>
      <c r="L144" s="483"/>
      <c r="M144" s="464"/>
      <c r="N144" s="457"/>
    </row>
    <row r="145" spans="1:14">
      <c r="A145" s="183"/>
      <c r="B145" s="182"/>
      <c r="C145" s="183"/>
      <c r="D145" s="183"/>
      <c r="E145" s="184"/>
      <c r="F145" s="182"/>
      <c r="G145" s="184"/>
      <c r="H145" s="462"/>
      <c r="I145" s="464"/>
      <c r="J145" s="182"/>
      <c r="K145" s="464"/>
      <c r="L145" s="483"/>
      <c r="M145" s="464"/>
      <c r="N145" s="457"/>
    </row>
    <row r="146" spans="1:14">
      <c r="A146" s="183"/>
      <c r="B146" s="182"/>
      <c r="C146" s="183"/>
      <c r="D146" s="183"/>
      <c r="E146" s="184"/>
      <c r="F146" s="182"/>
      <c r="G146" s="184"/>
      <c r="H146" s="462"/>
      <c r="I146" s="464"/>
      <c r="J146" s="182"/>
      <c r="K146" s="464"/>
      <c r="L146" s="483"/>
      <c r="M146" s="464"/>
      <c r="N146" s="457"/>
    </row>
    <row r="147" spans="1:14">
      <c r="A147" s="183"/>
      <c r="B147" s="182"/>
      <c r="C147" s="183"/>
      <c r="D147" s="183"/>
      <c r="E147" s="184"/>
      <c r="F147" s="182"/>
      <c r="G147" s="184"/>
      <c r="H147" s="462"/>
      <c r="I147" s="179"/>
      <c r="J147" s="182"/>
      <c r="K147" s="179"/>
      <c r="L147" s="191"/>
      <c r="M147" s="179"/>
      <c r="N147" s="457"/>
    </row>
    <row r="148" spans="1:14">
      <c r="A148" s="183"/>
      <c r="B148" s="182"/>
      <c r="C148" s="183"/>
      <c r="D148" s="183"/>
      <c r="E148" s="184"/>
      <c r="F148" s="182"/>
      <c r="G148" s="184"/>
      <c r="H148" s="462"/>
      <c r="I148" s="179"/>
      <c r="J148" s="182"/>
      <c r="K148" s="179"/>
      <c r="L148" s="191"/>
      <c r="M148" s="179"/>
      <c r="N148" s="457"/>
    </row>
    <row r="149" spans="1:14">
      <c r="A149" s="183"/>
      <c r="B149" s="182"/>
      <c r="C149" s="183"/>
      <c r="D149" s="183"/>
      <c r="E149" s="184"/>
      <c r="F149" s="182"/>
      <c r="G149" s="184"/>
      <c r="H149" s="462"/>
      <c r="I149" s="179"/>
      <c r="J149" s="182"/>
      <c r="K149" s="179"/>
      <c r="L149" s="191"/>
      <c r="M149" s="179"/>
      <c r="N149" s="457"/>
    </row>
    <row r="150" spans="1:14">
      <c r="A150" s="183"/>
      <c r="B150" s="182"/>
      <c r="C150" s="183"/>
      <c r="D150" s="183"/>
      <c r="E150" s="184"/>
      <c r="F150" s="182"/>
      <c r="G150" s="184"/>
      <c r="H150" s="462"/>
      <c r="I150" s="464"/>
      <c r="J150" s="182"/>
      <c r="K150" s="464"/>
      <c r="L150" s="483"/>
      <c r="M150" s="464"/>
      <c r="N150" s="457"/>
    </row>
    <row r="151" spans="1:14">
      <c r="A151" s="534"/>
      <c r="B151" s="453"/>
      <c r="C151" s="532"/>
      <c r="D151" s="452"/>
      <c r="E151" s="533"/>
      <c r="F151" s="453"/>
      <c r="G151" s="454"/>
      <c r="H151" s="455"/>
      <c r="I151" s="455"/>
      <c r="J151" s="537"/>
      <c r="K151" s="455"/>
      <c r="L151" s="537"/>
      <c r="M151" s="538"/>
      <c r="N151" s="538"/>
    </row>
    <row r="152" spans="1:14">
      <c r="A152" s="184"/>
      <c r="B152" s="182"/>
      <c r="C152" s="183"/>
      <c r="D152" s="183"/>
      <c r="E152" s="184"/>
      <c r="F152" s="182"/>
      <c r="G152" s="184"/>
      <c r="H152" s="462"/>
      <c r="I152" s="464"/>
      <c r="J152" s="182"/>
      <c r="K152" s="464"/>
      <c r="L152" s="483"/>
      <c r="M152" s="464"/>
      <c r="N152" s="457"/>
    </row>
    <row r="153" spans="1:14">
      <c r="A153" s="184"/>
      <c r="B153" s="182"/>
      <c r="C153" s="183"/>
      <c r="D153" s="183"/>
      <c r="E153" s="184"/>
      <c r="F153" s="182"/>
      <c r="G153" s="184"/>
      <c r="H153" s="462"/>
      <c r="I153" s="464"/>
      <c r="J153" s="182"/>
      <c r="K153" s="464"/>
      <c r="L153" s="182"/>
      <c r="M153" s="464"/>
      <c r="N153" s="457"/>
    </row>
    <row r="154" spans="1:14">
      <c r="A154" s="184"/>
      <c r="B154" s="182"/>
      <c r="C154" s="183"/>
      <c r="D154" s="183"/>
      <c r="E154" s="184"/>
      <c r="F154" s="182"/>
      <c r="G154" s="184"/>
      <c r="H154" s="462"/>
      <c r="I154" s="464"/>
      <c r="J154" s="182"/>
      <c r="K154" s="464"/>
      <c r="L154" s="483"/>
      <c r="M154" s="464"/>
      <c r="N154" s="457"/>
    </row>
    <row r="155" spans="1:14">
      <c r="A155" s="184"/>
      <c r="B155" s="182"/>
      <c r="C155" s="183"/>
      <c r="D155" s="183"/>
      <c r="E155" s="184"/>
      <c r="F155" s="182"/>
      <c r="G155" s="184"/>
      <c r="H155" s="462"/>
      <c r="I155" s="464"/>
      <c r="J155" s="182"/>
      <c r="K155" s="464"/>
      <c r="L155" s="483"/>
      <c r="M155" s="464"/>
      <c r="N155" s="457"/>
    </row>
    <row r="156" spans="1:14">
      <c r="A156" s="184"/>
      <c r="B156" s="182"/>
      <c r="C156" s="183"/>
      <c r="D156" s="183"/>
      <c r="E156" s="184"/>
      <c r="F156" s="182"/>
      <c r="G156" s="184"/>
      <c r="H156" s="462"/>
      <c r="I156" s="464"/>
      <c r="J156" s="182"/>
      <c r="K156" s="464"/>
      <c r="L156" s="182"/>
      <c r="M156" s="464"/>
      <c r="N156" s="457"/>
    </row>
    <row r="157" spans="1:14">
      <c r="A157" s="184"/>
      <c r="B157" s="484"/>
      <c r="C157" s="183"/>
      <c r="D157" s="181"/>
      <c r="E157" s="183"/>
      <c r="F157" s="480"/>
      <c r="G157" s="458"/>
      <c r="H157" s="462"/>
      <c r="I157" s="464"/>
      <c r="J157" s="480"/>
      <c r="K157" s="464"/>
      <c r="L157" s="480"/>
      <c r="M157" s="464"/>
      <c r="N157" s="457"/>
    </row>
    <row r="158" spans="1:14">
      <c r="A158" s="184"/>
      <c r="B158" s="484"/>
      <c r="C158" s="183"/>
      <c r="D158" s="464"/>
      <c r="E158" s="183"/>
      <c r="F158" s="480"/>
      <c r="G158" s="184"/>
      <c r="H158" s="462"/>
      <c r="I158" s="464"/>
      <c r="J158" s="480"/>
      <c r="K158" s="464"/>
      <c r="L158" s="483"/>
      <c r="M158" s="464"/>
      <c r="N158" s="457"/>
    </row>
    <row r="159" spans="1:14">
      <c r="A159" s="184"/>
      <c r="B159" s="182"/>
      <c r="C159" s="183"/>
      <c r="D159" s="464"/>
      <c r="E159" s="183"/>
      <c r="F159" s="182"/>
      <c r="G159" s="184"/>
      <c r="H159" s="462"/>
      <c r="I159" s="464"/>
      <c r="J159" s="182"/>
      <c r="K159" s="464"/>
      <c r="L159" s="483"/>
      <c r="M159" s="464"/>
      <c r="N159" s="457"/>
    </row>
    <row r="160" spans="1:14">
      <c r="A160" s="184"/>
      <c r="B160" s="182"/>
      <c r="C160" s="183"/>
      <c r="D160" s="464"/>
      <c r="E160" s="183"/>
      <c r="F160" s="182"/>
      <c r="G160" s="184"/>
      <c r="H160" s="462"/>
      <c r="I160" s="464"/>
      <c r="J160" s="182"/>
      <c r="K160" s="464"/>
      <c r="L160" s="483"/>
      <c r="M160" s="464"/>
      <c r="N160" s="457"/>
    </row>
    <row r="161" spans="1:14">
      <c r="A161" s="184"/>
      <c r="B161" s="182"/>
      <c r="C161" s="183"/>
      <c r="D161" s="181"/>
      <c r="E161" s="184"/>
      <c r="F161" s="182"/>
      <c r="G161" s="184"/>
      <c r="H161" s="462"/>
      <c r="I161" s="464"/>
      <c r="J161" s="182"/>
      <c r="K161" s="464"/>
      <c r="L161" s="182"/>
      <c r="M161" s="464"/>
      <c r="N161" s="457"/>
    </row>
    <row r="162" ht="25.5" spans="1:14">
      <c r="A162" s="539"/>
      <c r="B162" s="539"/>
      <c r="C162" s="539"/>
      <c r="D162" s="539"/>
      <c r="E162" s="539"/>
      <c r="F162" s="539"/>
      <c r="G162" s="539"/>
      <c r="H162" s="539"/>
      <c r="I162" s="539"/>
      <c r="J162" s="539"/>
      <c r="K162" s="539"/>
      <c r="L162" s="539"/>
      <c r="M162" s="539"/>
      <c r="N162" s="539"/>
    </row>
    <row r="163" spans="1:14">
      <c r="A163" s="220"/>
      <c r="B163" s="220"/>
      <c r="C163" s="220"/>
      <c r="D163" s="220"/>
      <c r="E163" s="270"/>
      <c r="F163" s="270"/>
      <c r="G163" s="270"/>
      <c r="H163" s="270"/>
      <c r="I163" s="541"/>
      <c r="J163" s="542"/>
      <c r="K163" s="220"/>
      <c r="L163" s="220"/>
      <c r="M163" s="475"/>
      <c r="N163" s="475"/>
    </row>
    <row r="164" spans="1:14">
      <c r="A164" s="220"/>
      <c r="B164" s="220"/>
      <c r="C164" s="220"/>
      <c r="D164" s="220"/>
      <c r="E164" s="270"/>
      <c r="F164" s="270"/>
      <c r="G164" s="270"/>
      <c r="H164" s="270"/>
      <c r="I164" s="476"/>
      <c r="J164" s="477"/>
      <c r="K164" s="220"/>
      <c r="L164" s="224"/>
      <c r="M164" s="258"/>
      <c r="N164" s="258"/>
    </row>
    <row r="165" spans="1:14">
      <c r="A165" s="220"/>
      <c r="B165" s="450"/>
      <c r="C165" s="220"/>
      <c r="D165" s="220"/>
      <c r="E165" s="270"/>
      <c r="F165" s="450"/>
      <c r="G165" s="270"/>
      <c r="H165" s="540"/>
      <c r="I165" s="540"/>
      <c r="J165" s="477"/>
      <c r="K165" s="540"/>
      <c r="L165" s="450"/>
      <c r="M165" s="258"/>
      <c r="N165" s="258"/>
    </row>
    <row r="166" spans="1:14">
      <c r="A166" s="452"/>
      <c r="B166" s="453"/>
      <c r="C166" s="532"/>
      <c r="D166" s="452"/>
      <c r="E166" s="533"/>
      <c r="F166" s="453"/>
      <c r="G166" s="454"/>
      <c r="H166" s="455"/>
      <c r="I166" s="455"/>
      <c r="J166" s="453"/>
      <c r="K166" s="455"/>
      <c r="L166" s="453"/>
      <c r="M166" s="532"/>
      <c r="N166" s="532"/>
    </row>
    <row r="167" spans="1:14">
      <c r="A167" s="184"/>
      <c r="B167" s="182"/>
      <c r="C167" s="183"/>
      <c r="D167" s="179"/>
      <c r="E167" s="184"/>
      <c r="F167" s="461"/>
      <c r="G167" s="181"/>
      <c r="H167" s="462"/>
      <c r="I167" s="183"/>
      <c r="J167" s="191"/>
      <c r="K167" s="181"/>
      <c r="L167" s="180"/>
      <c r="M167" s="464"/>
      <c r="N167" s="457"/>
    </row>
    <row r="168" spans="1:14">
      <c r="A168" s="184"/>
      <c r="B168" s="180"/>
      <c r="C168" s="179"/>
      <c r="D168" s="179"/>
      <c r="E168" s="184"/>
      <c r="F168" s="180"/>
      <c r="G168" s="181"/>
      <c r="H168" s="460"/>
      <c r="I168" s="181"/>
      <c r="J168" s="191"/>
      <c r="K168" s="181"/>
      <c r="L168" s="482"/>
      <c r="M168" s="457"/>
      <c r="N168" s="179"/>
    </row>
    <row r="169" spans="1:14">
      <c r="A169" s="184"/>
      <c r="B169" s="180"/>
      <c r="C169" s="179"/>
      <c r="D169" s="179"/>
      <c r="E169" s="181"/>
      <c r="F169" s="180"/>
      <c r="G169" s="458"/>
      <c r="H169" s="459"/>
      <c r="I169" s="181"/>
      <c r="J169" s="191"/>
      <c r="K169" s="181"/>
      <c r="L169" s="180"/>
      <c r="M169" s="179"/>
      <c r="N169" s="179"/>
    </row>
    <row r="170" spans="1:14">
      <c r="A170" s="184"/>
      <c r="B170" s="180"/>
      <c r="C170" s="179"/>
      <c r="D170" s="179"/>
      <c r="E170" s="179"/>
      <c r="F170" s="180"/>
      <c r="G170" s="458"/>
      <c r="H170" s="459"/>
      <c r="I170" s="181"/>
      <c r="J170" s="191"/>
      <c r="K170" s="181"/>
      <c r="L170" s="180"/>
      <c r="M170" s="201"/>
      <c r="N170" s="179"/>
    </row>
    <row r="171" spans="1:14">
      <c r="A171" s="184"/>
      <c r="B171" s="180"/>
      <c r="C171" s="179"/>
      <c r="D171" s="179"/>
      <c r="E171" s="181"/>
      <c r="F171" s="180"/>
      <c r="G171" s="458"/>
      <c r="H171" s="459"/>
      <c r="I171" s="181"/>
      <c r="J171" s="191"/>
      <c r="K171" s="181"/>
      <c r="L171" s="180"/>
      <c r="M171" s="201"/>
      <c r="N171" s="179"/>
    </row>
    <row r="172" spans="1:14">
      <c r="A172" s="184"/>
      <c r="B172" s="207"/>
      <c r="C172" s="179"/>
      <c r="D172" s="179"/>
      <c r="E172" s="184"/>
      <c r="F172" s="182"/>
      <c r="G172" s="181"/>
      <c r="H172" s="462"/>
      <c r="I172" s="181"/>
      <c r="J172" s="191"/>
      <c r="K172" s="184"/>
      <c r="L172" s="180"/>
      <c r="M172" s="457"/>
      <c r="N172" s="179"/>
    </row>
    <row r="173" spans="1:14">
      <c r="A173" s="184"/>
      <c r="B173" s="180"/>
      <c r="C173" s="179"/>
      <c r="D173" s="179"/>
      <c r="E173" s="181"/>
      <c r="F173" s="180"/>
      <c r="G173" s="184"/>
      <c r="H173" s="460"/>
      <c r="I173" s="181"/>
      <c r="J173" s="191"/>
      <c r="K173" s="181"/>
      <c r="L173" s="211"/>
      <c r="M173" s="457"/>
      <c r="N173" s="179"/>
    </row>
    <row r="174" spans="1:14">
      <c r="A174" s="184"/>
      <c r="B174" s="207"/>
      <c r="C174" s="201"/>
      <c r="D174" s="179"/>
      <c r="E174" s="181"/>
      <c r="F174" s="180"/>
      <c r="G174" s="184"/>
      <c r="H174" s="462"/>
      <c r="I174" s="181"/>
      <c r="J174" s="191"/>
      <c r="K174" s="201"/>
      <c r="L174" s="482"/>
      <c r="M174" s="457"/>
      <c r="N174" s="179"/>
    </row>
    <row r="175" spans="1:14">
      <c r="A175" s="184"/>
      <c r="B175" s="180"/>
      <c r="C175" s="201"/>
      <c r="D175" s="179"/>
      <c r="E175" s="181"/>
      <c r="F175" s="180"/>
      <c r="G175" s="184"/>
      <c r="H175" s="460"/>
      <c r="I175" s="181"/>
      <c r="J175" s="191"/>
      <c r="K175" s="179"/>
      <c r="L175" s="180"/>
      <c r="M175" s="179"/>
      <c r="N175" s="457"/>
    </row>
    <row r="176" spans="1:14">
      <c r="A176" s="184"/>
      <c r="B176" s="207"/>
      <c r="C176" s="179"/>
      <c r="D176" s="179"/>
      <c r="E176" s="181"/>
      <c r="F176" s="182"/>
      <c r="G176" s="184"/>
      <c r="H176" s="460"/>
      <c r="I176" s="181"/>
      <c r="J176" s="180"/>
      <c r="K176" s="181"/>
      <c r="L176" s="482"/>
      <c r="M176" s="457"/>
      <c r="N176" s="179"/>
    </row>
    <row r="177" spans="1:14">
      <c r="A177" s="184"/>
      <c r="B177" s="180"/>
      <c r="C177" s="464"/>
      <c r="D177" s="464"/>
      <c r="E177" s="181"/>
      <c r="F177" s="492"/>
      <c r="G177" s="457"/>
      <c r="H177" s="466"/>
      <c r="I177" s="470"/>
      <c r="J177" s="465"/>
      <c r="K177" s="470"/>
      <c r="L177" s="465"/>
      <c r="M177" s="464"/>
      <c r="N177" s="457"/>
    </row>
    <row r="178" spans="1:14">
      <c r="A178" s="184"/>
      <c r="B178" s="207"/>
      <c r="C178" s="179"/>
      <c r="D178" s="201"/>
      <c r="E178" s="184"/>
      <c r="F178" s="180"/>
      <c r="G178" s="184"/>
      <c r="H178" s="460"/>
      <c r="I178" s="181"/>
      <c r="J178" s="191"/>
      <c r="K178" s="181"/>
      <c r="L178" s="191"/>
      <c r="M178" s="181"/>
      <c r="N178" s="509"/>
    </row>
    <row r="179" spans="1:14">
      <c r="A179" s="184"/>
      <c r="B179" s="207"/>
      <c r="C179" s="179"/>
      <c r="D179" s="201"/>
      <c r="E179" s="184"/>
      <c r="F179" s="180"/>
      <c r="G179" s="184"/>
      <c r="H179" s="460"/>
      <c r="I179" s="181"/>
      <c r="J179" s="191"/>
      <c r="K179" s="460"/>
      <c r="L179" s="211"/>
      <c r="M179" s="457"/>
      <c r="N179" s="179"/>
    </row>
    <row r="180" spans="1:14">
      <c r="A180" s="184"/>
      <c r="B180" s="207"/>
      <c r="C180" s="179"/>
      <c r="D180" s="201"/>
      <c r="E180" s="184"/>
      <c r="F180" s="180"/>
      <c r="G180" s="181"/>
      <c r="H180" s="460"/>
      <c r="I180" s="181"/>
      <c r="J180" s="191"/>
      <c r="K180" s="460"/>
      <c r="L180" s="191"/>
      <c r="M180" s="457"/>
      <c r="N180" s="179"/>
    </row>
    <row r="181" spans="1:14">
      <c r="A181" s="184"/>
      <c r="B181" s="180"/>
      <c r="C181" s="179"/>
      <c r="D181" s="201"/>
      <c r="E181" s="184"/>
      <c r="F181" s="461"/>
      <c r="G181" s="184"/>
      <c r="H181" s="460"/>
      <c r="I181" s="181"/>
      <c r="J181" s="191"/>
      <c r="K181" s="460"/>
      <c r="L181" s="482"/>
      <c r="M181" s="457"/>
      <c r="N181" s="179"/>
    </row>
    <row r="182" spans="1:14">
      <c r="A182" s="184"/>
      <c r="B182" s="180"/>
      <c r="C182" s="179"/>
      <c r="D182" s="201"/>
      <c r="E182" s="184"/>
      <c r="F182" s="461"/>
      <c r="G182" s="184"/>
      <c r="H182" s="460"/>
      <c r="I182" s="181"/>
      <c r="J182" s="191"/>
      <c r="K182" s="460"/>
      <c r="L182" s="482"/>
      <c r="M182" s="457"/>
      <c r="N182" s="179"/>
    </row>
    <row r="183" spans="1:14">
      <c r="A183" s="184"/>
      <c r="B183" s="207"/>
      <c r="C183" s="179"/>
      <c r="D183" s="201"/>
      <c r="E183" s="181"/>
      <c r="F183" s="180"/>
      <c r="G183" s="184"/>
      <c r="H183" s="460"/>
      <c r="I183" s="181"/>
      <c r="J183" s="191"/>
      <c r="K183" s="179"/>
      <c r="L183" s="482"/>
      <c r="M183" s="457"/>
      <c r="N183" s="179"/>
    </row>
    <row r="184" spans="1:14">
      <c r="A184" s="184"/>
      <c r="B184" s="207"/>
      <c r="C184" s="179"/>
      <c r="D184" s="201"/>
      <c r="E184" s="181"/>
      <c r="F184" s="180"/>
      <c r="G184" s="184"/>
      <c r="H184" s="460"/>
      <c r="I184" s="181"/>
      <c r="J184" s="191"/>
      <c r="K184" s="460"/>
      <c r="L184" s="482"/>
      <c r="M184" s="201"/>
      <c r="N184" s="457"/>
    </row>
    <row r="185" spans="1:14">
      <c r="A185" s="184"/>
      <c r="B185" s="207"/>
      <c r="C185" s="179"/>
      <c r="D185" s="201"/>
      <c r="E185" s="181"/>
      <c r="F185" s="180"/>
      <c r="G185" s="181"/>
      <c r="H185" s="460"/>
      <c r="I185" s="181"/>
      <c r="J185" s="191"/>
      <c r="K185" s="460"/>
      <c r="L185" s="482"/>
      <c r="M185" s="457"/>
      <c r="N185" s="179"/>
    </row>
    <row r="186" spans="1:14">
      <c r="A186" s="184"/>
      <c r="B186" s="207"/>
      <c r="C186" s="179"/>
      <c r="D186" s="201"/>
      <c r="E186" s="181"/>
      <c r="F186" s="180"/>
      <c r="G186" s="181"/>
      <c r="H186" s="460"/>
      <c r="I186" s="181"/>
      <c r="J186" s="191"/>
      <c r="K186" s="460"/>
      <c r="L186" s="482"/>
      <c r="M186" s="201"/>
      <c r="N186" s="457"/>
    </row>
    <row r="187" spans="1:14">
      <c r="A187" s="184"/>
      <c r="B187" s="180"/>
      <c r="C187" s="179"/>
      <c r="D187" s="179"/>
      <c r="E187" s="181"/>
      <c r="F187" s="180"/>
      <c r="G187" s="184"/>
      <c r="H187" s="460"/>
      <c r="I187" s="181"/>
      <c r="J187" s="191"/>
      <c r="K187" s="460"/>
      <c r="L187" s="180"/>
      <c r="M187" s="457"/>
      <c r="N187" s="201"/>
    </row>
    <row r="188" spans="1:14">
      <c r="A188" s="184"/>
      <c r="B188" s="180"/>
      <c r="C188" s="179"/>
      <c r="D188" s="179"/>
      <c r="E188" s="181"/>
      <c r="F188" s="180"/>
      <c r="G188" s="181"/>
      <c r="H188" s="460"/>
      <c r="I188" s="181"/>
      <c r="J188" s="191"/>
      <c r="K188" s="181"/>
      <c r="L188" s="180"/>
      <c r="M188" s="457"/>
      <c r="N188" s="201"/>
    </row>
    <row r="189" spans="1:14">
      <c r="A189" s="184"/>
      <c r="B189" s="180"/>
      <c r="C189" s="179"/>
      <c r="D189" s="179"/>
      <c r="E189" s="181"/>
      <c r="F189" s="180"/>
      <c r="G189" s="184"/>
      <c r="H189" s="460"/>
      <c r="I189" s="181"/>
      <c r="J189" s="191"/>
      <c r="K189" s="460"/>
      <c r="L189" s="180"/>
      <c r="M189" s="457"/>
      <c r="N189" s="201"/>
    </row>
    <row r="190" spans="1:14">
      <c r="A190" s="184"/>
      <c r="B190" s="180"/>
      <c r="C190" s="179"/>
      <c r="D190" s="201"/>
      <c r="E190" s="181"/>
      <c r="F190" s="180"/>
      <c r="G190" s="184"/>
      <c r="H190" s="460"/>
      <c r="I190" s="181"/>
      <c r="J190" s="191"/>
      <c r="K190" s="181"/>
      <c r="L190" s="180"/>
      <c r="M190" s="201"/>
      <c r="N190" s="457"/>
    </row>
    <row r="191" spans="1:14">
      <c r="A191" s="184"/>
      <c r="B191" s="180"/>
      <c r="C191" s="179"/>
      <c r="D191" s="201"/>
      <c r="E191" s="181"/>
      <c r="F191" s="180"/>
      <c r="G191" s="184"/>
      <c r="H191" s="460"/>
      <c r="I191" s="181"/>
      <c r="J191" s="191"/>
      <c r="K191" s="181"/>
      <c r="L191" s="180"/>
      <c r="M191" s="201"/>
      <c r="N191" s="457"/>
    </row>
    <row r="192" spans="1:14">
      <c r="A192" s="184"/>
      <c r="B192" s="180"/>
      <c r="C192" s="179"/>
      <c r="D192" s="201"/>
      <c r="E192" s="181"/>
      <c r="F192" s="180"/>
      <c r="G192" s="184"/>
      <c r="H192" s="460"/>
      <c r="I192" s="181"/>
      <c r="J192" s="191"/>
      <c r="K192" s="181"/>
      <c r="L192" s="180"/>
      <c r="M192" s="259"/>
      <c r="N192" s="457"/>
    </row>
    <row r="193" spans="1:14">
      <c r="A193" s="184"/>
      <c r="B193" s="180"/>
      <c r="C193" s="179"/>
      <c r="D193" s="201"/>
      <c r="E193" s="181"/>
      <c r="F193" s="180"/>
      <c r="G193" s="181"/>
      <c r="H193" s="460"/>
      <c r="I193" s="181"/>
      <c r="J193" s="191"/>
      <c r="K193" s="179"/>
      <c r="L193" s="180"/>
      <c r="M193" s="259"/>
      <c r="N193" s="457"/>
    </row>
    <row r="194" spans="1:14">
      <c r="A194" s="184"/>
      <c r="B194" s="180"/>
      <c r="C194" s="179"/>
      <c r="D194" s="201"/>
      <c r="E194" s="181"/>
      <c r="F194" s="461"/>
      <c r="G194" s="184"/>
      <c r="H194" s="460"/>
      <c r="I194" s="181"/>
      <c r="J194" s="191"/>
      <c r="K194" s="184"/>
      <c r="L194" s="180"/>
      <c r="M194" s="201"/>
      <c r="N194" s="457"/>
    </row>
    <row r="195" spans="1:14">
      <c r="A195" s="184"/>
      <c r="B195" s="180"/>
      <c r="C195" s="179"/>
      <c r="D195" s="179"/>
      <c r="E195" s="181"/>
      <c r="F195" s="461"/>
      <c r="G195" s="184"/>
      <c r="H195" s="460"/>
      <c r="I195" s="181"/>
      <c r="J195" s="191"/>
      <c r="K195" s="460"/>
      <c r="L195" s="482"/>
      <c r="M195" s="259"/>
      <c r="N195" s="457"/>
    </row>
    <row r="196" spans="1:14">
      <c r="A196" s="184"/>
      <c r="B196" s="180"/>
      <c r="C196" s="473"/>
      <c r="D196" s="473"/>
      <c r="E196" s="473"/>
      <c r="F196" s="491"/>
      <c r="G196" s="181"/>
      <c r="H196" s="490"/>
      <c r="I196" s="473"/>
      <c r="J196" s="494"/>
      <c r="K196" s="473"/>
      <c r="L196" s="494"/>
      <c r="M196" s="495"/>
      <c r="N196" s="179"/>
    </row>
    <row r="197" spans="1:14">
      <c r="A197" s="184"/>
      <c r="B197" s="180"/>
      <c r="C197" s="180"/>
      <c r="D197" s="179"/>
      <c r="E197" s="181"/>
      <c r="F197" s="180"/>
      <c r="G197" s="181"/>
      <c r="H197" s="460"/>
      <c r="I197" s="179"/>
      <c r="J197" s="180"/>
      <c r="K197" s="179"/>
      <c r="L197" s="180"/>
      <c r="M197" s="179"/>
      <c r="N197" s="457"/>
    </row>
    <row r="198" spans="1:14">
      <c r="A198" s="184"/>
      <c r="B198" s="180"/>
      <c r="C198" s="179"/>
      <c r="D198" s="201"/>
      <c r="E198" s="179"/>
      <c r="F198" s="461"/>
      <c r="G198" s="184"/>
      <c r="H198" s="460"/>
      <c r="I198" s="181"/>
      <c r="J198" s="180"/>
      <c r="K198" s="184"/>
      <c r="L198" s="180"/>
      <c r="M198" s="259"/>
      <c r="N198" s="457"/>
    </row>
    <row r="199" spans="1:14">
      <c r="A199" s="452"/>
      <c r="B199" s="453"/>
      <c r="C199" s="532"/>
      <c r="D199" s="452"/>
      <c r="E199" s="533"/>
      <c r="F199" s="453"/>
      <c r="G199" s="454"/>
      <c r="H199" s="455"/>
      <c r="I199" s="455"/>
      <c r="J199" s="453"/>
      <c r="K199" s="455"/>
      <c r="L199" s="453"/>
      <c r="M199" s="532"/>
      <c r="N199" s="532"/>
    </row>
    <row r="200" spans="1:14">
      <c r="A200" s="179"/>
      <c r="B200" s="180"/>
      <c r="C200" s="179"/>
      <c r="D200" s="179"/>
      <c r="E200" s="179"/>
      <c r="F200" s="180"/>
      <c r="G200" s="181"/>
      <c r="H200" s="179"/>
      <c r="I200" s="179"/>
      <c r="J200" s="180"/>
      <c r="K200" s="179"/>
      <c r="L200" s="180"/>
      <c r="M200" s="179"/>
      <c r="N200" s="457"/>
    </row>
    <row r="201" spans="1:14">
      <c r="A201" s="179"/>
      <c r="B201" s="180"/>
      <c r="C201" s="179"/>
      <c r="D201" s="179"/>
      <c r="E201" s="181"/>
      <c r="F201" s="180"/>
      <c r="G201" s="181"/>
      <c r="H201" s="460"/>
      <c r="I201" s="181"/>
      <c r="J201" s="191"/>
      <c r="K201" s="460"/>
      <c r="L201" s="180"/>
      <c r="M201" s="201"/>
      <c r="N201" s="457"/>
    </row>
    <row r="202" spans="1:14">
      <c r="A202" s="179"/>
      <c r="B202" s="180"/>
      <c r="C202" s="179"/>
      <c r="D202" s="179"/>
      <c r="E202" s="181"/>
      <c r="F202" s="180"/>
      <c r="G202" s="181"/>
      <c r="H202" s="460"/>
      <c r="I202" s="181"/>
      <c r="J202" s="191"/>
      <c r="K202" s="181"/>
      <c r="L202" s="180"/>
      <c r="M202" s="201"/>
      <c r="N202" s="457"/>
    </row>
    <row r="203" spans="1:14">
      <c r="A203" s="179"/>
      <c r="B203" s="180"/>
      <c r="C203" s="179"/>
      <c r="D203" s="179"/>
      <c r="E203" s="181"/>
      <c r="F203" s="180"/>
      <c r="G203" s="181"/>
      <c r="H203" s="460"/>
      <c r="I203" s="181"/>
      <c r="J203" s="191"/>
      <c r="K203" s="470"/>
      <c r="L203" s="191"/>
      <c r="M203" s="179"/>
      <c r="N203" s="457"/>
    </row>
    <row r="204" spans="1:14">
      <c r="A204" s="179"/>
      <c r="B204" s="180"/>
      <c r="C204" s="179"/>
      <c r="D204" s="179"/>
      <c r="E204" s="181"/>
      <c r="F204" s="191"/>
      <c r="G204" s="458"/>
      <c r="H204" s="460"/>
      <c r="I204" s="181"/>
      <c r="J204" s="191"/>
      <c r="K204" s="179"/>
      <c r="L204" s="180"/>
      <c r="M204" s="201"/>
      <c r="N204" s="457"/>
    </row>
    <row r="205" spans="1:14">
      <c r="A205" s="179"/>
      <c r="B205" s="180"/>
      <c r="C205" s="179"/>
      <c r="D205" s="179"/>
      <c r="E205" s="179"/>
      <c r="F205" s="180"/>
      <c r="G205" s="181"/>
      <c r="H205" s="460"/>
      <c r="I205" s="179"/>
      <c r="J205" s="191"/>
      <c r="K205" s="179"/>
      <c r="L205" s="180"/>
      <c r="M205" s="179"/>
      <c r="N205" s="457"/>
    </row>
    <row r="206" spans="1:14">
      <c r="A206" s="179"/>
      <c r="B206" s="180"/>
      <c r="C206" s="179"/>
      <c r="D206" s="464"/>
      <c r="E206" s="179"/>
      <c r="F206" s="180"/>
      <c r="G206" s="184"/>
      <c r="H206" s="460"/>
      <c r="I206" s="181"/>
      <c r="J206" s="191"/>
      <c r="K206" s="179"/>
      <c r="L206" s="180"/>
      <c r="M206" s="201"/>
      <c r="N206" s="457"/>
    </row>
    <row r="207" spans="1:14">
      <c r="A207" s="179"/>
      <c r="B207" s="180"/>
      <c r="C207" s="179"/>
      <c r="D207" s="464"/>
      <c r="E207" s="179"/>
      <c r="F207" s="180"/>
      <c r="G207" s="184"/>
      <c r="H207" s="460"/>
      <c r="I207" s="181"/>
      <c r="J207" s="191"/>
      <c r="K207" s="179"/>
      <c r="L207" s="180"/>
      <c r="M207" s="201"/>
      <c r="N207" s="457"/>
    </row>
    <row r="208" spans="1:14">
      <c r="A208" s="179"/>
      <c r="B208" s="180"/>
      <c r="C208" s="179"/>
      <c r="D208" s="201"/>
      <c r="E208" s="181"/>
      <c r="F208" s="191"/>
      <c r="G208" s="457"/>
      <c r="H208" s="457"/>
      <c r="I208" s="457"/>
      <c r="J208" s="483"/>
      <c r="K208" s="457"/>
      <c r="L208" s="465"/>
      <c r="M208" s="464"/>
      <c r="N208" s="457"/>
    </row>
    <row r="209" spans="1:14">
      <c r="A209" s="179"/>
      <c r="B209" s="180"/>
      <c r="C209" s="179"/>
      <c r="D209" s="201"/>
      <c r="E209" s="181"/>
      <c r="F209" s="191"/>
      <c r="G209" s="457"/>
      <c r="H209" s="457"/>
      <c r="I209" s="457"/>
      <c r="J209" s="483"/>
      <c r="K209" s="457"/>
      <c r="L209" s="465"/>
      <c r="M209" s="464"/>
      <c r="N209" s="457"/>
    </row>
    <row r="210" spans="1:14">
      <c r="A210" s="534"/>
      <c r="B210" s="453"/>
      <c r="C210" s="532"/>
      <c r="D210" s="452"/>
      <c r="E210" s="533"/>
      <c r="F210" s="453"/>
      <c r="G210" s="454"/>
      <c r="H210" s="455"/>
      <c r="I210" s="455"/>
      <c r="J210" s="537"/>
      <c r="K210" s="455"/>
      <c r="L210" s="537"/>
      <c r="M210" s="538"/>
      <c r="N210" s="538"/>
    </row>
    <row r="211" spans="1:14">
      <c r="A211" s="201"/>
      <c r="B211" s="207"/>
      <c r="C211" s="179"/>
      <c r="D211" s="201"/>
      <c r="E211" s="181"/>
      <c r="F211" s="180"/>
      <c r="G211" s="181"/>
      <c r="H211" s="460"/>
      <c r="I211" s="181"/>
      <c r="J211" s="180"/>
      <c r="K211" s="180"/>
      <c r="L211" s="180"/>
      <c r="M211" s="179"/>
      <c r="N211" s="179"/>
    </row>
    <row r="212" spans="1:14">
      <c r="A212" s="201"/>
      <c r="B212" s="180"/>
      <c r="C212" s="179"/>
      <c r="D212" s="179"/>
      <c r="E212" s="181"/>
      <c r="F212" s="180"/>
      <c r="G212" s="181"/>
      <c r="H212" s="460"/>
      <c r="I212" s="181"/>
      <c r="J212" s="191"/>
      <c r="K212" s="470"/>
      <c r="L212" s="180"/>
      <c r="M212" s="179"/>
      <c r="N212" s="179"/>
    </row>
    <row r="213" spans="1:14">
      <c r="A213" s="201"/>
      <c r="B213" s="207"/>
      <c r="C213" s="179"/>
      <c r="D213" s="201"/>
      <c r="E213" s="181"/>
      <c r="F213" s="180"/>
      <c r="G213" s="184"/>
      <c r="H213" s="460"/>
      <c r="I213" s="181"/>
      <c r="J213" s="180"/>
      <c r="K213" s="181"/>
      <c r="L213" s="180"/>
      <c r="M213" s="226"/>
      <c r="N213" s="226"/>
    </row>
    <row r="214" spans="1:14">
      <c r="A214" s="201"/>
      <c r="B214" s="207"/>
      <c r="C214" s="179"/>
      <c r="D214" s="179"/>
      <c r="E214" s="181"/>
      <c r="F214" s="182"/>
      <c r="G214" s="181"/>
      <c r="H214" s="462"/>
      <c r="I214" s="181"/>
      <c r="J214" s="191"/>
      <c r="K214" s="259"/>
      <c r="L214" s="180"/>
      <c r="M214" s="338"/>
      <c r="N214" s="207"/>
    </row>
    <row r="215" spans="1:14">
      <c r="A215" s="201"/>
      <c r="B215" s="207"/>
      <c r="C215" s="179"/>
      <c r="D215" s="179"/>
      <c r="E215" s="181"/>
      <c r="F215" s="182"/>
      <c r="G215" s="181"/>
      <c r="H215" s="462"/>
      <c r="I215" s="181"/>
      <c r="J215" s="191"/>
      <c r="K215" s="259"/>
      <c r="L215" s="180"/>
      <c r="M215" s="338"/>
      <c r="N215" s="207"/>
    </row>
    <row r="216" spans="1:14">
      <c r="A216" s="201"/>
      <c r="B216" s="207"/>
      <c r="C216" s="179"/>
      <c r="D216" s="179"/>
      <c r="E216" s="181"/>
      <c r="F216" s="182"/>
      <c r="G216" s="181"/>
      <c r="H216" s="462"/>
      <c r="I216" s="181"/>
      <c r="J216" s="191"/>
      <c r="K216" s="259"/>
      <c r="L216" s="180"/>
      <c r="M216" s="338"/>
      <c r="N216" s="207"/>
    </row>
    <row r="217" spans="1:14">
      <c r="A217" s="201"/>
      <c r="B217" s="207"/>
      <c r="C217" s="179"/>
      <c r="D217" s="179"/>
      <c r="E217" s="181"/>
      <c r="F217" s="182"/>
      <c r="G217" s="181"/>
      <c r="H217" s="462"/>
      <c r="I217" s="181"/>
      <c r="J217" s="191"/>
      <c r="K217" s="259"/>
      <c r="L217" s="180"/>
      <c r="M217" s="338"/>
      <c r="N217" s="207"/>
    </row>
    <row r="218" spans="1:14">
      <c r="A218" s="201"/>
      <c r="B218" s="180"/>
      <c r="C218" s="179"/>
      <c r="D218" s="179"/>
      <c r="E218" s="181"/>
      <c r="F218" s="180"/>
      <c r="G218" s="184"/>
      <c r="H218" s="460"/>
      <c r="I218" s="181"/>
      <c r="J218" s="180"/>
      <c r="K218" s="179"/>
      <c r="L218" s="482"/>
      <c r="M218" s="179"/>
      <c r="N218" s="179"/>
    </row>
    <row r="219" spans="1:14">
      <c r="A219" s="201"/>
      <c r="B219" s="207"/>
      <c r="C219" s="179"/>
      <c r="D219" s="201"/>
      <c r="E219" s="181"/>
      <c r="F219" s="180"/>
      <c r="G219" s="184"/>
      <c r="H219" s="460"/>
      <c r="I219" s="181"/>
      <c r="J219" s="180"/>
      <c r="K219" s="460"/>
      <c r="L219" s="482"/>
      <c r="M219" s="226"/>
      <c r="N219" s="226"/>
    </row>
    <row r="220" spans="1:14">
      <c r="A220" s="201"/>
      <c r="B220" s="207"/>
      <c r="C220" s="179"/>
      <c r="D220" s="201"/>
      <c r="E220" s="181"/>
      <c r="F220" s="180"/>
      <c r="G220" s="184"/>
      <c r="H220" s="460"/>
      <c r="I220" s="181"/>
      <c r="J220" s="180"/>
      <c r="K220" s="460"/>
      <c r="L220" s="482"/>
      <c r="M220" s="226"/>
      <c r="N220" s="226"/>
    </row>
    <row r="221" spans="1:14">
      <c r="A221" s="201"/>
      <c r="B221" s="207"/>
      <c r="C221" s="179"/>
      <c r="D221" s="464"/>
      <c r="E221" s="179"/>
      <c r="F221" s="180"/>
      <c r="G221" s="181"/>
      <c r="H221" s="460"/>
      <c r="I221" s="181"/>
      <c r="J221" s="180"/>
      <c r="K221" s="180"/>
      <c r="L221" s="180"/>
      <c r="M221" s="338"/>
      <c r="N221" s="338"/>
    </row>
    <row r="222" spans="1:14">
      <c r="A222" s="201"/>
      <c r="B222" s="207"/>
      <c r="C222" s="179"/>
      <c r="D222" s="179"/>
      <c r="E222" s="181"/>
      <c r="F222" s="180"/>
      <c r="G222" s="184"/>
      <c r="H222" s="460"/>
      <c r="I222" s="181"/>
      <c r="J222" s="191"/>
      <c r="K222" s="184"/>
      <c r="L222" s="180"/>
      <c r="M222" s="338"/>
      <c r="N222" s="338"/>
    </row>
    <row r="223" spans="1:14">
      <c r="A223" s="201"/>
      <c r="B223" s="207"/>
      <c r="C223" s="179"/>
      <c r="D223" s="179"/>
      <c r="E223" s="181"/>
      <c r="F223" s="180"/>
      <c r="G223" s="184"/>
      <c r="H223" s="460"/>
      <c r="I223" s="181"/>
      <c r="J223" s="191"/>
      <c r="K223" s="184"/>
      <c r="L223" s="180"/>
      <c r="M223" s="338"/>
      <c r="N223" s="338"/>
    </row>
    <row r="224" spans="1:14">
      <c r="A224" s="201"/>
      <c r="B224" s="207"/>
      <c r="C224" s="179"/>
      <c r="D224" s="179"/>
      <c r="E224" s="181"/>
      <c r="F224" s="182"/>
      <c r="G224" s="184"/>
      <c r="H224" s="462"/>
      <c r="I224" s="181"/>
      <c r="J224" s="191"/>
      <c r="K224" s="259"/>
      <c r="L224" s="180"/>
      <c r="M224" s="338"/>
      <c r="N224" s="338"/>
    </row>
    <row r="225" ht="25.5" spans="1:14">
      <c r="A225" s="539"/>
      <c r="B225" s="539"/>
      <c r="C225" s="539"/>
      <c r="D225" s="539"/>
      <c r="E225" s="539"/>
      <c r="F225" s="539"/>
      <c r="G225" s="539"/>
      <c r="H225" s="539"/>
      <c r="I225" s="539"/>
      <c r="J225" s="539"/>
      <c r="K225" s="539"/>
      <c r="L225" s="539"/>
      <c r="M225" s="539"/>
      <c r="N225" s="539"/>
    </row>
    <row r="226" spans="1:14">
      <c r="A226" s="220"/>
      <c r="B226" s="220"/>
      <c r="C226" s="220"/>
      <c r="D226" s="220"/>
      <c r="E226" s="270"/>
      <c r="F226" s="270"/>
      <c r="G226" s="270"/>
      <c r="H226" s="270"/>
      <c r="I226" s="541"/>
      <c r="J226" s="542"/>
      <c r="K226" s="220"/>
      <c r="L226" s="220"/>
      <c r="M226" s="475"/>
      <c r="N226" s="475"/>
    </row>
    <row r="227" spans="1:14">
      <c r="A227" s="220"/>
      <c r="B227" s="220"/>
      <c r="C227" s="220"/>
      <c r="D227" s="220"/>
      <c r="E227" s="270"/>
      <c r="F227" s="270"/>
      <c r="G227" s="270"/>
      <c r="H227" s="270"/>
      <c r="I227" s="476"/>
      <c r="J227" s="477"/>
      <c r="K227" s="220"/>
      <c r="L227" s="224"/>
      <c r="M227" s="258"/>
      <c r="N227" s="258"/>
    </row>
    <row r="228" spans="1:14">
      <c r="A228" s="220"/>
      <c r="B228" s="450"/>
      <c r="C228" s="220"/>
      <c r="D228" s="220"/>
      <c r="E228" s="270"/>
      <c r="F228" s="450"/>
      <c r="G228" s="270"/>
      <c r="H228" s="540"/>
      <c r="I228" s="540"/>
      <c r="J228" s="477"/>
      <c r="K228" s="540"/>
      <c r="L228" s="450"/>
      <c r="M228" s="258"/>
      <c r="N228" s="258"/>
    </row>
    <row r="229" spans="1:14">
      <c r="A229" s="452"/>
      <c r="B229" s="453"/>
      <c r="C229" s="532"/>
      <c r="D229" s="452"/>
      <c r="E229" s="533"/>
      <c r="F229" s="453"/>
      <c r="G229" s="454"/>
      <c r="H229" s="455"/>
      <c r="I229" s="455"/>
      <c r="J229" s="453"/>
      <c r="K229" s="455"/>
      <c r="L229" s="453"/>
      <c r="M229" s="532"/>
      <c r="N229" s="532"/>
    </row>
    <row r="230" spans="1:14">
      <c r="A230" s="184"/>
      <c r="B230" s="182"/>
      <c r="C230" s="183"/>
      <c r="D230" s="183"/>
      <c r="E230" s="183"/>
      <c r="F230" s="182"/>
      <c r="G230" s="184"/>
      <c r="H230" s="462"/>
      <c r="I230" s="464"/>
      <c r="J230" s="182"/>
      <c r="K230" s="464"/>
      <c r="L230" s="483"/>
      <c r="M230" s="464"/>
      <c r="N230" s="457"/>
    </row>
    <row r="231" spans="1:14">
      <c r="A231" s="184"/>
      <c r="B231" s="182"/>
      <c r="C231" s="183"/>
      <c r="D231" s="183"/>
      <c r="E231" s="183"/>
      <c r="F231" s="182"/>
      <c r="G231" s="184"/>
      <c r="H231" s="462"/>
      <c r="I231" s="464"/>
      <c r="J231" s="182"/>
      <c r="K231" s="464"/>
      <c r="L231" s="483"/>
      <c r="M231" s="464"/>
      <c r="N231" s="457"/>
    </row>
    <row r="232" spans="1:14">
      <c r="A232" s="184"/>
      <c r="B232" s="182"/>
      <c r="C232" s="183"/>
      <c r="D232" s="183"/>
      <c r="E232" s="183"/>
      <c r="F232" s="182"/>
      <c r="G232" s="184"/>
      <c r="H232" s="462"/>
      <c r="I232" s="464"/>
      <c r="J232" s="182"/>
      <c r="K232" s="464"/>
      <c r="L232" s="483"/>
      <c r="M232" s="464"/>
      <c r="N232" s="457"/>
    </row>
    <row r="233" spans="1:14">
      <c r="A233" s="184"/>
      <c r="B233" s="182"/>
      <c r="C233" s="183"/>
      <c r="D233" s="183"/>
      <c r="E233" s="183"/>
      <c r="F233" s="182"/>
      <c r="G233" s="184"/>
      <c r="H233" s="462"/>
      <c r="I233" s="464"/>
      <c r="J233" s="182"/>
      <c r="K233" s="464"/>
      <c r="L233" s="483"/>
      <c r="M233" s="464"/>
      <c r="N233" s="457"/>
    </row>
    <row r="234" spans="1:14">
      <c r="A234" s="184"/>
      <c r="B234" s="182"/>
      <c r="C234" s="183"/>
      <c r="D234" s="183"/>
      <c r="E234" s="183"/>
      <c r="F234" s="182"/>
      <c r="G234" s="184"/>
      <c r="H234" s="462"/>
      <c r="I234" s="464"/>
      <c r="J234" s="182"/>
      <c r="K234" s="464"/>
      <c r="L234" s="483"/>
      <c r="M234" s="464"/>
      <c r="N234" s="457"/>
    </row>
    <row r="235" spans="1:14">
      <c r="A235" s="184"/>
      <c r="B235" s="182"/>
      <c r="C235" s="183"/>
      <c r="D235" s="183"/>
      <c r="E235" s="183"/>
      <c r="F235" s="182"/>
      <c r="G235" s="184"/>
      <c r="H235" s="462"/>
      <c r="I235" s="464"/>
      <c r="J235" s="182"/>
      <c r="K235" s="464"/>
      <c r="L235" s="483"/>
      <c r="M235" s="464"/>
      <c r="N235" s="457"/>
    </row>
    <row r="236" spans="1:14">
      <c r="A236" s="184"/>
      <c r="B236" s="182"/>
      <c r="C236" s="183"/>
      <c r="D236" s="183"/>
      <c r="E236" s="183"/>
      <c r="F236" s="182"/>
      <c r="G236" s="184"/>
      <c r="H236" s="462"/>
      <c r="I236" s="464"/>
      <c r="J236" s="182"/>
      <c r="K236" s="464"/>
      <c r="L236" s="483"/>
      <c r="M236" s="464"/>
      <c r="N236" s="457"/>
    </row>
    <row r="237" spans="1:14">
      <c r="A237" s="184"/>
      <c r="B237" s="182"/>
      <c r="C237" s="183"/>
      <c r="D237" s="183"/>
      <c r="E237" s="183"/>
      <c r="F237" s="182"/>
      <c r="G237" s="184"/>
      <c r="H237" s="462"/>
      <c r="I237" s="464"/>
      <c r="J237" s="182"/>
      <c r="K237" s="464"/>
      <c r="L237" s="483"/>
      <c r="M237" s="464"/>
      <c r="N237" s="457"/>
    </row>
    <row r="238" spans="1:14">
      <c r="A238" s="184"/>
      <c r="B238" s="182"/>
      <c r="C238" s="183"/>
      <c r="D238" s="183"/>
      <c r="E238" s="183"/>
      <c r="F238" s="182"/>
      <c r="G238" s="184"/>
      <c r="H238" s="462"/>
      <c r="I238" s="464"/>
      <c r="J238" s="182"/>
      <c r="K238" s="464"/>
      <c r="L238" s="483"/>
      <c r="M238" s="464"/>
      <c r="N238" s="457"/>
    </row>
    <row r="239" spans="1:14">
      <c r="A239" s="184"/>
      <c r="B239" s="182"/>
      <c r="C239" s="183"/>
      <c r="D239" s="183"/>
      <c r="E239" s="183"/>
      <c r="F239" s="182"/>
      <c r="G239" s="184"/>
      <c r="H239" s="462"/>
      <c r="I239" s="464"/>
      <c r="J239" s="182"/>
      <c r="K239" s="464"/>
      <c r="L239" s="483"/>
      <c r="M239" s="464"/>
      <c r="N239" s="457"/>
    </row>
    <row r="240" spans="1:14">
      <c r="A240" s="184"/>
      <c r="B240" s="180"/>
      <c r="C240" s="464"/>
      <c r="D240" s="464"/>
      <c r="E240" s="464"/>
      <c r="F240" s="492"/>
      <c r="G240" s="457"/>
      <c r="H240" s="466"/>
      <c r="I240" s="464"/>
      <c r="J240" s="465"/>
      <c r="K240" s="464"/>
      <c r="L240" s="465"/>
      <c r="M240" s="464"/>
      <c r="N240" s="522"/>
    </row>
    <row r="241" spans="1:14">
      <c r="A241" s="452"/>
      <c r="B241" s="453"/>
      <c r="C241" s="532"/>
      <c r="D241" s="452"/>
      <c r="E241" s="533"/>
      <c r="F241" s="453"/>
      <c r="G241" s="454"/>
      <c r="H241" s="455"/>
      <c r="I241" s="455"/>
      <c r="J241" s="453"/>
      <c r="K241" s="455"/>
      <c r="L241" s="453"/>
      <c r="M241" s="532"/>
      <c r="N241" s="532"/>
    </row>
    <row r="242" spans="1:14">
      <c r="A242" s="183"/>
      <c r="B242" s="182"/>
      <c r="C242" s="464"/>
      <c r="D242" s="183"/>
      <c r="E242" s="183"/>
      <c r="F242" s="182"/>
      <c r="G242" s="184"/>
      <c r="H242" s="462"/>
      <c r="I242" s="464"/>
      <c r="J242" s="483"/>
      <c r="K242" s="464"/>
      <c r="L242" s="465"/>
      <c r="M242" s="464"/>
      <c r="N242" s="464"/>
    </row>
    <row r="243" spans="1:14">
      <c r="A243" s="183"/>
      <c r="B243" s="182"/>
      <c r="C243" s="464"/>
      <c r="D243" s="183"/>
      <c r="E243" s="183"/>
      <c r="F243" s="182"/>
      <c r="G243" s="184"/>
      <c r="H243" s="462"/>
      <c r="I243" s="464"/>
      <c r="J243" s="483"/>
      <c r="K243" s="464"/>
      <c r="L243" s="465"/>
      <c r="M243" s="464"/>
      <c r="N243" s="464"/>
    </row>
    <row r="244" spans="1:14">
      <c r="A244" s="183"/>
      <c r="B244" s="182"/>
      <c r="C244" s="464"/>
      <c r="D244" s="183"/>
      <c r="E244" s="183"/>
      <c r="F244" s="531"/>
      <c r="G244" s="332"/>
      <c r="H244" s="462"/>
      <c r="I244" s="464"/>
      <c r="J244" s="483"/>
      <c r="K244" s="464"/>
      <c r="L244" s="465"/>
      <c r="M244" s="464"/>
      <c r="N244" s="464"/>
    </row>
    <row r="245" spans="1:14">
      <c r="A245" s="183"/>
      <c r="B245" s="182"/>
      <c r="C245" s="464"/>
      <c r="D245" s="183"/>
      <c r="E245" s="183"/>
      <c r="F245" s="531"/>
      <c r="G245" s="332"/>
      <c r="H245" s="462"/>
      <c r="I245" s="464"/>
      <c r="J245" s="483"/>
      <c r="K245" s="464"/>
      <c r="L245" s="465"/>
      <c r="M245" s="464"/>
      <c r="N245" s="464"/>
    </row>
    <row r="246" spans="1:14">
      <c r="A246" s="183"/>
      <c r="B246" s="182"/>
      <c r="C246" s="464"/>
      <c r="D246" s="183"/>
      <c r="E246" s="183"/>
      <c r="F246" s="531"/>
      <c r="G246" s="332"/>
      <c r="H246" s="462"/>
      <c r="I246" s="464"/>
      <c r="J246" s="483"/>
      <c r="K246" s="464"/>
      <c r="L246" s="465"/>
      <c r="M246" s="464"/>
      <c r="N246" s="464"/>
    </row>
    <row r="247" spans="1:14">
      <c r="A247" s="534"/>
      <c r="B247" s="453"/>
      <c r="C247" s="532"/>
      <c r="D247" s="452"/>
      <c r="E247" s="533"/>
      <c r="F247" s="453"/>
      <c r="G247" s="454"/>
      <c r="H247" s="455"/>
      <c r="I247" s="455"/>
      <c r="J247" s="537"/>
      <c r="K247" s="455"/>
      <c r="L247" s="537"/>
      <c r="M247" s="538"/>
      <c r="N247" s="538"/>
    </row>
    <row r="248" spans="1:14">
      <c r="A248" s="183"/>
      <c r="B248" s="182"/>
      <c r="C248" s="183"/>
      <c r="D248" s="183"/>
      <c r="E248" s="183"/>
      <c r="F248" s="182"/>
      <c r="G248" s="184"/>
      <c r="H248" s="462"/>
      <c r="I248" s="464"/>
      <c r="J248" s="182"/>
      <c r="K248" s="464"/>
      <c r="L248" s="483"/>
      <c r="M248" s="464"/>
      <c r="N248" s="457"/>
    </row>
    <row r="249" spans="1:14">
      <c r="A249" s="183"/>
      <c r="B249" s="182"/>
      <c r="C249" s="464"/>
      <c r="D249" s="183"/>
      <c r="E249" s="183"/>
      <c r="F249" s="531"/>
      <c r="G249" s="332"/>
      <c r="H249" s="462"/>
      <c r="I249" s="464"/>
      <c r="J249" s="483"/>
      <c r="K249" s="464"/>
      <c r="L249" s="465"/>
      <c r="M249" s="464"/>
      <c r="N249" s="464"/>
    </row>
    <row r="250" spans="1:14">
      <c r="A250" s="183"/>
      <c r="B250" s="182"/>
      <c r="C250" s="183"/>
      <c r="D250" s="183"/>
      <c r="E250" s="183"/>
      <c r="F250" s="182"/>
      <c r="G250" s="184"/>
      <c r="H250" s="462"/>
      <c r="I250" s="464"/>
      <c r="J250" s="182"/>
      <c r="K250" s="464"/>
      <c r="L250" s="483"/>
      <c r="M250" s="464"/>
      <c r="N250" s="457"/>
    </row>
    <row r="251" ht="25.5" spans="1:14">
      <c r="A251" s="539"/>
      <c r="B251" s="539"/>
      <c r="C251" s="539"/>
      <c r="D251" s="539"/>
      <c r="E251" s="539"/>
      <c r="F251" s="539"/>
      <c r="G251" s="539"/>
      <c r="H251" s="539"/>
      <c r="I251" s="539"/>
      <c r="J251" s="539"/>
      <c r="K251" s="539"/>
      <c r="L251" s="539"/>
      <c r="M251" s="539"/>
      <c r="N251" s="539"/>
    </row>
    <row r="252" spans="1:14">
      <c r="A252" s="220"/>
      <c r="B252" s="220"/>
      <c r="C252" s="220"/>
      <c r="D252" s="220"/>
      <c r="E252" s="270"/>
      <c r="F252" s="270"/>
      <c r="G252" s="270"/>
      <c r="H252" s="270"/>
      <c r="I252" s="541"/>
      <c r="J252" s="542"/>
      <c r="K252" s="220"/>
      <c r="L252" s="220"/>
      <c r="M252" s="475"/>
      <c r="N252" s="475"/>
    </row>
    <row r="253" spans="1:14">
      <c r="A253" s="220"/>
      <c r="B253" s="220"/>
      <c r="C253" s="220"/>
      <c r="D253" s="220"/>
      <c r="E253" s="270"/>
      <c r="F253" s="270"/>
      <c r="G253" s="270"/>
      <c r="H253" s="270"/>
      <c r="I253" s="476"/>
      <c r="J253" s="477"/>
      <c r="K253" s="220"/>
      <c r="L253" s="224"/>
      <c r="M253" s="258"/>
      <c r="N253" s="258"/>
    </row>
    <row r="254" spans="1:14">
      <c r="A254" s="224"/>
      <c r="B254" s="450"/>
      <c r="C254" s="224"/>
      <c r="D254" s="224"/>
      <c r="E254" s="227"/>
      <c r="F254" s="450"/>
      <c r="G254" s="227"/>
      <c r="H254" s="476"/>
      <c r="I254" s="476"/>
      <c r="J254" s="450"/>
      <c r="K254" s="476"/>
      <c r="L254" s="450"/>
      <c r="M254" s="258"/>
      <c r="N254" s="258"/>
    </row>
    <row r="255" spans="1:14">
      <c r="A255" s="452"/>
      <c r="B255" s="453"/>
      <c r="C255" s="452"/>
      <c r="D255" s="452"/>
      <c r="E255" s="533"/>
      <c r="F255" s="453"/>
      <c r="G255" s="454"/>
      <c r="H255" s="455"/>
      <c r="I255" s="455"/>
      <c r="J255" s="453"/>
      <c r="K255" s="455"/>
      <c r="L255" s="453"/>
      <c r="M255" s="452"/>
      <c r="N255" s="452"/>
    </row>
    <row r="256" spans="1:14">
      <c r="A256" s="470"/>
      <c r="B256" s="463"/>
      <c r="C256" s="464"/>
      <c r="D256" s="464"/>
      <c r="E256" s="457"/>
      <c r="F256" s="465"/>
      <c r="G256" s="457"/>
      <c r="H256" s="466"/>
      <c r="I256" s="464"/>
      <c r="J256" s="483"/>
      <c r="K256" s="464"/>
      <c r="L256" s="465"/>
      <c r="M256" s="464"/>
      <c r="N256" s="464"/>
    </row>
    <row r="257" spans="1:14">
      <c r="A257" s="470"/>
      <c r="B257" s="463"/>
      <c r="C257" s="464"/>
      <c r="D257" s="464"/>
      <c r="E257" s="457"/>
      <c r="F257" s="465"/>
      <c r="G257" s="457"/>
      <c r="H257" s="466"/>
      <c r="I257" s="464"/>
      <c r="J257" s="483"/>
      <c r="K257" s="464"/>
      <c r="L257" s="465"/>
      <c r="M257" s="464"/>
      <c r="N257" s="464"/>
    </row>
    <row r="258" spans="1:14">
      <c r="A258" s="470"/>
      <c r="B258" s="463"/>
      <c r="C258" s="464"/>
      <c r="D258" s="464"/>
      <c r="E258" s="457"/>
      <c r="F258" s="465"/>
      <c r="G258" s="457"/>
      <c r="H258" s="466"/>
      <c r="I258" s="464"/>
      <c r="J258" s="483"/>
      <c r="K258" s="464"/>
      <c r="L258" s="465"/>
      <c r="M258" s="464"/>
      <c r="N258" s="464"/>
    </row>
    <row r="259" spans="1:14">
      <c r="A259" s="470"/>
      <c r="B259" s="463"/>
      <c r="C259" s="464"/>
      <c r="D259" s="464"/>
      <c r="E259" s="457"/>
      <c r="F259" s="465"/>
      <c r="G259" s="457"/>
      <c r="H259" s="466"/>
      <c r="I259" s="464"/>
      <c r="J259" s="483"/>
      <c r="K259" s="464"/>
      <c r="L259" s="465"/>
      <c r="M259" s="464"/>
      <c r="N259" s="464"/>
    </row>
    <row r="260" spans="1:14">
      <c r="A260" s="470"/>
      <c r="B260" s="463"/>
      <c r="C260" s="464"/>
      <c r="D260" s="464"/>
      <c r="E260" s="457"/>
      <c r="F260" s="465"/>
      <c r="G260" s="457"/>
      <c r="H260" s="466"/>
      <c r="I260" s="464"/>
      <c r="J260" s="483"/>
      <c r="K260" s="464"/>
      <c r="L260" s="465"/>
      <c r="M260" s="464"/>
      <c r="N260" s="464"/>
    </row>
    <row r="261" spans="1:14">
      <c r="A261" s="470"/>
      <c r="B261" s="463"/>
      <c r="C261" s="464"/>
      <c r="D261" s="464"/>
      <c r="E261" s="457"/>
      <c r="F261" s="465"/>
      <c r="G261" s="457"/>
      <c r="H261" s="466"/>
      <c r="I261" s="464"/>
      <c r="J261" s="483"/>
      <c r="K261" s="464"/>
      <c r="L261" s="465"/>
      <c r="M261" s="464"/>
      <c r="N261" s="464"/>
    </row>
    <row r="262" spans="1:14">
      <c r="A262" s="470"/>
      <c r="B262" s="463"/>
      <c r="C262" s="464"/>
      <c r="D262" s="464"/>
      <c r="E262" s="457"/>
      <c r="F262" s="465"/>
      <c r="G262" s="457"/>
      <c r="H262" s="466"/>
      <c r="I262" s="464"/>
      <c r="J262" s="483"/>
      <c r="K262" s="464"/>
      <c r="L262" s="465"/>
      <c r="M262" s="464"/>
      <c r="N262" s="464"/>
    </row>
    <row r="263" spans="1:14">
      <c r="A263" s="470"/>
      <c r="B263" s="463"/>
      <c r="C263" s="183"/>
      <c r="D263" s="464"/>
      <c r="E263" s="457"/>
      <c r="F263" s="182"/>
      <c r="G263" s="184"/>
      <c r="H263" s="462"/>
      <c r="I263" s="464"/>
      <c r="J263" s="182"/>
      <c r="K263" s="464"/>
      <c r="L263" s="483"/>
      <c r="M263" s="464"/>
      <c r="N263" s="457"/>
    </row>
    <row r="264" spans="1:14">
      <c r="A264" s="470"/>
      <c r="B264" s="520"/>
      <c r="C264" s="464"/>
      <c r="D264" s="464"/>
      <c r="E264" s="457"/>
      <c r="F264" s="492"/>
      <c r="G264" s="457"/>
      <c r="H264" s="466"/>
      <c r="I264" s="464"/>
      <c r="J264" s="465"/>
      <c r="K264" s="464"/>
      <c r="L264" s="465"/>
      <c r="M264" s="464"/>
      <c r="N264" s="522"/>
    </row>
    <row r="265" spans="1:14">
      <c r="A265" s="470"/>
      <c r="B265" s="180"/>
      <c r="C265" s="464"/>
      <c r="D265" s="201"/>
      <c r="E265" s="464"/>
      <c r="F265" s="492"/>
      <c r="G265" s="464"/>
      <c r="H265" s="466"/>
      <c r="I265" s="464"/>
      <c r="J265" s="465"/>
      <c r="K265" s="464"/>
      <c r="L265" s="465"/>
      <c r="M265" s="464"/>
      <c r="N265" s="522"/>
    </row>
    <row r="266" spans="1:14">
      <c r="A266" s="470"/>
      <c r="B266" s="520"/>
      <c r="C266" s="464"/>
      <c r="D266" s="464"/>
      <c r="E266" s="457"/>
      <c r="F266" s="492"/>
      <c r="G266" s="457"/>
      <c r="H266" s="466"/>
      <c r="I266" s="464"/>
      <c r="J266" s="465"/>
      <c r="K266" s="464"/>
      <c r="L266" s="465"/>
      <c r="M266" s="464"/>
      <c r="N266" s="522"/>
    </row>
    <row r="267" spans="1:14">
      <c r="A267" s="470"/>
      <c r="B267" s="523"/>
      <c r="C267" s="464"/>
      <c r="D267" s="464"/>
      <c r="E267" s="457"/>
      <c r="F267" s="492"/>
      <c r="G267" s="457"/>
      <c r="H267" s="466"/>
      <c r="I267" s="470"/>
      <c r="J267" s="524"/>
      <c r="K267" s="470"/>
      <c r="L267" s="465"/>
      <c r="M267" s="464"/>
      <c r="N267" s="464"/>
    </row>
    <row r="268" spans="1:14">
      <c r="A268" s="470"/>
      <c r="B268" s="180"/>
      <c r="C268" s="179"/>
      <c r="D268" s="179"/>
      <c r="E268" s="179"/>
      <c r="F268" s="189"/>
      <c r="G268" s="181"/>
      <c r="H268" s="460"/>
      <c r="I268" s="259"/>
      <c r="J268" s="281"/>
      <c r="K268" s="259"/>
      <c r="L268" s="180"/>
      <c r="M268" s="179"/>
      <c r="N268" s="179"/>
    </row>
    <row r="269" spans="1:14">
      <c r="A269" s="470"/>
      <c r="B269" s="465"/>
      <c r="C269" s="464"/>
      <c r="D269" s="464"/>
      <c r="E269" s="457"/>
      <c r="F269" s="465"/>
      <c r="G269" s="457"/>
      <c r="H269" s="466"/>
      <c r="I269" s="464"/>
      <c r="J269" s="483"/>
      <c r="K269" s="464"/>
      <c r="L269" s="465"/>
      <c r="M269" s="464"/>
      <c r="N269" s="464"/>
    </row>
    <row r="270" spans="1:14">
      <c r="A270" s="452"/>
      <c r="B270" s="453"/>
      <c r="C270" s="452"/>
      <c r="D270" s="452"/>
      <c r="E270" s="533"/>
      <c r="F270" s="453"/>
      <c r="G270" s="454"/>
      <c r="H270" s="455"/>
      <c r="I270" s="455"/>
      <c r="J270" s="453"/>
      <c r="K270" s="455"/>
      <c r="L270" s="453"/>
      <c r="M270" s="452"/>
      <c r="N270" s="452"/>
    </row>
    <row r="271" spans="1:14">
      <c r="A271" s="470"/>
      <c r="B271" s="465"/>
      <c r="C271" s="464"/>
      <c r="D271" s="464"/>
      <c r="E271" s="457"/>
      <c r="F271" s="465"/>
      <c r="G271" s="457"/>
      <c r="H271" s="466"/>
      <c r="I271" s="464"/>
      <c r="J271" s="483"/>
      <c r="K271" s="464"/>
      <c r="L271" s="465"/>
      <c r="M271" s="464"/>
      <c r="N271" s="464"/>
    </row>
    <row r="272" spans="1:14">
      <c r="A272" s="470"/>
      <c r="B272" s="465"/>
      <c r="C272" s="464"/>
      <c r="D272" s="464"/>
      <c r="E272" s="457"/>
      <c r="F272" s="465"/>
      <c r="G272" s="457"/>
      <c r="H272" s="466"/>
      <c r="I272" s="464"/>
      <c r="J272" s="483"/>
      <c r="K272" s="464"/>
      <c r="L272" s="465"/>
      <c r="M272" s="464"/>
      <c r="N272" s="464"/>
    </row>
    <row r="273" spans="1:14">
      <c r="A273" s="470"/>
      <c r="B273" s="465"/>
      <c r="C273" s="464"/>
      <c r="D273" s="464"/>
      <c r="E273" s="457"/>
      <c r="F273" s="465"/>
      <c r="G273" s="457"/>
      <c r="H273" s="466"/>
      <c r="I273" s="464"/>
      <c r="J273" s="483"/>
      <c r="K273" s="464"/>
      <c r="L273" s="465"/>
      <c r="M273" s="464"/>
      <c r="N273" s="464"/>
    </row>
    <row r="274" spans="1:14">
      <c r="A274" s="470"/>
      <c r="B274" s="465"/>
      <c r="C274" s="464"/>
      <c r="D274" s="464"/>
      <c r="E274" s="457"/>
      <c r="F274" s="465"/>
      <c r="G274" s="457"/>
      <c r="H274" s="466"/>
      <c r="I274" s="464"/>
      <c r="J274" s="483"/>
      <c r="K274" s="464"/>
      <c r="L274" s="465"/>
      <c r="M274" s="464"/>
      <c r="N274" s="464"/>
    </row>
    <row r="275" spans="1:14">
      <c r="A275" s="470"/>
      <c r="B275" s="465"/>
      <c r="C275" s="464"/>
      <c r="D275" s="464"/>
      <c r="E275" s="457"/>
      <c r="F275" s="465"/>
      <c r="G275" s="457"/>
      <c r="H275" s="466"/>
      <c r="I275" s="464"/>
      <c r="J275" s="483"/>
      <c r="K275" s="464"/>
      <c r="L275" s="465"/>
      <c r="M275" s="464"/>
      <c r="N275" s="464"/>
    </row>
    <row r="276" spans="1:14">
      <c r="A276" s="470"/>
      <c r="B276" s="465"/>
      <c r="C276" s="464"/>
      <c r="D276" s="464"/>
      <c r="E276" s="457"/>
      <c r="F276" s="465"/>
      <c r="G276" s="457"/>
      <c r="H276" s="466"/>
      <c r="I276" s="464"/>
      <c r="J276" s="483"/>
      <c r="K276" s="464"/>
      <c r="L276" s="465"/>
      <c r="M276" s="464"/>
      <c r="N276" s="464"/>
    </row>
    <row r="277" spans="1:14">
      <c r="A277" s="470"/>
      <c r="B277" s="465"/>
      <c r="C277" s="464"/>
      <c r="D277" s="464"/>
      <c r="E277" s="457"/>
      <c r="F277" s="465"/>
      <c r="G277" s="457"/>
      <c r="H277" s="466"/>
      <c r="I277" s="464"/>
      <c r="J277" s="483"/>
      <c r="K277" s="464"/>
      <c r="L277" s="465"/>
      <c r="M277" s="464"/>
      <c r="N277" s="464"/>
    </row>
    <row r="278" spans="1:14">
      <c r="A278" s="534"/>
      <c r="B278" s="453"/>
      <c r="C278" s="452"/>
      <c r="D278" s="452"/>
      <c r="E278" s="533"/>
      <c r="F278" s="453"/>
      <c r="G278" s="454"/>
      <c r="H278" s="455"/>
      <c r="I278" s="455"/>
      <c r="J278" s="537"/>
      <c r="K278" s="455"/>
      <c r="L278" s="537"/>
      <c r="M278" s="543"/>
      <c r="N278" s="543"/>
    </row>
    <row r="279" spans="1:14">
      <c r="A279" s="470"/>
      <c r="B279" s="474"/>
      <c r="C279" s="464"/>
      <c r="D279" s="473"/>
      <c r="E279" s="457"/>
      <c r="F279" s="465"/>
      <c r="G279" s="457"/>
      <c r="H279" s="466"/>
      <c r="I279" s="464"/>
      <c r="J279" s="483"/>
      <c r="K279" s="464"/>
      <c r="L279" s="465"/>
      <c r="M279" s="464"/>
      <c r="N279" s="464"/>
    </row>
    <row r="280" spans="1:14">
      <c r="A280" s="470"/>
      <c r="B280" s="474"/>
      <c r="C280" s="464"/>
      <c r="D280" s="473"/>
      <c r="E280" s="457"/>
      <c r="F280" s="465"/>
      <c r="G280" s="457"/>
      <c r="H280" s="466"/>
      <c r="I280" s="464"/>
      <c r="J280" s="483"/>
      <c r="K280" s="464"/>
      <c r="L280" s="465"/>
      <c r="M280" s="464"/>
      <c r="N280" s="464"/>
    </row>
    <row r="281" ht="25.5" spans="1:14">
      <c r="A281" s="539"/>
      <c r="B281" s="539"/>
      <c r="C281" s="539"/>
      <c r="D281" s="539"/>
      <c r="E281" s="539"/>
      <c r="F281" s="539"/>
      <c r="G281" s="539"/>
      <c r="H281" s="539"/>
      <c r="I281" s="539"/>
      <c r="J281" s="539"/>
      <c r="K281" s="539"/>
      <c r="L281" s="539"/>
      <c r="M281" s="539"/>
      <c r="N281" s="539"/>
    </row>
    <row r="282" spans="1:14">
      <c r="A282" s="220"/>
      <c r="B282" s="220"/>
      <c r="C282" s="220"/>
      <c r="D282" s="220"/>
      <c r="E282" s="270"/>
      <c r="F282" s="270"/>
      <c r="G282" s="270"/>
      <c r="H282" s="270"/>
      <c r="I282" s="541"/>
      <c r="J282" s="542"/>
      <c r="K282" s="220"/>
      <c r="L282" s="220"/>
      <c r="M282" s="475"/>
      <c r="N282" s="475"/>
    </row>
    <row r="283" spans="1:14">
      <c r="A283" s="220"/>
      <c r="B283" s="220"/>
      <c r="C283" s="220"/>
      <c r="D283" s="220"/>
      <c r="E283" s="270"/>
      <c r="F283" s="270"/>
      <c r="G283" s="270"/>
      <c r="H283" s="270"/>
      <c r="I283" s="476"/>
      <c r="J283" s="477"/>
      <c r="K283" s="220"/>
      <c r="L283" s="224"/>
      <c r="M283" s="258"/>
      <c r="N283" s="258"/>
    </row>
    <row r="284" spans="1:14">
      <c r="A284" s="220"/>
      <c r="B284" s="450"/>
      <c r="C284" s="220"/>
      <c r="D284" s="220"/>
      <c r="E284" s="270"/>
      <c r="F284" s="450"/>
      <c r="G284" s="270"/>
      <c r="H284" s="540"/>
      <c r="I284" s="540"/>
      <c r="J284" s="477"/>
      <c r="K284" s="540"/>
      <c r="L284" s="450"/>
      <c r="M284" s="258"/>
      <c r="N284" s="258"/>
    </row>
    <row r="285" spans="1:14">
      <c r="A285" s="452"/>
      <c r="B285" s="453"/>
      <c r="C285" s="532"/>
      <c r="D285" s="452"/>
      <c r="E285" s="533"/>
      <c r="F285" s="453"/>
      <c r="G285" s="454"/>
      <c r="H285" s="455"/>
      <c r="I285" s="455"/>
      <c r="J285" s="453"/>
      <c r="K285" s="455"/>
      <c r="L285" s="453"/>
      <c r="M285" s="532"/>
      <c r="N285" s="532"/>
    </row>
    <row r="286" spans="1:14">
      <c r="A286" s="183"/>
      <c r="B286" s="182"/>
      <c r="C286" s="464"/>
      <c r="D286" s="183"/>
      <c r="E286" s="184"/>
      <c r="F286" s="182"/>
      <c r="G286" s="184"/>
      <c r="H286" s="462"/>
      <c r="I286" s="183"/>
      <c r="J286" s="484"/>
      <c r="K286" s="464"/>
      <c r="L286" s="465"/>
      <c r="M286" s="464"/>
      <c r="N286" s="457"/>
    </row>
    <row r="287" spans="1:14">
      <c r="A287" s="183"/>
      <c r="B287" s="182"/>
      <c r="C287" s="464"/>
      <c r="D287" s="183"/>
      <c r="E287" s="184"/>
      <c r="F287" s="182"/>
      <c r="G287" s="184"/>
      <c r="H287" s="462"/>
      <c r="I287" s="183"/>
      <c r="J287" s="484"/>
      <c r="K287" s="464"/>
      <c r="L287" s="465"/>
      <c r="M287" s="464"/>
      <c r="N287" s="457"/>
    </row>
    <row r="288" spans="1:14">
      <c r="A288" s="183"/>
      <c r="B288" s="182"/>
      <c r="C288" s="464"/>
      <c r="D288" s="183"/>
      <c r="E288" s="184"/>
      <c r="F288" s="182"/>
      <c r="G288" s="184"/>
      <c r="H288" s="462"/>
      <c r="I288" s="183"/>
      <c r="J288" s="484"/>
      <c r="K288" s="464"/>
      <c r="L288" s="465"/>
      <c r="M288" s="464"/>
      <c r="N288" s="457"/>
    </row>
    <row r="289" spans="1:14">
      <c r="A289" s="183"/>
      <c r="B289" s="182"/>
      <c r="C289" s="464"/>
      <c r="D289" s="183"/>
      <c r="E289" s="184"/>
      <c r="F289" s="182"/>
      <c r="G289" s="184"/>
      <c r="H289" s="462"/>
      <c r="I289" s="183"/>
      <c r="J289" s="484"/>
      <c r="K289" s="464"/>
      <c r="L289" s="465"/>
      <c r="M289" s="464"/>
      <c r="N289" s="457"/>
    </row>
    <row r="290" spans="1:14">
      <c r="A290" s="183"/>
      <c r="B290" s="182"/>
      <c r="C290" s="464"/>
      <c r="D290" s="183"/>
      <c r="E290" s="184"/>
      <c r="F290" s="182"/>
      <c r="G290" s="184"/>
      <c r="H290" s="462"/>
      <c r="I290" s="183"/>
      <c r="J290" s="484"/>
      <c r="K290" s="464"/>
      <c r="L290" s="465"/>
      <c r="M290" s="464"/>
      <c r="N290" s="457"/>
    </row>
    <row r="291" spans="1:14">
      <c r="A291" s="183"/>
      <c r="B291" s="182"/>
      <c r="C291" s="464"/>
      <c r="D291" s="183"/>
      <c r="E291" s="184"/>
      <c r="F291" s="182"/>
      <c r="G291" s="184"/>
      <c r="H291" s="462"/>
      <c r="I291" s="183"/>
      <c r="J291" s="484"/>
      <c r="K291" s="464"/>
      <c r="L291" s="465"/>
      <c r="M291" s="464"/>
      <c r="N291" s="457"/>
    </row>
    <row r="292" spans="1:14">
      <c r="A292" s="183"/>
      <c r="B292" s="182"/>
      <c r="C292" s="464"/>
      <c r="D292" s="183"/>
      <c r="E292" s="184"/>
      <c r="F292" s="182"/>
      <c r="G292" s="184"/>
      <c r="H292" s="462"/>
      <c r="I292" s="183"/>
      <c r="J292" s="484"/>
      <c r="K292" s="464"/>
      <c r="L292" s="465"/>
      <c r="M292" s="464"/>
      <c r="N292" s="457"/>
    </row>
    <row r="293" spans="1:14">
      <c r="A293" s="183"/>
      <c r="B293" s="182"/>
      <c r="C293" s="464"/>
      <c r="D293" s="183"/>
      <c r="E293" s="184"/>
      <c r="F293" s="182"/>
      <c r="G293" s="184"/>
      <c r="H293" s="462"/>
      <c r="I293" s="183"/>
      <c r="J293" s="484"/>
      <c r="K293" s="464"/>
      <c r="L293" s="465"/>
      <c r="M293" s="464"/>
      <c r="N293" s="457"/>
    </row>
    <row r="294" spans="1:14">
      <c r="A294" s="183"/>
      <c r="B294" s="182"/>
      <c r="C294" s="464"/>
      <c r="D294" s="183"/>
      <c r="E294" s="184"/>
      <c r="F294" s="182"/>
      <c r="G294" s="184"/>
      <c r="H294" s="462"/>
      <c r="I294" s="183"/>
      <c r="J294" s="484"/>
      <c r="K294" s="464"/>
      <c r="L294" s="465"/>
      <c r="M294" s="464"/>
      <c r="N294" s="464"/>
    </row>
    <row r="295" spans="1:14">
      <c r="A295" s="183"/>
      <c r="B295" s="182"/>
      <c r="C295" s="464"/>
      <c r="D295" s="183"/>
      <c r="E295" s="184"/>
      <c r="F295" s="182"/>
      <c r="G295" s="184"/>
      <c r="H295" s="462"/>
      <c r="I295" s="183"/>
      <c r="J295" s="484"/>
      <c r="K295" s="464"/>
      <c r="L295" s="465"/>
      <c r="M295" s="464"/>
      <c r="N295" s="457"/>
    </row>
    <row r="296" spans="1:14">
      <c r="A296" s="183"/>
      <c r="B296" s="182"/>
      <c r="C296" s="464"/>
      <c r="D296" s="183"/>
      <c r="E296" s="184"/>
      <c r="F296" s="182"/>
      <c r="G296" s="184"/>
      <c r="H296" s="462"/>
      <c r="I296" s="183"/>
      <c r="J296" s="484"/>
      <c r="K296" s="464"/>
      <c r="L296" s="465"/>
      <c r="M296" s="464"/>
      <c r="N296" s="457"/>
    </row>
    <row r="297" spans="1:14">
      <c r="A297" s="183"/>
      <c r="B297" s="182"/>
      <c r="C297" s="464"/>
      <c r="D297" s="183"/>
      <c r="E297" s="184"/>
      <c r="F297" s="182"/>
      <c r="G297" s="184"/>
      <c r="H297" s="462"/>
      <c r="I297" s="183"/>
      <c r="J297" s="484"/>
      <c r="K297" s="464"/>
      <c r="L297" s="465"/>
      <c r="M297" s="464"/>
      <c r="N297" s="457"/>
    </row>
    <row r="298" spans="1:14">
      <c r="A298" s="183"/>
      <c r="B298" s="180"/>
      <c r="C298" s="464"/>
      <c r="D298" s="464"/>
      <c r="E298" s="184"/>
      <c r="F298" s="492"/>
      <c r="G298" s="457"/>
      <c r="H298" s="466"/>
      <c r="I298" s="470"/>
      <c r="J298" s="465"/>
      <c r="K298" s="470"/>
      <c r="L298" s="465"/>
      <c r="M298" s="464"/>
      <c r="N298" s="464"/>
    </row>
    <row r="299" spans="1:14">
      <c r="A299" s="183"/>
      <c r="B299" s="182"/>
      <c r="C299" s="464"/>
      <c r="D299" s="183"/>
      <c r="E299" s="184"/>
      <c r="F299" s="182"/>
      <c r="G299" s="184"/>
      <c r="H299" s="462"/>
      <c r="I299" s="183"/>
      <c r="J299" s="484"/>
      <c r="K299" s="464"/>
      <c r="L299" s="465"/>
      <c r="M299" s="464"/>
      <c r="N299" s="457"/>
    </row>
    <row r="300" spans="1:14">
      <c r="A300" s="183"/>
      <c r="B300" s="180"/>
      <c r="C300" s="179"/>
      <c r="D300" s="179"/>
      <c r="E300" s="179"/>
      <c r="F300" s="189"/>
      <c r="G300" s="181"/>
      <c r="H300" s="460"/>
      <c r="I300" s="259"/>
      <c r="J300" s="180"/>
      <c r="K300" s="259"/>
      <c r="L300" s="180"/>
      <c r="M300" s="179"/>
      <c r="N300" s="464"/>
    </row>
    <row r="301" spans="1:14">
      <c r="A301" s="183"/>
      <c r="B301" s="474"/>
      <c r="C301" s="464"/>
      <c r="D301" s="473"/>
      <c r="E301" s="179"/>
      <c r="F301" s="465"/>
      <c r="G301" s="457"/>
      <c r="H301" s="466"/>
      <c r="I301" s="464"/>
      <c r="J301" s="483"/>
      <c r="K301" s="464"/>
      <c r="L301" s="465"/>
      <c r="M301" s="464"/>
      <c r="N301" s="464"/>
    </row>
    <row r="302" spans="1:14">
      <c r="A302" s="183"/>
      <c r="B302" s="492"/>
      <c r="C302" s="492"/>
      <c r="D302" s="493"/>
      <c r="E302" s="492"/>
      <c r="F302" s="492"/>
      <c r="G302" s="493"/>
      <c r="H302" s="493"/>
      <c r="I302" s="493"/>
      <c r="J302" s="492"/>
      <c r="K302" s="493"/>
      <c r="L302" s="492"/>
      <c r="M302" s="493"/>
      <c r="N302" s="493"/>
    </row>
    <row r="303" spans="1:14">
      <c r="A303" s="452"/>
      <c r="B303" s="453"/>
      <c r="C303" s="532"/>
      <c r="D303" s="452"/>
      <c r="E303" s="533"/>
      <c r="F303" s="453"/>
      <c r="G303" s="454"/>
      <c r="H303" s="455"/>
      <c r="I303" s="455"/>
      <c r="J303" s="453"/>
      <c r="K303" s="455"/>
      <c r="L303" s="453"/>
      <c r="M303" s="532"/>
      <c r="N303" s="532"/>
    </row>
    <row r="304" spans="1:14">
      <c r="A304" s="184"/>
      <c r="B304" s="180"/>
      <c r="C304" s="464"/>
      <c r="D304" s="464"/>
      <c r="E304" s="184"/>
      <c r="F304" s="492"/>
      <c r="G304" s="457"/>
      <c r="H304" s="466"/>
      <c r="I304" s="470"/>
      <c r="J304" s="180"/>
      <c r="K304" s="470"/>
      <c r="L304" s="465"/>
      <c r="M304" s="464"/>
      <c r="N304" s="464"/>
    </row>
    <row r="305" spans="1:14">
      <c r="A305" s="184"/>
      <c r="B305" s="180"/>
      <c r="C305" s="179"/>
      <c r="D305" s="179"/>
      <c r="E305" s="179"/>
      <c r="F305" s="189"/>
      <c r="G305" s="181"/>
      <c r="H305" s="460"/>
      <c r="I305" s="259"/>
      <c r="J305" s="180"/>
      <c r="K305" s="259"/>
      <c r="L305" s="180"/>
      <c r="M305" s="179"/>
      <c r="N305" s="464"/>
    </row>
    <row r="306" spans="1:14">
      <c r="A306" s="534"/>
      <c r="B306" s="453"/>
      <c r="C306" s="532"/>
      <c r="D306" s="452"/>
      <c r="E306" s="533"/>
      <c r="F306" s="453"/>
      <c r="G306" s="454"/>
      <c r="H306" s="455"/>
      <c r="I306" s="455"/>
      <c r="J306" s="544"/>
      <c r="K306" s="455"/>
      <c r="L306" s="545"/>
      <c r="M306" s="538"/>
      <c r="N306" s="538"/>
    </row>
    <row r="307" ht="25.5" spans="1:14">
      <c r="A307" s="539"/>
      <c r="B307" s="539"/>
      <c r="C307" s="539"/>
      <c r="D307" s="539"/>
      <c r="E307" s="539"/>
      <c r="F307" s="539"/>
      <c r="G307" s="539"/>
      <c r="H307" s="539"/>
      <c r="I307" s="539"/>
      <c r="J307" s="539"/>
      <c r="K307" s="539"/>
      <c r="L307" s="539"/>
      <c r="M307" s="539"/>
      <c r="N307" s="539"/>
    </row>
    <row r="308" spans="1:14">
      <c r="A308" s="220"/>
      <c r="B308" s="220"/>
      <c r="C308" s="220"/>
      <c r="D308" s="220"/>
      <c r="E308" s="270"/>
      <c r="F308" s="270"/>
      <c r="G308" s="270"/>
      <c r="H308" s="270"/>
      <c r="I308" s="541"/>
      <c r="J308" s="542"/>
      <c r="K308" s="220"/>
      <c r="L308" s="220"/>
      <c r="M308" s="475"/>
      <c r="N308" s="475"/>
    </row>
    <row r="309" spans="1:14">
      <c r="A309" s="220"/>
      <c r="B309" s="220"/>
      <c r="C309" s="220"/>
      <c r="D309" s="220"/>
      <c r="E309" s="270"/>
      <c r="F309" s="270"/>
      <c r="G309" s="270"/>
      <c r="H309" s="270"/>
      <c r="I309" s="476"/>
      <c r="J309" s="477"/>
      <c r="K309" s="220"/>
      <c r="L309" s="224"/>
      <c r="M309" s="258"/>
      <c r="N309" s="258"/>
    </row>
    <row r="310" spans="1:14">
      <c r="A310" s="220"/>
      <c r="B310" s="450"/>
      <c r="C310" s="220"/>
      <c r="D310" s="220"/>
      <c r="E310" s="270"/>
      <c r="F310" s="450"/>
      <c r="G310" s="270"/>
      <c r="H310" s="540"/>
      <c r="I310" s="546"/>
      <c r="J310" s="477"/>
      <c r="K310" s="546"/>
      <c r="L310" s="450"/>
      <c r="M310" s="258"/>
      <c r="N310" s="258"/>
    </row>
    <row r="311" spans="1:14">
      <c r="A311" s="452"/>
      <c r="B311" s="453"/>
      <c r="C311" s="532"/>
      <c r="D311" s="452"/>
      <c r="E311" s="533"/>
      <c r="F311" s="453"/>
      <c r="G311" s="454"/>
      <c r="H311" s="455"/>
      <c r="I311" s="455"/>
      <c r="J311" s="453"/>
      <c r="K311" s="455"/>
      <c r="L311" s="453"/>
      <c r="M311" s="532"/>
      <c r="N311" s="532"/>
    </row>
    <row r="312" spans="1:14">
      <c r="A312" s="183"/>
      <c r="B312" s="182"/>
      <c r="C312" s="464"/>
      <c r="D312" s="183"/>
      <c r="E312" s="184"/>
      <c r="F312" s="182"/>
      <c r="G312" s="184"/>
      <c r="H312" s="462"/>
      <c r="I312" s="183"/>
      <c r="J312" s="484"/>
      <c r="K312" s="464"/>
      <c r="L312" s="465"/>
      <c r="M312" s="464"/>
      <c r="N312" s="457"/>
    </row>
    <row r="313" spans="1:14">
      <c r="A313" s="183"/>
      <c r="B313" s="182"/>
      <c r="C313" s="464"/>
      <c r="D313" s="183"/>
      <c r="E313" s="184"/>
      <c r="F313" s="182"/>
      <c r="G313" s="184"/>
      <c r="H313" s="462"/>
      <c r="I313" s="183"/>
      <c r="J313" s="484"/>
      <c r="K313" s="464"/>
      <c r="L313" s="465"/>
      <c r="M313" s="464"/>
      <c r="N313" s="457"/>
    </row>
    <row r="314" spans="1:14">
      <c r="A314" s="183"/>
      <c r="B314" s="182"/>
      <c r="C314" s="464"/>
      <c r="D314" s="183"/>
      <c r="E314" s="184"/>
      <c r="F314" s="182"/>
      <c r="G314" s="184"/>
      <c r="H314" s="462"/>
      <c r="I314" s="183"/>
      <c r="J314" s="484"/>
      <c r="K314" s="464"/>
      <c r="L314" s="465"/>
      <c r="M314" s="464"/>
      <c r="N314" s="457"/>
    </row>
    <row r="315" spans="1:14">
      <c r="A315" s="183"/>
      <c r="B315" s="182"/>
      <c r="C315" s="464"/>
      <c r="D315" s="183"/>
      <c r="E315" s="184"/>
      <c r="F315" s="182"/>
      <c r="G315" s="184"/>
      <c r="H315" s="462"/>
      <c r="I315" s="183"/>
      <c r="J315" s="484"/>
      <c r="K315" s="464"/>
      <c r="L315" s="465"/>
      <c r="M315" s="464"/>
      <c r="N315" s="457"/>
    </row>
    <row r="316" spans="1:14">
      <c r="A316" s="183"/>
      <c r="B316" s="182"/>
      <c r="C316" s="464"/>
      <c r="D316" s="183"/>
      <c r="E316" s="184"/>
      <c r="F316" s="182"/>
      <c r="G316" s="184"/>
      <c r="H316" s="462"/>
      <c r="I316" s="183"/>
      <c r="J316" s="484"/>
      <c r="K316" s="464"/>
      <c r="L316" s="465"/>
      <c r="M316" s="464"/>
      <c r="N316" s="457"/>
    </row>
    <row r="317" spans="1:14">
      <c r="A317" s="183"/>
      <c r="B317" s="182"/>
      <c r="C317" s="464"/>
      <c r="D317" s="183"/>
      <c r="E317" s="184"/>
      <c r="F317" s="182"/>
      <c r="G317" s="184"/>
      <c r="H317" s="462"/>
      <c r="I317" s="183"/>
      <c r="J317" s="484"/>
      <c r="K317" s="464"/>
      <c r="L317" s="465"/>
      <c r="M317" s="464"/>
      <c r="N317" s="457"/>
    </row>
    <row r="318" spans="1:14">
      <c r="A318" s="183"/>
      <c r="B318" s="182"/>
      <c r="C318" s="464"/>
      <c r="D318" s="183"/>
      <c r="E318" s="184"/>
      <c r="F318" s="182"/>
      <c r="G318" s="184"/>
      <c r="H318" s="462"/>
      <c r="I318" s="183"/>
      <c r="J318" s="484"/>
      <c r="K318" s="464"/>
      <c r="L318" s="465"/>
      <c r="M318" s="464"/>
      <c r="N318" s="457"/>
    </row>
    <row r="319" spans="1:14">
      <c r="A319" s="183"/>
      <c r="B319" s="182"/>
      <c r="C319" s="464"/>
      <c r="D319" s="183"/>
      <c r="E319" s="184"/>
      <c r="F319" s="182"/>
      <c r="G319" s="184"/>
      <c r="H319" s="462"/>
      <c r="I319" s="183"/>
      <c r="J319" s="484"/>
      <c r="K319" s="464"/>
      <c r="L319" s="465"/>
      <c r="M319" s="464"/>
      <c r="N319" s="457"/>
    </row>
    <row r="320" spans="1:14">
      <c r="A320" s="183"/>
      <c r="B320" s="182"/>
      <c r="C320" s="464"/>
      <c r="D320" s="183"/>
      <c r="E320" s="184"/>
      <c r="F320" s="182"/>
      <c r="G320" s="184"/>
      <c r="H320" s="462"/>
      <c r="I320" s="183"/>
      <c r="J320" s="484"/>
      <c r="K320" s="464"/>
      <c r="L320" s="465"/>
      <c r="M320" s="464"/>
      <c r="N320" s="457"/>
    </row>
    <row r="321" spans="1:14">
      <c r="A321" s="183"/>
      <c r="B321" s="182"/>
      <c r="C321" s="464"/>
      <c r="D321" s="183"/>
      <c r="E321" s="184"/>
      <c r="F321" s="182"/>
      <c r="G321" s="184"/>
      <c r="H321" s="462"/>
      <c r="I321" s="184"/>
      <c r="J321" s="484"/>
      <c r="K321" s="464"/>
      <c r="L321" s="465"/>
      <c r="M321" s="464"/>
      <c r="N321" s="464"/>
    </row>
    <row r="322" spans="1:14">
      <c r="A322" s="183"/>
      <c r="B322" s="182"/>
      <c r="C322" s="464"/>
      <c r="D322" s="183"/>
      <c r="E322" s="184"/>
      <c r="F322" s="182"/>
      <c r="G322" s="184"/>
      <c r="H322" s="462"/>
      <c r="I322" s="183"/>
      <c r="J322" s="484"/>
      <c r="K322" s="464"/>
      <c r="L322" s="465"/>
      <c r="M322" s="464"/>
      <c r="N322" s="464"/>
    </row>
    <row r="323" spans="1:14">
      <c r="A323" s="183"/>
      <c r="B323" s="182"/>
      <c r="C323" s="464"/>
      <c r="D323" s="183"/>
      <c r="E323" s="184"/>
      <c r="F323" s="182"/>
      <c r="G323" s="184"/>
      <c r="H323" s="462"/>
      <c r="I323" s="183"/>
      <c r="J323" s="484"/>
      <c r="K323" s="464"/>
      <c r="L323" s="465"/>
      <c r="M323" s="464"/>
      <c r="N323" s="457"/>
    </row>
    <row r="324" spans="1:14">
      <c r="A324" s="183"/>
      <c r="B324" s="182"/>
      <c r="C324" s="464"/>
      <c r="D324" s="183"/>
      <c r="E324" s="184"/>
      <c r="F324" s="182"/>
      <c r="G324" s="184"/>
      <c r="H324" s="462"/>
      <c r="I324" s="183"/>
      <c r="J324" s="484"/>
      <c r="K324" s="464"/>
      <c r="L324" s="465"/>
      <c r="M324" s="464"/>
      <c r="N324" s="457"/>
    </row>
    <row r="325" spans="1:14">
      <c r="A325" s="183"/>
      <c r="B325" s="182"/>
      <c r="C325" s="464"/>
      <c r="D325" s="183"/>
      <c r="E325" s="184"/>
      <c r="F325" s="182"/>
      <c r="G325" s="184"/>
      <c r="H325" s="462"/>
      <c r="I325" s="183"/>
      <c r="J325" s="484"/>
      <c r="K325" s="464"/>
      <c r="L325" s="465"/>
      <c r="M325" s="464"/>
      <c r="N325" s="457"/>
    </row>
    <row r="326" spans="1:14">
      <c r="A326" s="183"/>
      <c r="B326" s="182"/>
      <c r="C326" s="464"/>
      <c r="D326" s="183"/>
      <c r="E326" s="184"/>
      <c r="F326" s="182"/>
      <c r="G326" s="184"/>
      <c r="H326" s="462"/>
      <c r="I326" s="183"/>
      <c r="J326" s="484"/>
      <c r="K326" s="464"/>
      <c r="L326" s="465"/>
      <c r="M326" s="464"/>
      <c r="N326" s="457"/>
    </row>
    <row r="327" spans="1:14">
      <c r="A327" s="183"/>
      <c r="B327" s="182"/>
      <c r="C327" s="464"/>
      <c r="D327" s="183"/>
      <c r="E327" s="184"/>
      <c r="F327" s="182"/>
      <c r="G327" s="184"/>
      <c r="H327" s="462"/>
      <c r="I327" s="183"/>
      <c r="J327" s="484"/>
      <c r="K327" s="464"/>
      <c r="L327" s="465"/>
      <c r="M327" s="464"/>
      <c r="N327" s="457"/>
    </row>
    <row r="328" spans="1:14">
      <c r="A328" s="183"/>
      <c r="B328" s="182"/>
      <c r="C328" s="464"/>
      <c r="D328" s="183"/>
      <c r="E328" s="184"/>
      <c r="F328" s="182"/>
      <c r="G328" s="184"/>
      <c r="H328" s="462"/>
      <c r="I328" s="183"/>
      <c r="J328" s="484"/>
      <c r="K328" s="464"/>
      <c r="L328" s="465"/>
      <c r="M328" s="464"/>
      <c r="N328" s="457"/>
    </row>
    <row r="329" spans="1:14">
      <c r="A329" s="183"/>
      <c r="B329" s="182"/>
      <c r="C329" s="464"/>
      <c r="D329" s="183"/>
      <c r="E329" s="184"/>
      <c r="F329" s="182"/>
      <c r="G329" s="184"/>
      <c r="H329" s="462"/>
      <c r="I329" s="183"/>
      <c r="J329" s="484"/>
      <c r="K329" s="464"/>
      <c r="L329" s="465"/>
      <c r="M329" s="464"/>
      <c r="N329" s="457"/>
    </row>
    <row r="330" spans="1:14">
      <c r="A330" s="183"/>
      <c r="B330" s="182"/>
      <c r="C330" s="464"/>
      <c r="D330" s="183"/>
      <c r="E330" s="184"/>
      <c r="F330" s="182"/>
      <c r="G330" s="184"/>
      <c r="H330" s="462"/>
      <c r="I330" s="183"/>
      <c r="J330" s="484"/>
      <c r="K330" s="464"/>
      <c r="L330" s="465"/>
      <c r="M330" s="464"/>
      <c r="N330" s="457"/>
    </row>
    <row r="331" spans="1:14">
      <c r="A331" s="183"/>
      <c r="B331" s="182"/>
      <c r="C331" s="464"/>
      <c r="D331" s="183"/>
      <c r="E331" s="184"/>
      <c r="F331" s="182"/>
      <c r="G331" s="184"/>
      <c r="H331" s="462"/>
      <c r="I331" s="183"/>
      <c r="J331" s="484"/>
      <c r="K331" s="464"/>
      <c r="L331" s="465"/>
      <c r="M331" s="464"/>
      <c r="N331" s="457"/>
    </row>
    <row r="332" spans="1:14">
      <c r="A332" s="183"/>
      <c r="B332" s="182"/>
      <c r="C332" s="464"/>
      <c r="D332" s="183"/>
      <c r="E332" s="183"/>
      <c r="F332" s="182"/>
      <c r="G332" s="183"/>
      <c r="H332" s="462"/>
      <c r="I332" s="184"/>
      <c r="J332" s="484"/>
      <c r="K332" s="464"/>
      <c r="L332" s="465"/>
      <c r="M332" s="464"/>
      <c r="N332" s="457"/>
    </row>
    <row r="333" spans="1:14">
      <c r="A333" s="183"/>
      <c r="B333" s="182"/>
      <c r="C333" s="464"/>
      <c r="D333" s="183"/>
      <c r="E333" s="184"/>
      <c r="F333" s="182"/>
      <c r="G333" s="184"/>
      <c r="H333" s="462"/>
      <c r="I333" s="183"/>
      <c r="J333" s="484"/>
      <c r="K333" s="464"/>
      <c r="L333" s="465"/>
      <c r="M333" s="464"/>
      <c r="N333" s="457"/>
    </row>
    <row r="334" spans="1:14">
      <c r="A334" s="183"/>
      <c r="B334" s="182"/>
      <c r="C334" s="464"/>
      <c r="D334" s="183"/>
      <c r="E334" s="184"/>
      <c r="F334" s="182"/>
      <c r="G334" s="184"/>
      <c r="H334" s="462"/>
      <c r="I334" s="183"/>
      <c r="J334" s="484"/>
      <c r="K334" s="464"/>
      <c r="L334" s="465"/>
      <c r="M334" s="464"/>
      <c r="N334" s="457"/>
    </row>
    <row r="335" spans="1:14">
      <c r="A335" s="183"/>
      <c r="B335" s="182"/>
      <c r="C335" s="464"/>
      <c r="D335" s="183"/>
      <c r="E335" s="184"/>
      <c r="F335" s="182"/>
      <c r="G335" s="184"/>
      <c r="H335" s="462"/>
      <c r="I335" s="183"/>
      <c r="J335" s="484"/>
      <c r="K335" s="464"/>
      <c r="L335" s="465"/>
      <c r="M335" s="464"/>
      <c r="N335" s="457"/>
    </row>
    <row r="336" spans="1:14">
      <c r="A336" s="183"/>
      <c r="B336" s="182"/>
      <c r="C336" s="464"/>
      <c r="D336" s="183"/>
      <c r="E336" s="184"/>
      <c r="F336" s="182"/>
      <c r="G336" s="184"/>
      <c r="H336" s="462"/>
      <c r="I336" s="183"/>
      <c r="J336" s="484"/>
      <c r="K336" s="464"/>
      <c r="L336" s="465"/>
      <c r="M336" s="464"/>
      <c r="N336" s="457"/>
    </row>
    <row r="337" spans="1:14">
      <c r="A337" s="183"/>
      <c r="B337" s="182"/>
      <c r="C337" s="464"/>
      <c r="D337" s="183"/>
      <c r="E337" s="184"/>
      <c r="F337" s="182"/>
      <c r="G337" s="184"/>
      <c r="H337" s="462"/>
      <c r="I337" s="183"/>
      <c r="J337" s="484"/>
      <c r="K337" s="464"/>
      <c r="L337" s="465"/>
      <c r="M337" s="464"/>
      <c r="N337" s="457"/>
    </row>
    <row r="338" spans="1:14">
      <c r="A338" s="183"/>
      <c r="B338" s="182"/>
      <c r="C338" s="464"/>
      <c r="D338" s="183"/>
      <c r="E338" s="184"/>
      <c r="F338" s="182"/>
      <c r="G338" s="184"/>
      <c r="H338" s="462"/>
      <c r="I338" s="183"/>
      <c r="J338" s="484"/>
      <c r="K338" s="464"/>
      <c r="L338" s="465"/>
      <c r="M338" s="464"/>
      <c r="N338" s="464"/>
    </row>
    <row r="339" spans="1:14">
      <c r="A339" s="183"/>
      <c r="B339" s="182"/>
      <c r="C339" s="464"/>
      <c r="D339" s="183"/>
      <c r="E339" s="184"/>
      <c r="F339" s="182"/>
      <c r="G339" s="184"/>
      <c r="H339" s="462"/>
      <c r="I339" s="183"/>
      <c r="J339" s="484"/>
      <c r="K339" s="464"/>
      <c r="L339" s="465"/>
      <c r="M339" s="464"/>
      <c r="N339" s="457"/>
    </row>
    <row r="340" spans="1:14">
      <c r="A340" s="183"/>
      <c r="B340" s="182"/>
      <c r="C340" s="464"/>
      <c r="D340" s="183"/>
      <c r="E340" s="184"/>
      <c r="F340" s="182"/>
      <c r="G340" s="184"/>
      <c r="H340" s="462"/>
      <c r="I340" s="183"/>
      <c r="J340" s="484"/>
      <c r="K340" s="464"/>
      <c r="L340" s="465"/>
      <c r="M340" s="464"/>
      <c r="N340" s="464"/>
    </row>
    <row r="341" spans="1:14">
      <c r="A341" s="183"/>
      <c r="B341" s="182"/>
      <c r="C341" s="464"/>
      <c r="D341" s="183"/>
      <c r="E341" s="184"/>
      <c r="F341" s="182"/>
      <c r="G341" s="184"/>
      <c r="H341" s="462"/>
      <c r="I341" s="183"/>
      <c r="J341" s="484"/>
      <c r="K341" s="464"/>
      <c r="L341" s="465"/>
      <c r="M341" s="464"/>
      <c r="N341" s="457"/>
    </row>
    <row r="342" spans="1:14">
      <c r="A342" s="452"/>
      <c r="B342" s="453"/>
      <c r="C342" s="532"/>
      <c r="D342" s="452"/>
      <c r="E342" s="533"/>
      <c r="F342" s="453"/>
      <c r="G342" s="454"/>
      <c r="H342" s="455"/>
      <c r="I342" s="455"/>
      <c r="J342" s="453"/>
      <c r="K342" s="455"/>
      <c r="L342" s="453"/>
      <c r="M342" s="532"/>
      <c r="N342" s="532"/>
    </row>
    <row r="343" spans="1:14">
      <c r="A343" s="183"/>
      <c r="B343" s="182"/>
      <c r="C343" s="464"/>
      <c r="D343" s="183"/>
      <c r="E343" s="184"/>
      <c r="F343" s="182"/>
      <c r="G343" s="184"/>
      <c r="H343" s="462"/>
      <c r="I343" s="501"/>
      <c r="J343" s="465"/>
      <c r="K343" s="464"/>
      <c r="L343" s="465"/>
      <c r="M343" s="464"/>
      <c r="N343" s="464"/>
    </row>
    <row r="344" spans="1:14">
      <c r="A344" s="183"/>
      <c r="B344" s="182"/>
      <c r="C344" s="464"/>
      <c r="D344" s="183"/>
      <c r="E344" s="184"/>
      <c r="F344" s="182"/>
      <c r="G344" s="184"/>
      <c r="H344" s="462"/>
      <c r="I344" s="501"/>
      <c r="J344" s="465"/>
      <c r="K344" s="464"/>
      <c r="L344" s="465"/>
      <c r="M344" s="464"/>
      <c r="N344" s="464"/>
    </row>
    <row r="345" spans="1:14">
      <c r="A345" s="183"/>
      <c r="B345" s="182"/>
      <c r="C345" s="464"/>
      <c r="D345" s="183"/>
      <c r="E345" s="184"/>
      <c r="F345" s="182"/>
      <c r="G345" s="184"/>
      <c r="H345" s="462"/>
      <c r="I345" s="501"/>
      <c r="J345" s="465"/>
      <c r="K345" s="464"/>
      <c r="L345" s="465"/>
      <c r="M345" s="464"/>
      <c r="N345" s="464"/>
    </row>
    <row r="346" spans="1:14">
      <c r="A346" s="183"/>
      <c r="B346" s="182"/>
      <c r="C346" s="464"/>
      <c r="D346" s="183"/>
      <c r="E346" s="184"/>
      <c r="F346" s="182"/>
      <c r="G346" s="184"/>
      <c r="H346" s="462"/>
      <c r="I346" s="501"/>
      <c r="J346" s="465"/>
      <c r="K346" s="464"/>
      <c r="L346" s="465"/>
      <c r="M346" s="464"/>
      <c r="N346" s="464"/>
    </row>
    <row r="347" spans="1:14">
      <c r="A347" s="183"/>
      <c r="B347" s="182"/>
      <c r="C347" s="464"/>
      <c r="D347" s="183"/>
      <c r="E347" s="184"/>
      <c r="F347" s="182"/>
      <c r="G347" s="184"/>
      <c r="H347" s="462"/>
      <c r="I347" s="501"/>
      <c r="J347" s="465"/>
      <c r="K347" s="464"/>
      <c r="L347" s="465"/>
      <c r="M347" s="464"/>
      <c r="N347" s="464"/>
    </row>
    <row r="348" spans="1:14">
      <c r="A348" s="183"/>
      <c r="B348" s="182"/>
      <c r="C348" s="464"/>
      <c r="D348" s="183"/>
      <c r="E348" s="184"/>
      <c r="F348" s="182"/>
      <c r="G348" s="184"/>
      <c r="H348" s="462"/>
      <c r="I348" s="501"/>
      <c r="J348" s="465"/>
      <c r="K348" s="464"/>
      <c r="L348" s="465"/>
      <c r="M348" s="464"/>
      <c r="N348" s="464"/>
    </row>
    <row r="349" spans="1:14">
      <c r="A349" s="183"/>
      <c r="B349" s="182"/>
      <c r="C349" s="464"/>
      <c r="D349" s="183"/>
      <c r="E349" s="184"/>
      <c r="F349" s="182"/>
      <c r="G349" s="184"/>
      <c r="H349" s="462"/>
      <c r="I349" s="501"/>
      <c r="J349" s="465"/>
      <c r="K349" s="464"/>
      <c r="L349" s="465"/>
      <c r="M349" s="464"/>
      <c r="N349" s="464"/>
    </row>
    <row r="350" spans="1:14">
      <c r="A350" s="183"/>
      <c r="B350" s="182"/>
      <c r="C350" s="464"/>
      <c r="D350" s="183"/>
      <c r="E350" s="184"/>
      <c r="F350" s="182"/>
      <c r="G350" s="184"/>
      <c r="H350" s="462"/>
      <c r="I350" s="501"/>
      <c r="J350" s="465"/>
      <c r="K350" s="464"/>
      <c r="L350" s="465"/>
      <c r="M350" s="464"/>
      <c r="N350" s="464"/>
    </row>
    <row r="351" spans="1:14">
      <c r="A351" s="183"/>
      <c r="B351" s="182"/>
      <c r="C351" s="464"/>
      <c r="D351" s="183"/>
      <c r="E351" s="184"/>
      <c r="F351" s="182"/>
      <c r="G351" s="184"/>
      <c r="H351" s="462"/>
      <c r="I351" s="501"/>
      <c r="J351" s="465"/>
      <c r="K351" s="464"/>
      <c r="L351" s="465"/>
      <c r="M351" s="464"/>
      <c r="N351" s="464"/>
    </row>
    <row r="352" spans="1:14">
      <c r="A352" s="183"/>
      <c r="B352" s="182"/>
      <c r="C352" s="464"/>
      <c r="D352" s="183"/>
      <c r="E352" s="184"/>
      <c r="F352" s="182"/>
      <c r="G352" s="184"/>
      <c r="H352" s="462"/>
      <c r="I352" s="501"/>
      <c r="J352" s="465"/>
      <c r="K352" s="464"/>
      <c r="L352" s="465"/>
      <c r="M352" s="464"/>
      <c r="N352" s="464"/>
    </row>
    <row r="353" spans="1:14">
      <c r="A353" s="183"/>
      <c r="B353" s="182"/>
      <c r="C353" s="464"/>
      <c r="D353" s="183"/>
      <c r="E353" s="184"/>
      <c r="F353" s="182"/>
      <c r="G353" s="184"/>
      <c r="H353" s="462"/>
      <c r="I353" s="501"/>
      <c r="J353" s="465"/>
      <c r="K353" s="464"/>
      <c r="L353" s="465"/>
      <c r="M353" s="464"/>
      <c r="N353" s="464"/>
    </row>
    <row r="354" spans="1:14">
      <c r="A354" s="183"/>
      <c r="B354" s="182"/>
      <c r="C354" s="464"/>
      <c r="D354" s="183"/>
      <c r="E354" s="184"/>
      <c r="F354" s="182"/>
      <c r="G354" s="184"/>
      <c r="H354" s="462"/>
      <c r="I354" s="501"/>
      <c r="J354" s="465"/>
      <c r="K354" s="464"/>
      <c r="L354" s="465"/>
      <c r="M354" s="464"/>
      <c r="N354" s="464"/>
    </row>
    <row r="355" spans="1:14">
      <c r="A355" s="183"/>
      <c r="B355" s="182"/>
      <c r="C355" s="464"/>
      <c r="D355" s="183"/>
      <c r="E355" s="184"/>
      <c r="F355" s="182"/>
      <c r="G355" s="184"/>
      <c r="H355" s="462"/>
      <c r="I355" s="501"/>
      <c r="J355" s="465"/>
      <c r="K355" s="464"/>
      <c r="L355" s="465"/>
      <c r="M355" s="464"/>
      <c r="N355" s="464"/>
    </row>
    <row r="356" spans="1:14">
      <c r="A356" s="534"/>
      <c r="B356" s="453"/>
      <c r="C356" s="532"/>
      <c r="D356" s="452"/>
      <c r="E356" s="533"/>
      <c r="F356" s="453"/>
      <c r="G356" s="454"/>
      <c r="H356" s="455"/>
      <c r="I356" s="455"/>
      <c r="J356" s="537"/>
      <c r="K356" s="455"/>
      <c r="L356" s="537"/>
      <c r="M356" s="538"/>
      <c r="N356" s="538"/>
    </row>
    <row r="357" spans="1:14">
      <c r="A357" s="183"/>
      <c r="B357" s="182"/>
      <c r="C357" s="183"/>
      <c r="D357" s="183"/>
      <c r="E357" s="184"/>
      <c r="F357" s="182"/>
      <c r="G357" s="184"/>
      <c r="H357" s="462"/>
      <c r="I357" s="464"/>
      <c r="J357" s="182"/>
      <c r="K357" s="464"/>
      <c r="L357" s="483"/>
      <c r="M357" s="464"/>
      <c r="N357" s="457"/>
    </row>
    <row r="358" spans="1:14">
      <c r="A358" s="183"/>
      <c r="B358" s="182"/>
      <c r="C358" s="183"/>
      <c r="D358" s="183"/>
      <c r="E358" s="184"/>
      <c r="F358" s="182"/>
      <c r="G358" s="184"/>
      <c r="H358" s="462"/>
      <c r="I358" s="464"/>
      <c r="J358" s="182"/>
      <c r="K358" s="464"/>
      <c r="L358" s="483"/>
      <c r="M358" s="464"/>
      <c r="N358" s="457"/>
    </row>
    <row r="359" spans="1:14">
      <c r="A359" s="183"/>
      <c r="B359" s="182"/>
      <c r="C359" s="183"/>
      <c r="D359" s="183"/>
      <c r="E359" s="184"/>
      <c r="F359" s="182"/>
      <c r="G359" s="184"/>
      <c r="H359" s="462"/>
      <c r="I359" s="464"/>
      <c r="J359" s="182"/>
      <c r="K359" s="464"/>
      <c r="L359" s="483"/>
      <c r="M359" s="464"/>
      <c r="N359" s="457"/>
    </row>
    <row r="360" spans="1:14">
      <c r="A360" s="183"/>
      <c r="B360" s="182"/>
      <c r="C360" s="183"/>
      <c r="D360" s="183"/>
      <c r="E360" s="184"/>
      <c r="F360" s="182"/>
      <c r="G360" s="184"/>
      <c r="H360" s="462"/>
      <c r="I360" s="464"/>
      <c r="J360" s="182"/>
      <c r="K360" s="464"/>
      <c r="L360" s="483"/>
      <c r="M360" s="464"/>
      <c r="N360" s="457"/>
    </row>
    <row r="361" spans="1:14">
      <c r="A361" s="183"/>
      <c r="B361" s="182"/>
      <c r="C361" s="183"/>
      <c r="D361" s="183"/>
      <c r="E361" s="184"/>
      <c r="F361" s="182"/>
      <c r="G361" s="184"/>
      <c r="H361" s="462"/>
      <c r="I361" s="464"/>
      <c r="J361" s="182"/>
      <c r="K361" s="464"/>
      <c r="L361" s="483"/>
      <c r="M361" s="464"/>
      <c r="N361" s="457"/>
    </row>
    <row r="362" spans="1:14">
      <c r="A362" s="183"/>
      <c r="B362" s="182"/>
      <c r="C362" s="183"/>
      <c r="D362" s="183"/>
      <c r="E362" s="184"/>
      <c r="F362" s="182"/>
      <c r="G362" s="184"/>
      <c r="H362" s="462"/>
      <c r="I362" s="464"/>
      <c r="J362" s="182"/>
      <c r="K362" s="464"/>
      <c r="L362" s="483"/>
      <c r="M362" s="464"/>
      <c r="N362" s="457"/>
    </row>
    <row r="363" spans="1:14">
      <c r="A363" s="183"/>
      <c r="B363" s="525"/>
      <c r="C363" s="526"/>
      <c r="D363" s="526"/>
      <c r="E363" s="184"/>
      <c r="F363" s="527"/>
      <c r="G363" s="332"/>
      <c r="H363" s="528"/>
      <c r="I363" s="255"/>
      <c r="J363" s="525"/>
      <c r="K363" s="255"/>
      <c r="L363" s="483"/>
      <c r="M363" s="255"/>
      <c r="N363" s="260"/>
    </row>
    <row r="364" spans="1:14">
      <c r="A364" s="183"/>
      <c r="B364" s="182"/>
      <c r="C364" s="183"/>
      <c r="D364" s="183"/>
      <c r="E364" s="184"/>
      <c r="F364" s="182"/>
      <c r="G364" s="184"/>
      <c r="H364" s="462"/>
      <c r="I364" s="464"/>
      <c r="J364" s="182"/>
      <c r="K364" s="464"/>
      <c r="L364" s="483"/>
      <c r="M364" s="464"/>
      <c r="N364" s="457"/>
    </row>
    <row r="365" spans="1:14">
      <c r="A365" s="183"/>
      <c r="B365" s="182"/>
      <c r="C365" s="183"/>
      <c r="D365" s="183"/>
      <c r="E365" s="184"/>
      <c r="F365" s="182"/>
      <c r="G365" s="184"/>
      <c r="H365" s="462"/>
      <c r="I365" s="464"/>
      <c r="J365" s="182"/>
      <c r="K365" s="464"/>
      <c r="L365" s="483"/>
      <c r="M365" s="464"/>
      <c r="N365" s="457"/>
    </row>
    <row r="366" spans="1:14">
      <c r="A366" s="183"/>
      <c r="B366" s="182"/>
      <c r="C366" s="183"/>
      <c r="D366" s="183"/>
      <c r="E366" s="184"/>
      <c r="F366" s="182"/>
      <c r="G366" s="184"/>
      <c r="H366" s="462"/>
      <c r="I366" s="464"/>
      <c r="J366" s="182"/>
      <c r="K366" s="464"/>
      <c r="L366" s="483"/>
      <c r="M366" s="464"/>
      <c r="N366" s="457"/>
    </row>
    <row r="367" spans="1:14">
      <c r="A367" s="183"/>
      <c r="B367" s="525"/>
      <c r="C367" s="255"/>
      <c r="D367" s="526"/>
      <c r="E367" s="184"/>
      <c r="F367" s="529"/>
      <c r="G367" s="332"/>
      <c r="H367" s="528"/>
      <c r="I367" s="530"/>
      <c r="J367" s="362"/>
      <c r="K367" s="255"/>
      <c r="L367" s="483"/>
      <c r="M367" s="255"/>
      <c r="N367" s="255"/>
    </row>
    <row r="368" ht="25.5" spans="1:14">
      <c r="A368" s="539"/>
      <c r="B368" s="539"/>
      <c r="C368" s="539"/>
      <c r="D368" s="539"/>
      <c r="E368" s="539"/>
      <c r="F368" s="539"/>
      <c r="G368" s="539"/>
      <c r="H368" s="539"/>
      <c r="I368" s="539"/>
      <c r="J368" s="539"/>
      <c r="K368" s="539"/>
      <c r="L368" s="539"/>
      <c r="M368" s="539"/>
      <c r="N368" s="539"/>
    </row>
    <row r="369" spans="1:14">
      <c r="A369" s="220"/>
      <c r="B369" s="220"/>
      <c r="C369" s="220"/>
      <c r="D369" s="220"/>
      <c r="E369" s="270"/>
      <c r="F369" s="270"/>
      <c r="G369" s="270"/>
      <c r="H369" s="270"/>
      <c r="I369" s="541"/>
      <c r="J369" s="542"/>
      <c r="K369" s="220"/>
      <c r="L369" s="220"/>
      <c r="M369" s="475"/>
      <c r="N369" s="475"/>
    </row>
    <row r="370" spans="1:14">
      <c r="A370" s="220"/>
      <c r="B370" s="220"/>
      <c r="C370" s="220"/>
      <c r="D370" s="220"/>
      <c r="E370" s="270"/>
      <c r="F370" s="270"/>
      <c r="G370" s="270"/>
      <c r="H370" s="270"/>
      <c r="I370" s="476"/>
      <c r="J370" s="477"/>
      <c r="K370" s="220"/>
      <c r="L370" s="224"/>
      <c r="M370" s="258"/>
      <c r="N370" s="258"/>
    </row>
    <row r="371" spans="1:14">
      <c r="A371" s="259"/>
      <c r="B371" s="450"/>
      <c r="C371" s="547"/>
      <c r="D371" s="224"/>
      <c r="E371" s="548"/>
      <c r="F371" s="450"/>
      <c r="G371" s="227"/>
      <c r="H371" s="476"/>
      <c r="I371" s="476"/>
      <c r="J371" s="551"/>
      <c r="K371" s="476"/>
      <c r="L371" s="551"/>
      <c r="M371" s="226"/>
      <c r="N371" s="226"/>
    </row>
    <row r="372" spans="1:14">
      <c r="A372" s="534"/>
      <c r="B372" s="453"/>
      <c r="C372" s="532"/>
      <c r="D372" s="452"/>
      <c r="E372" s="533"/>
      <c r="F372" s="453"/>
      <c r="G372" s="454"/>
      <c r="H372" s="455"/>
      <c r="I372" s="455"/>
      <c r="J372" s="537"/>
      <c r="K372" s="455"/>
      <c r="L372" s="537"/>
      <c r="M372" s="538"/>
      <c r="N372" s="538"/>
    </row>
    <row r="373" spans="1:14">
      <c r="A373" s="184"/>
      <c r="B373" s="180"/>
      <c r="C373" s="464"/>
      <c r="D373" s="464"/>
      <c r="E373" s="183"/>
      <c r="F373" s="492"/>
      <c r="G373" s="457"/>
      <c r="H373" s="466"/>
      <c r="I373" s="464"/>
      <c r="J373" s="465"/>
      <c r="K373" s="464"/>
      <c r="L373" s="465"/>
      <c r="M373" s="464"/>
      <c r="N373" s="457"/>
    </row>
    <row r="374" spans="1:14">
      <c r="A374" s="184"/>
      <c r="B374" s="484"/>
      <c r="C374" s="464"/>
      <c r="D374" s="464"/>
      <c r="E374" s="457"/>
      <c r="F374" s="465"/>
      <c r="G374" s="457"/>
      <c r="H374" s="466"/>
      <c r="I374" s="464"/>
      <c r="J374" s="483"/>
      <c r="K374" s="464"/>
      <c r="L374" s="465"/>
      <c r="M374" s="464"/>
      <c r="N374" s="464"/>
    </row>
    <row r="375" spans="1:14">
      <c r="A375" s="184"/>
      <c r="B375" s="180"/>
      <c r="C375" s="464"/>
      <c r="D375" s="464"/>
      <c r="E375" s="184"/>
      <c r="F375" s="492"/>
      <c r="G375" s="457"/>
      <c r="H375" s="466"/>
      <c r="I375" s="470"/>
      <c r="J375" s="465"/>
      <c r="K375" s="470"/>
      <c r="L375" s="465"/>
      <c r="M375" s="464"/>
      <c r="N375" s="522"/>
    </row>
    <row r="376" spans="1:14">
      <c r="A376" s="534"/>
      <c r="B376" s="453"/>
      <c r="C376" s="532"/>
      <c r="D376" s="452"/>
      <c r="E376" s="533"/>
      <c r="F376" s="453"/>
      <c r="G376" s="454"/>
      <c r="H376" s="455"/>
      <c r="I376" s="455"/>
      <c r="J376" s="537"/>
      <c r="K376" s="455"/>
      <c r="L376" s="537"/>
      <c r="M376" s="538"/>
      <c r="N376" s="538"/>
    </row>
    <row r="377" spans="1:14">
      <c r="A377" s="179"/>
      <c r="B377" s="180"/>
      <c r="C377" s="464"/>
      <c r="D377" s="464"/>
      <c r="E377" s="457"/>
      <c r="F377" s="492"/>
      <c r="G377" s="457"/>
      <c r="H377" s="466"/>
      <c r="I377" s="470"/>
      <c r="J377" s="465"/>
      <c r="K377" s="470"/>
      <c r="L377" s="465"/>
      <c r="M377" s="464"/>
      <c r="N377" s="522"/>
    </row>
    <row r="378" spans="1:14">
      <c r="A378" s="179"/>
      <c r="B378" s="182"/>
      <c r="C378" s="464"/>
      <c r="D378" s="183"/>
      <c r="E378" s="184"/>
      <c r="F378" s="182"/>
      <c r="G378" s="184"/>
      <c r="H378" s="462"/>
      <c r="I378" s="464"/>
      <c r="J378" s="483"/>
      <c r="K378" s="464"/>
      <c r="L378" s="465"/>
      <c r="M378" s="464"/>
      <c r="N378" s="522"/>
    </row>
    <row r="379" spans="1:14">
      <c r="A379" s="179"/>
      <c r="B379" s="180"/>
      <c r="C379" s="464"/>
      <c r="D379" s="464"/>
      <c r="E379" s="457"/>
      <c r="F379" s="492"/>
      <c r="G379" s="457"/>
      <c r="H379" s="466"/>
      <c r="I379" s="470"/>
      <c r="J379" s="524"/>
      <c r="K379" s="470"/>
      <c r="L379" s="465"/>
      <c r="M379" s="464"/>
      <c r="N379" s="522"/>
    </row>
    <row r="380" spans="1:14">
      <c r="A380" s="179"/>
      <c r="B380" s="180"/>
      <c r="C380" s="179"/>
      <c r="D380" s="183"/>
      <c r="E380" s="181"/>
      <c r="F380" s="180"/>
      <c r="G380" s="332"/>
      <c r="H380" s="528"/>
      <c r="I380" s="181"/>
      <c r="J380" s="191"/>
      <c r="K380" s="179"/>
      <c r="L380" s="180"/>
      <c r="M380" s="201"/>
      <c r="N380" s="522"/>
    </row>
    <row r="381" spans="1:14">
      <c r="A381" s="534"/>
      <c r="B381" s="453"/>
      <c r="C381" s="532"/>
      <c r="D381" s="452"/>
      <c r="E381" s="533"/>
      <c r="F381" s="453"/>
      <c r="G381" s="454"/>
      <c r="H381" s="455"/>
      <c r="I381" s="455"/>
      <c r="J381" s="537"/>
      <c r="K381" s="455"/>
      <c r="L381" s="537"/>
      <c r="M381" s="538"/>
      <c r="N381" s="538"/>
    </row>
    <row r="382" spans="1:14">
      <c r="A382" s="184"/>
      <c r="B382" s="180"/>
      <c r="C382" s="464"/>
      <c r="D382" s="464"/>
      <c r="E382" s="457"/>
      <c r="F382" s="492"/>
      <c r="G382" s="457"/>
      <c r="H382" s="466"/>
      <c r="I382" s="470"/>
      <c r="J382" s="480"/>
      <c r="K382" s="470"/>
      <c r="L382" s="180"/>
      <c r="M382" s="464"/>
      <c r="N382" s="464"/>
    </row>
    <row r="383" spans="1:14">
      <c r="A383" s="184"/>
      <c r="B383" s="211"/>
      <c r="C383" s="457"/>
      <c r="D383" s="457"/>
      <c r="E383" s="181"/>
      <c r="F383" s="211"/>
      <c r="G383" s="184"/>
      <c r="H383" s="462"/>
      <c r="I383" s="501"/>
      <c r="J383" s="480"/>
      <c r="K383" s="457"/>
      <c r="L383" s="480"/>
      <c r="M383" s="514"/>
      <c r="N383" s="457"/>
    </row>
    <row r="384" spans="1:14">
      <c r="A384" s="184"/>
      <c r="B384" s="180"/>
      <c r="C384" s="179"/>
      <c r="D384" s="179"/>
      <c r="E384" s="181"/>
      <c r="F384" s="461"/>
      <c r="G384" s="181"/>
      <c r="H384" s="460"/>
      <c r="I384" s="181"/>
      <c r="J384" s="180"/>
      <c r="K384" s="184"/>
      <c r="L384" s="180"/>
      <c r="M384" s="535"/>
      <c r="N384" s="535"/>
    </row>
    <row r="385" spans="1:11">
      <c r="A385" s="549"/>
      <c r="H385" s="550"/>
      <c r="K385" s="550"/>
    </row>
    <row r="387" spans="2:2">
      <c r="B387" s="453"/>
    </row>
  </sheetData>
  <protectedRanges>
    <protectedRange sqref="F10:H10" name="区域1_22_1_1"/>
    <protectedRange sqref="F10:H10" name="区域1_18_6"/>
    <protectedRange sqref="B10" name="区域1_21_1_1"/>
    <protectedRange sqref="B10" name="区域1_16_4"/>
    <protectedRange sqref="B12:B14" name="区域1_21_5_1"/>
    <protectedRange sqref="B12:B14" name="区域1_32_1_1"/>
    <protectedRange sqref="F12:F14" name="区域1_22_7_1"/>
    <protectedRange sqref="F12:F14" name="区域1_33_1_1"/>
    <protectedRange sqref="G12:H14" name="区域1_22_8_1"/>
    <protectedRange sqref="G12:H14" name="区域1_33_2_1"/>
    <protectedRange sqref="J12 J14" name="区域1_22_9_1"/>
    <protectedRange sqref="J12 J14" name="区域1_33_3_1"/>
    <protectedRange sqref="J13" name="区域1_22_10_1"/>
    <protectedRange sqref="J13" name="区域1_33_4_1"/>
    <protectedRange sqref="F63" name="区域1_3_1_1"/>
    <protectedRange sqref="K63 G63:H63" name="区域1_4_1_1"/>
    <protectedRange sqref="J63" name="区域1_5_1"/>
    <protectedRange sqref="B91" name="区域1_21_2_1"/>
    <protectedRange sqref="B91" name="区域1_16_1_1"/>
    <protectedRange sqref="F91:H91" name="区域1_22_2_1"/>
    <protectedRange sqref="F91:H91" name="区域1_18_1_1"/>
    <protectedRange sqref="J91" name="区域1_22_3_2"/>
    <protectedRange sqref="J91" name="区域1_18_2_2"/>
    <protectedRange sqref="J92:J94" name="区域1_22_3_1_2"/>
    <protectedRange sqref="J92:J94" name="区域1_18_2_1_3"/>
    <protectedRange sqref="B92" name="区域1_21_3_2"/>
    <protectedRange sqref="B92" name="区域1_16_2_2"/>
    <protectedRange sqref="F92:H92" name="区域1_22_5_2"/>
    <protectedRange sqref="F92:H92" name="区域1_18_4_2"/>
    <protectedRange sqref="B94" name="区域1_21_6_1"/>
    <protectedRange sqref="F94:H94" name="区域1_22_11_1"/>
    <protectedRange sqref="J98:J99" name="区域1_22_3_1_3"/>
    <protectedRange sqref="J98:J99" name="区域1_18_2_1_4"/>
    <protectedRange sqref="G97:H97" name="区域1_22_4_2"/>
    <protectedRange sqref="G97:H97" name="区域1_18_3_1"/>
    <protectedRange sqref="B99" name="区域1_21_4_1"/>
    <protectedRange sqref="B99" name="区域1_16_3_1"/>
    <protectedRange sqref="F99:H99" name="区域1_22_6_1"/>
    <protectedRange sqref="F99:H99" name="区域1_18_5_1"/>
    <protectedRange sqref="H98" name="区域1_22_2_1_1_1"/>
    <protectedRange sqref="H98" name="区域1_18_1_1_1_1"/>
    <protectedRange sqref="F98 B98" name="区域1_21_3_1_2"/>
    <protectedRange sqref="F98 B98" name="区域1_16_2_1_2"/>
    <protectedRange sqref="G98" name="区域1_22_5_1_1"/>
    <protectedRange sqref="G98" name="区域1_18_4_1_1"/>
    <protectedRange password="CF7A" sqref="J18:J19" name="区域1_6_1_30_4_1_1_1_1_4_1_1_1_2_1"/>
    <protectedRange sqref="M110" name="区域2_1_1_1_1"/>
    <protectedRange password="CF7A" sqref="B116" name="区域1_21_2_1_2_1"/>
    <protectedRange password="CF7A" sqref="B116" name="区域1_16_4_1_1"/>
    <protectedRange password="CF7A" sqref="F116" name="区域1_22_4_1_3"/>
    <protectedRange password="CF7A" sqref="F116" name="区域1_18_2_1_2_2"/>
    <protectedRange password="CF7A" sqref="G116" name="区域1_22_4_1_1_1"/>
    <protectedRange password="CF7A" sqref="G116" name="区域1_18_2_1_1_1_1"/>
    <protectedRange password="CF7A" sqref="J116 L116" name="区域1_22_4_1_2_1"/>
    <protectedRange password="CF7A" sqref="J116 L116" name="区域1_18_2_1_2_1_1"/>
    <protectedRange sqref="L88:M88" name="区域2_1_3_2_1"/>
    <protectedRange sqref="B52:B54" name="区域1_21_4_1_1_2"/>
    <protectedRange sqref="F52:F54 J52:L52 K53:K54" name="区域1_22_4_1_3_1_6"/>
    <protectedRange sqref="B52:B54" name="区域1_83_1_1_2"/>
    <protectedRange sqref="F52:F54 J52:L52 K53:K54" name="区域1_84_1_1_6"/>
    <protectedRange sqref="J53" name="区域1_22_4_1_3_1_1_1"/>
    <protectedRange sqref="J53" name="区域1_84_1_1_1_1"/>
    <protectedRange sqref="J54" name="区域1_22_4_1_3_1_2_1"/>
    <protectedRange sqref="J54" name="区域1_84_1_1_2_1"/>
    <protectedRange sqref="L53" name="区域1_22_4_1_3_1_3_1"/>
    <protectedRange sqref="L53" name="区域1_84_1_1_3_1"/>
    <protectedRange sqref="L54" name="区域1_22_4_1_3_1_4_1"/>
    <protectedRange sqref="L54" name="区域1_84_1_1_4_1"/>
    <protectedRange sqref="B55:B56" name="区域1_21_4_1_1_3"/>
    <protectedRange sqref="H56:J56 K55:L55 F55:F56" name="区域1_22_4_1_3_1_7"/>
    <protectedRange sqref="H56:J56 F56" name="区域1_53_1_1_1"/>
    <protectedRange sqref="B56" name="区域1_58_1_1_1"/>
    <protectedRange sqref="B55" name="区域1_83_1_1_3"/>
    <protectedRange sqref="F55 K55:L55" name="区域1_84_1_1_7"/>
    <protectedRange sqref="B120" name="区域1_21_3_2_2_1"/>
    <protectedRange password="CF7A" sqref="F120" name="区域1_22_4_8_5_1"/>
    <protectedRange password="CF7A" sqref="F120" name="区域1_9_2_2_5_1"/>
    <protectedRange password="CF7A" sqref="G120" name="区域1_22_4_8_6_1"/>
    <protectedRange password="CF7A" sqref="G120" name="区域1_9_2_2_6_1"/>
    <protectedRange sqref="B58" name="区域1_12_2_1_1"/>
    <protectedRange sqref="F58" name="区域1_13_2_1_1"/>
    <protectedRange sqref="B58" name="区域1_21_3_1_1_1_1"/>
    <protectedRange sqref="H58:J58 F58" name="区域1_22_3_2_1_1_1"/>
    <protectedRange sqref="J59" name="区域1_1_1_1"/>
    <protectedRange sqref="B124" name="区域1_12_2_2_1_1"/>
    <protectedRange sqref="I123" name="区域1_18_2_1_2_2_1_1"/>
    <protectedRange sqref="B123" name="区域1_16_1_1_1_1_1"/>
    <protectedRange sqref="I123" name="区域1_18_2_1_7_1_1"/>
    <protectedRange sqref="B124" name="区域1_12_2_2_2_1"/>
    <protectedRange sqref="B124" name="区域1_21_3_1_1_2_2_1"/>
    <protectedRange sqref="I123" name="区域1_18_2_1_2_2_2_1"/>
    <protectedRange sqref="E123:G123" name="区域1_18_1_1_2_2_1"/>
    <protectedRange sqref="B123" name="区域1_16_1_1_1_2_1"/>
    <protectedRange sqref="E123:G123" name="区域1_18_1_1_1_1_2_1"/>
    <protectedRange sqref="I123" name="区域1_18_2_1_7_2_1"/>
    <protectedRange sqref="B123" name="区域1_21_2_1_1_1"/>
    <protectedRange sqref="B123" name="区域1_16_1_1_2_1"/>
    <protectedRange sqref="F123:H123" name="区域1_22_2_1_2_1"/>
    <protectedRange sqref="F123:H123" name="区域1_18_1_1_5_1"/>
    <protectedRange sqref="J123 L123" name="区域1_22_3_1_1_2"/>
    <protectedRange sqref="J123 L123" name="区域1_18_2_1_1_3"/>
  </protectedRanges>
  <mergeCells count="84">
    <mergeCell ref="A1:N1"/>
    <mergeCell ref="I2:J2"/>
    <mergeCell ref="K2:L2"/>
    <mergeCell ref="M2:N2"/>
    <mergeCell ref="A162:N162"/>
    <mergeCell ref="I163:J163"/>
    <mergeCell ref="K163:L163"/>
    <mergeCell ref="M163:N163"/>
    <mergeCell ref="A225:N225"/>
    <mergeCell ref="I226:J226"/>
    <mergeCell ref="K226:L226"/>
    <mergeCell ref="M226:N226"/>
    <mergeCell ref="A251:N251"/>
    <mergeCell ref="I252:J252"/>
    <mergeCell ref="K252:L252"/>
    <mergeCell ref="M252:N252"/>
    <mergeCell ref="A281:N281"/>
    <mergeCell ref="I282:J282"/>
    <mergeCell ref="K282:L282"/>
    <mergeCell ref="M282:N282"/>
    <mergeCell ref="A307:N307"/>
    <mergeCell ref="I308:J308"/>
    <mergeCell ref="K308:L308"/>
    <mergeCell ref="M308:N308"/>
    <mergeCell ref="A368:N368"/>
    <mergeCell ref="I369:J369"/>
    <mergeCell ref="K369:L369"/>
    <mergeCell ref="M369:N369"/>
    <mergeCell ref="A2:A3"/>
    <mergeCell ref="A163:A164"/>
    <mergeCell ref="A226:A227"/>
    <mergeCell ref="A252:A253"/>
    <mergeCell ref="A282:A283"/>
    <mergeCell ref="A308:A309"/>
    <mergeCell ref="A369:A370"/>
    <mergeCell ref="B2:B3"/>
    <mergeCell ref="B163:B164"/>
    <mergeCell ref="B226:B227"/>
    <mergeCell ref="B252:B253"/>
    <mergeCell ref="B282:B283"/>
    <mergeCell ref="B308:B309"/>
    <mergeCell ref="B369:B370"/>
    <mergeCell ref="C2:C3"/>
    <mergeCell ref="C163:C164"/>
    <mergeCell ref="C226:C227"/>
    <mergeCell ref="C252:C253"/>
    <mergeCell ref="C282:C283"/>
    <mergeCell ref="C308:C309"/>
    <mergeCell ref="C369:C370"/>
    <mergeCell ref="D2:D3"/>
    <mergeCell ref="D163:D164"/>
    <mergeCell ref="D226:D227"/>
    <mergeCell ref="D252:D253"/>
    <mergeCell ref="D282:D283"/>
    <mergeCell ref="D308:D309"/>
    <mergeCell ref="D369:D370"/>
    <mergeCell ref="E2:E3"/>
    <mergeCell ref="E163:E164"/>
    <mergeCell ref="E226:E227"/>
    <mergeCell ref="E252:E253"/>
    <mergeCell ref="E282:E283"/>
    <mergeCell ref="E308:E309"/>
    <mergeCell ref="E369:E370"/>
    <mergeCell ref="F2:F3"/>
    <mergeCell ref="F163:F164"/>
    <mergeCell ref="F226:F227"/>
    <mergeCell ref="F252:F253"/>
    <mergeCell ref="F282:F283"/>
    <mergeCell ref="F308:F309"/>
    <mergeCell ref="F369:F370"/>
    <mergeCell ref="G2:G3"/>
    <mergeCell ref="G163:G164"/>
    <mergeCell ref="G226:G227"/>
    <mergeCell ref="G252:G253"/>
    <mergeCell ref="G282:G283"/>
    <mergeCell ref="G308:G309"/>
    <mergeCell ref="G369:G370"/>
    <mergeCell ref="H2:H3"/>
    <mergeCell ref="H163:H164"/>
    <mergeCell ref="H226:H227"/>
    <mergeCell ref="H252:H253"/>
    <mergeCell ref="H282:H283"/>
    <mergeCell ref="H308:H309"/>
    <mergeCell ref="H369:H370"/>
  </mergeCells>
  <dataValidations count="4">
    <dataValidation type="list" allowBlank="1" showInputMessage="1" showErrorMessage="1" errorTitle="出错提示" error="请单击向下三角尖,并从列表框中的备选答案中选择一个." sqref="E9 E11 E65 E6:E7">
      <formula1>INDIRECT(#REF!)</formula1>
    </dataValidation>
    <dataValidation allowBlank="1" showErrorMessage="1" sqref="J51 B62 F82 B85 B102 F102 F113 F115 B48:B49 B95:B96 B113:B115 F95:F96 J47:J49"/>
    <dataValidation type="list" allowBlank="1" showInputMessage="1" showErrorMessage="1" errorTitle="温馨提示" error="请单击向下三角尖,并从列表框中的备选答案中选择一个." sqref="D48:D51 D118:D119">
      <formula1>__xlbgnm.</formula1>
    </dataValidation>
    <dataValidation type="list" allowBlank="1" showInputMessage="1" showErrorMessage="1" errorTitle="提示框" error="请单击向下三角尖,并从列表框中的备选答案中选择一个." sqref="E55:E56">
      <formula1>__1_</formula1>
    </dataValidation>
  </dataValidations>
  <pageMargins left="0.4" right="0.279166666666667" top="0.55" bottom="0.41875" header="0.309027777777778" footer="0.16875"/>
  <pageSetup paperSize="9" scale="96" orientation="landscape"/>
  <headerFooter alignWithMargins="0">
    <oddFooter>&amp;C第 &amp;P 页</oddFooter>
  </headerFooter>
  <rowBreaks count="1" manualBreakCount="1">
    <brk id="124"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58"/>
  <sheetViews>
    <sheetView view="pageBreakPreview" zoomScaleNormal="85" workbookViewId="0">
      <pane ySplit="3" topLeftCell="A4" activePane="bottomLeft" state="frozen"/>
      <selection/>
      <selection pane="bottomLeft" activeCell="A1" sqref="A1:N1"/>
    </sheetView>
  </sheetViews>
  <sheetFormatPr defaultColWidth="9" defaultRowHeight="14.25"/>
  <cols>
    <col min="1" max="1" width="3.75" style="443" customWidth="1"/>
    <col min="2" max="2" width="12.25" style="444" customWidth="1"/>
    <col min="3" max="3" width="5.875" hidden="1" customWidth="1"/>
    <col min="4" max="4" width="6.375" style="443" customWidth="1"/>
    <col min="5" max="5" width="6.5" style="445" customWidth="1"/>
    <col min="6" max="6" width="25" style="446" customWidth="1"/>
    <col min="7" max="7" width="6.2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"合计"&amp;SUBTOTAL(3,A4:A269)-4&amp;"个"</f>
        <v>合计55个</v>
      </c>
      <c r="C4" s="258"/>
      <c r="D4" s="258"/>
      <c r="E4" s="389"/>
      <c r="F4" s="389"/>
      <c r="G4" s="389"/>
      <c r="H4" s="451">
        <f t="shared" ref="H4:I4" si="0">SUM(H5,H33,H49)</f>
        <v>1656500</v>
      </c>
      <c r="I4" s="451">
        <f t="shared" si="0"/>
        <v>172400</v>
      </c>
      <c r="J4" s="478"/>
      <c r="K4" s="451">
        <f>SUM(K5,K33,K49)</f>
        <v>370200</v>
      </c>
      <c r="L4" s="258"/>
      <c r="M4" s="258"/>
      <c r="N4" s="258"/>
    </row>
    <row r="5" s="440" customFormat="1" ht="20.1" customHeight="1" spans="1:14">
      <c r="A5" s="452" t="s">
        <v>24</v>
      </c>
      <c r="B5" s="453" t="str">
        <f>"在建项目"&amp;SUBTOTAL(3,A5:A33)-2&amp;"个"</f>
        <v>在建项目27个</v>
      </c>
      <c r="C5" s="452"/>
      <c r="D5" s="452"/>
      <c r="E5" s="454"/>
      <c r="F5" s="454"/>
      <c r="G5" s="454"/>
      <c r="H5" s="455">
        <f t="shared" ref="H5:I5" si="1">SUM(H6:H48)</f>
        <v>951200</v>
      </c>
      <c r="I5" s="455">
        <f t="shared" si="1"/>
        <v>172400</v>
      </c>
      <c r="J5" s="453"/>
      <c r="K5" s="455">
        <f>SUM(K6:K48)</f>
        <v>312200</v>
      </c>
      <c r="L5" s="452"/>
      <c r="M5" s="452"/>
      <c r="N5" s="452"/>
    </row>
    <row r="6" s="498" customFormat="1" ht="22.5" spans="1:256">
      <c r="A6" s="184">
        <v>1</v>
      </c>
      <c r="B6" s="211" t="s">
        <v>314</v>
      </c>
      <c r="C6" s="248"/>
      <c r="D6" s="248" t="s">
        <v>433</v>
      </c>
      <c r="E6" s="457" t="s">
        <v>267</v>
      </c>
      <c r="F6" s="180" t="s">
        <v>1932</v>
      </c>
      <c r="G6" s="184" t="s">
        <v>106</v>
      </c>
      <c r="H6" s="219">
        <v>3000</v>
      </c>
      <c r="I6" s="487"/>
      <c r="J6" s="521" t="s">
        <v>1606</v>
      </c>
      <c r="K6" s="291">
        <v>1000</v>
      </c>
      <c r="L6" s="480" t="s">
        <v>1933</v>
      </c>
      <c r="M6" s="181" t="s">
        <v>289</v>
      </c>
      <c r="N6" s="457" t="s">
        <v>33</v>
      </c>
      <c r="IQ6"/>
      <c r="IR6"/>
      <c r="IS6"/>
      <c r="IT6"/>
      <c r="IU6"/>
      <c r="IV6"/>
    </row>
    <row r="7" s="502" customFormat="1" ht="22.5" spans="1:256">
      <c r="A7" s="470">
        <v>2</v>
      </c>
      <c r="B7" s="180" t="s">
        <v>1022</v>
      </c>
      <c r="C7" s="464" t="s">
        <v>858</v>
      </c>
      <c r="D7" s="201" t="s">
        <v>852</v>
      </c>
      <c r="E7" s="464" t="s">
        <v>984</v>
      </c>
      <c r="F7" s="492" t="s">
        <v>1502</v>
      </c>
      <c r="G7" s="464" t="s">
        <v>119</v>
      </c>
      <c r="H7" s="466">
        <v>32000</v>
      </c>
      <c r="I7" s="464">
        <v>20000</v>
      </c>
      <c r="J7" s="465" t="s">
        <v>1503</v>
      </c>
      <c r="K7" s="464">
        <v>12000</v>
      </c>
      <c r="L7" s="465" t="s">
        <v>1504</v>
      </c>
      <c r="M7" s="464" t="s">
        <v>33</v>
      </c>
      <c r="N7" s="522" t="s">
        <v>34</v>
      </c>
      <c r="O7" s="507"/>
      <c r="IQ7"/>
      <c r="IR7"/>
      <c r="IS7"/>
      <c r="IT7"/>
      <c r="IU7"/>
      <c r="IV7"/>
    </row>
    <row r="8" s="441" customFormat="1" ht="22.5" spans="1:256">
      <c r="A8" s="184">
        <v>3</v>
      </c>
      <c r="B8" s="520" t="s">
        <v>1025</v>
      </c>
      <c r="C8" s="464" t="s">
        <v>103</v>
      </c>
      <c r="D8" s="464" t="s">
        <v>433</v>
      </c>
      <c r="E8" s="457" t="s">
        <v>984</v>
      </c>
      <c r="F8" s="492" t="s">
        <v>1026</v>
      </c>
      <c r="G8" s="457" t="s">
        <v>106</v>
      </c>
      <c r="H8" s="466">
        <v>5000</v>
      </c>
      <c r="I8" s="464"/>
      <c r="J8" s="465" t="s">
        <v>1485</v>
      </c>
      <c r="K8" s="464">
        <v>3500</v>
      </c>
      <c r="L8" s="465" t="s">
        <v>1486</v>
      </c>
      <c r="M8" s="464" t="s">
        <v>92</v>
      </c>
      <c r="N8" s="522" t="s">
        <v>34</v>
      </c>
      <c r="IQ8"/>
      <c r="IR8"/>
      <c r="IS8"/>
      <c r="IT8"/>
      <c r="IU8"/>
      <c r="IV8"/>
    </row>
    <row r="9" s="448" customFormat="1" ht="24" spans="1:256">
      <c r="A9" s="470">
        <v>4</v>
      </c>
      <c r="B9" s="523" t="s">
        <v>1028</v>
      </c>
      <c r="C9" s="464" t="s">
        <v>103</v>
      </c>
      <c r="D9" s="464" t="s">
        <v>433</v>
      </c>
      <c r="E9" s="457" t="s">
        <v>984</v>
      </c>
      <c r="F9" s="492" t="s">
        <v>1029</v>
      </c>
      <c r="G9" s="457" t="s">
        <v>106</v>
      </c>
      <c r="H9" s="466">
        <v>5000</v>
      </c>
      <c r="I9" s="470"/>
      <c r="J9" s="524" t="s">
        <v>1487</v>
      </c>
      <c r="K9" s="470">
        <v>3000</v>
      </c>
      <c r="L9" s="465" t="s">
        <v>1488</v>
      </c>
      <c r="M9" s="464" t="s">
        <v>289</v>
      </c>
      <c r="N9" s="464" t="s">
        <v>173</v>
      </c>
      <c r="IQ9"/>
      <c r="IR9"/>
      <c r="IS9"/>
      <c r="IT9"/>
      <c r="IU9"/>
      <c r="IV9"/>
    </row>
    <row r="10" s="448" customFormat="1" ht="33.75" spans="1:256">
      <c r="A10" s="184">
        <v>5</v>
      </c>
      <c r="B10" s="182" t="s">
        <v>1143</v>
      </c>
      <c r="C10" s="464" t="s">
        <v>50</v>
      </c>
      <c r="D10" s="183" t="s">
        <v>433</v>
      </c>
      <c r="E10" s="184" t="s">
        <v>1144</v>
      </c>
      <c r="F10" s="182" t="s">
        <v>1145</v>
      </c>
      <c r="G10" s="184" t="s">
        <v>60</v>
      </c>
      <c r="H10" s="462">
        <v>8000</v>
      </c>
      <c r="I10" s="183">
        <v>4000</v>
      </c>
      <c r="J10" s="484" t="s">
        <v>1146</v>
      </c>
      <c r="K10" s="464">
        <v>4000</v>
      </c>
      <c r="L10" s="465" t="s">
        <v>1147</v>
      </c>
      <c r="M10" s="464" t="s">
        <v>33</v>
      </c>
      <c r="N10" s="457" t="s">
        <v>34</v>
      </c>
      <c r="IQ10"/>
      <c r="IR10"/>
      <c r="IS10"/>
      <c r="IT10"/>
      <c r="IU10"/>
      <c r="IV10"/>
    </row>
    <row r="11" s="448" customFormat="1" ht="22.5" spans="1:256">
      <c r="A11" s="470">
        <v>6</v>
      </c>
      <c r="B11" s="182" t="s">
        <v>1153</v>
      </c>
      <c r="C11" s="464" t="s">
        <v>50</v>
      </c>
      <c r="D11" s="183" t="s">
        <v>433</v>
      </c>
      <c r="E11" s="184" t="s">
        <v>1144</v>
      </c>
      <c r="F11" s="182" t="s">
        <v>1154</v>
      </c>
      <c r="G11" s="184" t="s">
        <v>460</v>
      </c>
      <c r="H11" s="462">
        <v>18000</v>
      </c>
      <c r="I11" s="183">
        <v>13000</v>
      </c>
      <c r="J11" s="484" t="s">
        <v>1155</v>
      </c>
      <c r="K11" s="464">
        <v>5000</v>
      </c>
      <c r="L11" s="465" t="s">
        <v>1156</v>
      </c>
      <c r="M11" s="464" t="s">
        <v>33</v>
      </c>
      <c r="N11" s="457" t="s">
        <v>34</v>
      </c>
      <c r="IQ11"/>
      <c r="IR11"/>
      <c r="IS11"/>
      <c r="IT11"/>
      <c r="IU11"/>
      <c r="IV11"/>
    </row>
    <row r="12" s="448" customFormat="1" ht="22.5" spans="1:256">
      <c r="A12" s="184">
        <v>7</v>
      </c>
      <c r="B12" s="182" t="s">
        <v>1160</v>
      </c>
      <c r="C12" s="464" t="s">
        <v>50</v>
      </c>
      <c r="D12" s="183" t="s">
        <v>433</v>
      </c>
      <c r="E12" s="184" t="s">
        <v>1144</v>
      </c>
      <c r="F12" s="182" t="s">
        <v>1161</v>
      </c>
      <c r="G12" s="184" t="s">
        <v>747</v>
      </c>
      <c r="H12" s="462">
        <v>5000</v>
      </c>
      <c r="I12" s="183">
        <v>3000</v>
      </c>
      <c r="J12" s="484" t="s">
        <v>1505</v>
      </c>
      <c r="K12" s="464">
        <v>2000</v>
      </c>
      <c r="L12" s="465" t="s">
        <v>1163</v>
      </c>
      <c r="M12" s="464" t="s">
        <v>33</v>
      </c>
      <c r="N12" s="457" t="s">
        <v>34</v>
      </c>
      <c r="IQ12"/>
      <c r="IR12"/>
      <c r="IS12"/>
      <c r="IT12"/>
      <c r="IU12"/>
      <c r="IV12"/>
    </row>
    <row r="13" s="448" customFormat="1" ht="45" spans="1:256">
      <c r="A13" s="470">
        <v>8</v>
      </c>
      <c r="B13" s="182" t="s">
        <v>1166</v>
      </c>
      <c r="C13" s="464" t="s">
        <v>50</v>
      </c>
      <c r="D13" s="183" t="s">
        <v>433</v>
      </c>
      <c r="E13" s="184" t="s">
        <v>1144</v>
      </c>
      <c r="F13" s="182" t="s">
        <v>1167</v>
      </c>
      <c r="G13" s="184" t="s">
        <v>60</v>
      </c>
      <c r="H13" s="462">
        <v>60000</v>
      </c>
      <c r="I13" s="183">
        <v>10000</v>
      </c>
      <c r="J13" s="484" t="s">
        <v>1168</v>
      </c>
      <c r="K13" s="464">
        <v>20000</v>
      </c>
      <c r="L13" s="465" t="s">
        <v>1169</v>
      </c>
      <c r="M13" s="464" t="s">
        <v>33</v>
      </c>
      <c r="N13" s="457" t="s">
        <v>34</v>
      </c>
      <c r="IQ13"/>
      <c r="IR13"/>
      <c r="IS13"/>
      <c r="IT13"/>
      <c r="IU13"/>
      <c r="IV13"/>
    </row>
    <row r="14" s="448" customFormat="1" ht="33.75" spans="1:256">
      <c r="A14" s="184">
        <v>9</v>
      </c>
      <c r="B14" s="182" t="s">
        <v>1175</v>
      </c>
      <c r="C14" s="464" t="s">
        <v>50</v>
      </c>
      <c r="D14" s="183" t="s">
        <v>433</v>
      </c>
      <c r="E14" s="184" t="s">
        <v>1144</v>
      </c>
      <c r="F14" s="182" t="s">
        <v>1176</v>
      </c>
      <c r="G14" s="184" t="s">
        <v>119</v>
      </c>
      <c r="H14" s="462">
        <v>6000</v>
      </c>
      <c r="I14" s="183">
        <v>3000</v>
      </c>
      <c r="J14" s="484" t="s">
        <v>1177</v>
      </c>
      <c r="K14" s="464">
        <v>3000</v>
      </c>
      <c r="L14" s="465" t="s">
        <v>1178</v>
      </c>
      <c r="M14" s="464" t="s">
        <v>33</v>
      </c>
      <c r="N14" s="457" t="s">
        <v>34</v>
      </c>
      <c r="IQ14"/>
      <c r="IR14"/>
      <c r="IS14"/>
      <c r="IT14"/>
      <c r="IU14"/>
      <c r="IV14"/>
    </row>
    <row r="15" s="448" customFormat="1" ht="33.75" spans="1:256">
      <c r="A15" s="470">
        <v>10</v>
      </c>
      <c r="B15" s="182" t="s">
        <v>1181</v>
      </c>
      <c r="C15" s="464" t="s">
        <v>50</v>
      </c>
      <c r="D15" s="183" t="s">
        <v>433</v>
      </c>
      <c r="E15" s="184" t="s">
        <v>1144</v>
      </c>
      <c r="F15" s="182" t="s">
        <v>1182</v>
      </c>
      <c r="G15" s="184" t="s">
        <v>119</v>
      </c>
      <c r="H15" s="462">
        <v>5000</v>
      </c>
      <c r="I15" s="183">
        <v>2000</v>
      </c>
      <c r="J15" s="484" t="s">
        <v>1506</v>
      </c>
      <c r="K15" s="464">
        <v>3000</v>
      </c>
      <c r="L15" s="465" t="s">
        <v>1178</v>
      </c>
      <c r="M15" s="464" t="s">
        <v>33</v>
      </c>
      <c r="N15" s="457" t="s">
        <v>34</v>
      </c>
      <c r="IQ15"/>
      <c r="IR15"/>
      <c r="IS15"/>
      <c r="IT15"/>
      <c r="IU15"/>
      <c r="IV15"/>
    </row>
    <row r="16" s="448" customFormat="1" ht="22.5" spans="1:256">
      <c r="A16" s="184">
        <v>11</v>
      </c>
      <c r="B16" s="182" t="s">
        <v>1192</v>
      </c>
      <c r="C16" s="464" t="s">
        <v>50</v>
      </c>
      <c r="D16" s="183" t="s">
        <v>433</v>
      </c>
      <c r="E16" s="184" t="s">
        <v>1144</v>
      </c>
      <c r="F16" s="182" t="s">
        <v>1193</v>
      </c>
      <c r="G16" s="184" t="s">
        <v>89</v>
      </c>
      <c r="H16" s="462">
        <v>9000</v>
      </c>
      <c r="I16" s="183">
        <v>3000</v>
      </c>
      <c r="J16" s="484" t="s">
        <v>1490</v>
      </c>
      <c r="K16" s="464">
        <v>5000</v>
      </c>
      <c r="L16" s="465" t="s">
        <v>1178</v>
      </c>
      <c r="M16" s="464" t="s">
        <v>92</v>
      </c>
      <c r="N16" s="457" t="s">
        <v>34</v>
      </c>
      <c r="IQ16"/>
      <c r="IR16"/>
      <c r="IS16"/>
      <c r="IT16"/>
      <c r="IU16"/>
      <c r="IV16"/>
    </row>
    <row r="17" s="448" customFormat="1" ht="33.75" spans="1:256">
      <c r="A17" s="470">
        <v>12</v>
      </c>
      <c r="B17" s="182" t="s">
        <v>1196</v>
      </c>
      <c r="C17" s="464" t="s">
        <v>50</v>
      </c>
      <c r="D17" s="183" t="s">
        <v>433</v>
      </c>
      <c r="E17" s="184" t="s">
        <v>1144</v>
      </c>
      <c r="F17" s="182" t="s">
        <v>1197</v>
      </c>
      <c r="G17" s="184" t="s">
        <v>119</v>
      </c>
      <c r="H17" s="462">
        <v>6000</v>
      </c>
      <c r="I17" s="183">
        <v>3000</v>
      </c>
      <c r="J17" s="484" t="s">
        <v>1507</v>
      </c>
      <c r="K17" s="464">
        <v>3000</v>
      </c>
      <c r="L17" s="465" t="s">
        <v>1199</v>
      </c>
      <c r="M17" s="464" t="s">
        <v>33</v>
      </c>
      <c r="N17" s="457" t="s">
        <v>79</v>
      </c>
      <c r="IQ17"/>
      <c r="IR17"/>
      <c r="IS17"/>
      <c r="IT17"/>
      <c r="IU17"/>
      <c r="IV17"/>
    </row>
    <row r="18" s="448" customFormat="1" ht="45" spans="1:256">
      <c r="A18" s="184">
        <v>13</v>
      </c>
      <c r="B18" s="182" t="s">
        <v>1202</v>
      </c>
      <c r="C18" s="464" t="s">
        <v>50</v>
      </c>
      <c r="D18" s="183" t="s">
        <v>433</v>
      </c>
      <c r="E18" s="184" t="s">
        <v>1144</v>
      </c>
      <c r="F18" s="182" t="s">
        <v>1203</v>
      </c>
      <c r="G18" s="184" t="s">
        <v>106</v>
      </c>
      <c r="H18" s="462">
        <v>6000</v>
      </c>
      <c r="I18" s="184">
        <v>3000</v>
      </c>
      <c r="J18" s="484" t="s">
        <v>1491</v>
      </c>
      <c r="K18" s="464">
        <v>3000</v>
      </c>
      <c r="L18" s="465" t="s">
        <v>1205</v>
      </c>
      <c r="M18" s="464" t="s">
        <v>122</v>
      </c>
      <c r="N18" s="464" t="s">
        <v>33</v>
      </c>
      <c r="IQ18"/>
      <c r="IR18"/>
      <c r="IS18"/>
      <c r="IT18"/>
      <c r="IU18"/>
      <c r="IV18"/>
    </row>
    <row r="19" s="448" customFormat="1" ht="22.5" spans="1:256">
      <c r="A19" s="470">
        <v>14</v>
      </c>
      <c r="B19" s="182" t="s">
        <v>1208</v>
      </c>
      <c r="C19" s="464" t="s">
        <v>50</v>
      </c>
      <c r="D19" s="183" t="s">
        <v>433</v>
      </c>
      <c r="E19" s="184" t="s">
        <v>1144</v>
      </c>
      <c r="F19" s="182" t="s">
        <v>1492</v>
      </c>
      <c r="G19" s="184" t="s">
        <v>106</v>
      </c>
      <c r="H19" s="462">
        <v>5000</v>
      </c>
      <c r="I19" s="183">
        <v>2500</v>
      </c>
      <c r="J19" s="484" t="s">
        <v>1493</v>
      </c>
      <c r="K19" s="464">
        <v>2500</v>
      </c>
      <c r="L19" s="465" t="s">
        <v>1205</v>
      </c>
      <c r="M19" s="464" t="s">
        <v>122</v>
      </c>
      <c r="N19" s="464" t="s">
        <v>33</v>
      </c>
      <c r="IQ19"/>
      <c r="IR19"/>
      <c r="IS19"/>
      <c r="IT19"/>
      <c r="IU19"/>
      <c r="IV19"/>
    </row>
    <row r="20" s="448" customFormat="1" ht="22.5" spans="1:256">
      <c r="A20" s="184">
        <v>15</v>
      </c>
      <c r="B20" s="182" t="s">
        <v>1213</v>
      </c>
      <c r="C20" s="464" t="s">
        <v>50</v>
      </c>
      <c r="D20" s="183" t="s">
        <v>433</v>
      </c>
      <c r="E20" s="184" t="s">
        <v>1144</v>
      </c>
      <c r="F20" s="182" t="s">
        <v>1508</v>
      </c>
      <c r="G20" s="184" t="s">
        <v>119</v>
      </c>
      <c r="H20" s="462">
        <v>8000</v>
      </c>
      <c r="I20" s="183">
        <v>4000</v>
      </c>
      <c r="J20" s="484" t="s">
        <v>1509</v>
      </c>
      <c r="K20" s="464">
        <v>4000</v>
      </c>
      <c r="L20" s="465" t="s">
        <v>1178</v>
      </c>
      <c r="M20" s="464" t="s">
        <v>33</v>
      </c>
      <c r="N20" s="457" t="s">
        <v>34</v>
      </c>
      <c r="IQ20"/>
      <c r="IR20"/>
      <c r="IS20"/>
      <c r="IT20"/>
      <c r="IU20"/>
      <c r="IV20"/>
    </row>
    <row r="21" s="448" customFormat="1" ht="22.5" spans="1:256">
      <c r="A21" s="470">
        <v>16</v>
      </c>
      <c r="B21" s="182" t="s">
        <v>1219</v>
      </c>
      <c r="C21" s="464" t="s">
        <v>26</v>
      </c>
      <c r="D21" s="183" t="s">
        <v>433</v>
      </c>
      <c r="E21" s="184" t="s">
        <v>1144</v>
      </c>
      <c r="F21" s="182" t="s">
        <v>1510</v>
      </c>
      <c r="G21" s="184" t="s">
        <v>119</v>
      </c>
      <c r="H21" s="462">
        <v>1000</v>
      </c>
      <c r="I21" s="183">
        <v>500</v>
      </c>
      <c r="J21" s="484" t="s">
        <v>1511</v>
      </c>
      <c r="K21" s="464">
        <v>500</v>
      </c>
      <c r="L21" s="465" t="s">
        <v>1512</v>
      </c>
      <c r="M21" s="464" t="s">
        <v>33</v>
      </c>
      <c r="N21" s="457" t="s">
        <v>79</v>
      </c>
      <c r="IQ21"/>
      <c r="IR21"/>
      <c r="IS21"/>
      <c r="IT21"/>
      <c r="IU21"/>
      <c r="IV21"/>
    </row>
    <row r="22" s="448" customFormat="1" ht="22.5" spans="1:256">
      <c r="A22" s="184">
        <v>17</v>
      </c>
      <c r="B22" s="182" t="s">
        <v>1225</v>
      </c>
      <c r="C22" s="464" t="s">
        <v>26</v>
      </c>
      <c r="D22" s="183" t="s">
        <v>433</v>
      </c>
      <c r="E22" s="184" t="s">
        <v>1144</v>
      </c>
      <c r="F22" s="182" t="s">
        <v>1513</v>
      </c>
      <c r="G22" s="184" t="s">
        <v>119</v>
      </c>
      <c r="H22" s="462">
        <v>4500</v>
      </c>
      <c r="I22" s="183">
        <v>1500</v>
      </c>
      <c r="J22" s="484" t="s">
        <v>1514</v>
      </c>
      <c r="K22" s="464">
        <v>3000</v>
      </c>
      <c r="L22" s="465" t="s">
        <v>1178</v>
      </c>
      <c r="M22" s="464" t="s">
        <v>33</v>
      </c>
      <c r="N22" s="457" t="s">
        <v>79</v>
      </c>
      <c r="IQ22"/>
      <c r="IR22"/>
      <c r="IS22"/>
      <c r="IT22"/>
      <c r="IU22"/>
      <c r="IV22"/>
    </row>
    <row r="23" s="448" customFormat="1" ht="22.5" spans="1:256">
      <c r="A23" s="470">
        <v>18</v>
      </c>
      <c r="B23" s="182" t="s">
        <v>1230</v>
      </c>
      <c r="C23" s="464" t="s">
        <v>26</v>
      </c>
      <c r="D23" s="183" t="s">
        <v>433</v>
      </c>
      <c r="E23" s="184" t="s">
        <v>1144</v>
      </c>
      <c r="F23" s="182" t="s">
        <v>1231</v>
      </c>
      <c r="G23" s="184" t="s">
        <v>119</v>
      </c>
      <c r="H23" s="462">
        <v>2500</v>
      </c>
      <c r="I23" s="183">
        <v>1000</v>
      </c>
      <c r="J23" s="484" t="s">
        <v>1515</v>
      </c>
      <c r="K23" s="464">
        <v>1500</v>
      </c>
      <c r="L23" s="465" t="s">
        <v>1178</v>
      </c>
      <c r="M23" s="464" t="s">
        <v>33</v>
      </c>
      <c r="N23" s="457" t="s">
        <v>79</v>
      </c>
      <c r="IQ23"/>
      <c r="IR23"/>
      <c r="IS23"/>
      <c r="IT23"/>
      <c r="IU23"/>
      <c r="IV23"/>
    </row>
    <row r="24" s="503" customFormat="1" ht="22.5" spans="1:256">
      <c r="A24" s="184">
        <v>19</v>
      </c>
      <c r="B24" s="182" t="s">
        <v>1260</v>
      </c>
      <c r="C24" s="464"/>
      <c r="D24" s="183" t="s">
        <v>433</v>
      </c>
      <c r="E24" s="183" t="s">
        <v>1144</v>
      </c>
      <c r="F24" s="182" t="s">
        <v>1261</v>
      </c>
      <c r="G24" s="183" t="s">
        <v>119</v>
      </c>
      <c r="H24" s="462">
        <v>2000</v>
      </c>
      <c r="I24" s="184">
        <v>800</v>
      </c>
      <c r="J24" s="484" t="s">
        <v>1934</v>
      </c>
      <c r="K24" s="464">
        <v>1200</v>
      </c>
      <c r="L24" s="465" t="s">
        <v>1517</v>
      </c>
      <c r="M24" s="464" t="s">
        <v>33</v>
      </c>
      <c r="N24" s="457" t="s">
        <v>34</v>
      </c>
      <c r="O24" s="507"/>
      <c r="IQ24"/>
      <c r="IR24"/>
      <c r="IS24"/>
      <c r="IT24"/>
      <c r="IU24"/>
      <c r="IV24"/>
    </row>
    <row r="25" s="448" customFormat="1" ht="33.75" spans="1:256">
      <c r="A25" s="470">
        <v>20</v>
      </c>
      <c r="B25" s="182" t="s">
        <v>1264</v>
      </c>
      <c r="C25" s="464" t="s">
        <v>50</v>
      </c>
      <c r="D25" s="183" t="s">
        <v>433</v>
      </c>
      <c r="E25" s="184" t="s">
        <v>1265</v>
      </c>
      <c r="F25" s="182" t="s">
        <v>1518</v>
      </c>
      <c r="G25" s="184" t="s">
        <v>53</v>
      </c>
      <c r="H25" s="462">
        <v>4000</v>
      </c>
      <c r="I25" s="183">
        <v>2000</v>
      </c>
      <c r="J25" s="484" t="s">
        <v>1267</v>
      </c>
      <c r="K25" s="464">
        <v>2000</v>
      </c>
      <c r="L25" s="465" t="s">
        <v>1268</v>
      </c>
      <c r="M25" s="464" t="s">
        <v>33</v>
      </c>
      <c r="N25" s="457" t="s">
        <v>34</v>
      </c>
      <c r="IQ25"/>
      <c r="IR25"/>
      <c r="IS25"/>
      <c r="IT25"/>
      <c r="IU25"/>
      <c r="IV25"/>
    </row>
    <row r="26" s="448" customFormat="1" ht="33.75" spans="1:256">
      <c r="A26" s="184">
        <v>21</v>
      </c>
      <c r="B26" s="182" t="s">
        <v>1273</v>
      </c>
      <c r="C26" s="464" t="s">
        <v>50</v>
      </c>
      <c r="D26" s="183" t="s">
        <v>433</v>
      </c>
      <c r="E26" s="184" t="s">
        <v>1265</v>
      </c>
      <c r="F26" s="182" t="s">
        <v>1519</v>
      </c>
      <c r="G26" s="184" t="s">
        <v>119</v>
      </c>
      <c r="H26" s="462">
        <v>20000</v>
      </c>
      <c r="I26" s="183">
        <v>10000</v>
      </c>
      <c r="J26" s="484" t="s">
        <v>1275</v>
      </c>
      <c r="K26" s="464">
        <v>10000</v>
      </c>
      <c r="L26" s="465" t="s">
        <v>1276</v>
      </c>
      <c r="M26" s="464" t="s">
        <v>33</v>
      </c>
      <c r="N26" s="457" t="s">
        <v>34</v>
      </c>
      <c r="IQ26"/>
      <c r="IR26"/>
      <c r="IS26"/>
      <c r="IT26"/>
      <c r="IU26"/>
      <c r="IV26"/>
    </row>
    <row r="27" s="448" customFormat="1" ht="56.25" spans="1:256">
      <c r="A27" s="470">
        <v>22</v>
      </c>
      <c r="B27" s="182" t="s">
        <v>1279</v>
      </c>
      <c r="C27" s="464" t="s">
        <v>50</v>
      </c>
      <c r="D27" s="183" t="s">
        <v>433</v>
      </c>
      <c r="E27" s="184" t="s">
        <v>1265</v>
      </c>
      <c r="F27" s="182" t="s">
        <v>1280</v>
      </c>
      <c r="G27" s="184" t="s">
        <v>460</v>
      </c>
      <c r="H27" s="462">
        <v>82500</v>
      </c>
      <c r="I27" s="183">
        <v>30000</v>
      </c>
      <c r="J27" s="484" t="s">
        <v>1520</v>
      </c>
      <c r="K27" s="464">
        <v>30000</v>
      </c>
      <c r="L27" s="465" t="s">
        <v>1282</v>
      </c>
      <c r="M27" s="464" t="s">
        <v>33</v>
      </c>
      <c r="N27" s="457" t="s">
        <v>34</v>
      </c>
      <c r="IQ27"/>
      <c r="IR27"/>
      <c r="IS27"/>
      <c r="IT27"/>
      <c r="IU27"/>
      <c r="IV27"/>
    </row>
    <row r="28" s="448" customFormat="1" ht="67.5" spans="1:256">
      <c r="A28" s="184">
        <v>23</v>
      </c>
      <c r="B28" s="182" t="s">
        <v>1285</v>
      </c>
      <c r="C28" s="464" t="s">
        <v>50</v>
      </c>
      <c r="D28" s="183" t="s">
        <v>433</v>
      </c>
      <c r="E28" s="184" t="s">
        <v>1265</v>
      </c>
      <c r="F28" s="182" t="s">
        <v>1521</v>
      </c>
      <c r="G28" s="184" t="s">
        <v>449</v>
      </c>
      <c r="H28" s="462">
        <v>55600</v>
      </c>
      <c r="I28" s="183">
        <v>30000</v>
      </c>
      <c r="J28" s="484" t="s">
        <v>1520</v>
      </c>
      <c r="K28" s="464">
        <v>15000</v>
      </c>
      <c r="L28" s="465" t="s">
        <v>1287</v>
      </c>
      <c r="M28" s="464" t="s">
        <v>33</v>
      </c>
      <c r="N28" s="457" t="s">
        <v>34</v>
      </c>
      <c r="IQ28"/>
      <c r="IR28"/>
      <c r="IS28"/>
      <c r="IT28"/>
      <c r="IU28"/>
      <c r="IV28"/>
    </row>
    <row r="29" s="448" customFormat="1" ht="33.75" spans="1:256">
      <c r="A29" s="470">
        <v>24</v>
      </c>
      <c r="B29" s="182" t="s">
        <v>1290</v>
      </c>
      <c r="C29" s="464" t="s">
        <v>50</v>
      </c>
      <c r="D29" s="183" t="s">
        <v>433</v>
      </c>
      <c r="E29" s="184" t="s">
        <v>1265</v>
      </c>
      <c r="F29" s="182" t="s">
        <v>1522</v>
      </c>
      <c r="G29" s="184" t="s">
        <v>449</v>
      </c>
      <c r="H29" s="462">
        <v>12600</v>
      </c>
      <c r="I29" s="183">
        <v>6600</v>
      </c>
      <c r="J29" s="484" t="s">
        <v>1292</v>
      </c>
      <c r="K29" s="464">
        <v>6000</v>
      </c>
      <c r="L29" s="465" t="s">
        <v>1523</v>
      </c>
      <c r="M29" s="464" t="s">
        <v>33</v>
      </c>
      <c r="N29" s="457" t="s">
        <v>34</v>
      </c>
      <c r="IQ29"/>
      <c r="IR29"/>
      <c r="IS29"/>
      <c r="IT29"/>
      <c r="IU29"/>
      <c r="IV29"/>
    </row>
    <row r="30" s="448" customFormat="1" ht="22.5" spans="1:256">
      <c r="A30" s="184">
        <v>25</v>
      </c>
      <c r="B30" s="182" t="s">
        <v>1296</v>
      </c>
      <c r="C30" s="464" t="s">
        <v>26</v>
      </c>
      <c r="D30" s="183" t="s">
        <v>433</v>
      </c>
      <c r="E30" s="184" t="s">
        <v>1265</v>
      </c>
      <c r="F30" s="182" t="s">
        <v>1524</v>
      </c>
      <c r="G30" s="184" t="s">
        <v>60</v>
      </c>
      <c r="H30" s="462">
        <v>5000</v>
      </c>
      <c r="I30" s="183">
        <v>3000</v>
      </c>
      <c r="J30" s="484" t="s">
        <v>1281</v>
      </c>
      <c r="K30" s="464">
        <v>2000</v>
      </c>
      <c r="L30" s="465" t="s">
        <v>1298</v>
      </c>
      <c r="M30" s="464" t="s">
        <v>33</v>
      </c>
      <c r="N30" s="464" t="s">
        <v>70</v>
      </c>
      <c r="IQ30"/>
      <c r="IR30"/>
      <c r="IS30"/>
      <c r="IT30"/>
      <c r="IU30"/>
      <c r="IV30"/>
    </row>
    <row r="31" s="448" customFormat="1" ht="33.75" spans="1:256">
      <c r="A31" s="470">
        <v>26</v>
      </c>
      <c r="B31" s="182" t="s">
        <v>1301</v>
      </c>
      <c r="C31" s="464" t="s">
        <v>26</v>
      </c>
      <c r="D31" s="183" t="s">
        <v>433</v>
      </c>
      <c r="E31" s="184" t="s">
        <v>1265</v>
      </c>
      <c r="F31" s="182" t="s">
        <v>1525</v>
      </c>
      <c r="G31" s="184" t="s">
        <v>43</v>
      </c>
      <c r="H31" s="462">
        <v>150000</v>
      </c>
      <c r="I31" s="183">
        <v>5000</v>
      </c>
      <c r="J31" s="484" t="s">
        <v>1303</v>
      </c>
      <c r="K31" s="464">
        <v>50000</v>
      </c>
      <c r="L31" s="465" t="s">
        <v>1526</v>
      </c>
      <c r="M31" s="464" t="s">
        <v>33</v>
      </c>
      <c r="N31" s="457" t="s">
        <v>34</v>
      </c>
      <c r="IQ31"/>
      <c r="IR31"/>
      <c r="IS31"/>
      <c r="IT31"/>
      <c r="IU31"/>
      <c r="IV31"/>
    </row>
    <row r="32" s="448" customFormat="1" ht="22.5" spans="1:256">
      <c r="A32" s="184">
        <v>27</v>
      </c>
      <c r="B32" s="182" t="s">
        <v>1305</v>
      </c>
      <c r="C32" s="464" t="s">
        <v>26</v>
      </c>
      <c r="D32" s="183" t="s">
        <v>433</v>
      </c>
      <c r="E32" s="184" t="s">
        <v>1265</v>
      </c>
      <c r="F32" s="182" t="s">
        <v>1497</v>
      </c>
      <c r="G32" s="184" t="s">
        <v>119</v>
      </c>
      <c r="H32" s="462">
        <v>1500</v>
      </c>
      <c r="I32" s="183">
        <v>500</v>
      </c>
      <c r="J32" s="484" t="s">
        <v>1307</v>
      </c>
      <c r="K32" s="464">
        <v>1000</v>
      </c>
      <c r="L32" s="465" t="s">
        <v>1498</v>
      </c>
      <c r="M32" s="464" t="s">
        <v>115</v>
      </c>
      <c r="N32" s="464" t="s">
        <v>33</v>
      </c>
      <c r="IQ32"/>
      <c r="IR32"/>
      <c r="IS32"/>
      <c r="IT32"/>
      <c r="IU32"/>
      <c r="IV32"/>
    </row>
    <row r="33" s="442" customFormat="1" ht="20.1" customHeight="1" spans="1:14">
      <c r="A33" s="467" t="s">
        <v>166</v>
      </c>
      <c r="B33" s="453" t="str">
        <f>"预备项目"&amp;SUBTOTAL(3,A33:A49)-2&amp;"个"</f>
        <v>预备项目15个</v>
      </c>
      <c r="C33" s="452"/>
      <c r="D33" s="452"/>
      <c r="E33" s="454"/>
      <c r="F33" s="468"/>
      <c r="G33" s="454"/>
      <c r="H33" s="469">
        <f>SUM(H34:H48)</f>
        <v>214500</v>
      </c>
      <c r="I33" s="452"/>
      <c r="J33" s="485"/>
      <c r="K33" s="469">
        <f>SUM(K34:K48)</f>
        <v>58000</v>
      </c>
      <c r="L33" s="453"/>
      <c r="M33" s="452"/>
      <c r="N33" s="452"/>
    </row>
    <row r="34" s="519" customFormat="1" ht="33.75" spans="1:256">
      <c r="A34" s="470">
        <v>1</v>
      </c>
      <c r="B34" s="465" t="s">
        <v>1054</v>
      </c>
      <c r="C34" s="464" t="s">
        <v>103</v>
      </c>
      <c r="D34" s="464" t="s">
        <v>433</v>
      </c>
      <c r="E34" s="457" t="s">
        <v>984</v>
      </c>
      <c r="F34" s="465" t="s">
        <v>1807</v>
      </c>
      <c r="G34" s="457" t="s">
        <v>89</v>
      </c>
      <c r="H34" s="466">
        <v>10000</v>
      </c>
      <c r="I34" s="464"/>
      <c r="J34" s="483" t="s">
        <v>1485</v>
      </c>
      <c r="K34" s="464">
        <v>2000</v>
      </c>
      <c r="L34" s="465" t="s">
        <v>1734</v>
      </c>
      <c r="M34" s="464" t="s">
        <v>70</v>
      </c>
      <c r="N34" s="464" t="s">
        <v>33</v>
      </c>
      <c r="IQ34"/>
      <c r="IR34"/>
      <c r="IS34"/>
      <c r="IT34"/>
      <c r="IU34"/>
      <c r="IV34"/>
    </row>
    <row r="35" s="519" customFormat="1" ht="33.75" spans="1:256">
      <c r="A35" s="470">
        <v>2</v>
      </c>
      <c r="B35" s="465" t="s">
        <v>1464</v>
      </c>
      <c r="C35" s="464" t="s">
        <v>50</v>
      </c>
      <c r="D35" s="464" t="s">
        <v>433</v>
      </c>
      <c r="E35" s="457" t="s">
        <v>984</v>
      </c>
      <c r="F35" s="465" t="s">
        <v>1709</v>
      </c>
      <c r="G35" s="457" t="s">
        <v>89</v>
      </c>
      <c r="H35" s="466">
        <v>91000</v>
      </c>
      <c r="I35" s="464">
        <v>11000</v>
      </c>
      <c r="J35" s="483" t="s">
        <v>1710</v>
      </c>
      <c r="K35" s="464">
        <v>7000</v>
      </c>
      <c r="L35" s="465" t="s">
        <v>1711</v>
      </c>
      <c r="M35" s="464" t="s">
        <v>337</v>
      </c>
      <c r="N35" s="464" t="s">
        <v>33</v>
      </c>
      <c r="IQ35"/>
      <c r="IR35"/>
      <c r="IS35"/>
      <c r="IT35"/>
      <c r="IU35"/>
      <c r="IV35"/>
    </row>
    <row r="36" s="448" customFormat="1" ht="33.75" spans="1:256">
      <c r="A36" s="470">
        <v>3</v>
      </c>
      <c r="B36" s="182" t="s">
        <v>1315</v>
      </c>
      <c r="C36" s="464" t="s">
        <v>103</v>
      </c>
      <c r="D36" s="183" t="s">
        <v>433</v>
      </c>
      <c r="E36" s="184" t="s">
        <v>1144</v>
      </c>
      <c r="F36" s="182" t="s">
        <v>1316</v>
      </c>
      <c r="G36" s="184">
        <v>2016</v>
      </c>
      <c r="H36" s="462">
        <v>6000</v>
      </c>
      <c r="I36" s="501"/>
      <c r="J36" s="465" t="s">
        <v>1712</v>
      </c>
      <c r="K36" s="464">
        <v>6000</v>
      </c>
      <c r="L36" s="465" t="s">
        <v>1713</v>
      </c>
      <c r="M36" s="464" t="s">
        <v>337</v>
      </c>
      <c r="N36" s="464" t="s">
        <v>33</v>
      </c>
      <c r="IQ36"/>
      <c r="IR36"/>
      <c r="IS36"/>
      <c r="IT36"/>
      <c r="IU36"/>
      <c r="IV36"/>
    </row>
    <row r="37" s="448" customFormat="1" ht="33.75" spans="1:256">
      <c r="A37" s="470">
        <v>4</v>
      </c>
      <c r="B37" s="182" t="s">
        <v>1321</v>
      </c>
      <c r="C37" s="464" t="s">
        <v>103</v>
      </c>
      <c r="D37" s="183" t="s">
        <v>433</v>
      </c>
      <c r="E37" s="184" t="s">
        <v>1144</v>
      </c>
      <c r="F37" s="182" t="s">
        <v>1715</v>
      </c>
      <c r="G37" s="184">
        <v>2016</v>
      </c>
      <c r="H37" s="462">
        <v>1000</v>
      </c>
      <c r="I37" s="501"/>
      <c r="J37" s="465" t="s">
        <v>1712</v>
      </c>
      <c r="K37" s="464">
        <v>1000</v>
      </c>
      <c r="L37" s="465" t="s">
        <v>1713</v>
      </c>
      <c r="M37" s="464" t="s">
        <v>337</v>
      </c>
      <c r="N37" s="464" t="s">
        <v>33</v>
      </c>
      <c r="IQ37"/>
      <c r="IR37"/>
      <c r="IS37"/>
      <c r="IT37"/>
      <c r="IU37"/>
      <c r="IV37"/>
    </row>
    <row r="38" s="448" customFormat="1" ht="45" spans="1:256">
      <c r="A38" s="470">
        <v>5</v>
      </c>
      <c r="B38" s="182" t="s">
        <v>1323</v>
      </c>
      <c r="C38" s="464" t="s">
        <v>26</v>
      </c>
      <c r="D38" s="183" t="s">
        <v>433</v>
      </c>
      <c r="E38" s="184" t="s">
        <v>1144</v>
      </c>
      <c r="F38" s="182" t="s">
        <v>1324</v>
      </c>
      <c r="G38" s="184" t="s">
        <v>89</v>
      </c>
      <c r="H38" s="462">
        <v>10000</v>
      </c>
      <c r="I38" s="501"/>
      <c r="J38" s="465" t="s">
        <v>1716</v>
      </c>
      <c r="K38" s="464">
        <v>8000</v>
      </c>
      <c r="L38" s="465" t="s">
        <v>1326</v>
      </c>
      <c r="M38" s="464" t="s">
        <v>178</v>
      </c>
      <c r="N38" s="464" t="s">
        <v>33</v>
      </c>
      <c r="IQ38"/>
      <c r="IR38"/>
      <c r="IS38"/>
      <c r="IT38"/>
      <c r="IU38"/>
      <c r="IV38"/>
    </row>
    <row r="39" s="448" customFormat="1" ht="45" spans="1:256">
      <c r="A39" s="470">
        <v>6</v>
      </c>
      <c r="B39" s="182" t="s">
        <v>1329</v>
      </c>
      <c r="C39" s="464" t="s">
        <v>188</v>
      </c>
      <c r="D39" s="183" t="s">
        <v>433</v>
      </c>
      <c r="E39" s="184" t="s">
        <v>1144</v>
      </c>
      <c r="F39" s="182" t="s">
        <v>1717</v>
      </c>
      <c r="G39" s="184" t="s">
        <v>106</v>
      </c>
      <c r="H39" s="462">
        <v>5000</v>
      </c>
      <c r="I39" s="501"/>
      <c r="J39" s="465" t="s">
        <v>1716</v>
      </c>
      <c r="K39" s="464">
        <v>3000</v>
      </c>
      <c r="L39" s="465" t="s">
        <v>1326</v>
      </c>
      <c r="M39" s="464" t="s">
        <v>178</v>
      </c>
      <c r="N39" s="464" t="s">
        <v>33</v>
      </c>
      <c r="IQ39"/>
      <c r="IR39"/>
      <c r="IS39"/>
      <c r="IT39"/>
      <c r="IU39"/>
      <c r="IV39"/>
    </row>
    <row r="40" s="448" customFormat="1" ht="45" spans="1:256">
      <c r="A40" s="470">
        <v>7</v>
      </c>
      <c r="B40" s="182" t="s">
        <v>1331</v>
      </c>
      <c r="C40" s="464" t="s">
        <v>188</v>
      </c>
      <c r="D40" s="183" t="s">
        <v>433</v>
      </c>
      <c r="E40" s="184" t="s">
        <v>1265</v>
      </c>
      <c r="F40" s="182" t="s">
        <v>1718</v>
      </c>
      <c r="G40" s="184" t="s">
        <v>106</v>
      </c>
      <c r="H40" s="462">
        <v>20000</v>
      </c>
      <c r="I40" s="501"/>
      <c r="J40" s="465" t="s">
        <v>1500</v>
      </c>
      <c r="K40" s="464">
        <v>3000</v>
      </c>
      <c r="L40" s="465" t="s">
        <v>1719</v>
      </c>
      <c r="M40" s="464" t="s">
        <v>337</v>
      </c>
      <c r="N40" s="464" t="s">
        <v>33</v>
      </c>
      <c r="IQ40"/>
      <c r="IR40"/>
      <c r="IS40"/>
      <c r="IT40"/>
      <c r="IU40"/>
      <c r="IV40"/>
    </row>
    <row r="41" s="448" customFormat="1" ht="45" spans="1:256">
      <c r="A41" s="470">
        <v>8</v>
      </c>
      <c r="B41" s="182" t="s">
        <v>1336</v>
      </c>
      <c r="C41" s="464" t="s">
        <v>188</v>
      </c>
      <c r="D41" s="183" t="s">
        <v>433</v>
      </c>
      <c r="E41" s="184" t="s">
        <v>1265</v>
      </c>
      <c r="F41" s="182" t="s">
        <v>1720</v>
      </c>
      <c r="G41" s="184" t="s">
        <v>106</v>
      </c>
      <c r="H41" s="462">
        <v>6800</v>
      </c>
      <c r="I41" s="501"/>
      <c r="J41" s="465" t="s">
        <v>1500</v>
      </c>
      <c r="K41" s="464">
        <v>2000</v>
      </c>
      <c r="L41" s="465" t="s">
        <v>1721</v>
      </c>
      <c r="M41" s="464" t="s">
        <v>70</v>
      </c>
      <c r="N41" s="464" t="s">
        <v>33</v>
      </c>
      <c r="IQ41"/>
      <c r="IR41"/>
      <c r="IS41"/>
      <c r="IT41"/>
      <c r="IU41"/>
      <c r="IV41"/>
    </row>
    <row r="42" s="448" customFormat="1" ht="45" spans="1:256">
      <c r="A42" s="470">
        <v>9</v>
      </c>
      <c r="B42" s="182" t="s">
        <v>1341</v>
      </c>
      <c r="C42" s="464" t="s">
        <v>188</v>
      </c>
      <c r="D42" s="183" t="s">
        <v>433</v>
      </c>
      <c r="E42" s="184" t="s">
        <v>1265</v>
      </c>
      <c r="F42" s="182" t="s">
        <v>1722</v>
      </c>
      <c r="G42" s="184" t="s">
        <v>106</v>
      </c>
      <c r="H42" s="462">
        <v>6000</v>
      </c>
      <c r="I42" s="501"/>
      <c r="J42" s="465" t="s">
        <v>1500</v>
      </c>
      <c r="K42" s="464">
        <v>2000</v>
      </c>
      <c r="L42" s="465" t="s">
        <v>1719</v>
      </c>
      <c r="M42" s="464" t="s">
        <v>337</v>
      </c>
      <c r="N42" s="464" t="s">
        <v>33</v>
      </c>
      <c r="IQ42"/>
      <c r="IR42"/>
      <c r="IS42"/>
      <c r="IT42"/>
      <c r="IU42"/>
      <c r="IV42"/>
    </row>
    <row r="43" s="448" customFormat="1" ht="45" spans="1:256">
      <c r="A43" s="470">
        <v>10</v>
      </c>
      <c r="B43" s="182" t="s">
        <v>1345</v>
      </c>
      <c r="C43" s="464" t="s">
        <v>188</v>
      </c>
      <c r="D43" s="183" t="s">
        <v>433</v>
      </c>
      <c r="E43" s="184" t="s">
        <v>1265</v>
      </c>
      <c r="F43" s="182" t="s">
        <v>1723</v>
      </c>
      <c r="G43" s="184" t="s">
        <v>106</v>
      </c>
      <c r="H43" s="462">
        <v>3500</v>
      </c>
      <c r="I43" s="501"/>
      <c r="J43" s="465" t="s">
        <v>1500</v>
      </c>
      <c r="K43" s="464">
        <v>2000</v>
      </c>
      <c r="L43" s="465" t="s">
        <v>1719</v>
      </c>
      <c r="M43" s="464" t="s">
        <v>337</v>
      </c>
      <c r="N43" s="464" t="s">
        <v>33</v>
      </c>
      <c r="IQ43"/>
      <c r="IR43"/>
      <c r="IS43"/>
      <c r="IT43"/>
      <c r="IU43"/>
      <c r="IV43"/>
    </row>
    <row r="44" s="448" customFormat="1" ht="45" spans="1:256">
      <c r="A44" s="470">
        <v>11</v>
      </c>
      <c r="B44" s="182" t="s">
        <v>1349</v>
      </c>
      <c r="C44" s="464" t="s">
        <v>188</v>
      </c>
      <c r="D44" s="183" t="s">
        <v>433</v>
      </c>
      <c r="E44" s="184" t="s">
        <v>1265</v>
      </c>
      <c r="F44" s="182" t="s">
        <v>1724</v>
      </c>
      <c r="G44" s="184" t="s">
        <v>106</v>
      </c>
      <c r="H44" s="462">
        <v>8200</v>
      </c>
      <c r="I44" s="501"/>
      <c r="J44" s="465" t="s">
        <v>1500</v>
      </c>
      <c r="K44" s="464">
        <v>3000</v>
      </c>
      <c r="L44" s="465" t="s">
        <v>1719</v>
      </c>
      <c r="M44" s="464" t="s">
        <v>337</v>
      </c>
      <c r="N44" s="464" t="s">
        <v>33</v>
      </c>
      <c r="IQ44"/>
      <c r="IR44"/>
      <c r="IS44"/>
      <c r="IT44"/>
      <c r="IU44"/>
      <c r="IV44"/>
    </row>
    <row r="45" s="448" customFormat="1" ht="45" spans="1:256">
      <c r="A45" s="470">
        <v>12</v>
      </c>
      <c r="B45" s="182" t="s">
        <v>1353</v>
      </c>
      <c r="C45" s="464" t="s">
        <v>188</v>
      </c>
      <c r="D45" s="183" t="s">
        <v>433</v>
      </c>
      <c r="E45" s="184" t="s">
        <v>1265</v>
      </c>
      <c r="F45" s="182" t="s">
        <v>1725</v>
      </c>
      <c r="G45" s="184" t="s">
        <v>106</v>
      </c>
      <c r="H45" s="462">
        <v>10000</v>
      </c>
      <c r="I45" s="501"/>
      <c r="J45" s="465" t="s">
        <v>1500</v>
      </c>
      <c r="K45" s="464">
        <v>4000</v>
      </c>
      <c r="L45" s="465" t="s">
        <v>1719</v>
      </c>
      <c r="M45" s="464" t="s">
        <v>337</v>
      </c>
      <c r="N45" s="464" t="s">
        <v>33</v>
      </c>
      <c r="IQ45"/>
      <c r="IR45"/>
      <c r="IS45"/>
      <c r="IT45"/>
      <c r="IU45"/>
      <c r="IV45"/>
    </row>
    <row r="46" s="448" customFormat="1" ht="45" spans="1:256">
      <c r="A46" s="470">
        <v>13</v>
      </c>
      <c r="B46" s="182" t="s">
        <v>1357</v>
      </c>
      <c r="C46" s="464" t="s">
        <v>188</v>
      </c>
      <c r="D46" s="183" t="s">
        <v>433</v>
      </c>
      <c r="E46" s="184" t="s">
        <v>1265</v>
      </c>
      <c r="F46" s="182" t="s">
        <v>1726</v>
      </c>
      <c r="G46" s="184" t="s">
        <v>106</v>
      </c>
      <c r="H46" s="462">
        <v>7000</v>
      </c>
      <c r="I46" s="501"/>
      <c r="J46" s="465" t="s">
        <v>1500</v>
      </c>
      <c r="K46" s="464">
        <v>3000</v>
      </c>
      <c r="L46" s="465" t="s">
        <v>1719</v>
      </c>
      <c r="M46" s="464" t="s">
        <v>337</v>
      </c>
      <c r="N46" s="464" t="s">
        <v>33</v>
      </c>
      <c r="IQ46"/>
      <c r="IR46"/>
      <c r="IS46"/>
      <c r="IT46"/>
      <c r="IU46"/>
      <c r="IV46"/>
    </row>
    <row r="47" s="448" customFormat="1" ht="33.75" spans="1:256">
      <c r="A47" s="470">
        <v>14</v>
      </c>
      <c r="B47" s="182" t="s">
        <v>1361</v>
      </c>
      <c r="C47" s="464" t="s">
        <v>188</v>
      </c>
      <c r="D47" s="183" t="s">
        <v>433</v>
      </c>
      <c r="E47" s="184" t="s">
        <v>1265</v>
      </c>
      <c r="F47" s="182" t="s">
        <v>1362</v>
      </c>
      <c r="G47" s="184" t="s">
        <v>106</v>
      </c>
      <c r="H47" s="462">
        <v>10000</v>
      </c>
      <c r="I47" s="501"/>
      <c r="J47" s="465" t="s">
        <v>1500</v>
      </c>
      <c r="K47" s="464">
        <v>2000</v>
      </c>
      <c r="L47" s="465" t="s">
        <v>1721</v>
      </c>
      <c r="M47" s="464" t="s">
        <v>70</v>
      </c>
      <c r="N47" s="464" t="s">
        <v>33</v>
      </c>
      <c r="IQ47"/>
      <c r="IR47"/>
      <c r="IS47"/>
      <c r="IT47"/>
      <c r="IU47"/>
      <c r="IV47"/>
    </row>
    <row r="48" s="448" customFormat="1" ht="45" spans="1:256">
      <c r="A48" s="470">
        <v>15</v>
      </c>
      <c r="B48" s="182" t="s">
        <v>1365</v>
      </c>
      <c r="C48" s="464" t="s">
        <v>188</v>
      </c>
      <c r="D48" s="183" t="s">
        <v>433</v>
      </c>
      <c r="E48" s="184" t="s">
        <v>1265</v>
      </c>
      <c r="F48" s="182" t="s">
        <v>1366</v>
      </c>
      <c r="G48" s="184" t="s">
        <v>106</v>
      </c>
      <c r="H48" s="462">
        <v>20000</v>
      </c>
      <c r="I48" s="501"/>
      <c r="J48" s="465" t="s">
        <v>1500</v>
      </c>
      <c r="K48" s="464">
        <v>10000</v>
      </c>
      <c r="L48" s="465" t="s">
        <v>1935</v>
      </c>
      <c r="M48" s="464" t="s">
        <v>178</v>
      </c>
      <c r="N48" s="464" t="s">
        <v>33</v>
      </c>
      <c r="IQ48"/>
      <c r="IR48"/>
      <c r="IS48"/>
      <c r="IT48"/>
      <c r="IU48"/>
      <c r="IV48"/>
    </row>
    <row r="49" s="442" customFormat="1" ht="20.1" customHeight="1" spans="1:14">
      <c r="A49" s="467" t="s">
        <v>217</v>
      </c>
      <c r="B49" s="453" t="str">
        <f>"前期项目"&amp;SUBTOTAL(3,A49:A62)-2&amp;"个"</f>
        <v>前期项目12个</v>
      </c>
      <c r="C49" s="471"/>
      <c r="D49" s="471"/>
      <c r="E49" s="467"/>
      <c r="F49" s="472"/>
      <c r="G49" s="467"/>
      <c r="H49" s="469">
        <f>SUM(H50:H62)</f>
        <v>490800</v>
      </c>
      <c r="I49" s="452"/>
      <c r="J49" s="472"/>
      <c r="K49" s="455"/>
      <c r="L49" s="486"/>
      <c r="M49" s="452"/>
      <c r="N49" s="454"/>
    </row>
    <row r="50" s="499" customFormat="1" ht="22.5" spans="1:256">
      <c r="A50" s="184">
        <v>1</v>
      </c>
      <c r="B50" s="211" t="s">
        <v>432</v>
      </c>
      <c r="C50" s="473"/>
      <c r="D50" s="457" t="s">
        <v>433</v>
      </c>
      <c r="E50" s="457" t="s">
        <v>267</v>
      </c>
      <c r="F50" s="465" t="s">
        <v>1862</v>
      </c>
      <c r="G50" s="184" t="s">
        <v>410</v>
      </c>
      <c r="H50" s="473">
        <v>20000</v>
      </c>
      <c r="I50" s="473"/>
      <c r="J50" s="482"/>
      <c r="K50" s="473"/>
      <c r="L50" s="482" t="s">
        <v>1927</v>
      </c>
      <c r="M50" s="457"/>
      <c r="N50" s="464"/>
      <c r="IQ50"/>
      <c r="IR50"/>
      <c r="IS50"/>
      <c r="IT50"/>
      <c r="IU50"/>
      <c r="IV50"/>
    </row>
    <row r="51" ht="33.75" spans="1:250">
      <c r="A51" s="201">
        <v>2</v>
      </c>
      <c r="B51" s="207" t="s">
        <v>851</v>
      </c>
      <c r="C51" s="179" t="s">
        <v>188</v>
      </c>
      <c r="D51" s="201" t="s">
        <v>852</v>
      </c>
      <c r="E51" s="181" t="s">
        <v>642</v>
      </c>
      <c r="F51" s="180" t="s">
        <v>1825</v>
      </c>
      <c r="G51" s="184" t="s">
        <v>229</v>
      </c>
      <c r="H51" s="460">
        <v>10000</v>
      </c>
      <c r="I51" s="181"/>
      <c r="J51" s="180"/>
      <c r="K51" s="181"/>
      <c r="L51" s="180" t="s">
        <v>1562</v>
      </c>
      <c r="M51" s="226"/>
      <c r="N51" s="226"/>
      <c r="O51" s="510"/>
      <c r="P51" s="511"/>
      <c r="Q51" s="511"/>
      <c r="R51" s="511"/>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6"/>
      <c r="GZ51" s="516"/>
      <c r="HA51" s="516"/>
      <c r="HB51" s="516"/>
      <c r="HC51" s="516"/>
      <c r="HD51" s="516"/>
      <c r="HE51" s="516"/>
      <c r="HF51" s="516"/>
      <c r="HG51" s="516"/>
      <c r="HH51" s="516"/>
      <c r="HI51" s="516"/>
      <c r="HJ51" s="516"/>
      <c r="HK51" s="516"/>
      <c r="HL51" s="516"/>
      <c r="HM51" s="516"/>
      <c r="HN51" s="516"/>
      <c r="HO51" s="516"/>
      <c r="HP51" s="516"/>
      <c r="HQ51" s="516"/>
      <c r="HR51" s="516"/>
      <c r="HS51" s="516"/>
      <c r="HT51" s="516"/>
      <c r="HU51" s="516"/>
      <c r="HV51" s="516"/>
      <c r="HW51" s="516"/>
      <c r="HX51" s="516"/>
      <c r="HY51" s="516"/>
      <c r="HZ51" s="516"/>
      <c r="IA51" s="516"/>
      <c r="IB51" s="516"/>
      <c r="IC51" s="516"/>
      <c r="ID51" s="516"/>
      <c r="IE51" s="516"/>
      <c r="IF51" s="516"/>
      <c r="IG51" s="516"/>
      <c r="IH51" s="516"/>
      <c r="II51" s="516"/>
      <c r="IJ51" s="516"/>
      <c r="IK51" s="516"/>
      <c r="IL51" s="516"/>
      <c r="IM51" s="516"/>
      <c r="IN51" s="516"/>
      <c r="IO51" s="516"/>
      <c r="IP51" s="516"/>
    </row>
    <row r="52" ht="78.75" spans="1:250">
      <c r="A52" s="184">
        <v>3</v>
      </c>
      <c r="B52" s="207" t="s">
        <v>857</v>
      </c>
      <c r="C52" s="179" t="s">
        <v>858</v>
      </c>
      <c r="D52" s="179" t="s">
        <v>433</v>
      </c>
      <c r="E52" s="181" t="s">
        <v>642</v>
      </c>
      <c r="F52" s="182" t="s">
        <v>859</v>
      </c>
      <c r="G52" s="181" t="s">
        <v>251</v>
      </c>
      <c r="H52" s="462">
        <v>6000</v>
      </c>
      <c r="I52" s="181"/>
      <c r="J52" s="191"/>
      <c r="K52" s="259"/>
      <c r="L52" s="180" t="s">
        <v>1826</v>
      </c>
      <c r="M52" s="338"/>
      <c r="N52" s="207"/>
      <c r="O52" s="504"/>
      <c r="P52" s="504"/>
      <c r="Q52" s="504"/>
      <c r="R52" s="504"/>
      <c r="S52" s="504"/>
      <c r="T52" s="504"/>
      <c r="U52" s="504"/>
      <c r="V52" s="504"/>
      <c r="W52" s="504"/>
      <c r="X52" s="504"/>
      <c r="Y52" s="504"/>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504"/>
      <c r="BC52" s="504"/>
      <c r="BD52" s="504"/>
      <c r="BE52" s="504"/>
      <c r="BF52" s="504"/>
      <c r="BG52" s="504"/>
      <c r="BH52" s="504"/>
      <c r="BI52" s="504"/>
      <c r="BJ52" s="504"/>
      <c r="BK52" s="504"/>
      <c r="BL52" s="504"/>
      <c r="BM52" s="504"/>
      <c r="BN52" s="504"/>
      <c r="BO52" s="504"/>
      <c r="BP52" s="504"/>
      <c r="BQ52" s="504"/>
      <c r="BR52" s="504"/>
      <c r="BS52" s="504"/>
      <c r="BT52" s="504"/>
      <c r="BU52" s="504"/>
      <c r="BV52" s="504"/>
      <c r="BW52" s="504"/>
      <c r="BX52" s="504"/>
      <c r="BY52" s="504"/>
      <c r="BZ52" s="504"/>
      <c r="CA52" s="504"/>
      <c r="CB52" s="504"/>
      <c r="CC52" s="504"/>
      <c r="CD52" s="504"/>
      <c r="CE52" s="504"/>
      <c r="CF52" s="504"/>
      <c r="CG52" s="504"/>
      <c r="CH52" s="504"/>
      <c r="CI52" s="504"/>
      <c r="CJ52" s="504"/>
      <c r="CK52" s="504"/>
      <c r="CL52" s="504"/>
      <c r="CM52" s="504"/>
      <c r="CN52" s="504"/>
      <c r="CO52" s="504"/>
      <c r="CP52" s="504"/>
      <c r="CQ52" s="504"/>
      <c r="CR52" s="504"/>
      <c r="CS52" s="504"/>
      <c r="CT52" s="504"/>
      <c r="CU52" s="504"/>
      <c r="CV52" s="504"/>
      <c r="CW52" s="504"/>
      <c r="CX52" s="504"/>
      <c r="CY52" s="504"/>
      <c r="CZ52" s="504"/>
      <c r="DA52" s="504"/>
      <c r="DB52" s="504"/>
      <c r="DC52" s="504"/>
      <c r="DD52" s="504"/>
      <c r="DE52" s="504"/>
      <c r="DF52" s="504"/>
      <c r="DG52" s="504"/>
      <c r="DH52" s="504"/>
      <c r="DI52" s="504"/>
      <c r="DJ52" s="504"/>
      <c r="DK52" s="504"/>
      <c r="DL52" s="504"/>
      <c r="DM52" s="504"/>
      <c r="DN52" s="504"/>
      <c r="DO52" s="504"/>
      <c r="DP52" s="504"/>
      <c r="DQ52" s="504"/>
      <c r="DR52" s="504"/>
      <c r="DS52" s="504"/>
      <c r="DT52" s="504"/>
      <c r="DU52" s="504"/>
      <c r="DV52" s="504"/>
      <c r="DW52" s="504"/>
      <c r="DX52" s="504"/>
      <c r="DY52" s="504"/>
      <c r="DZ52" s="504"/>
      <c r="EA52" s="504"/>
      <c r="EB52" s="504"/>
      <c r="EC52" s="504"/>
      <c r="ED52" s="504"/>
      <c r="EE52" s="504"/>
      <c r="EF52" s="504"/>
      <c r="EG52" s="504"/>
      <c r="EH52" s="504"/>
      <c r="EI52" s="504"/>
      <c r="EJ52" s="504"/>
      <c r="EK52" s="504"/>
      <c r="EL52" s="504"/>
      <c r="EM52" s="504"/>
      <c r="EN52" s="504"/>
      <c r="EO52" s="504"/>
      <c r="EP52" s="504"/>
      <c r="EQ52" s="504"/>
      <c r="ER52" s="504"/>
      <c r="ES52" s="504"/>
      <c r="ET52" s="504"/>
      <c r="EU52" s="504"/>
      <c r="EV52" s="504"/>
      <c r="EW52" s="504"/>
      <c r="EX52" s="504"/>
      <c r="EY52" s="504"/>
      <c r="EZ52" s="504"/>
      <c r="FA52" s="504"/>
      <c r="FB52" s="504"/>
      <c r="FC52" s="504"/>
      <c r="FD52" s="504"/>
      <c r="FE52" s="504"/>
      <c r="FF52" s="504"/>
      <c r="FG52" s="504"/>
      <c r="FH52" s="504"/>
      <c r="FI52" s="504"/>
      <c r="FJ52" s="504"/>
      <c r="FK52" s="504"/>
      <c r="FL52" s="504"/>
      <c r="FM52" s="504"/>
      <c r="FN52" s="504"/>
      <c r="FO52" s="504"/>
      <c r="FP52" s="504"/>
      <c r="FQ52" s="504"/>
      <c r="FR52" s="504"/>
      <c r="FS52" s="504"/>
      <c r="FT52" s="504"/>
      <c r="FU52" s="504"/>
      <c r="FV52" s="504"/>
      <c r="FW52" s="504"/>
      <c r="FX52" s="504"/>
      <c r="FY52" s="504"/>
      <c r="FZ52" s="504"/>
      <c r="GA52" s="504"/>
      <c r="GB52" s="504"/>
      <c r="GC52" s="504"/>
      <c r="GD52" s="504"/>
      <c r="GE52" s="504"/>
      <c r="GF52" s="504"/>
      <c r="GG52" s="504"/>
      <c r="GH52" s="504"/>
      <c r="GI52" s="504"/>
      <c r="GJ52" s="504"/>
      <c r="GK52" s="504"/>
      <c r="GL52" s="504"/>
      <c r="GM52" s="504"/>
      <c r="GN52" s="504"/>
      <c r="GO52" s="504"/>
      <c r="GP52" s="504"/>
      <c r="GQ52" s="504"/>
      <c r="GR52" s="504"/>
      <c r="GS52" s="504"/>
      <c r="GT52" s="504"/>
      <c r="GU52" s="504"/>
      <c r="GV52" s="504"/>
      <c r="GW52" s="504"/>
      <c r="GX52" s="504"/>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row>
    <row r="53" ht="33.75" spans="1:250">
      <c r="A53" s="201">
        <v>4</v>
      </c>
      <c r="B53" s="207" t="s">
        <v>862</v>
      </c>
      <c r="C53" s="179" t="s">
        <v>858</v>
      </c>
      <c r="D53" s="179" t="s">
        <v>433</v>
      </c>
      <c r="E53" s="181" t="s">
        <v>642</v>
      </c>
      <c r="F53" s="182" t="s">
        <v>1827</v>
      </c>
      <c r="G53" s="181" t="s">
        <v>251</v>
      </c>
      <c r="H53" s="462">
        <v>4000</v>
      </c>
      <c r="I53" s="181"/>
      <c r="J53" s="191"/>
      <c r="K53" s="259"/>
      <c r="L53" s="180" t="s">
        <v>1826</v>
      </c>
      <c r="M53" s="338"/>
      <c r="N53" s="207"/>
      <c r="O53" s="504"/>
      <c r="P53" s="504"/>
      <c r="Q53" s="504"/>
      <c r="R53" s="504"/>
      <c r="S53" s="504"/>
      <c r="T53" s="504"/>
      <c r="U53" s="504"/>
      <c r="V53" s="504"/>
      <c r="W53" s="504"/>
      <c r="X53" s="504"/>
      <c r="Y53" s="504"/>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504"/>
      <c r="BC53" s="504"/>
      <c r="BD53" s="504"/>
      <c r="BE53" s="504"/>
      <c r="BF53" s="504"/>
      <c r="BG53" s="504"/>
      <c r="BH53" s="504"/>
      <c r="BI53" s="504"/>
      <c r="BJ53" s="504"/>
      <c r="BK53" s="504"/>
      <c r="BL53" s="504"/>
      <c r="BM53" s="504"/>
      <c r="BN53" s="504"/>
      <c r="BO53" s="504"/>
      <c r="BP53" s="504"/>
      <c r="BQ53" s="504"/>
      <c r="BR53" s="504"/>
      <c r="BS53" s="504"/>
      <c r="BT53" s="504"/>
      <c r="BU53" s="504"/>
      <c r="BV53" s="504"/>
      <c r="BW53" s="504"/>
      <c r="BX53" s="504"/>
      <c r="BY53" s="504"/>
      <c r="BZ53" s="504"/>
      <c r="CA53" s="504"/>
      <c r="CB53" s="504"/>
      <c r="CC53" s="504"/>
      <c r="CD53" s="504"/>
      <c r="CE53" s="504"/>
      <c r="CF53" s="504"/>
      <c r="CG53" s="504"/>
      <c r="CH53" s="504"/>
      <c r="CI53" s="504"/>
      <c r="CJ53" s="504"/>
      <c r="CK53" s="504"/>
      <c r="CL53" s="504"/>
      <c r="CM53" s="504"/>
      <c r="CN53" s="504"/>
      <c r="CO53" s="504"/>
      <c r="CP53" s="504"/>
      <c r="CQ53" s="504"/>
      <c r="CR53" s="504"/>
      <c r="CS53" s="504"/>
      <c r="CT53" s="504"/>
      <c r="CU53" s="504"/>
      <c r="CV53" s="504"/>
      <c r="CW53" s="504"/>
      <c r="CX53" s="504"/>
      <c r="CY53" s="504"/>
      <c r="CZ53" s="504"/>
      <c r="DA53" s="504"/>
      <c r="DB53" s="504"/>
      <c r="DC53" s="504"/>
      <c r="DD53" s="504"/>
      <c r="DE53" s="504"/>
      <c r="DF53" s="504"/>
      <c r="DG53" s="504"/>
      <c r="DH53" s="504"/>
      <c r="DI53" s="504"/>
      <c r="DJ53" s="504"/>
      <c r="DK53" s="504"/>
      <c r="DL53" s="504"/>
      <c r="DM53" s="504"/>
      <c r="DN53" s="504"/>
      <c r="DO53" s="504"/>
      <c r="DP53" s="504"/>
      <c r="DQ53" s="504"/>
      <c r="DR53" s="504"/>
      <c r="DS53" s="504"/>
      <c r="DT53" s="504"/>
      <c r="DU53" s="504"/>
      <c r="DV53" s="504"/>
      <c r="DW53" s="504"/>
      <c r="DX53" s="504"/>
      <c r="DY53" s="504"/>
      <c r="DZ53" s="504"/>
      <c r="EA53" s="504"/>
      <c r="EB53" s="504"/>
      <c r="EC53" s="504"/>
      <c r="ED53" s="504"/>
      <c r="EE53" s="504"/>
      <c r="EF53" s="504"/>
      <c r="EG53" s="504"/>
      <c r="EH53" s="504"/>
      <c r="EI53" s="504"/>
      <c r="EJ53" s="504"/>
      <c r="EK53" s="504"/>
      <c r="EL53" s="504"/>
      <c r="EM53" s="504"/>
      <c r="EN53" s="504"/>
      <c r="EO53" s="504"/>
      <c r="EP53" s="504"/>
      <c r="EQ53" s="504"/>
      <c r="ER53" s="504"/>
      <c r="ES53" s="504"/>
      <c r="ET53" s="504"/>
      <c r="EU53" s="504"/>
      <c r="EV53" s="504"/>
      <c r="EW53" s="504"/>
      <c r="EX53" s="504"/>
      <c r="EY53" s="504"/>
      <c r="EZ53" s="504"/>
      <c r="FA53" s="504"/>
      <c r="FB53" s="504"/>
      <c r="FC53" s="504"/>
      <c r="FD53" s="504"/>
      <c r="FE53" s="504"/>
      <c r="FF53" s="504"/>
      <c r="FG53" s="504"/>
      <c r="FH53" s="504"/>
      <c r="FI53" s="504"/>
      <c r="FJ53" s="504"/>
      <c r="FK53" s="504"/>
      <c r="FL53" s="504"/>
      <c r="FM53" s="504"/>
      <c r="FN53" s="504"/>
      <c r="FO53" s="504"/>
      <c r="FP53" s="504"/>
      <c r="FQ53" s="504"/>
      <c r="FR53" s="504"/>
      <c r="FS53" s="504"/>
      <c r="FT53" s="504"/>
      <c r="FU53" s="504"/>
      <c r="FV53" s="504"/>
      <c r="FW53" s="504"/>
      <c r="FX53" s="504"/>
      <c r="FY53" s="504"/>
      <c r="FZ53" s="504"/>
      <c r="GA53" s="504"/>
      <c r="GB53" s="504"/>
      <c r="GC53" s="504"/>
      <c r="GD53" s="504"/>
      <c r="GE53" s="504"/>
      <c r="GF53" s="504"/>
      <c r="GG53" s="504"/>
      <c r="GH53" s="504"/>
      <c r="GI53" s="504"/>
      <c r="GJ53" s="504"/>
      <c r="GK53" s="504"/>
      <c r="GL53" s="504"/>
      <c r="GM53" s="504"/>
      <c r="GN53" s="504"/>
      <c r="GO53" s="504"/>
      <c r="GP53" s="504"/>
      <c r="GQ53" s="504"/>
      <c r="GR53" s="504"/>
      <c r="GS53" s="504"/>
      <c r="GT53" s="504"/>
      <c r="GU53" s="504"/>
      <c r="GV53" s="504"/>
      <c r="GW53" s="504"/>
      <c r="GX53" s="504"/>
      <c r="GY53" s="518"/>
      <c r="GZ53" s="518"/>
      <c r="HA53" s="518"/>
      <c r="HB53" s="518"/>
      <c r="HC53" s="518"/>
      <c r="HD53" s="518"/>
      <c r="HE53" s="518"/>
      <c r="HF53" s="518"/>
      <c r="HG53" s="518"/>
      <c r="HH53" s="518"/>
      <c r="HI53" s="518"/>
      <c r="HJ53" s="518"/>
      <c r="HK53" s="518"/>
      <c r="HL53" s="518"/>
      <c r="HM53" s="518"/>
      <c r="HN53" s="518"/>
      <c r="HO53" s="518"/>
      <c r="HP53" s="518"/>
      <c r="HQ53" s="518"/>
      <c r="HR53" s="518"/>
      <c r="HS53" s="518"/>
      <c r="HT53" s="518"/>
      <c r="HU53" s="518"/>
      <c r="HV53" s="518"/>
      <c r="HW53" s="518"/>
      <c r="HX53" s="518"/>
      <c r="HY53" s="518"/>
      <c r="HZ53" s="518"/>
      <c r="IA53" s="518"/>
      <c r="IB53" s="518"/>
      <c r="IC53" s="518"/>
      <c r="ID53" s="518"/>
      <c r="IE53" s="518"/>
      <c r="IF53" s="518"/>
      <c r="IG53" s="518"/>
      <c r="IH53" s="518"/>
      <c r="II53" s="518"/>
      <c r="IJ53" s="518"/>
      <c r="IK53" s="518"/>
      <c r="IL53" s="518"/>
      <c r="IM53" s="518"/>
      <c r="IN53" s="518"/>
      <c r="IO53" s="518"/>
      <c r="IP53" s="518"/>
    </row>
    <row r="54" ht="56.25" spans="1:250">
      <c r="A54" s="184">
        <v>5</v>
      </c>
      <c r="B54" s="207" t="s">
        <v>865</v>
      </c>
      <c r="C54" s="179" t="s">
        <v>858</v>
      </c>
      <c r="D54" s="179" t="s">
        <v>433</v>
      </c>
      <c r="E54" s="181" t="s">
        <v>642</v>
      </c>
      <c r="F54" s="182" t="s">
        <v>866</v>
      </c>
      <c r="G54" s="181" t="s">
        <v>251</v>
      </c>
      <c r="H54" s="462">
        <v>3000</v>
      </c>
      <c r="I54" s="181"/>
      <c r="J54" s="191"/>
      <c r="K54" s="259"/>
      <c r="L54" s="180" t="s">
        <v>1826</v>
      </c>
      <c r="M54" s="338"/>
      <c r="N54" s="207"/>
      <c r="O54" s="504"/>
      <c r="P54" s="504"/>
      <c r="Q54" s="504"/>
      <c r="R54" s="504"/>
      <c r="S54" s="504"/>
      <c r="T54" s="504"/>
      <c r="U54" s="504"/>
      <c r="V54" s="504"/>
      <c r="W54" s="504"/>
      <c r="X54" s="504"/>
      <c r="Y54" s="504"/>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504"/>
      <c r="BC54" s="504"/>
      <c r="BD54" s="504"/>
      <c r="BE54" s="504"/>
      <c r="BF54" s="504"/>
      <c r="BG54" s="504"/>
      <c r="BH54" s="504"/>
      <c r="BI54" s="504"/>
      <c r="BJ54" s="504"/>
      <c r="BK54" s="504"/>
      <c r="BL54" s="504"/>
      <c r="BM54" s="504"/>
      <c r="BN54" s="504"/>
      <c r="BO54" s="504"/>
      <c r="BP54" s="504"/>
      <c r="BQ54" s="504"/>
      <c r="BR54" s="504"/>
      <c r="BS54" s="504"/>
      <c r="BT54" s="504"/>
      <c r="BU54" s="504"/>
      <c r="BV54" s="504"/>
      <c r="BW54" s="504"/>
      <c r="BX54" s="504"/>
      <c r="BY54" s="504"/>
      <c r="BZ54" s="504"/>
      <c r="CA54" s="504"/>
      <c r="CB54" s="504"/>
      <c r="CC54" s="504"/>
      <c r="CD54" s="504"/>
      <c r="CE54" s="504"/>
      <c r="CF54" s="504"/>
      <c r="CG54" s="504"/>
      <c r="CH54" s="504"/>
      <c r="CI54" s="504"/>
      <c r="CJ54" s="504"/>
      <c r="CK54" s="504"/>
      <c r="CL54" s="504"/>
      <c r="CM54" s="504"/>
      <c r="CN54" s="504"/>
      <c r="CO54" s="504"/>
      <c r="CP54" s="504"/>
      <c r="CQ54" s="504"/>
      <c r="CR54" s="504"/>
      <c r="CS54" s="504"/>
      <c r="CT54" s="504"/>
      <c r="CU54" s="504"/>
      <c r="CV54" s="504"/>
      <c r="CW54" s="504"/>
      <c r="CX54" s="504"/>
      <c r="CY54" s="504"/>
      <c r="CZ54" s="504"/>
      <c r="DA54" s="504"/>
      <c r="DB54" s="504"/>
      <c r="DC54" s="504"/>
      <c r="DD54" s="504"/>
      <c r="DE54" s="504"/>
      <c r="DF54" s="504"/>
      <c r="DG54" s="504"/>
      <c r="DH54" s="504"/>
      <c r="DI54" s="504"/>
      <c r="DJ54" s="504"/>
      <c r="DK54" s="504"/>
      <c r="DL54" s="504"/>
      <c r="DM54" s="504"/>
      <c r="DN54" s="504"/>
      <c r="DO54" s="504"/>
      <c r="DP54" s="504"/>
      <c r="DQ54" s="504"/>
      <c r="DR54" s="504"/>
      <c r="DS54" s="504"/>
      <c r="DT54" s="504"/>
      <c r="DU54" s="504"/>
      <c r="DV54" s="504"/>
      <c r="DW54" s="504"/>
      <c r="DX54" s="504"/>
      <c r="DY54" s="504"/>
      <c r="DZ54" s="504"/>
      <c r="EA54" s="504"/>
      <c r="EB54" s="504"/>
      <c r="EC54" s="504"/>
      <c r="ED54" s="504"/>
      <c r="EE54" s="504"/>
      <c r="EF54" s="504"/>
      <c r="EG54" s="504"/>
      <c r="EH54" s="504"/>
      <c r="EI54" s="504"/>
      <c r="EJ54" s="504"/>
      <c r="EK54" s="504"/>
      <c r="EL54" s="504"/>
      <c r="EM54" s="504"/>
      <c r="EN54" s="504"/>
      <c r="EO54" s="504"/>
      <c r="EP54" s="504"/>
      <c r="EQ54" s="504"/>
      <c r="ER54" s="504"/>
      <c r="ES54" s="504"/>
      <c r="ET54" s="504"/>
      <c r="EU54" s="504"/>
      <c r="EV54" s="504"/>
      <c r="EW54" s="504"/>
      <c r="EX54" s="504"/>
      <c r="EY54" s="504"/>
      <c r="EZ54" s="504"/>
      <c r="FA54" s="504"/>
      <c r="FB54" s="504"/>
      <c r="FC54" s="504"/>
      <c r="FD54" s="504"/>
      <c r="FE54" s="504"/>
      <c r="FF54" s="504"/>
      <c r="FG54" s="504"/>
      <c r="FH54" s="504"/>
      <c r="FI54" s="504"/>
      <c r="FJ54" s="504"/>
      <c r="FK54" s="504"/>
      <c r="FL54" s="504"/>
      <c r="FM54" s="504"/>
      <c r="FN54" s="504"/>
      <c r="FO54" s="504"/>
      <c r="FP54" s="504"/>
      <c r="FQ54" s="504"/>
      <c r="FR54" s="504"/>
      <c r="FS54" s="504"/>
      <c r="FT54" s="504"/>
      <c r="FU54" s="504"/>
      <c r="FV54" s="504"/>
      <c r="FW54" s="504"/>
      <c r="FX54" s="504"/>
      <c r="FY54" s="504"/>
      <c r="FZ54" s="504"/>
      <c r="GA54" s="504"/>
      <c r="GB54" s="504"/>
      <c r="GC54" s="504"/>
      <c r="GD54" s="504"/>
      <c r="GE54" s="504"/>
      <c r="GF54" s="504"/>
      <c r="GG54" s="504"/>
      <c r="GH54" s="504"/>
      <c r="GI54" s="504"/>
      <c r="GJ54" s="504"/>
      <c r="GK54" s="504"/>
      <c r="GL54" s="504"/>
      <c r="GM54" s="504"/>
      <c r="GN54" s="504"/>
      <c r="GO54" s="504"/>
      <c r="GP54" s="504"/>
      <c r="GQ54" s="504"/>
      <c r="GR54" s="504"/>
      <c r="GS54" s="504"/>
      <c r="GT54" s="504"/>
      <c r="GU54" s="504"/>
      <c r="GV54" s="504"/>
      <c r="GW54" s="504"/>
      <c r="GX54" s="504"/>
      <c r="GY54" s="518"/>
      <c r="GZ54" s="518"/>
      <c r="HA54" s="518"/>
      <c r="HB54" s="518"/>
      <c r="HC54" s="518"/>
      <c r="HD54" s="518"/>
      <c r="HE54" s="518"/>
      <c r="HF54" s="518"/>
      <c r="HG54" s="518"/>
      <c r="HH54" s="518"/>
      <c r="HI54" s="518"/>
      <c r="HJ54" s="518"/>
      <c r="HK54" s="518"/>
      <c r="HL54" s="518"/>
      <c r="HM54" s="518"/>
      <c r="HN54" s="518"/>
      <c r="HO54" s="518"/>
      <c r="HP54" s="518"/>
      <c r="HQ54" s="518"/>
      <c r="HR54" s="518"/>
      <c r="HS54" s="518"/>
      <c r="HT54" s="518"/>
      <c r="HU54" s="518"/>
      <c r="HV54" s="518"/>
      <c r="HW54" s="518"/>
      <c r="HX54" s="518"/>
      <c r="HY54" s="518"/>
      <c r="HZ54" s="518"/>
      <c r="IA54" s="518"/>
      <c r="IB54" s="518"/>
      <c r="IC54" s="518"/>
      <c r="ID54" s="518"/>
      <c r="IE54" s="518"/>
      <c r="IF54" s="518"/>
      <c r="IG54" s="518"/>
      <c r="IH54" s="518"/>
      <c r="II54" s="518"/>
      <c r="IJ54" s="518"/>
      <c r="IK54" s="518"/>
      <c r="IL54" s="518"/>
      <c r="IM54" s="518"/>
      <c r="IN54" s="518"/>
      <c r="IO54" s="518"/>
      <c r="IP54" s="518"/>
    </row>
    <row r="55" ht="45" spans="1:250">
      <c r="A55" s="201">
        <v>6</v>
      </c>
      <c r="B55" s="207" t="s">
        <v>868</v>
      </c>
      <c r="C55" s="179" t="s">
        <v>858</v>
      </c>
      <c r="D55" s="179" t="s">
        <v>433</v>
      </c>
      <c r="E55" s="181" t="s">
        <v>642</v>
      </c>
      <c r="F55" s="182" t="s">
        <v>869</v>
      </c>
      <c r="G55" s="181" t="s">
        <v>251</v>
      </c>
      <c r="H55" s="462">
        <v>10000</v>
      </c>
      <c r="I55" s="181"/>
      <c r="J55" s="191"/>
      <c r="K55" s="259"/>
      <c r="L55" s="180" t="s">
        <v>1826</v>
      </c>
      <c r="M55" s="338"/>
      <c r="N55" s="207"/>
      <c r="O55" s="504"/>
      <c r="P55" s="504"/>
      <c r="Q55" s="504"/>
      <c r="R55" s="504"/>
      <c r="S55" s="504"/>
      <c r="T55" s="504"/>
      <c r="U55" s="504"/>
      <c r="V55" s="504"/>
      <c r="W55" s="504"/>
      <c r="X55" s="504"/>
      <c r="Y55" s="504"/>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504"/>
      <c r="BC55" s="504"/>
      <c r="BD55" s="504"/>
      <c r="BE55" s="504"/>
      <c r="BF55" s="504"/>
      <c r="BG55" s="504"/>
      <c r="BH55" s="504"/>
      <c r="BI55" s="504"/>
      <c r="BJ55" s="504"/>
      <c r="BK55" s="504"/>
      <c r="BL55" s="504"/>
      <c r="BM55" s="504"/>
      <c r="BN55" s="504"/>
      <c r="BO55" s="504"/>
      <c r="BP55" s="504"/>
      <c r="BQ55" s="504"/>
      <c r="BR55" s="504"/>
      <c r="BS55" s="504"/>
      <c r="BT55" s="504"/>
      <c r="BU55" s="504"/>
      <c r="BV55" s="504"/>
      <c r="BW55" s="504"/>
      <c r="BX55" s="504"/>
      <c r="BY55" s="504"/>
      <c r="BZ55" s="504"/>
      <c r="CA55" s="504"/>
      <c r="CB55" s="504"/>
      <c r="CC55" s="504"/>
      <c r="CD55" s="504"/>
      <c r="CE55" s="504"/>
      <c r="CF55" s="504"/>
      <c r="CG55" s="504"/>
      <c r="CH55" s="504"/>
      <c r="CI55" s="504"/>
      <c r="CJ55" s="504"/>
      <c r="CK55" s="504"/>
      <c r="CL55" s="504"/>
      <c r="CM55" s="504"/>
      <c r="CN55" s="504"/>
      <c r="CO55" s="504"/>
      <c r="CP55" s="504"/>
      <c r="CQ55" s="504"/>
      <c r="CR55" s="504"/>
      <c r="CS55" s="504"/>
      <c r="CT55" s="504"/>
      <c r="CU55" s="504"/>
      <c r="CV55" s="504"/>
      <c r="CW55" s="504"/>
      <c r="CX55" s="504"/>
      <c r="CY55" s="504"/>
      <c r="CZ55" s="504"/>
      <c r="DA55" s="504"/>
      <c r="DB55" s="504"/>
      <c r="DC55" s="504"/>
      <c r="DD55" s="504"/>
      <c r="DE55" s="504"/>
      <c r="DF55" s="504"/>
      <c r="DG55" s="504"/>
      <c r="DH55" s="504"/>
      <c r="DI55" s="504"/>
      <c r="DJ55" s="504"/>
      <c r="DK55" s="504"/>
      <c r="DL55" s="504"/>
      <c r="DM55" s="504"/>
      <c r="DN55" s="504"/>
      <c r="DO55" s="504"/>
      <c r="DP55" s="504"/>
      <c r="DQ55" s="504"/>
      <c r="DR55" s="504"/>
      <c r="DS55" s="504"/>
      <c r="DT55" s="504"/>
      <c r="DU55" s="504"/>
      <c r="DV55" s="504"/>
      <c r="DW55" s="504"/>
      <c r="DX55" s="504"/>
      <c r="DY55" s="504"/>
      <c r="DZ55" s="504"/>
      <c r="EA55" s="504"/>
      <c r="EB55" s="504"/>
      <c r="EC55" s="504"/>
      <c r="ED55" s="504"/>
      <c r="EE55" s="504"/>
      <c r="EF55" s="504"/>
      <c r="EG55" s="504"/>
      <c r="EH55" s="504"/>
      <c r="EI55" s="504"/>
      <c r="EJ55" s="504"/>
      <c r="EK55" s="504"/>
      <c r="EL55" s="504"/>
      <c r="EM55" s="504"/>
      <c r="EN55" s="504"/>
      <c r="EO55" s="504"/>
      <c r="EP55" s="504"/>
      <c r="EQ55" s="504"/>
      <c r="ER55" s="504"/>
      <c r="ES55" s="504"/>
      <c r="ET55" s="504"/>
      <c r="EU55" s="504"/>
      <c r="EV55" s="504"/>
      <c r="EW55" s="504"/>
      <c r="EX55" s="504"/>
      <c r="EY55" s="504"/>
      <c r="EZ55" s="504"/>
      <c r="FA55" s="504"/>
      <c r="FB55" s="504"/>
      <c r="FC55" s="504"/>
      <c r="FD55" s="504"/>
      <c r="FE55" s="504"/>
      <c r="FF55" s="504"/>
      <c r="FG55" s="504"/>
      <c r="FH55" s="504"/>
      <c r="FI55" s="504"/>
      <c r="FJ55" s="504"/>
      <c r="FK55" s="504"/>
      <c r="FL55" s="504"/>
      <c r="FM55" s="504"/>
      <c r="FN55" s="504"/>
      <c r="FO55" s="504"/>
      <c r="FP55" s="504"/>
      <c r="FQ55" s="504"/>
      <c r="FR55" s="504"/>
      <c r="FS55" s="504"/>
      <c r="FT55" s="504"/>
      <c r="FU55" s="504"/>
      <c r="FV55" s="504"/>
      <c r="FW55" s="504"/>
      <c r="FX55" s="504"/>
      <c r="FY55" s="504"/>
      <c r="FZ55" s="504"/>
      <c r="GA55" s="504"/>
      <c r="GB55" s="504"/>
      <c r="GC55" s="504"/>
      <c r="GD55" s="504"/>
      <c r="GE55" s="504"/>
      <c r="GF55" s="504"/>
      <c r="GG55" s="504"/>
      <c r="GH55" s="504"/>
      <c r="GI55" s="504"/>
      <c r="GJ55" s="504"/>
      <c r="GK55" s="504"/>
      <c r="GL55" s="504"/>
      <c r="GM55" s="504"/>
      <c r="GN55" s="504"/>
      <c r="GO55" s="504"/>
      <c r="GP55" s="504"/>
      <c r="GQ55" s="504"/>
      <c r="GR55" s="504"/>
      <c r="GS55" s="504"/>
      <c r="GT55" s="504"/>
      <c r="GU55" s="504"/>
      <c r="GV55" s="504"/>
      <c r="GW55" s="504"/>
      <c r="GX55" s="504"/>
      <c r="GY55" s="518"/>
      <c r="GZ55" s="518"/>
      <c r="HA55" s="518"/>
      <c r="HB55" s="518"/>
      <c r="HC55" s="518"/>
      <c r="HD55" s="518"/>
      <c r="HE55" s="518"/>
      <c r="HF55" s="518"/>
      <c r="HG55" s="518"/>
      <c r="HH55" s="518"/>
      <c r="HI55" s="518"/>
      <c r="HJ55" s="518"/>
      <c r="HK55" s="518"/>
      <c r="HL55" s="518"/>
      <c r="HM55" s="518"/>
      <c r="HN55" s="518"/>
      <c r="HO55" s="518"/>
      <c r="HP55" s="518"/>
      <c r="HQ55" s="518"/>
      <c r="HR55" s="518"/>
      <c r="HS55" s="518"/>
      <c r="HT55" s="518"/>
      <c r="HU55" s="518"/>
      <c r="HV55" s="518"/>
      <c r="HW55" s="518"/>
      <c r="HX55" s="518"/>
      <c r="HY55" s="518"/>
      <c r="HZ55" s="518"/>
      <c r="IA55" s="518"/>
      <c r="IB55" s="518"/>
      <c r="IC55" s="518"/>
      <c r="ID55" s="518"/>
      <c r="IE55" s="518"/>
      <c r="IF55" s="518"/>
      <c r="IG55" s="518"/>
      <c r="IH55" s="518"/>
      <c r="II55" s="518"/>
      <c r="IJ55" s="518"/>
      <c r="IK55" s="518"/>
      <c r="IL55" s="518"/>
      <c r="IM55" s="518"/>
      <c r="IN55" s="518"/>
      <c r="IO55" s="518"/>
      <c r="IP55" s="518"/>
    </row>
    <row r="56" s="448" customFormat="1" ht="33.75" spans="1:256">
      <c r="A56" s="184">
        <v>7</v>
      </c>
      <c r="B56" s="182" t="s">
        <v>1373</v>
      </c>
      <c r="C56" s="183" t="s">
        <v>188</v>
      </c>
      <c r="D56" s="183" t="s">
        <v>433</v>
      </c>
      <c r="E56" s="184" t="s">
        <v>1144</v>
      </c>
      <c r="F56" s="182" t="s">
        <v>1898</v>
      </c>
      <c r="G56" s="184" t="s">
        <v>229</v>
      </c>
      <c r="H56" s="462">
        <v>30000</v>
      </c>
      <c r="I56" s="464"/>
      <c r="J56" s="182"/>
      <c r="K56" s="464"/>
      <c r="L56" s="483" t="s">
        <v>1562</v>
      </c>
      <c r="M56" s="464"/>
      <c r="N56" s="457"/>
      <c r="IQ56"/>
      <c r="IR56"/>
      <c r="IS56"/>
      <c r="IT56"/>
      <c r="IU56"/>
      <c r="IV56"/>
    </row>
    <row r="57" s="448" customFormat="1" ht="67.5" spans="1:256">
      <c r="A57" s="201">
        <v>8</v>
      </c>
      <c r="B57" s="182" t="s">
        <v>1379</v>
      </c>
      <c r="C57" s="183" t="s">
        <v>103</v>
      </c>
      <c r="D57" s="183" t="s">
        <v>433</v>
      </c>
      <c r="E57" s="184" t="s">
        <v>1144</v>
      </c>
      <c r="F57" s="182" t="s">
        <v>1828</v>
      </c>
      <c r="G57" s="184" t="s">
        <v>229</v>
      </c>
      <c r="H57" s="462">
        <v>12800</v>
      </c>
      <c r="I57" s="464"/>
      <c r="J57" s="182"/>
      <c r="K57" s="464"/>
      <c r="L57" s="483" t="s">
        <v>1562</v>
      </c>
      <c r="M57" s="464"/>
      <c r="N57" s="457"/>
      <c r="IQ57"/>
      <c r="IR57"/>
      <c r="IS57"/>
      <c r="IT57"/>
      <c r="IU57"/>
      <c r="IV57"/>
    </row>
    <row r="58" s="448" customFormat="1" ht="45" spans="1:256">
      <c r="A58" s="184">
        <v>9</v>
      </c>
      <c r="B58" s="182" t="s">
        <v>1381</v>
      </c>
      <c r="C58" s="183" t="s">
        <v>103</v>
      </c>
      <c r="D58" s="183" t="s">
        <v>433</v>
      </c>
      <c r="E58" s="184" t="s">
        <v>1144</v>
      </c>
      <c r="F58" s="182" t="s">
        <v>1382</v>
      </c>
      <c r="G58" s="184" t="s">
        <v>229</v>
      </c>
      <c r="H58" s="462">
        <v>15000</v>
      </c>
      <c r="I58" s="464"/>
      <c r="J58" s="182"/>
      <c r="K58" s="464"/>
      <c r="L58" s="483" t="s">
        <v>1562</v>
      </c>
      <c r="M58" s="464"/>
      <c r="N58" s="457"/>
      <c r="IQ58"/>
      <c r="IR58"/>
      <c r="IS58"/>
      <c r="IT58"/>
      <c r="IU58"/>
      <c r="IV58"/>
    </row>
    <row r="59" s="439" customFormat="1" ht="22.5" spans="1:256">
      <c r="A59" s="201">
        <v>10</v>
      </c>
      <c r="B59" s="525" t="s">
        <v>1385</v>
      </c>
      <c r="C59" s="526"/>
      <c r="D59" s="526" t="s">
        <v>433</v>
      </c>
      <c r="E59" s="184" t="s">
        <v>1144</v>
      </c>
      <c r="F59" s="527" t="s">
        <v>1386</v>
      </c>
      <c r="G59" s="332" t="s">
        <v>223</v>
      </c>
      <c r="H59" s="528">
        <v>200000</v>
      </c>
      <c r="I59" s="255"/>
      <c r="J59" s="525"/>
      <c r="K59" s="255"/>
      <c r="L59" s="483" t="s">
        <v>1562</v>
      </c>
      <c r="M59" s="255"/>
      <c r="N59" s="260"/>
      <c r="O59" s="497"/>
      <c r="IQ59"/>
      <c r="IR59"/>
      <c r="IS59"/>
      <c r="IT59"/>
      <c r="IU59"/>
      <c r="IV59"/>
    </row>
    <row r="60" s="448" customFormat="1" ht="33.75" spans="1:256">
      <c r="A60" s="184">
        <v>11</v>
      </c>
      <c r="B60" s="182" t="s">
        <v>960</v>
      </c>
      <c r="C60" s="183" t="s">
        <v>188</v>
      </c>
      <c r="D60" s="183" t="s">
        <v>433</v>
      </c>
      <c r="E60" s="184" t="s">
        <v>1265</v>
      </c>
      <c r="F60" s="182" t="s">
        <v>1829</v>
      </c>
      <c r="G60" s="184" t="s">
        <v>229</v>
      </c>
      <c r="H60" s="462">
        <v>100000</v>
      </c>
      <c r="I60" s="464"/>
      <c r="J60" s="182"/>
      <c r="K60" s="464"/>
      <c r="L60" s="483" t="s">
        <v>1830</v>
      </c>
      <c r="M60" s="464"/>
      <c r="N60" s="457"/>
      <c r="IQ60"/>
      <c r="IR60"/>
      <c r="IS60"/>
      <c r="IT60"/>
      <c r="IU60"/>
      <c r="IV60"/>
    </row>
    <row r="61" s="503" customFormat="1" ht="22.5" spans="1:256">
      <c r="A61" s="201">
        <v>12</v>
      </c>
      <c r="B61" s="182" t="s">
        <v>1393</v>
      </c>
      <c r="C61" s="183"/>
      <c r="D61" s="183" t="s">
        <v>433</v>
      </c>
      <c r="E61" s="184" t="s">
        <v>1265</v>
      </c>
      <c r="F61" s="182" t="s">
        <v>1936</v>
      </c>
      <c r="G61" s="184" t="s">
        <v>251</v>
      </c>
      <c r="H61" s="462">
        <v>20000</v>
      </c>
      <c r="I61" s="464"/>
      <c r="J61" s="182"/>
      <c r="K61" s="464"/>
      <c r="L61" s="483" t="s">
        <v>1937</v>
      </c>
      <c r="M61" s="464"/>
      <c r="N61" s="457"/>
      <c r="O61" s="507"/>
      <c r="IQ61"/>
      <c r="IR61"/>
      <c r="IS61"/>
      <c r="IT61"/>
      <c r="IU61"/>
      <c r="IV61"/>
    </row>
    <row r="62" s="439" customFormat="1" ht="24" spans="1:256">
      <c r="A62" s="184">
        <v>13</v>
      </c>
      <c r="B62" s="525" t="s">
        <v>1387</v>
      </c>
      <c r="C62" s="255"/>
      <c r="D62" s="526" t="s">
        <v>433</v>
      </c>
      <c r="E62" s="184" t="s">
        <v>1265</v>
      </c>
      <c r="F62" s="529" t="s">
        <v>1388</v>
      </c>
      <c r="G62" s="332" t="s">
        <v>135</v>
      </c>
      <c r="H62" s="528">
        <v>60000</v>
      </c>
      <c r="I62" s="530"/>
      <c r="J62" s="362"/>
      <c r="K62" s="255"/>
      <c r="L62" s="483" t="s">
        <v>1937</v>
      </c>
      <c r="M62" s="255"/>
      <c r="N62" s="255"/>
      <c r="O62" s="497"/>
      <c r="IQ62"/>
      <c r="IR62"/>
      <c r="IS62"/>
      <c r="IT62"/>
      <c r="IU62"/>
      <c r="IV62"/>
    </row>
    <row r="63" spans="1:14">
      <c r="A63" s="184">
        <v>111</v>
      </c>
      <c r="B63" s="211"/>
      <c r="C63" s="464"/>
      <c r="D63" s="457"/>
      <c r="E63" s="181"/>
      <c r="F63" s="211"/>
      <c r="G63" s="184"/>
      <c r="H63" s="462"/>
      <c r="I63" s="501"/>
      <c r="J63" s="480"/>
      <c r="K63" s="457"/>
      <c r="L63" s="180"/>
      <c r="M63" s="514"/>
      <c r="N63" s="457"/>
    </row>
    <row r="64" spans="1:14">
      <c r="A64" s="184"/>
      <c r="B64" s="182"/>
      <c r="C64" s="183"/>
      <c r="D64" s="183"/>
      <c r="E64" s="184"/>
      <c r="F64" s="182"/>
      <c r="G64" s="457"/>
      <c r="H64" s="466"/>
      <c r="I64" s="464"/>
      <c r="J64" s="480"/>
      <c r="K64" s="464"/>
      <c r="L64" s="180"/>
      <c r="M64" s="464"/>
      <c r="N64" s="457"/>
    </row>
    <row r="65" spans="1:14">
      <c r="A65" s="184"/>
      <c r="B65" s="362"/>
      <c r="C65" s="457"/>
      <c r="D65" s="457"/>
      <c r="E65" s="181"/>
      <c r="F65" s="362"/>
      <c r="G65" s="458"/>
      <c r="H65" s="459"/>
      <c r="I65" s="501"/>
      <c r="J65" s="480"/>
      <c r="K65" s="457"/>
      <c r="L65" s="180"/>
      <c r="M65" s="514"/>
      <c r="N65" s="457"/>
    </row>
    <row r="66" spans="1:14">
      <c r="A66" s="184"/>
      <c r="B66" s="483"/>
      <c r="C66" s="457"/>
      <c r="D66" s="457"/>
      <c r="E66" s="457"/>
      <c r="F66" s="483"/>
      <c r="G66" s="457"/>
      <c r="H66" s="466"/>
      <c r="I66" s="501"/>
      <c r="J66" s="483"/>
      <c r="K66" s="457"/>
      <c r="L66" s="180"/>
      <c r="M66" s="514"/>
      <c r="N66" s="457"/>
    </row>
    <row r="67" spans="1:14">
      <c r="A67" s="184"/>
      <c r="B67" s="483"/>
      <c r="C67" s="457"/>
      <c r="D67" s="457"/>
      <c r="E67" s="457"/>
      <c r="F67" s="483"/>
      <c r="G67" s="457"/>
      <c r="H67" s="466"/>
      <c r="I67" s="457"/>
      <c r="J67" s="483"/>
      <c r="K67" s="457"/>
      <c r="L67" s="180"/>
      <c r="M67" s="457"/>
      <c r="N67" s="457"/>
    </row>
    <row r="68" spans="1:14">
      <c r="A68" s="184"/>
      <c r="B68" s="483"/>
      <c r="C68" s="457"/>
      <c r="D68" s="457"/>
      <c r="E68" s="457"/>
      <c r="F68" s="483"/>
      <c r="G68" s="457"/>
      <c r="H68" s="466"/>
      <c r="I68" s="501"/>
      <c r="J68" s="483"/>
      <c r="K68" s="457"/>
      <c r="L68" s="180"/>
      <c r="M68" s="514"/>
      <c r="N68" s="514"/>
    </row>
    <row r="69" spans="1:14">
      <c r="A69" s="184"/>
      <c r="B69" s="211"/>
      <c r="C69" s="457"/>
      <c r="D69" s="457"/>
      <c r="E69" s="457"/>
      <c r="F69" s="211"/>
      <c r="G69" s="184"/>
      <c r="H69" s="462"/>
      <c r="I69" s="501"/>
      <c r="J69" s="480"/>
      <c r="K69" s="457"/>
      <c r="L69" s="180"/>
      <c r="M69" s="514"/>
      <c r="N69" s="457"/>
    </row>
    <row r="70" spans="1:14">
      <c r="A70" s="184"/>
      <c r="B70" s="211"/>
      <c r="C70" s="457"/>
      <c r="D70" s="457"/>
      <c r="E70" s="181"/>
      <c r="F70" s="480"/>
      <c r="G70" s="458"/>
      <c r="H70" s="459"/>
      <c r="I70" s="501"/>
      <c r="J70" s="480"/>
      <c r="K70" s="457"/>
      <c r="L70" s="180"/>
      <c r="M70" s="514"/>
      <c r="N70" s="457"/>
    </row>
    <row r="71" spans="1:14">
      <c r="A71" s="184"/>
      <c r="B71" s="509"/>
      <c r="C71" s="457"/>
      <c r="D71" s="464"/>
      <c r="E71" s="184"/>
      <c r="F71" s="509"/>
      <c r="G71" s="184"/>
      <c r="H71" s="186"/>
      <c r="I71" s="501"/>
      <c r="J71" s="211"/>
      <c r="K71" s="457"/>
      <c r="L71" s="180"/>
      <c r="M71" s="514"/>
      <c r="N71" s="457"/>
    </row>
    <row r="72" spans="1:14">
      <c r="A72" s="184"/>
      <c r="B72" s="509"/>
      <c r="C72" s="457"/>
      <c r="D72" s="464"/>
      <c r="E72" s="184"/>
      <c r="F72" s="509"/>
      <c r="G72" s="184"/>
      <c r="H72" s="186"/>
      <c r="I72" s="501"/>
      <c r="J72" s="211"/>
      <c r="K72" s="457"/>
      <c r="L72" s="180"/>
      <c r="M72" s="514"/>
      <c r="N72" s="457"/>
    </row>
    <row r="73" spans="1:14">
      <c r="A73" s="184"/>
      <c r="B73" s="483"/>
      <c r="C73" s="457"/>
      <c r="D73" s="457"/>
      <c r="E73" s="457"/>
      <c r="F73" s="483"/>
      <c r="G73" s="457"/>
      <c r="H73" s="466"/>
      <c r="I73" s="501"/>
      <c r="J73" s="483"/>
      <c r="K73" s="457"/>
      <c r="L73" s="180"/>
      <c r="M73" s="514"/>
      <c r="N73" s="457"/>
    </row>
    <row r="74" spans="1:14">
      <c r="A74" s="184"/>
      <c r="B74" s="211"/>
      <c r="C74" s="248"/>
      <c r="D74" s="457"/>
      <c r="E74" s="457"/>
      <c r="F74" s="180"/>
      <c r="G74" s="184"/>
      <c r="H74" s="219"/>
      <c r="I74" s="487"/>
      <c r="J74" s="482"/>
      <c r="K74" s="253"/>
      <c r="L74" s="482"/>
      <c r="M74" s="181"/>
      <c r="N74" s="488"/>
    </row>
    <row r="75" spans="1:14">
      <c r="A75" s="184"/>
      <c r="B75" s="211"/>
      <c r="C75" s="248"/>
      <c r="D75" s="457"/>
      <c r="E75" s="457"/>
      <c r="F75" s="180"/>
      <c r="G75" s="184"/>
      <c r="H75" s="219"/>
      <c r="I75" s="487"/>
      <c r="J75" s="482"/>
      <c r="K75" s="253"/>
      <c r="L75" s="482"/>
      <c r="M75" s="181"/>
      <c r="N75" s="488"/>
    </row>
    <row r="76" spans="1:14">
      <c r="A76" s="184"/>
      <c r="B76" s="211"/>
      <c r="C76" s="248"/>
      <c r="D76" s="457"/>
      <c r="E76" s="457"/>
      <c r="F76" s="180"/>
      <c r="G76" s="184"/>
      <c r="H76" s="219"/>
      <c r="I76" s="487"/>
      <c r="J76" s="482"/>
      <c r="K76" s="253"/>
      <c r="L76" s="482"/>
      <c r="M76" s="181"/>
      <c r="N76" s="488"/>
    </row>
    <row r="77" spans="1:14">
      <c r="A77" s="184"/>
      <c r="B77" s="211"/>
      <c r="C77" s="248"/>
      <c r="D77" s="457"/>
      <c r="E77" s="457"/>
      <c r="F77" s="180"/>
      <c r="G77" s="184"/>
      <c r="H77" s="219"/>
      <c r="I77" s="487"/>
      <c r="J77" s="482"/>
      <c r="K77" s="253"/>
      <c r="L77" s="482"/>
      <c r="M77" s="181"/>
      <c r="N77" s="488"/>
    </row>
    <row r="78" spans="1:14">
      <c r="A78" s="184"/>
      <c r="B78" s="211"/>
      <c r="C78" s="248"/>
      <c r="D78" s="457"/>
      <c r="E78" s="457"/>
      <c r="F78" s="180"/>
      <c r="G78" s="184"/>
      <c r="H78" s="219"/>
      <c r="I78" s="487"/>
      <c r="J78" s="482"/>
      <c r="K78" s="253"/>
      <c r="L78" s="482"/>
      <c r="M78" s="181"/>
      <c r="N78" s="488"/>
    </row>
    <row r="79" spans="1:14">
      <c r="A79" s="184"/>
      <c r="B79" s="211"/>
      <c r="C79" s="248"/>
      <c r="D79" s="457"/>
      <c r="E79" s="457"/>
      <c r="F79" s="180"/>
      <c r="G79" s="184"/>
      <c r="H79" s="219"/>
      <c r="I79" s="487"/>
      <c r="J79" s="482"/>
      <c r="K79" s="253"/>
      <c r="L79" s="482"/>
      <c r="M79" s="181"/>
      <c r="N79" s="488"/>
    </row>
    <row r="80" spans="1:14">
      <c r="A80" s="184"/>
      <c r="B80" s="211"/>
      <c r="C80" s="473"/>
      <c r="D80" s="457"/>
      <c r="E80" s="457"/>
      <c r="F80" s="465"/>
      <c r="G80" s="184"/>
      <c r="H80" s="473"/>
      <c r="I80" s="473"/>
      <c r="J80" s="482"/>
      <c r="K80" s="473"/>
      <c r="L80" s="482"/>
      <c r="M80" s="457"/>
      <c r="N80" s="464"/>
    </row>
    <row r="81" spans="1:14">
      <c r="A81" s="184"/>
      <c r="B81" s="211"/>
      <c r="C81" s="500"/>
      <c r="D81" s="179"/>
      <c r="E81" s="457"/>
      <c r="F81" s="180"/>
      <c r="G81" s="184"/>
      <c r="H81" s="181"/>
      <c r="I81" s="179"/>
      <c r="J81" s="483"/>
      <c r="K81" s="180"/>
      <c r="L81" s="180"/>
      <c r="M81" s="180"/>
      <c r="N81" s="180"/>
    </row>
    <row r="82" spans="1:14">
      <c r="A82" s="184"/>
      <c r="B82" s="182"/>
      <c r="C82" s="183"/>
      <c r="D82" s="183"/>
      <c r="E82" s="184"/>
      <c r="F82" s="182"/>
      <c r="G82" s="184"/>
      <c r="H82" s="462"/>
      <c r="I82" s="464"/>
      <c r="J82" s="182"/>
      <c r="K82" s="464"/>
      <c r="L82" s="483"/>
      <c r="M82" s="464"/>
      <c r="N82" s="457"/>
    </row>
    <row r="83" spans="1:14">
      <c r="A83" s="184"/>
      <c r="B83" s="182"/>
      <c r="C83" s="183"/>
      <c r="D83" s="183"/>
      <c r="E83" s="184"/>
      <c r="F83" s="182"/>
      <c r="G83" s="184"/>
      <c r="H83" s="462"/>
      <c r="I83" s="464"/>
      <c r="J83" s="182"/>
      <c r="K83" s="464"/>
      <c r="L83" s="182"/>
      <c r="M83" s="464"/>
      <c r="N83" s="457"/>
    </row>
    <row r="84" spans="1:14">
      <c r="A84" s="184"/>
      <c r="B84" s="182"/>
      <c r="C84" s="183"/>
      <c r="D84" s="183"/>
      <c r="E84" s="184"/>
      <c r="F84" s="182"/>
      <c r="G84" s="184"/>
      <c r="H84" s="462"/>
      <c r="I84" s="464"/>
      <c r="J84" s="182"/>
      <c r="K84" s="464"/>
      <c r="L84" s="483"/>
      <c r="M84" s="464"/>
      <c r="N84" s="457"/>
    </row>
    <row r="85" spans="1:14">
      <c r="A85" s="184"/>
      <c r="B85" s="182"/>
      <c r="C85" s="183"/>
      <c r="D85" s="183"/>
      <c r="E85" s="184"/>
      <c r="F85" s="182"/>
      <c r="G85" s="184"/>
      <c r="H85" s="462"/>
      <c r="I85" s="464"/>
      <c r="J85" s="182"/>
      <c r="K85" s="464"/>
      <c r="L85" s="483"/>
      <c r="M85" s="464"/>
      <c r="N85" s="457"/>
    </row>
    <row r="86" spans="1:14">
      <c r="A86" s="184"/>
      <c r="B86" s="182"/>
      <c r="C86" s="183"/>
      <c r="D86" s="183"/>
      <c r="E86" s="184"/>
      <c r="F86" s="182"/>
      <c r="G86" s="184"/>
      <c r="H86" s="462"/>
      <c r="I86" s="464"/>
      <c r="J86" s="182"/>
      <c r="K86" s="464"/>
      <c r="L86" s="182"/>
      <c r="M86" s="464"/>
      <c r="N86" s="457"/>
    </row>
    <row r="87" spans="1:14">
      <c r="A87" s="184"/>
      <c r="B87" s="484"/>
      <c r="C87" s="183"/>
      <c r="D87" s="181"/>
      <c r="E87" s="183"/>
      <c r="F87" s="480"/>
      <c r="G87" s="458"/>
      <c r="H87" s="462"/>
      <c r="I87" s="464"/>
      <c r="J87" s="480"/>
      <c r="K87" s="464"/>
      <c r="L87" s="480"/>
      <c r="M87" s="464"/>
      <c r="N87" s="457"/>
    </row>
    <row r="88" spans="1:14">
      <c r="A88" s="184"/>
      <c r="B88" s="180"/>
      <c r="C88" s="179"/>
      <c r="D88" s="179"/>
      <c r="E88" s="181"/>
      <c r="F88" s="180"/>
      <c r="G88" s="181"/>
      <c r="H88" s="460"/>
      <c r="I88" s="181"/>
      <c r="J88" s="191"/>
      <c r="K88" s="470"/>
      <c r="L88" s="180"/>
      <c r="M88" s="179"/>
      <c r="N88" s="179"/>
    </row>
    <row r="89" spans="1:14">
      <c r="A89" s="184"/>
      <c r="B89" s="207"/>
      <c r="C89" s="179"/>
      <c r="D89" s="201"/>
      <c r="E89" s="181"/>
      <c r="F89" s="180"/>
      <c r="G89" s="184"/>
      <c r="H89" s="460"/>
      <c r="I89" s="181"/>
      <c r="J89" s="180"/>
      <c r="K89" s="460"/>
      <c r="L89" s="482"/>
      <c r="M89" s="226"/>
      <c r="N89" s="226"/>
    </row>
    <row r="90" spans="1:14">
      <c r="A90" s="184"/>
      <c r="B90" s="207"/>
      <c r="C90" s="179"/>
      <c r="D90" s="201"/>
      <c r="E90" s="181"/>
      <c r="F90" s="180"/>
      <c r="G90" s="184"/>
      <c r="H90" s="460"/>
      <c r="I90" s="181"/>
      <c r="J90" s="180"/>
      <c r="K90" s="460"/>
      <c r="L90" s="482"/>
      <c r="M90" s="226"/>
      <c r="N90" s="226"/>
    </row>
    <row r="91" spans="1:14">
      <c r="A91" s="184"/>
      <c r="B91" s="182"/>
      <c r="C91" s="464"/>
      <c r="D91" s="183"/>
      <c r="E91" s="183"/>
      <c r="F91" s="531"/>
      <c r="G91" s="332"/>
      <c r="H91" s="462"/>
      <c r="I91" s="464"/>
      <c r="J91" s="483"/>
      <c r="K91" s="464"/>
      <c r="L91" s="465"/>
      <c r="M91" s="464"/>
      <c r="N91" s="464"/>
    </row>
    <row r="92" spans="1:14">
      <c r="A92" s="184"/>
      <c r="B92" s="182"/>
      <c r="C92" s="183"/>
      <c r="D92" s="183"/>
      <c r="E92" s="184"/>
      <c r="F92" s="182"/>
      <c r="G92" s="184"/>
      <c r="H92" s="462"/>
      <c r="I92" s="464"/>
      <c r="J92" s="182"/>
      <c r="K92" s="464"/>
      <c r="L92" s="483"/>
      <c r="M92" s="464"/>
      <c r="N92" s="457"/>
    </row>
    <row r="93" spans="1:14">
      <c r="A93" s="184"/>
      <c r="B93" s="182"/>
      <c r="C93" s="183"/>
      <c r="D93" s="183"/>
      <c r="E93" s="184"/>
      <c r="F93" s="182"/>
      <c r="G93" s="184"/>
      <c r="H93" s="462"/>
      <c r="I93" s="464"/>
      <c r="J93" s="182"/>
      <c r="K93" s="464"/>
      <c r="L93" s="483"/>
      <c r="M93" s="464"/>
      <c r="N93" s="457"/>
    </row>
    <row r="94" spans="1:14">
      <c r="A94" s="184"/>
      <c r="B94" s="211"/>
      <c r="C94" s="457"/>
      <c r="D94" s="457"/>
      <c r="E94" s="181"/>
      <c r="F94" s="211"/>
      <c r="G94" s="184"/>
      <c r="H94" s="462"/>
      <c r="I94" s="501"/>
      <c r="J94" s="480"/>
      <c r="K94" s="457"/>
      <c r="L94" s="480"/>
      <c r="M94" s="514"/>
      <c r="N94" s="457"/>
    </row>
    <row r="95" spans="1:14">
      <c r="A95" s="184"/>
      <c r="B95" s="180"/>
      <c r="C95" s="179"/>
      <c r="D95" s="179"/>
      <c r="E95" s="181"/>
      <c r="F95" s="461"/>
      <c r="G95" s="181"/>
      <c r="H95" s="460"/>
      <c r="I95" s="181"/>
      <c r="J95" s="180"/>
      <c r="K95" s="184"/>
      <c r="L95" s="180"/>
      <c r="M95" s="535"/>
      <c r="N95" s="535"/>
    </row>
    <row r="96" spans="1:14">
      <c r="A96" s="183"/>
      <c r="B96" s="182"/>
      <c r="C96" s="464"/>
      <c r="D96" s="183"/>
      <c r="E96" s="183"/>
      <c r="F96" s="182"/>
      <c r="G96" s="184"/>
      <c r="H96" s="462"/>
      <c r="I96" s="464"/>
      <c r="J96" s="182"/>
      <c r="K96" s="464"/>
      <c r="L96" s="483"/>
      <c r="M96" s="464"/>
      <c r="N96" s="457"/>
    </row>
    <row r="97" spans="1:14">
      <c r="A97" s="183"/>
      <c r="B97" s="182"/>
      <c r="C97" s="464"/>
      <c r="D97" s="183"/>
      <c r="E97" s="183"/>
      <c r="F97" s="182"/>
      <c r="G97" s="184"/>
      <c r="H97" s="462"/>
      <c r="I97" s="464"/>
      <c r="J97" s="182"/>
      <c r="K97" s="464"/>
      <c r="L97" s="483"/>
      <c r="M97" s="464"/>
      <c r="N97" s="457"/>
    </row>
    <row r="98" spans="1:14">
      <c r="A98" s="183"/>
      <c r="B98" s="182"/>
      <c r="C98" s="464"/>
      <c r="D98" s="183"/>
      <c r="E98" s="183"/>
      <c r="F98" s="182"/>
      <c r="G98" s="184"/>
      <c r="H98" s="462"/>
      <c r="I98" s="464"/>
      <c r="J98" s="182"/>
      <c r="K98" s="464"/>
      <c r="L98" s="483"/>
      <c r="M98" s="464"/>
      <c r="N98" s="457"/>
    </row>
    <row r="99" spans="1:14">
      <c r="A99" s="183"/>
      <c r="B99" s="182"/>
      <c r="C99" s="464"/>
      <c r="D99" s="183"/>
      <c r="E99" s="183"/>
      <c r="F99" s="182"/>
      <c r="G99" s="184"/>
      <c r="H99" s="462"/>
      <c r="I99" s="464"/>
      <c r="J99" s="182"/>
      <c r="K99" s="464"/>
      <c r="L99" s="483"/>
      <c r="M99" s="464"/>
      <c r="N99" s="464"/>
    </row>
    <row r="100" spans="1:14">
      <c r="A100" s="183"/>
      <c r="B100" s="182"/>
      <c r="C100" s="464"/>
      <c r="D100" s="183"/>
      <c r="E100" s="183"/>
      <c r="F100" s="182"/>
      <c r="G100" s="184"/>
      <c r="H100" s="462"/>
      <c r="I100" s="464"/>
      <c r="J100" s="182"/>
      <c r="K100" s="464"/>
      <c r="L100" s="483"/>
      <c r="M100" s="464"/>
      <c r="N100" s="464"/>
    </row>
    <row r="101" spans="1:14">
      <c r="A101" s="183"/>
      <c r="B101" s="182"/>
      <c r="C101" s="183"/>
      <c r="D101" s="183"/>
      <c r="E101" s="183"/>
      <c r="F101" s="182"/>
      <c r="G101" s="184"/>
      <c r="H101" s="462"/>
      <c r="I101" s="464"/>
      <c r="J101" s="182"/>
      <c r="K101" s="464"/>
      <c r="L101" s="483"/>
      <c r="M101" s="464"/>
      <c r="N101" s="464"/>
    </row>
    <row r="102" spans="1:14">
      <c r="A102" s="183"/>
      <c r="B102" s="182"/>
      <c r="C102" s="183"/>
      <c r="D102" s="183"/>
      <c r="E102" s="183"/>
      <c r="F102" s="182"/>
      <c r="G102" s="184"/>
      <c r="H102" s="462"/>
      <c r="I102" s="464"/>
      <c r="J102" s="182"/>
      <c r="K102" s="464"/>
      <c r="L102" s="483"/>
      <c r="M102" s="464"/>
      <c r="N102" s="464"/>
    </row>
    <row r="103" spans="1:14">
      <c r="A103" s="183"/>
      <c r="B103" s="182"/>
      <c r="C103" s="183"/>
      <c r="D103" s="183"/>
      <c r="E103" s="183"/>
      <c r="F103" s="182"/>
      <c r="G103" s="184"/>
      <c r="H103" s="462"/>
      <c r="I103" s="464"/>
      <c r="J103" s="182"/>
      <c r="K103" s="464"/>
      <c r="L103" s="483"/>
      <c r="M103" s="464"/>
      <c r="N103" s="464"/>
    </row>
    <row r="104" spans="1:14">
      <c r="A104" s="183"/>
      <c r="B104" s="182"/>
      <c r="C104" s="183"/>
      <c r="D104" s="183"/>
      <c r="E104" s="183"/>
      <c r="F104" s="182"/>
      <c r="G104" s="184"/>
      <c r="H104" s="462"/>
      <c r="I104" s="464"/>
      <c r="J104" s="182"/>
      <c r="K104" s="464"/>
      <c r="L104" s="483"/>
      <c r="M104" s="464"/>
      <c r="N104" s="464"/>
    </row>
    <row r="105" spans="1:14">
      <c r="A105" s="183"/>
      <c r="B105" s="182"/>
      <c r="C105" s="183"/>
      <c r="D105" s="183"/>
      <c r="E105" s="183"/>
      <c r="F105" s="182"/>
      <c r="G105" s="184"/>
      <c r="H105" s="462"/>
      <c r="I105" s="464"/>
      <c r="J105" s="182"/>
      <c r="K105" s="464"/>
      <c r="L105" s="483"/>
      <c r="M105" s="464"/>
      <c r="N105" s="457"/>
    </row>
    <row r="106" spans="1:14">
      <c r="A106" s="183"/>
      <c r="B106" s="182"/>
      <c r="C106" s="183"/>
      <c r="D106" s="183"/>
      <c r="E106" s="183"/>
      <c r="F106" s="182"/>
      <c r="G106" s="184"/>
      <c r="H106" s="462"/>
      <c r="I106" s="464"/>
      <c r="J106" s="182"/>
      <c r="K106" s="464"/>
      <c r="L106" s="483"/>
      <c r="M106" s="464"/>
      <c r="N106" s="457"/>
    </row>
    <row r="107" spans="1:14">
      <c r="A107" s="183"/>
      <c r="B107" s="525"/>
      <c r="C107" s="526"/>
      <c r="D107" s="526"/>
      <c r="E107" s="526"/>
      <c r="F107" s="525"/>
      <c r="G107" s="332"/>
      <c r="H107" s="528"/>
      <c r="I107" s="255"/>
      <c r="J107" s="525"/>
      <c r="K107" s="255"/>
      <c r="L107" s="536"/>
      <c r="M107" s="255"/>
      <c r="N107" s="260"/>
    </row>
    <row r="108" spans="1:14">
      <c r="A108" s="183"/>
      <c r="B108" s="269"/>
      <c r="C108" s="473"/>
      <c r="D108" s="473"/>
      <c r="E108" s="473"/>
      <c r="F108" s="489"/>
      <c r="G108" s="184"/>
      <c r="H108" s="490"/>
      <c r="I108" s="473"/>
      <c r="J108" s="473"/>
      <c r="K108" s="473"/>
      <c r="L108" s="494"/>
      <c r="M108" s="495"/>
      <c r="N108" s="495"/>
    </row>
    <row r="109" spans="1:14">
      <c r="A109" s="183"/>
      <c r="B109" s="182"/>
      <c r="C109" s="183"/>
      <c r="D109" s="183"/>
      <c r="E109" s="183"/>
      <c r="F109" s="182"/>
      <c r="G109" s="184"/>
      <c r="H109" s="462"/>
      <c r="I109" s="464"/>
      <c r="J109" s="182"/>
      <c r="K109" s="464"/>
      <c r="L109" s="483"/>
      <c r="M109" s="464"/>
      <c r="N109" s="457"/>
    </row>
    <row r="110" spans="1:14">
      <c r="A110" s="452"/>
      <c r="B110" s="453"/>
      <c r="C110" s="532"/>
      <c r="D110" s="452"/>
      <c r="E110" s="533"/>
      <c r="F110" s="453"/>
      <c r="G110" s="454"/>
      <c r="H110" s="455"/>
      <c r="I110" s="455"/>
      <c r="J110" s="453"/>
      <c r="K110" s="455"/>
      <c r="L110" s="453"/>
      <c r="M110" s="532"/>
      <c r="N110" s="532"/>
    </row>
    <row r="111" spans="1:14">
      <c r="A111" s="183"/>
      <c r="B111" s="182"/>
      <c r="C111" s="183"/>
      <c r="D111" s="183"/>
      <c r="E111" s="184"/>
      <c r="F111" s="182"/>
      <c r="G111" s="184"/>
      <c r="H111" s="462"/>
      <c r="I111" s="464"/>
      <c r="J111" s="182"/>
      <c r="K111" s="464"/>
      <c r="L111" s="483"/>
      <c r="M111" s="464"/>
      <c r="N111" s="457"/>
    </row>
    <row r="112" spans="1:14">
      <c r="A112" s="183"/>
      <c r="B112" s="182"/>
      <c r="C112" s="183"/>
      <c r="D112" s="183"/>
      <c r="E112" s="184"/>
      <c r="F112" s="182"/>
      <c r="G112" s="184"/>
      <c r="H112" s="462"/>
      <c r="I112" s="464"/>
      <c r="J112" s="182"/>
      <c r="K112" s="464"/>
      <c r="L112" s="483"/>
      <c r="M112" s="464"/>
      <c r="N112" s="457"/>
    </row>
    <row r="113" spans="1:14">
      <c r="A113" s="183"/>
      <c r="B113" s="182"/>
      <c r="C113" s="183"/>
      <c r="D113" s="183"/>
      <c r="E113" s="184"/>
      <c r="F113" s="182"/>
      <c r="G113" s="184"/>
      <c r="H113" s="462"/>
      <c r="I113" s="464"/>
      <c r="J113" s="182"/>
      <c r="K113" s="464"/>
      <c r="L113" s="483"/>
      <c r="M113" s="464"/>
      <c r="N113" s="457"/>
    </row>
    <row r="114" spans="1:14">
      <c r="A114" s="183"/>
      <c r="B114" s="182"/>
      <c r="C114" s="183"/>
      <c r="D114" s="183"/>
      <c r="E114" s="184"/>
      <c r="F114" s="182"/>
      <c r="G114" s="184"/>
      <c r="H114" s="462"/>
      <c r="I114" s="464"/>
      <c r="J114" s="182"/>
      <c r="K114" s="464"/>
      <c r="L114" s="483"/>
      <c r="M114" s="464"/>
      <c r="N114" s="457"/>
    </row>
    <row r="115" spans="1:14">
      <c r="A115" s="183"/>
      <c r="B115" s="182"/>
      <c r="C115" s="183"/>
      <c r="D115" s="183"/>
      <c r="E115" s="184"/>
      <c r="F115" s="182"/>
      <c r="G115" s="184"/>
      <c r="H115" s="462"/>
      <c r="I115" s="464"/>
      <c r="J115" s="182"/>
      <c r="K115" s="464"/>
      <c r="L115" s="483"/>
      <c r="M115" s="464"/>
      <c r="N115" s="457"/>
    </row>
    <row r="116" spans="1:14">
      <c r="A116" s="183"/>
      <c r="B116" s="182"/>
      <c r="C116" s="183"/>
      <c r="D116" s="183"/>
      <c r="E116" s="184"/>
      <c r="F116" s="182"/>
      <c r="G116" s="184"/>
      <c r="H116" s="462"/>
      <c r="I116" s="464"/>
      <c r="J116" s="182"/>
      <c r="K116" s="464"/>
      <c r="L116" s="483"/>
      <c r="M116" s="464"/>
      <c r="N116" s="457"/>
    </row>
    <row r="117" spans="1:14">
      <c r="A117" s="183"/>
      <c r="B117" s="182"/>
      <c r="C117" s="183"/>
      <c r="D117" s="183"/>
      <c r="E117" s="184"/>
      <c r="F117" s="182"/>
      <c r="G117" s="184"/>
      <c r="H117" s="462"/>
      <c r="I117" s="464"/>
      <c r="J117" s="182"/>
      <c r="K117" s="464"/>
      <c r="L117" s="483"/>
      <c r="M117" s="464"/>
      <c r="N117" s="457"/>
    </row>
    <row r="118" spans="1:14">
      <c r="A118" s="183"/>
      <c r="B118" s="182"/>
      <c r="C118" s="183"/>
      <c r="D118" s="183"/>
      <c r="E118" s="184"/>
      <c r="F118" s="182"/>
      <c r="G118" s="184"/>
      <c r="H118" s="462"/>
      <c r="I118" s="179"/>
      <c r="J118" s="182"/>
      <c r="K118" s="179"/>
      <c r="L118" s="191"/>
      <c r="M118" s="179"/>
      <c r="N118" s="457"/>
    </row>
    <row r="119" spans="1:14">
      <c r="A119" s="183"/>
      <c r="B119" s="182"/>
      <c r="C119" s="183"/>
      <c r="D119" s="183"/>
      <c r="E119" s="184"/>
      <c r="F119" s="182"/>
      <c r="G119" s="184"/>
      <c r="H119" s="462"/>
      <c r="I119" s="179"/>
      <c r="J119" s="182"/>
      <c r="K119" s="179"/>
      <c r="L119" s="191"/>
      <c r="M119" s="179"/>
      <c r="N119" s="457"/>
    </row>
    <row r="120" spans="1:14">
      <c r="A120" s="183"/>
      <c r="B120" s="182"/>
      <c r="C120" s="183"/>
      <c r="D120" s="183"/>
      <c r="E120" s="184"/>
      <c r="F120" s="182"/>
      <c r="G120" s="184"/>
      <c r="H120" s="462"/>
      <c r="I120" s="179"/>
      <c r="J120" s="182"/>
      <c r="K120" s="179"/>
      <c r="L120" s="191"/>
      <c r="M120" s="179"/>
      <c r="N120" s="457"/>
    </row>
    <row r="121" spans="1:14">
      <c r="A121" s="183"/>
      <c r="B121" s="182"/>
      <c r="C121" s="183"/>
      <c r="D121" s="183"/>
      <c r="E121" s="184"/>
      <c r="F121" s="182"/>
      <c r="G121" s="184"/>
      <c r="H121" s="462"/>
      <c r="I121" s="464"/>
      <c r="J121" s="182"/>
      <c r="K121" s="464"/>
      <c r="L121" s="483"/>
      <c r="M121" s="464"/>
      <c r="N121" s="457"/>
    </row>
    <row r="122" spans="1:14">
      <c r="A122" s="534"/>
      <c r="B122" s="453"/>
      <c r="C122" s="532"/>
      <c r="D122" s="452"/>
      <c r="E122" s="533"/>
      <c r="F122" s="453"/>
      <c r="G122" s="454"/>
      <c r="H122" s="455"/>
      <c r="I122" s="455"/>
      <c r="J122" s="537"/>
      <c r="K122" s="455"/>
      <c r="L122" s="537"/>
      <c r="M122" s="538"/>
      <c r="N122" s="538"/>
    </row>
    <row r="123" spans="1:14">
      <c r="A123" s="184"/>
      <c r="B123" s="182"/>
      <c r="C123" s="183"/>
      <c r="D123" s="183"/>
      <c r="E123" s="184"/>
      <c r="F123" s="182"/>
      <c r="G123" s="184"/>
      <c r="H123" s="462"/>
      <c r="I123" s="464"/>
      <c r="J123" s="182"/>
      <c r="K123" s="464"/>
      <c r="L123" s="483"/>
      <c r="M123" s="464"/>
      <c r="N123" s="457"/>
    </row>
    <row r="124" spans="1:14">
      <c r="A124" s="184"/>
      <c r="B124" s="182"/>
      <c r="C124" s="183"/>
      <c r="D124" s="183"/>
      <c r="E124" s="184"/>
      <c r="F124" s="182"/>
      <c r="G124" s="184"/>
      <c r="H124" s="462"/>
      <c r="I124" s="464"/>
      <c r="J124" s="182"/>
      <c r="K124" s="464"/>
      <c r="L124" s="182"/>
      <c r="M124" s="464"/>
      <c r="N124" s="457"/>
    </row>
    <row r="125" spans="1:14">
      <c r="A125" s="184"/>
      <c r="B125" s="182"/>
      <c r="C125" s="183"/>
      <c r="D125" s="183"/>
      <c r="E125" s="184"/>
      <c r="F125" s="182"/>
      <c r="G125" s="184"/>
      <c r="H125" s="462"/>
      <c r="I125" s="464"/>
      <c r="J125" s="182"/>
      <c r="K125" s="464"/>
      <c r="L125" s="483"/>
      <c r="M125" s="464"/>
      <c r="N125" s="457"/>
    </row>
    <row r="126" spans="1:14">
      <c r="A126" s="184"/>
      <c r="B126" s="182"/>
      <c r="C126" s="183"/>
      <c r="D126" s="183"/>
      <c r="E126" s="184"/>
      <c r="F126" s="182"/>
      <c r="G126" s="184"/>
      <c r="H126" s="462"/>
      <c r="I126" s="464"/>
      <c r="J126" s="182"/>
      <c r="K126" s="464"/>
      <c r="L126" s="483"/>
      <c r="M126" s="464"/>
      <c r="N126" s="457"/>
    </row>
    <row r="127" spans="1:14">
      <c r="A127" s="184"/>
      <c r="B127" s="182"/>
      <c r="C127" s="183"/>
      <c r="D127" s="183"/>
      <c r="E127" s="184"/>
      <c r="F127" s="182"/>
      <c r="G127" s="184"/>
      <c r="H127" s="462"/>
      <c r="I127" s="464"/>
      <c r="J127" s="182"/>
      <c r="K127" s="464"/>
      <c r="L127" s="182"/>
      <c r="M127" s="464"/>
      <c r="N127" s="457"/>
    </row>
    <row r="128" spans="1:14">
      <c r="A128" s="184"/>
      <c r="B128" s="484"/>
      <c r="C128" s="183"/>
      <c r="D128" s="181"/>
      <c r="E128" s="183"/>
      <c r="F128" s="480"/>
      <c r="G128" s="458"/>
      <c r="H128" s="462"/>
      <c r="I128" s="464"/>
      <c r="J128" s="480"/>
      <c r="K128" s="464"/>
      <c r="L128" s="480"/>
      <c r="M128" s="464"/>
      <c r="N128" s="457"/>
    </row>
    <row r="129" spans="1:14">
      <c r="A129" s="184"/>
      <c r="B129" s="484"/>
      <c r="C129" s="183"/>
      <c r="D129" s="464"/>
      <c r="E129" s="183"/>
      <c r="F129" s="480"/>
      <c r="G129" s="184"/>
      <c r="H129" s="462"/>
      <c r="I129" s="464"/>
      <c r="J129" s="480"/>
      <c r="K129" s="464"/>
      <c r="L129" s="483"/>
      <c r="M129" s="464"/>
      <c r="N129" s="457"/>
    </row>
    <row r="130" spans="1:14">
      <c r="A130" s="184"/>
      <c r="B130" s="182"/>
      <c r="C130" s="183"/>
      <c r="D130" s="464"/>
      <c r="E130" s="183"/>
      <c r="F130" s="182"/>
      <c r="G130" s="184"/>
      <c r="H130" s="462"/>
      <c r="I130" s="464"/>
      <c r="J130" s="182"/>
      <c r="K130" s="464"/>
      <c r="L130" s="483"/>
      <c r="M130" s="464"/>
      <c r="N130" s="457"/>
    </row>
    <row r="131" spans="1:14">
      <c r="A131" s="184"/>
      <c r="B131" s="182"/>
      <c r="C131" s="183"/>
      <c r="D131" s="464"/>
      <c r="E131" s="183"/>
      <c r="F131" s="182"/>
      <c r="G131" s="184"/>
      <c r="H131" s="462"/>
      <c r="I131" s="464"/>
      <c r="J131" s="182"/>
      <c r="K131" s="464"/>
      <c r="L131" s="483"/>
      <c r="M131" s="464"/>
      <c r="N131" s="457"/>
    </row>
    <row r="132" spans="1:14">
      <c r="A132" s="184"/>
      <c r="B132" s="182"/>
      <c r="C132" s="183"/>
      <c r="D132" s="181"/>
      <c r="E132" s="184"/>
      <c r="F132" s="182"/>
      <c r="G132" s="184"/>
      <c r="H132" s="462"/>
      <c r="I132" s="464"/>
      <c r="J132" s="182"/>
      <c r="K132" s="464"/>
      <c r="L132" s="182"/>
      <c r="M132" s="464"/>
      <c r="N132" s="457"/>
    </row>
    <row r="133" ht="25.5" spans="1:14">
      <c r="A133" s="539"/>
      <c r="B133" s="539"/>
      <c r="C133" s="539"/>
      <c r="D133" s="539"/>
      <c r="E133" s="539"/>
      <c r="F133" s="539"/>
      <c r="G133" s="539"/>
      <c r="H133" s="539"/>
      <c r="I133" s="539"/>
      <c r="J133" s="539"/>
      <c r="K133" s="539"/>
      <c r="L133" s="539"/>
      <c r="M133" s="539"/>
      <c r="N133" s="539"/>
    </row>
    <row r="134" spans="1:14">
      <c r="A134" s="220"/>
      <c r="B134" s="220"/>
      <c r="C134" s="220"/>
      <c r="D134" s="220"/>
      <c r="E134" s="270"/>
      <c r="F134" s="270"/>
      <c r="G134" s="270"/>
      <c r="H134" s="270"/>
      <c r="I134" s="541"/>
      <c r="J134" s="542"/>
      <c r="K134" s="220"/>
      <c r="L134" s="220"/>
      <c r="M134" s="475"/>
      <c r="N134" s="475"/>
    </row>
    <row r="135" spans="1:14">
      <c r="A135" s="220"/>
      <c r="B135" s="220"/>
      <c r="C135" s="220"/>
      <c r="D135" s="220"/>
      <c r="E135" s="270"/>
      <c r="F135" s="270"/>
      <c r="G135" s="270"/>
      <c r="H135" s="270"/>
      <c r="I135" s="476"/>
      <c r="J135" s="477"/>
      <c r="K135" s="220"/>
      <c r="L135" s="224"/>
      <c r="M135" s="258"/>
      <c r="N135" s="258"/>
    </row>
    <row r="136" spans="1:14">
      <c r="A136" s="220"/>
      <c r="B136" s="450"/>
      <c r="C136" s="220"/>
      <c r="D136" s="220"/>
      <c r="E136" s="270"/>
      <c r="F136" s="450"/>
      <c r="G136" s="270"/>
      <c r="H136" s="540"/>
      <c r="I136" s="540"/>
      <c r="J136" s="477"/>
      <c r="K136" s="540"/>
      <c r="L136" s="450"/>
      <c r="M136" s="258"/>
      <c r="N136" s="258"/>
    </row>
    <row r="137" spans="1:14">
      <c r="A137" s="452"/>
      <c r="B137" s="453"/>
      <c r="C137" s="532"/>
      <c r="D137" s="452"/>
      <c r="E137" s="533"/>
      <c r="F137" s="453"/>
      <c r="G137" s="454"/>
      <c r="H137" s="455"/>
      <c r="I137" s="455"/>
      <c r="J137" s="453"/>
      <c r="K137" s="455"/>
      <c r="L137" s="453"/>
      <c r="M137" s="532"/>
      <c r="N137" s="532"/>
    </row>
    <row r="138" spans="1:14">
      <c r="A138" s="184"/>
      <c r="B138" s="182"/>
      <c r="C138" s="183"/>
      <c r="D138" s="179"/>
      <c r="E138" s="184"/>
      <c r="F138" s="461"/>
      <c r="G138" s="181"/>
      <c r="H138" s="462"/>
      <c r="I138" s="183"/>
      <c r="J138" s="191"/>
      <c r="K138" s="181"/>
      <c r="L138" s="180"/>
      <c r="M138" s="464"/>
      <c r="N138" s="457"/>
    </row>
    <row r="139" spans="1:14">
      <c r="A139" s="184"/>
      <c r="B139" s="180"/>
      <c r="C139" s="179"/>
      <c r="D139" s="179"/>
      <c r="E139" s="184"/>
      <c r="F139" s="180"/>
      <c r="G139" s="181"/>
      <c r="H139" s="460"/>
      <c r="I139" s="181"/>
      <c r="J139" s="191"/>
      <c r="K139" s="181"/>
      <c r="L139" s="482"/>
      <c r="M139" s="457"/>
      <c r="N139" s="179"/>
    </row>
    <row r="140" spans="1:14">
      <c r="A140" s="184"/>
      <c r="B140" s="180"/>
      <c r="C140" s="179"/>
      <c r="D140" s="179"/>
      <c r="E140" s="181"/>
      <c r="F140" s="180"/>
      <c r="G140" s="458"/>
      <c r="H140" s="459"/>
      <c r="I140" s="181"/>
      <c r="J140" s="191"/>
      <c r="K140" s="181"/>
      <c r="L140" s="180"/>
      <c r="M140" s="179"/>
      <c r="N140" s="179"/>
    </row>
    <row r="141" spans="1:14">
      <c r="A141" s="184"/>
      <c r="B141" s="180"/>
      <c r="C141" s="179"/>
      <c r="D141" s="179"/>
      <c r="E141" s="179"/>
      <c r="F141" s="180"/>
      <c r="G141" s="458"/>
      <c r="H141" s="459"/>
      <c r="I141" s="181"/>
      <c r="J141" s="191"/>
      <c r="K141" s="181"/>
      <c r="L141" s="180"/>
      <c r="M141" s="201"/>
      <c r="N141" s="179"/>
    </row>
    <row r="142" spans="1:14">
      <c r="A142" s="184"/>
      <c r="B142" s="180"/>
      <c r="C142" s="179"/>
      <c r="D142" s="179"/>
      <c r="E142" s="181"/>
      <c r="F142" s="180"/>
      <c r="G142" s="458"/>
      <c r="H142" s="459"/>
      <c r="I142" s="181"/>
      <c r="J142" s="191"/>
      <c r="K142" s="181"/>
      <c r="L142" s="180"/>
      <c r="M142" s="201"/>
      <c r="N142" s="179"/>
    </row>
    <row r="143" spans="1:14">
      <c r="A143" s="184"/>
      <c r="B143" s="207"/>
      <c r="C143" s="179"/>
      <c r="D143" s="179"/>
      <c r="E143" s="184"/>
      <c r="F143" s="182"/>
      <c r="G143" s="181"/>
      <c r="H143" s="462"/>
      <c r="I143" s="181"/>
      <c r="J143" s="191"/>
      <c r="K143" s="184"/>
      <c r="L143" s="180"/>
      <c r="M143" s="457"/>
      <c r="N143" s="179"/>
    </row>
    <row r="144" spans="1:14">
      <c r="A144" s="184"/>
      <c r="B144" s="180"/>
      <c r="C144" s="179"/>
      <c r="D144" s="179"/>
      <c r="E144" s="181"/>
      <c r="F144" s="180"/>
      <c r="G144" s="184"/>
      <c r="H144" s="460"/>
      <c r="I144" s="181"/>
      <c r="J144" s="191"/>
      <c r="K144" s="181"/>
      <c r="L144" s="211"/>
      <c r="M144" s="457"/>
      <c r="N144" s="179"/>
    </row>
    <row r="145" spans="1:14">
      <c r="A145" s="184"/>
      <c r="B145" s="207"/>
      <c r="C145" s="201"/>
      <c r="D145" s="179"/>
      <c r="E145" s="181"/>
      <c r="F145" s="180"/>
      <c r="G145" s="184"/>
      <c r="H145" s="462"/>
      <c r="I145" s="181"/>
      <c r="J145" s="191"/>
      <c r="K145" s="201"/>
      <c r="L145" s="482"/>
      <c r="M145" s="457"/>
      <c r="N145" s="179"/>
    </row>
    <row r="146" spans="1:14">
      <c r="A146" s="184"/>
      <c r="B146" s="180"/>
      <c r="C146" s="201"/>
      <c r="D146" s="179"/>
      <c r="E146" s="181"/>
      <c r="F146" s="180"/>
      <c r="G146" s="184"/>
      <c r="H146" s="460"/>
      <c r="I146" s="181"/>
      <c r="J146" s="191"/>
      <c r="K146" s="179"/>
      <c r="L146" s="180"/>
      <c r="M146" s="179"/>
      <c r="N146" s="457"/>
    </row>
    <row r="147" spans="1:14">
      <c r="A147" s="184"/>
      <c r="B147" s="207"/>
      <c r="C147" s="179"/>
      <c r="D147" s="179"/>
      <c r="E147" s="181"/>
      <c r="F147" s="182"/>
      <c r="G147" s="184"/>
      <c r="H147" s="460"/>
      <c r="I147" s="181"/>
      <c r="J147" s="180"/>
      <c r="K147" s="181"/>
      <c r="L147" s="482"/>
      <c r="M147" s="457"/>
      <c r="N147" s="179"/>
    </row>
    <row r="148" spans="1:14">
      <c r="A148" s="184"/>
      <c r="B148" s="180"/>
      <c r="C148" s="464"/>
      <c r="D148" s="464"/>
      <c r="E148" s="181"/>
      <c r="F148" s="492"/>
      <c r="G148" s="457"/>
      <c r="H148" s="466"/>
      <c r="I148" s="470"/>
      <c r="J148" s="465"/>
      <c r="K148" s="470"/>
      <c r="L148" s="465"/>
      <c r="M148" s="464"/>
      <c r="N148" s="457"/>
    </row>
    <row r="149" spans="1:14">
      <c r="A149" s="184"/>
      <c r="B149" s="207"/>
      <c r="C149" s="179"/>
      <c r="D149" s="201"/>
      <c r="E149" s="184"/>
      <c r="F149" s="180"/>
      <c r="G149" s="184"/>
      <c r="H149" s="460"/>
      <c r="I149" s="181"/>
      <c r="J149" s="191"/>
      <c r="K149" s="181"/>
      <c r="L149" s="191"/>
      <c r="M149" s="181"/>
      <c r="N149" s="509"/>
    </row>
    <row r="150" spans="1:14">
      <c r="A150" s="184"/>
      <c r="B150" s="207"/>
      <c r="C150" s="179"/>
      <c r="D150" s="201"/>
      <c r="E150" s="184"/>
      <c r="F150" s="180"/>
      <c r="G150" s="184"/>
      <c r="H150" s="460"/>
      <c r="I150" s="181"/>
      <c r="J150" s="191"/>
      <c r="K150" s="460"/>
      <c r="L150" s="211"/>
      <c r="M150" s="457"/>
      <c r="N150" s="179"/>
    </row>
    <row r="151" spans="1:14">
      <c r="A151" s="184"/>
      <c r="B151" s="207"/>
      <c r="C151" s="179"/>
      <c r="D151" s="201"/>
      <c r="E151" s="184"/>
      <c r="F151" s="180"/>
      <c r="G151" s="181"/>
      <c r="H151" s="460"/>
      <c r="I151" s="181"/>
      <c r="J151" s="191"/>
      <c r="K151" s="460"/>
      <c r="L151" s="191"/>
      <c r="M151" s="457"/>
      <c r="N151" s="179"/>
    </row>
    <row r="152" spans="1:14">
      <c r="A152" s="184"/>
      <c r="B152" s="180"/>
      <c r="C152" s="179"/>
      <c r="D152" s="201"/>
      <c r="E152" s="184"/>
      <c r="F152" s="461"/>
      <c r="G152" s="184"/>
      <c r="H152" s="460"/>
      <c r="I152" s="181"/>
      <c r="J152" s="191"/>
      <c r="K152" s="460"/>
      <c r="L152" s="482"/>
      <c r="M152" s="457"/>
      <c r="N152" s="179"/>
    </row>
    <row r="153" spans="1:14">
      <c r="A153" s="184"/>
      <c r="B153" s="180"/>
      <c r="C153" s="179"/>
      <c r="D153" s="201"/>
      <c r="E153" s="184"/>
      <c r="F153" s="461"/>
      <c r="G153" s="184"/>
      <c r="H153" s="460"/>
      <c r="I153" s="181"/>
      <c r="J153" s="191"/>
      <c r="K153" s="460"/>
      <c r="L153" s="482"/>
      <c r="M153" s="457"/>
      <c r="N153" s="179"/>
    </row>
    <row r="154" spans="1:14">
      <c r="A154" s="184"/>
      <c r="B154" s="207"/>
      <c r="C154" s="179"/>
      <c r="D154" s="201"/>
      <c r="E154" s="181"/>
      <c r="F154" s="180"/>
      <c r="G154" s="184"/>
      <c r="H154" s="460"/>
      <c r="I154" s="181"/>
      <c r="J154" s="191"/>
      <c r="K154" s="179"/>
      <c r="L154" s="482"/>
      <c r="M154" s="457"/>
      <c r="N154" s="179"/>
    </row>
    <row r="155" spans="1:14">
      <c r="A155" s="184"/>
      <c r="B155" s="207"/>
      <c r="C155" s="179"/>
      <c r="D155" s="201"/>
      <c r="E155" s="181"/>
      <c r="F155" s="180"/>
      <c r="G155" s="184"/>
      <c r="H155" s="460"/>
      <c r="I155" s="181"/>
      <c r="J155" s="191"/>
      <c r="K155" s="460"/>
      <c r="L155" s="482"/>
      <c r="M155" s="201"/>
      <c r="N155" s="457"/>
    </row>
    <row r="156" spans="1:14">
      <c r="A156" s="184"/>
      <c r="B156" s="207"/>
      <c r="C156" s="179"/>
      <c r="D156" s="201"/>
      <c r="E156" s="181"/>
      <c r="F156" s="180"/>
      <c r="G156" s="181"/>
      <c r="H156" s="460"/>
      <c r="I156" s="181"/>
      <c r="J156" s="191"/>
      <c r="K156" s="460"/>
      <c r="L156" s="482"/>
      <c r="M156" s="457"/>
      <c r="N156" s="179"/>
    </row>
    <row r="157" spans="1:14">
      <c r="A157" s="184"/>
      <c r="B157" s="207"/>
      <c r="C157" s="179"/>
      <c r="D157" s="201"/>
      <c r="E157" s="181"/>
      <c r="F157" s="180"/>
      <c r="G157" s="181"/>
      <c r="H157" s="460"/>
      <c r="I157" s="181"/>
      <c r="J157" s="191"/>
      <c r="K157" s="460"/>
      <c r="L157" s="482"/>
      <c r="M157" s="201"/>
      <c r="N157" s="457"/>
    </row>
    <row r="158" spans="1:14">
      <c r="A158" s="184"/>
      <c r="B158" s="180"/>
      <c r="C158" s="179"/>
      <c r="D158" s="179"/>
      <c r="E158" s="181"/>
      <c r="F158" s="180"/>
      <c r="G158" s="184"/>
      <c r="H158" s="460"/>
      <c r="I158" s="181"/>
      <c r="J158" s="191"/>
      <c r="K158" s="460"/>
      <c r="L158" s="180"/>
      <c r="M158" s="457"/>
      <c r="N158" s="201"/>
    </row>
    <row r="159" spans="1:14">
      <c r="A159" s="184"/>
      <c r="B159" s="180"/>
      <c r="C159" s="179"/>
      <c r="D159" s="179"/>
      <c r="E159" s="181"/>
      <c r="F159" s="180"/>
      <c r="G159" s="181"/>
      <c r="H159" s="460"/>
      <c r="I159" s="181"/>
      <c r="J159" s="191"/>
      <c r="K159" s="181"/>
      <c r="L159" s="180"/>
      <c r="M159" s="457"/>
      <c r="N159" s="201"/>
    </row>
    <row r="160" spans="1:14">
      <c r="A160" s="184"/>
      <c r="B160" s="180"/>
      <c r="C160" s="179"/>
      <c r="D160" s="179"/>
      <c r="E160" s="181"/>
      <c r="F160" s="180"/>
      <c r="G160" s="184"/>
      <c r="H160" s="460"/>
      <c r="I160" s="181"/>
      <c r="J160" s="191"/>
      <c r="K160" s="460"/>
      <c r="L160" s="180"/>
      <c r="M160" s="457"/>
      <c r="N160" s="201"/>
    </row>
    <row r="161" spans="1:14">
      <c r="A161" s="184"/>
      <c r="B161" s="180"/>
      <c r="C161" s="179"/>
      <c r="D161" s="201"/>
      <c r="E161" s="181"/>
      <c r="F161" s="180"/>
      <c r="G161" s="184"/>
      <c r="H161" s="460"/>
      <c r="I161" s="181"/>
      <c r="J161" s="191"/>
      <c r="K161" s="181"/>
      <c r="L161" s="180"/>
      <c r="M161" s="201"/>
      <c r="N161" s="457"/>
    </row>
    <row r="162" spans="1:14">
      <c r="A162" s="184"/>
      <c r="B162" s="180"/>
      <c r="C162" s="179"/>
      <c r="D162" s="201"/>
      <c r="E162" s="181"/>
      <c r="F162" s="180"/>
      <c r="G162" s="184"/>
      <c r="H162" s="460"/>
      <c r="I162" s="181"/>
      <c r="J162" s="191"/>
      <c r="K162" s="181"/>
      <c r="L162" s="180"/>
      <c r="M162" s="201"/>
      <c r="N162" s="457"/>
    </row>
    <row r="163" spans="1:14">
      <c r="A163" s="184"/>
      <c r="B163" s="180"/>
      <c r="C163" s="179"/>
      <c r="D163" s="201"/>
      <c r="E163" s="181"/>
      <c r="F163" s="180"/>
      <c r="G163" s="184"/>
      <c r="H163" s="460"/>
      <c r="I163" s="181"/>
      <c r="J163" s="191"/>
      <c r="K163" s="181"/>
      <c r="L163" s="180"/>
      <c r="M163" s="259"/>
      <c r="N163" s="457"/>
    </row>
    <row r="164" spans="1:14">
      <c r="A164" s="184"/>
      <c r="B164" s="180"/>
      <c r="C164" s="179"/>
      <c r="D164" s="201"/>
      <c r="E164" s="181"/>
      <c r="F164" s="180"/>
      <c r="G164" s="181"/>
      <c r="H164" s="460"/>
      <c r="I164" s="181"/>
      <c r="J164" s="191"/>
      <c r="K164" s="179"/>
      <c r="L164" s="180"/>
      <c r="M164" s="259"/>
      <c r="N164" s="457"/>
    </row>
    <row r="165" spans="1:14">
      <c r="A165" s="184"/>
      <c r="B165" s="180"/>
      <c r="C165" s="179"/>
      <c r="D165" s="201"/>
      <c r="E165" s="181"/>
      <c r="F165" s="461"/>
      <c r="G165" s="184"/>
      <c r="H165" s="460"/>
      <c r="I165" s="181"/>
      <c r="J165" s="191"/>
      <c r="K165" s="184"/>
      <c r="L165" s="180"/>
      <c r="M165" s="201"/>
      <c r="N165" s="457"/>
    </row>
    <row r="166" spans="1:14">
      <c r="A166" s="184"/>
      <c r="B166" s="180"/>
      <c r="C166" s="179"/>
      <c r="D166" s="179"/>
      <c r="E166" s="181"/>
      <c r="F166" s="461"/>
      <c r="G166" s="184"/>
      <c r="H166" s="460"/>
      <c r="I166" s="181"/>
      <c r="J166" s="191"/>
      <c r="K166" s="460"/>
      <c r="L166" s="482"/>
      <c r="M166" s="259"/>
      <c r="N166" s="457"/>
    </row>
    <row r="167" spans="1:14">
      <c r="A167" s="184"/>
      <c r="B167" s="180"/>
      <c r="C167" s="473"/>
      <c r="D167" s="473"/>
      <c r="E167" s="473"/>
      <c r="F167" s="491"/>
      <c r="G167" s="181"/>
      <c r="H167" s="490"/>
      <c r="I167" s="473"/>
      <c r="J167" s="494"/>
      <c r="K167" s="473"/>
      <c r="L167" s="494"/>
      <c r="M167" s="495"/>
      <c r="N167" s="179"/>
    </row>
    <row r="168" spans="1:14">
      <c r="A168" s="184"/>
      <c r="B168" s="180"/>
      <c r="C168" s="180"/>
      <c r="D168" s="179"/>
      <c r="E168" s="181"/>
      <c r="F168" s="180"/>
      <c r="G168" s="181"/>
      <c r="H168" s="460"/>
      <c r="I168" s="179"/>
      <c r="J168" s="180"/>
      <c r="K168" s="179"/>
      <c r="L168" s="180"/>
      <c r="M168" s="179"/>
      <c r="N168" s="457"/>
    </row>
    <row r="169" spans="1:14">
      <c r="A169" s="184"/>
      <c r="B169" s="180"/>
      <c r="C169" s="179"/>
      <c r="D169" s="201"/>
      <c r="E169" s="179"/>
      <c r="F169" s="461"/>
      <c r="G169" s="184"/>
      <c r="H169" s="460"/>
      <c r="I169" s="181"/>
      <c r="J169" s="180"/>
      <c r="K169" s="184"/>
      <c r="L169" s="180"/>
      <c r="M169" s="259"/>
      <c r="N169" s="457"/>
    </row>
    <row r="170" spans="1:14">
      <c r="A170" s="452"/>
      <c r="B170" s="453"/>
      <c r="C170" s="532"/>
      <c r="D170" s="452"/>
      <c r="E170" s="533"/>
      <c r="F170" s="453"/>
      <c r="G170" s="454"/>
      <c r="H170" s="455"/>
      <c r="I170" s="455"/>
      <c r="J170" s="453"/>
      <c r="K170" s="455"/>
      <c r="L170" s="453"/>
      <c r="M170" s="532"/>
      <c r="N170" s="532"/>
    </row>
    <row r="171" spans="1:14">
      <c r="A171" s="179"/>
      <c r="B171" s="180"/>
      <c r="C171" s="179"/>
      <c r="D171" s="179"/>
      <c r="E171" s="179"/>
      <c r="F171" s="180"/>
      <c r="G171" s="181"/>
      <c r="H171" s="179"/>
      <c r="I171" s="179"/>
      <c r="J171" s="180"/>
      <c r="K171" s="179"/>
      <c r="L171" s="180"/>
      <c r="M171" s="179"/>
      <c r="N171" s="457"/>
    </row>
    <row r="172" spans="1:14">
      <c r="A172" s="179"/>
      <c r="B172" s="180"/>
      <c r="C172" s="179"/>
      <c r="D172" s="179"/>
      <c r="E172" s="181"/>
      <c r="F172" s="180"/>
      <c r="G172" s="181"/>
      <c r="H172" s="460"/>
      <c r="I172" s="181"/>
      <c r="J172" s="191"/>
      <c r="K172" s="460"/>
      <c r="L172" s="180"/>
      <c r="M172" s="201"/>
      <c r="N172" s="457"/>
    </row>
    <row r="173" spans="1:14">
      <c r="A173" s="179"/>
      <c r="B173" s="180"/>
      <c r="C173" s="179"/>
      <c r="D173" s="179"/>
      <c r="E173" s="181"/>
      <c r="F173" s="180"/>
      <c r="G173" s="181"/>
      <c r="H173" s="460"/>
      <c r="I173" s="181"/>
      <c r="J173" s="191"/>
      <c r="K173" s="181"/>
      <c r="L173" s="180"/>
      <c r="M173" s="201"/>
      <c r="N173" s="457"/>
    </row>
    <row r="174" spans="1:14">
      <c r="A174" s="179"/>
      <c r="B174" s="180"/>
      <c r="C174" s="179"/>
      <c r="D174" s="179"/>
      <c r="E174" s="181"/>
      <c r="F174" s="180"/>
      <c r="G174" s="181"/>
      <c r="H174" s="460"/>
      <c r="I174" s="181"/>
      <c r="J174" s="191"/>
      <c r="K174" s="470"/>
      <c r="L174" s="191"/>
      <c r="M174" s="179"/>
      <c r="N174" s="457"/>
    </row>
    <row r="175" spans="1:14">
      <c r="A175" s="179"/>
      <c r="B175" s="180"/>
      <c r="C175" s="179"/>
      <c r="D175" s="179"/>
      <c r="E175" s="181"/>
      <c r="F175" s="191"/>
      <c r="G175" s="458"/>
      <c r="H175" s="460"/>
      <c r="I175" s="181"/>
      <c r="J175" s="191"/>
      <c r="K175" s="179"/>
      <c r="L175" s="180"/>
      <c r="M175" s="201"/>
      <c r="N175" s="457"/>
    </row>
    <row r="176" spans="1:14">
      <c r="A176" s="179"/>
      <c r="B176" s="180"/>
      <c r="C176" s="179"/>
      <c r="D176" s="179"/>
      <c r="E176" s="179"/>
      <c r="F176" s="180"/>
      <c r="G176" s="181"/>
      <c r="H176" s="460"/>
      <c r="I176" s="179"/>
      <c r="J176" s="191"/>
      <c r="K176" s="179"/>
      <c r="L176" s="180"/>
      <c r="M176" s="179"/>
      <c r="N176" s="457"/>
    </row>
    <row r="177" spans="1:14">
      <c r="A177" s="179"/>
      <c r="B177" s="180"/>
      <c r="C177" s="179"/>
      <c r="D177" s="464"/>
      <c r="E177" s="179"/>
      <c r="F177" s="180"/>
      <c r="G177" s="184"/>
      <c r="H177" s="460"/>
      <c r="I177" s="181"/>
      <c r="J177" s="191"/>
      <c r="K177" s="179"/>
      <c r="L177" s="180"/>
      <c r="M177" s="201"/>
      <c r="N177" s="457"/>
    </row>
    <row r="178" spans="1:14">
      <c r="A178" s="179"/>
      <c r="B178" s="180"/>
      <c r="C178" s="179"/>
      <c r="D178" s="464"/>
      <c r="E178" s="179"/>
      <c r="F178" s="180"/>
      <c r="G178" s="184"/>
      <c r="H178" s="460"/>
      <c r="I178" s="181"/>
      <c r="J178" s="191"/>
      <c r="K178" s="179"/>
      <c r="L178" s="180"/>
      <c r="M178" s="201"/>
      <c r="N178" s="457"/>
    </row>
    <row r="179" spans="1:14">
      <c r="A179" s="179"/>
      <c r="B179" s="180"/>
      <c r="C179" s="179"/>
      <c r="D179" s="201"/>
      <c r="E179" s="181"/>
      <c r="F179" s="191"/>
      <c r="G179" s="457"/>
      <c r="H179" s="457"/>
      <c r="I179" s="457"/>
      <c r="J179" s="483"/>
      <c r="K179" s="457"/>
      <c r="L179" s="465"/>
      <c r="M179" s="464"/>
      <c r="N179" s="457"/>
    </row>
    <row r="180" spans="1:14">
      <c r="A180" s="179"/>
      <c r="B180" s="180"/>
      <c r="C180" s="179"/>
      <c r="D180" s="201"/>
      <c r="E180" s="181"/>
      <c r="F180" s="191"/>
      <c r="G180" s="457"/>
      <c r="H180" s="457"/>
      <c r="I180" s="457"/>
      <c r="J180" s="483"/>
      <c r="K180" s="457"/>
      <c r="L180" s="465"/>
      <c r="M180" s="464"/>
      <c r="N180" s="457"/>
    </row>
    <row r="181" spans="1:14">
      <c r="A181" s="534"/>
      <c r="B181" s="453"/>
      <c r="C181" s="532"/>
      <c r="D181" s="452"/>
      <c r="E181" s="533"/>
      <c r="F181" s="453"/>
      <c r="G181" s="454"/>
      <c r="H181" s="455"/>
      <c r="I181" s="455"/>
      <c r="J181" s="537"/>
      <c r="K181" s="455"/>
      <c r="L181" s="537"/>
      <c r="M181" s="538"/>
      <c r="N181" s="538"/>
    </row>
    <row r="182" spans="1:14">
      <c r="A182" s="201"/>
      <c r="B182" s="207"/>
      <c r="C182" s="179"/>
      <c r="D182" s="201"/>
      <c r="E182" s="181"/>
      <c r="F182" s="180"/>
      <c r="G182" s="181"/>
      <c r="H182" s="460"/>
      <c r="I182" s="181"/>
      <c r="J182" s="180"/>
      <c r="K182" s="180"/>
      <c r="L182" s="180"/>
      <c r="M182" s="179"/>
      <c r="N182" s="179"/>
    </row>
    <row r="183" spans="1:14">
      <c r="A183" s="201"/>
      <c r="B183" s="180"/>
      <c r="C183" s="179"/>
      <c r="D183" s="179"/>
      <c r="E183" s="181"/>
      <c r="F183" s="180"/>
      <c r="G183" s="181"/>
      <c r="H183" s="460"/>
      <c r="I183" s="181"/>
      <c r="J183" s="191"/>
      <c r="K183" s="470"/>
      <c r="L183" s="180"/>
      <c r="M183" s="179"/>
      <c r="N183" s="179"/>
    </row>
    <row r="184" spans="1:14">
      <c r="A184" s="201"/>
      <c r="B184" s="207"/>
      <c r="C184" s="179"/>
      <c r="D184" s="201"/>
      <c r="E184" s="181"/>
      <c r="F184" s="180"/>
      <c r="G184" s="184"/>
      <c r="H184" s="460"/>
      <c r="I184" s="181"/>
      <c r="J184" s="180"/>
      <c r="K184" s="181"/>
      <c r="L184" s="180"/>
      <c r="M184" s="226"/>
      <c r="N184" s="226"/>
    </row>
    <row r="185" spans="1:14">
      <c r="A185" s="201"/>
      <c r="B185" s="207"/>
      <c r="C185" s="179"/>
      <c r="D185" s="179"/>
      <c r="E185" s="181"/>
      <c r="F185" s="182"/>
      <c r="G185" s="181"/>
      <c r="H185" s="462"/>
      <c r="I185" s="181"/>
      <c r="J185" s="191"/>
      <c r="K185" s="259"/>
      <c r="L185" s="180"/>
      <c r="M185" s="338"/>
      <c r="N185" s="207"/>
    </row>
    <row r="186" spans="1:14">
      <c r="A186" s="201"/>
      <c r="B186" s="207"/>
      <c r="C186" s="179"/>
      <c r="D186" s="179"/>
      <c r="E186" s="181"/>
      <c r="F186" s="182"/>
      <c r="G186" s="181"/>
      <c r="H186" s="462"/>
      <c r="I186" s="181"/>
      <c r="J186" s="191"/>
      <c r="K186" s="259"/>
      <c r="L186" s="180"/>
      <c r="M186" s="338"/>
      <c r="N186" s="207"/>
    </row>
    <row r="187" spans="1:14">
      <c r="A187" s="201"/>
      <c r="B187" s="207"/>
      <c r="C187" s="179"/>
      <c r="D187" s="179"/>
      <c r="E187" s="181"/>
      <c r="F187" s="182"/>
      <c r="G187" s="181"/>
      <c r="H187" s="462"/>
      <c r="I187" s="181"/>
      <c r="J187" s="191"/>
      <c r="K187" s="259"/>
      <c r="L187" s="180"/>
      <c r="M187" s="338"/>
      <c r="N187" s="207"/>
    </row>
    <row r="188" spans="1:14">
      <c r="A188" s="201"/>
      <c r="B188" s="207"/>
      <c r="C188" s="179"/>
      <c r="D188" s="179"/>
      <c r="E188" s="181"/>
      <c r="F188" s="182"/>
      <c r="G188" s="181"/>
      <c r="H188" s="462"/>
      <c r="I188" s="181"/>
      <c r="J188" s="191"/>
      <c r="K188" s="259"/>
      <c r="L188" s="180"/>
      <c r="M188" s="338"/>
      <c r="N188" s="207"/>
    </row>
    <row r="189" spans="1:14">
      <c r="A189" s="201"/>
      <c r="B189" s="180"/>
      <c r="C189" s="179"/>
      <c r="D189" s="179"/>
      <c r="E189" s="181"/>
      <c r="F189" s="180"/>
      <c r="G189" s="184"/>
      <c r="H189" s="460"/>
      <c r="I189" s="181"/>
      <c r="J189" s="180"/>
      <c r="K189" s="179"/>
      <c r="L189" s="482"/>
      <c r="M189" s="179"/>
      <c r="N189" s="179"/>
    </row>
    <row r="190" spans="1:14">
      <c r="A190" s="201"/>
      <c r="B190" s="207"/>
      <c r="C190" s="179"/>
      <c r="D190" s="201"/>
      <c r="E190" s="181"/>
      <c r="F190" s="180"/>
      <c r="G190" s="184"/>
      <c r="H190" s="460"/>
      <c r="I190" s="181"/>
      <c r="J190" s="180"/>
      <c r="K190" s="460"/>
      <c r="L190" s="482"/>
      <c r="M190" s="226"/>
      <c r="N190" s="226"/>
    </row>
    <row r="191" spans="1:14">
      <c r="A191" s="201"/>
      <c r="B191" s="207"/>
      <c r="C191" s="179"/>
      <c r="D191" s="201"/>
      <c r="E191" s="181"/>
      <c r="F191" s="180"/>
      <c r="G191" s="184"/>
      <c r="H191" s="460"/>
      <c r="I191" s="181"/>
      <c r="J191" s="180"/>
      <c r="K191" s="460"/>
      <c r="L191" s="482"/>
      <c r="M191" s="226"/>
      <c r="N191" s="226"/>
    </row>
    <row r="192" spans="1:14">
      <c r="A192" s="201"/>
      <c r="B192" s="207"/>
      <c r="C192" s="179"/>
      <c r="D192" s="464"/>
      <c r="E192" s="179"/>
      <c r="F192" s="180"/>
      <c r="G192" s="181"/>
      <c r="H192" s="460"/>
      <c r="I192" s="181"/>
      <c r="J192" s="180"/>
      <c r="K192" s="180"/>
      <c r="L192" s="180"/>
      <c r="M192" s="338"/>
      <c r="N192" s="338"/>
    </row>
    <row r="193" spans="1:14">
      <c r="A193" s="201"/>
      <c r="B193" s="207"/>
      <c r="C193" s="179"/>
      <c r="D193" s="179"/>
      <c r="E193" s="181"/>
      <c r="F193" s="180"/>
      <c r="G193" s="184"/>
      <c r="H193" s="460"/>
      <c r="I193" s="181"/>
      <c r="J193" s="191"/>
      <c r="K193" s="184"/>
      <c r="L193" s="180"/>
      <c r="M193" s="338"/>
      <c r="N193" s="338"/>
    </row>
    <row r="194" spans="1:14">
      <c r="A194" s="201"/>
      <c r="B194" s="207"/>
      <c r="C194" s="179"/>
      <c r="D194" s="179"/>
      <c r="E194" s="181"/>
      <c r="F194" s="180"/>
      <c r="G194" s="184"/>
      <c r="H194" s="460"/>
      <c r="I194" s="181"/>
      <c r="J194" s="191"/>
      <c r="K194" s="184"/>
      <c r="L194" s="180"/>
      <c r="M194" s="338"/>
      <c r="N194" s="338"/>
    </row>
    <row r="195" spans="1:14">
      <c r="A195" s="201"/>
      <c r="B195" s="207"/>
      <c r="C195" s="179"/>
      <c r="D195" s="179"/>
      <c r="E195" s="181"/>
      <c r="F195" s="182"/>
      <c r="G195" s="184"/>
      <c r="H195" s="462"/>
      <c r="I195" s="181"/>
      <c r="J195" s="191"/>
      <c r="K195" s="259"/>
      <c r="L195" s="180"/>
      <c r="M195" s="338"/>
      <c r="N195" s="338"/>
    </row>
    <row r="196" ht="25.5" spans="1:14">
      <c r="A196" s="539"/>
      <c r="B196" s="539"/>
      <c r="C196" s="539"/>
      <c r="D196" s="539"/>
      <c r="E196" s="539"/>
      <c r="F196" s="539"/>
      <c r="G196" s="539"/>
      <c r="H196" s="539"/>
      <c r="I196" s="539"/>
      <c r="J196" s="539"/>
      <c r="K196" s="539"/>
      <c r="L196" s="539"/>
      <c r="M196" s="539"/>
      <c r="N196" s="539"/>
    </row>
    <row r="197" spans="1:14">
      <c r="A197" s="220"/>
      <c r="B197" s="220"/>
      <c r="C197" s="220"/>
      <c r="D197" s="220"/>
      <c r="E197" s="270"/>
      <c r="F197" s="270"/>
      <c r="G197" s="270"/>
      <c r="H197" s="270"/>
      <c r="I197" s="541"/>
      <c r="J197" s="542"/>
      <c r="K197" s="220"/>
      <c r="L197" s="220"/>
      <c r="M197" s="475"/>
      <c r="N197" s="475"/>
    </row>
    <row r="198" spans="1:14">
      <c r="A198" s="220"/>
      <c r="B198" s="220"/>
      <c r="C198" s="220"/>
      <c r="D198" s="220"/>
      <c r="E198" s="270"/>
      <c r="F198" s="270"/>
      <c r="G198" s="270"/>
      <c r="H198" s="270"/>
      <c r="I198" s="476"/>
      <c r="J198" s="477"/>
      <c r="K198" s="220"/>
      <c r="L198" s="224"/>
      <c r="M198" s="258"/>
      <c r="N198" s="258"/>
    </row>
    <row r="199" spans="1:14">
      <c r="A199" s="220"/>
      <c r="B199" s="450"/>
      <c r="C199" s="220"/>
      <c r="D199" s="220"/>
      <c r="E199" s="270"/>
      <c r="F199" s="450"/>
      <c r="G199" s="270"/>
      <c r="H199" s="540"/>
      <c r="I199" s="540"/>
      <c r="J199" s="477"/>
      <c r="K199" s="540"/>
      <c r="L199" s="450"/>
      <c r="M199" s="258"/>
      <c r="N199" s="258"/>
    </row>
    <row r="200" spans="1:14">
      <c r="A200" s="452"/>
      <c r="B200" s="453"/>
      <c r="C200" s="532"/>
      <c r="D200" s="452"/>
      <c r="E200" s="533"/>
      <c r="F200" s="453"/>
      <c r="G200" s="454"/>
      <c r="H200" s="455"/>
      <c r="I200" s="455"/>
      <c r="J200" s="453"/>
      <c r="K200" s="455"/>
      <c r="L200" s="453"/>
      <c r="M200" s="532"/>
      <c r="N200" s="532"/>
    </row>
    <row r="201" spans="1:14">
      <c r="A201" s="184"/>
      <c r="B201" s="182"/>
      <c r="C201" s="183"/>
      <c r="D201" s="183"/>
      <c r="E201" s="183"/>
      <c r="F201" s="182"/>
      <c r="G201" s="184"/>
      <c r="H201" s="462"/>
      <c r="I201" s="464"/>
      <c r="J201" s="182"/>
      <c r="K201" s="464"/>
      <c r="L201" s="483"/>
      <c r="M201" s="464"/>
      <c r="N201" s="457"/>
    </row>
    <row r="202" spans="1:14">
      <c r="A202" s="184"/>
      <c r="B202" s="182"/>
      <c r="C202" s="183"/>
      <c r="D202" s="183"/>
      <c r="E202" s="183"/>
      <c r="F202" s="182"/>
      <c r="G202" s="184"/>
      <c r="H202" s="462"/>
      <c r="I202" s="464"/>
      <c r="J202" s="182"/>
      <c r="K202" s="464"/>
      <c r="L202" s="483"/>
      <c r="M202" s="464"/>
      <c r="N202" s="457"/>
    </row>
    <row r="203" spans="1:14">
      <c r="A203" s="184"/>
      <c r="B203" s="182"/>
      <c r="C203" s="183"/>
      <c r="D203" s="183"/>
      <c r="E203" s="183"/>
      <c r="F203" s="182"/>
      <c r="G203" s="184"/>
      <c r="H203" s="462"/>
      <c r="I203" s="464"/>
      <c r="J203" s="182"/>
      <c r="K203" s="464"/>
      <c r="L203" s="483"/>
      <c r="M203" s="464"/>
      <c r="N203" s="457"/>
    </row>
    <row r="204" spans="1:14">
      <c r="A204" s="184"/>
      <c r="B204" s="182"/>
      <c r="C204" s="183"/>
      <c r="D204" s="183"/>
      <c r="E204" s="183"/>
      <c r="F204" s="182"/>
      <c r="G204" s="184"/>
      <c r="H204" s="462"/>
      <c r="I204" s="464"/>
      <c r="J204" s="182"/>
      <c r="K204" s="464"/>
      <c r="L204" s="483"/>
      <c r="M204" s="464"/>
      <c r="N204" s="457"/>
    </row>
    <row r="205" spans="1:14">
      <c r="A205" s="184"/>
      <c r="B205" s="182"/>
      <c r="C205" s="183"/>
      <c r="D205" s="183"/>
      <c r="E205" s="183"/>
      <c r="F205" s="182"/>
      <c r="G205" s="184"/>
      <c r="H205" s="462"/>
      <c r="I205" s="464"/>
      <c r="J205" s="182"/>
      <c r="K205" s="464"/>
      <c r="L205" s="483"/>
      <c r="M205" s="464"/>
      <c r="N205" s="457"/>
    </row>
    <row r="206" spans="1:14">
      <c r="A206" s="184"/>
      <c r="B206" s="182"/>
      <c r="C206" s="183"/>
      <c r="D206" s="183"/>
      <c r="E206" s="183"/>
      <c r="F206" s="182"/>
      <c r="G206" s="184"/>
      <c r="H206" s="462"/>
      <c r="I206" s="464"/>
      <c r="J206" s="182"/>
      <c r="K206" s="464"/>
      <c r="L206" s="483"/>
      <c r="M206" s="464"/>
      <c r="N206" s="457"/>
    </row>
    <row r="207" spans="1:14">
      <c r="A207" s="184"/>
      <c r="B207" s="182"/>
      <c r="C207" s="183"/>
      <c r="D207" s="183"/>
      <c r="E207" s="183"/>
      <c r="F207" s="182"/>
      <c r="G207" s="184"/>
      <c r="H207" s="462"/>
      <c r="I207" s="464"/>
      <c r="J207" s="182"/>
      <c r="K207" s="464"/>
      <c r="L207" s="483"/>
      <c r="M207" s="464"/>
      <c r="N207" s="457"/>
    </row>
    <row r="208" spans="1:14">
      <c r="A208" s="184"/>
      <c r="B208" s="182"/>
      <c r="C208" s="183"/>
      <c r="D208" s="183"/>
      <c r="E208" s="183"/>
      <c r="F208" s="182"/>
      <c r="G208" s="184"/>
      <c r="H208" s="462"/>
      <c r="I208" s="464"/>
      <c r="J208" s="182"/>
      <c r="K208" s="464"/>
      <c r="L208" s="483"/>
      <c r="M208" s="464"/>
      <c r="N208" s="457"/>
    </row>
    <row r="209" spans="1:14">
      <c r="A209" s="184"/>
      <c r="B209" s="182"/>
      <c r="C209" s="183"/>
      <c r="D209" s="183"/>
      <c r="E209" s="183"/>
      <c r="F209" s="182"/>
      <c r="G209" s="184"/>
      <c r="H209" s="462"/>
      <c r="I209" s="464"/>
      <c r="J209" s="182"/>
      <c r="K209" s="464"/>
      <c r="L209" s="483"/>
      <c r="M209" s="464"/>
      <c r="N209" s="457"/>
    </row>
    <row r="210" spans="1:14">
      <c r="A210" s="184"/>
      <c r="B210" s="182"/>
      <c r="C210" s="183"/>
      <c r="D210" s="183"/>
      <c r="E210" s="183"/>
      <c r="F210" s="182"/>
      <c r="G210" s="184"/>
      <c r="H210" s="462"/>
      <c r="I210" s="464"/>
      <c r="J210" s="182"/>
      <c r="K210" s="464"/>
      <c r="L210" s="483"/>
      <c r="M210" s="464"/>
      <c r="N210" s="457"/>
    </row>
    <row r="211" spans="1:14">
      <c r="A211" s="184"/>
      <c r="B211" s="180"/>
      <c r="C211" s="464"/>
      <c r="D211" s="464"/>
      <c r="E211" s="464"/>
      <c r="F211" s="492"/>
      <c r="G211" s="457"/>
      <c r="H211" s="466"/>
      <c r="I211" s="464"/>
      <c r="J211" s="465"/>
      <c r="K211" s="464"/>
      <c r="L211" s="465"/>
      <c r="M211" s="464"/>
      <c r="N211" s="522"/>
    </row>
    <row r="212" spans="1:14">
      <c r="A212" s="452"/>
      <c r="B212" s="453"/>
      <c r="C212" s="532"/>
      <c r="D212" s="452"/>
      <c r="E212" s="533"/>
      <c r="F212" s="453"/>
      <c r="G212" s="454"/>
      <c r="H212" s="455"/>
      <c r="I212" s="455"/>
      <c r="J212" s="453"/>
      <c r="K212" s="455"/>
      <c r="L212" s="453"/>
      <c r="M212" s="532"/>
      <c r="N212" s="532"/>
    </row>
    <row r="213" spans="1:14">
      <c r="A213" s="183"/>
      <c r="B213" s="182"/>
      <c r="C213" s="464"/>
      <c r="D213" s="183"/>
      <c r="E213" s="183"/>
      <c r="F213" s="182"/>
      <c r="G213" s="184"/>
      <c r="H213" s="462"/>
      <c r="I213" s="464"/>
      <c r="J213" s="483"/>
      <c r="K213" s="464"/>
      <c r="L213" s="465"/>
      <c r="M213" s="464"/>
      <c r="N213" s="464"/>
    </row>
    <row r="214" spans="1:14">
      <c r="A214" s="183"/>
      <c r="B214" s="182"/>
      <c r="C214" s="464"/>
      <c r="D214" s="183"/>
      <c r="E214" s="183"/>
      <c r="F214" s="182"/>
      <c r="G214" s="184"/>
      <c r="H214" s="462"/>
      <c r="I214" s="464"/>
      <c r="J214" s="483"/>
      <c r="K214" s="464"/>
      <c r="L214" s="465"/>
      <c r="M214" s="464"/>
      <c r="N214" s="464"/>
    </row>
    <row r="215" spans="1:14">
      <c r="A215" s="183"/>
      <c r="B215" s="182"/>
      <c r="C215" s="464"/>
      <c r="D215" s="183"/>
      <c r="E215" s="183"/>
      <c r="F215" s="531"/>
      <c r="G215" s="332"/>
      <c r="H215" s="462"/>
      <c r="I215" s="464"/>
      <c r="J215" s="483"/>
      <c r="K215" s="464"/>
      <c r="L215" s="465"/>
      <c r="M215" s="464"/>
      <c r="N215" s="464"/>
    </row>
    <row r="216" spans="1:14">
      <c r="A216" s="183"/>
      <c r="B216" s="182"/>
      <c r="C216" s="464"/>
      <c r="D216" s="183"/>
      <c r="E216" s="183"/>
      <c r="F216" s="531"/>
      <c r="G216" s="332"/>
      <c r="H216" s="462"/>
      <c r="I216" s="464"/>
      <c r="J216" s="483"/>
      <c r="K216" s="464"/>
      <c r="L216" s="465"/>
      <c r="M216" s="464"/>
      <c r="N216" s="464"/>
    </row>
    <row r="217" spans="1:14">
      <c r="A217" s="183"/>
      <c r="B217" s="182"/>
      <c r="C217" s="464"/>
      <c r="D217" s="183"/>
      <c r="E217" s="183"/>
      <c r="F217" s="531"/>
      <c r="G217" s="332"/>
      <c r="H217" s="462"/>
      <c r="I217" s="464"/>
      <c r="J217" s="483"/>
      <c r="K217" s="464"/>
      <c r="L217" s="465"/>
      <c r="M217" s="464"/>
      <c r="N217" s="464"/>
    </row>
    <row r="218" spans="1:14">
      <c r="A218" s="534"/>
      <c r="B218" s="453"/>
      <c r="C218" s="532"/>
      <c r="D218" s="452"/>
      <c r="E218" s="533"/>
      <c r="F218" s="453"/>
      <c r="G218" s="454"/>
      <c r="H218" s="455"/>
      <c r="I218" s="455"/>
      <c r="J218" s="537"/>
      <c r="K218" s="455"/>
      <c r="L218" s="537"/>
      <c r="M218" s="538"/>
      <c r="N218" s="538"/>
    </row>
    <row r="219" spans="1:14">
      <c r="A219" s="183"/>
      <c r="B219" s="182"/>
      <c r="C219" s="183"/>
      <c r="D219" s="183"/>
      <c r="E219" s="183"/>
      <c r="F219" s="182"/>
      <c r="G219" s="184"/>
      <c r="H219" s="462"/>
      <c r="I219" s="464"/>
      <c r="J219" s="182"/>
      <c r="K219" s="464"/>
      <c r="L219" s="483"/>
      <c r="M219" s="464"/>
      <c r="N219" s="457"/>
    </row>
    <row r="220" spans="1:14">
      <c r="A220" s="183"/>
      <c r="B220" s="182"/>
      <c r="C220" s="464"/>
      <c r="D220" s="183"/>
      <c r="E220" s="183"/>
      <c r="F220" s="531"/>
      <c r="G220" s="332"/>
      <c r="H220" s="462"/>
      <c r="I220" s="464"/>
      <c r="J220" s="483"/>
      <c r="K220" s="464"/>
      <c r="L220" s="465"/>
      <c r="M220" s="464"/>
      <c r="N220" s="464"/>
    </row>
    <row r="221" spans="1:14">
      <c r="A221" s="183"/>
      <c r="B221" s="182"/>
      <c r="C221" s="183"/>
      <c r="D221" s="183"/>
      <c r="E221" s="183"/>
      <c r="F221" s="182"/>
      <c r="G221" s="184"/>
      <c r="H221" s="462"/>
      <c r="I221" s="464"/>
      <c r="J221" s="182"/>
      <c r="K221" s="464"/>
      <c r="L221" s="483"/>
      <c r="M221" s="464"/>
      <c r="N221" s="457"/>
    </row>
    <row r="222" ht="25.5" spans="1:14">
      <c r="A222" s="539"/>
      <c r="B222" s="539"/>
      <c r="C222" s="539"/>
      <c r="D222" s="539"/>
      <c r="E222" s="539"/>
      <c r="F222" s="539"/>
      <c r="G222" s="539"/>
      <c r="H222" s="539"/>
      <c r="I222" s="539"/>
      <c r="J222" s="539"/>
      <c r="K222" s="539"/>
      <c r="L222" s="539"/>
      <c r="M222" s="539"/>
      <c r="N222" s="539"/>
    </row>
    <row r="223" spans="1:14">
      <c r="A223" s="220"/>
      <c r="B223" s="220"/>
      <c r="C223" s="220"/>
      <c r="D223" s="220"/>
      <c r="E223" s="270"/>
      <c r="F223" s="270"/>
      <c r="G223" s="270"/>
      <c r="H223" s="270"/>
      <c r="I223" s="541"/>
      <c r="J223" s="542"/>
      <c r="K223" s="220"/>
      <c r="L223" s="220"/>
      <c r="M223" s="475"/>
      <c r="N223" s="475"/>
    </row>
    <row r="224" spans="1:14">
      <c r="A224" s="220"/>
      <c r="B224" s="220"/>
      <c r="C224" s="220"/>
      <c r="D224" s="220"/>
      <c r="E224" s="270"/>
      <c r="F224" s="270"/>
      <c r="G224" s="270"/>
      <c r="H224" s="270"/>
      <c r="I224" s="476"/>
      <c r="J224" s="477"/>
      <c r="K224" s="220"/>
      <c r="L224" s="224"/>
      <c r="M224" s="258"/>
      <c r="N224" s="258"/>
    </row>
    <row r="225" spans="1:14">
      <c r="A225" s="224"/>
      <c r="B225" s="450"/>
      <c r="C225" s="224"/>
      <c r="D225" s="224"/>
      <c r="E225" s="227"/>
      <c r="F225" s="450"/>
      <c r="G225" s="227"/>
      <c r="H225" s="476"/>
      <c r="I225" s="476"/>
      <c r="J225" s="450"/>
      <c r="K225" s="476"/>
      <c r="L225" s="450"/>
      <c r="M225" s="258"/>
      <c r="N225" s="258"/>
    </row>
    <row r="226" spans="1:14">
      <c r="A226" s="452"/>
      <c r="B226" s="453"/>
      <c r="C226" s="452"/>
      <c r="D226" s="452"/>
      <c r="E226" s="533"/>
      <c r="F226" s="453"/>
      <c r="G226" s="454"/>
      <c r="H226" s="455"/>
      <c r="I226" s="455"/>
      <c r="J226" s="453"/>
      <c r="K226" s="455"/>
      <c r="L226" s="453"/>
      <c r="M226" s="452"/>
      <c r="N226" s="452"/>
    </row>
    <row r="227" spans="1:14">
      <c r="A227" s="470"/>
      <c r="B227" s="463"/>
      <c r="C227" s="464"/>
      <c r="D227" s="464"/>
      <c r="E227" s="457"/>
      <c r="F227" s="465"/>
      <c r="G227" s="457"/>
      <c r="H227" s="466"/>
      <c r="I227" s="464"/>
      <c r="J227" s="483"/>
      <c r="K227" s="464"/>
      <c r="L227" s="465"/>
      <c r="M227" s="464"/>
      <c r="N227" s="464"/>
    </row>
    <row r="228" spans="1:14">
      <c r="A228" s="470"/>
      <c r="B228" s="463"/>
      <c r="C228" s="464"/>
      <c r="D228" s="464"/>
      <c r="E228" s="457"/>
      <c r="F228" s="465"/>
      <c r="G228" s="457"/>
      <c r="H228" s="466"/>
      <c r="I228" s="464"/>
      <c r="J228" s="483"/>
      <c r="K228" s="464"/>
      <c r="L228" s="465"/>
      <c r="M228" s="464"/>
      <c r="N228" s="464"/>
    </row>
    <row r="229" spans="1:14">
      <c r="A229" s="470"/>
      <c r="B229" s="463"/>
      <c r="C229" s="464"/>
      <c r="D229" s="464"/>
      <c r="E229" s="457"/>
      <c r="F229" s="465"/>
      <c r="G229" s="457"/>
      <c r="H229" s="466"/>
      <c r="I229" s="464"/>
      <c r="J229" s="483"/>
      <c r="K229" s="464"/>
      <c r="L229" s="465"/>
      <c r="M229" s="464"/>
      <c r="N229" s="464"/>
    </row>
    <row r="230" spans="1:14">
      <c r="A230" s="470"/>
      <c r="B230" s="463"/>
      <c r="C230" s="464"/>
      <c r="D230" s="464"/>
      <c r="E230" s="457"/>
      <c r="F230" s="465"/>
      <c r="G230" s="457"/>
      <c r="H230" s="466"/>
      <c r="I230" s="464"/>
      <c r="J230" s="483"/>
      <c r="K230" s="464"/>
      <c r="L230" s="465"/>
      <c r="M230" s="464"/>
      <c r="N230" s="464"/>
    </row>
    <row r="231" spans="1:14">
      <c r="A231" s="470"/>
      <c r="B231" s="463"/>
      <c r="C231" s="464"/>
      <c r="D231" s="464"/>
      <c r="E231" s="457"/>
      <c r="F231" s="465"/>
      <c r="G231" s="457"/>
      <c r="H231" s="466"/>
      <c r="I231" s="464"/>
      <c r="J231" s="483"/>
      <c r="K231" s="464"/>
      <c r="L231" s="465"/>
      <c r="M231" s="464"/>
      <c r="N231" s="464"/>
    </row>
    <row r="232" spans="1:14">
      <c r="A232" s="470"/>
      <c r="B232" s="463"/>
      <c r="C232" s="464"/>
      <c r="D232" s="464"/>
      <c r="E232" s="457"/>
      <c r="F232" s="465"/>
      <c r="G232" s="457"/>
      <c r="H232" s="466"/>
      <c r="I232" s="464"/>
      <c r="J232" s="483"/>
      <c r="K232" s="464"/>
      <c r="L232" s="465"/>
      <c r="M232" s="464"/>
      <c r="N232" s="464"/>
    </row>
    <row r="233" spans="1:14">
      <c r="A233" s="470"/>
      <c r="B233" s="463"/>
      <c r="C233" s="464"/>
      <c r="D233" s="464"/>
      <c r="E233" s="457"/>
      <c r="F233" s="465"/>
      <c r="G233" s="457"/>
      <c r="H233" s="466"/>
      <c r="I233" s="464"/>
      <c r="J233" s="483"/>
      <c r="K233" s="464"/>
      <c r="L233" s="465"/>
      <c r="M233" s="464"/>
      <c r="N233" s="464"/>
    </row>
    <row r="234" spans="1:14">
      <c r="A234" s="470"/>
      <c r="B234" s="463"/>
      <c r="C234" s="183"/>
      <c r="D234" s="464"/>
      <c r="E234" s="457"/>
      <c r="F234" s="182"/>
      <c r="G234" s="184"/>
      <c r="H234" s="462"/>
      <c r="I234" s="464"/>
      <c r="J234" s="182"/>
      <c r="K234" s="464"/>
      <c r="L234" s="483"/>
      <c r="M234" s="464"/>
      <c r="N234" s="457"/>
    </row>
    <row r="235" spans="1:14">
      <c r="A235" s="470"/>
      <c r="B235" s="520"/>
      <c r="C235" s="464"/>
      <c r="D235" s="464"/>
      <c r="E235" s="457"/>
      <c r="F235" s="492"/>
      <c r="G235" s="457"/>
      <c r="H235" s="466"/>
      <c r="I235" s="464"/>
      <c r="J235" s="465"/>
      <c r="K235" s="464"/>
      <c r="L235" s="465"/>
      <c r="M235" s="464"/>
      <c r="N235" s="522"/>
    </row>
    <row r="236" spans="1:14">
      <c r="A236" s="470"/>
      <c r="B236" s="180"/>
      <c r="C236" s="464"/>
      <c r="D236" s="201"/>
      <c r="E236" s="464"/>
      <c r="F236" s="492"/>
      <c r="G236" s="464"/>
      <c r="H236" s="466"/>
      <c r="I236" s="464"/>
      <c r="J236" s="465"/>
      <c r="K236" s="464"/>
      <c r="L236" s="465"/>
      <c r="M236" s="464"/>
      <c r="N236" s="522"/>
    </row>
    <row r="237" spans="1:14">
      <c r="A237" s="470"/>
      <c r="B237" s="520"/>
      <c r="C237" s="464"/>
      <c r="D237" s="464"/>
      <c r="E237" s="457"/>
      <c r="F237" s="492"/>
      <c r="G237" s="457"/>
      <c r="H237" s="466"/>
      <c r="I237" s="464"/>
      <c r="J237" s="465"/>
      <c r="K237" s="464"/>
      <c r="L237" s="465"/>
      <c r="M237" s="464"/>
      <c r="N237" s="522"/>
    </row>
    <row r="238" spans="1:14">
      <c r="A238" s="470"/>
      <c r="B238" s="523"/>
      <c r="C238" s="464"/>
      <c r="D238" s="464"/>
      <c r="E238" s="457"/>
      <c r="F238" s="492"/>
      <c r="G238" s="457"/>
      <c r="H238" s="466"/>
      <c r="I238" s="470"/>
      <c r="J238" s="524"/>
      <c r="K238" s="470"/>
      <c r="L238" s="465"/>
      <c r="M238" s="464"/>
      <c r="N238" s="464"/>
    </row>
    <row r="239" spans="1:14">
      <c r="A239" s="470"/>
      <c r="B239" s="180"/>
      <c r="C239" s="179"/>
      <c r="D239" s="179"/>
      <c r="E239" s="179"/>
      <c r="F239" s="189"/>
      <c r="G239" s="181"/>
      <c r="H239" s="460"/>
      <c r="I239" s="259"/>
      <c r="J239" s="281"/>
      <c r="K239" s="259"/>
      <c r="L239" s="180"/>
      <c r="M239" s="179"/>
      <c r="N239" s="179"/>
    </row>
    <row r="240" spans="1:14">
      <c r="A240" s="470"/>
      <c r="B240" s="465"/>
      <c r="C240" s="464"/>
      <c r="D240" s="464"/>
      <c r="E240" s="457"/>
      <c r="F240" s="465"/>
      <c r="G240" s="457"/>
      <c r="H240" s="466"/>
      <c r="I240" s="464"/>
      <c r="J240" s="483"/>
      <c r="K240" s="464"/>
      <c r="L240" s="465"/>
      <c r="M240" s="464"/>
      <c r="N240" s="464"/>
    </row>
    <row r="241" spans="1:14">
      <c r="A241" s="452"/>
      <c r="B241" s="453"/>
      <c r="C241" s="452"/>
      <c r="D241" s="452"/>
      <c r="E241" s="533"/>
      <c r="F241" s="453"/>
      <c r="G241" s="454"/>
      <c r="H241" s="455"/>
      <c r="I241" s="455"/>
      <c r="J241" s="453"/>
      <c r="K241" s="455"/>
      <c r="L241" s="453"/>
      <c r="M241" s="452"/>
      <c r="N241" s="452"/>
    </row>
    <row r="242" spans="1:14">
      <c r="A242" s="470"/>
      <c r="B242" s="465"/>
      <c r="C242" s="464"/>
      <c r="D242" s="464"/>
      <c r="E242" s="457"/>
      <c r="F242" s="465"/>
      <c r="G242" s="457"/>
      <c r="H242" s="466"/>
      <c r="I242" s="464"/>
      <c r="J242" s="483"/>
      <c r="K242" s="464"/>
      <c r="L242" s="465"/>
      <c r="M242" s="464"/>
      <c r="N242" s="464"/>
    </row>
    <row r="243" spans="1:14">
      <c r="A243" s="470"/>
      <c r="B243" s="465"/>
      <c r="C243" s="464"/>
      <c r="D243" s="464"/>
      <c r="E243" s="457"/>
      <c r="F243" s="465"/>
      <c r="G243" s="457"/>
      <c r="H243" s="466"/>
      <c r="I243" s="464"/>
      <c r="J243" s="483"/>
      <c r="K243" s="464"/>
      <c r="L243" s="465"/>
      <c r="M243" s="464"/>
      <c r="N243" s="464"/>
    </row>
    <row r="244" spans="1:14">
      <c r="A244" s="470"/>
      <c r="B244" s="465"/>
      <c r="C244" s="464"/>
      <c r="D244" s="464"/>
      <c r="E244" s="457"/>
      <c r="F244" s="465"/>
      <c r="G244" s="457"/>
      <c r="H244" s="466"/>
      <c r="I244" s="464"/>
      <c r="J244" s="483"/>
      <c r="K244" s="464"/>
      <c r="L244" s="465"/>
      <c r="M244" s="464"/>
      <c r="N244" s="464"/>
    </row>
    <row r="245" spans="1:14">
      <c r="A245" s="470"/>
      <c r="B245" s="465"/>
      <c r="C245" s="464"/>
      <c r="D245" s="464"/>
      <c r="E245" s="457"/>
      <c r="F245" s="465"/>
      <c r="G245" s="457"/>
      <c r="H245" s="466"/>
      <c r="I245" s="464"/>
      <c r="J245" s="483"/>
      <c r="K245" s="464"/>
      <c r="L245" s="465"/>
      <c r="M245" s="464"/>
      <c r="N245" s="464"/>
    </row>
    <row r="246" spans="1:14">
      <c r="A246" s="470"/>
      <c r="B246" s="465"/>
      <c r="C246" s="464"/>
      <c r="D246" s="464"/>
      <c r="E246" s="457"/>
      <c r="F246" s="465"/>
      <c r="G246" s="457"/>
      <c r="H246" s="466"/>
      <c r="I246" s="464"/>
      <c r="J246" s="483"/>
      <c r="K246" s="464"/>
      <c r="L246" s="465"/>
      <c r="M246" s="464"/>
      <c r="N246" s="464"/>
    </row>
    <row r="247" spans="1:14">
      <c r="A247" s="470"/>
      <c r="B247" s="465"/>
      <c r="C247" s="464"/>
      <c r="D247" s="464"/>
      <c r="E247" s="457"/>
      <c r="F247" s="465"/>
      <c r="G247" s="457"/>
      <c r="H247" s="466"/>
      <c r="I247" s="464"/>
      <c r="J247" s="483"/>
      <c r="K247" s="464"/>
      <c r="L247" s="465"/>
      <c r="M247" s="464"/>
      <c r="N247" s="464"/>
    </row>
    <row r="248" spans="1:14">
      <c r="A248" s="470"/>
      <c r="B248" s="465"/>
      <c r="C248" s="464"/>
      <c r="D248" s="464"/>
      <c r="E248" s="457"/>
      <c r="F248" s="465"/>
      <c r="G248" s="457"/>
      <c r="H248" s="466"/>
      <c r="I248" s="464"/>
      <c r="J248" s="483"/>
      <c r="K248" s="464"/>
      <c r="L248" s="465"/>
      <c r="M248" s="464"/>
      <c r="N248" s="464"/>
    </row>
    <row r="249" spans="1:14">
      <c r="A249" s="534"/>
      <c r="B249" s="453"/>
      <c r="C249" s="452"/>
      <c r="D249" s="452"/>
      <c r="E249" s="533"/>
      <c r="F249" s="453"/>
      <c r="G249" s="454"/>
      <c r="H249" s="455"/>
      <c r="I249" s="455"/>
      <c r="J249" s="537"/>
      <c r="K249" s="455"/>
      <c r="L249" s="537"/>
      <c r="M249" s="543"/>
      <c r="N249" s="543"/>
    </row>
    <row r="250" spans="1:14">
      <c r="A250" s="470"/>
      <c r="B250" s="474"/>
      <c r="C250" s="464"/>
      <c r="D250" s="473"/>
      <c r="E250" s="457"/>
      <c r="F250" s="465"/>
      <c r="G250" s="457"/>
      <c r="H250" s="466"/>
      <c r="I250" s="464"/>
      <c r="J250" s="483"/>
      <c r="K250" s="464"/>
      <c r="L250" s="465"/>
      <c r="M250" s="464"/>
      <c r="N250" s="464"/>
    </row>
    <row r="251" spans="1:14">
      <c r="A251" s="470"/>
      <c r="B251" s="474"/>
      <c r="C251" s="464"/>
      <c r="D251" s="473"/>
      <c r="E251" s="457"/>
      <c r="F251" s="465"/>
      <c r="G251" s="457"/>
      <c r="H251" s="466"/>
      <c r="I251" s="464"/>
      <c r="J251" s="483"/>
      <c r="K251" s="464"/>
      <c r="L251" s="465"/>
      <c r="M251" s="464"/>
      <c r="N251" s="464"/>
    </row>
    <row r="252" ht="25.5" spans="1:14">
      <c r="A252" s="539"/>
      <c r="B252" s="539"/>
      <c r="C252" s="539"/>
      <c r="D252" s="539"/>
      <c r="E252" s="539"/>
      <c r="F252" s="539"/>
      <c r="G252" s="539"/>
      <c r="H252" s="539"/>
      <c r="I252" s="539"/>
      <c r="J252" s="539"/>
      <c r="K252" s="539"/>
      <c r="L252" s="539"/>
      <c r="M252" s="539"/>
      <c r="N252" s="539"/>
    </row>
    <row r="253" spans="1:14">
      <c r="A253" s="220"/>
      <c r="B253" s="220"/>
      <c r="C253" s="220"/>
      <c r="D253" s="220"/>
      <c r="E253" s="270"/>
      <c r="F253" s="270"/>
      <c r="G253" s="270"/>
      <c r="H253" s="270"/>
      <c r="I253" s="541"/>
      <c r="J253" s="542"/>
      <c r="K253" s="220"/>
      <c r="L253" s="220"/>
      <c r="M253" s="475"/>
      <c r="N253" s="475"/>
    </row>
    <row r="254" spans="1:14">
      <c r="A254" s="220"/>
      <c r="B254" s="220"/>
      <c r="C254" s="220"/>
      <c r="D254" s="220"/>
      <c r="E254" s="270"/>
      <c r="F254" s="270"/>
      <c r="G254" s="270"/>
      <c r="H254" s="270"/>
      <c r="I254" s="476"/>
      <c r="J254" s="477"/>
      <c r="K254" s="220"/>
      <c r="L254" s="224"/>
      <c r="M254" s="258"/>
      <c r="N254" s="258"/>
    </row>
    <row r="255" spans="1:14">
      <c r="A255" s="220"/>
      <c r="B255" s="450"/>
      <c r="C255" s="220"/>
      <c r="D255" s="220"/>
      <c r="E255" s="270"/>
      <c r="F255" s="450"/>
      <c r="G255" s="270"/>
      <c r="H255" s="540"/>
      <c r="I255" s="540"/>
      <c r="J255" s="477"/>
      <c r="K255" s="540"/>
      <c r="L255" s="450"/>
      <c r="M255" s="258"/>
      <c r="N255" s="258"/>
    </row>
    <row r="256" spans="1:14">
      <c r="A256" s="452"/>
      <c r="B256" s="453"/>
      <c r="C256" s="532"/>
      <c r="D256" s="452"/>
      <c r="E256" s="533"/>
      <c r="F256" s="453"/>
      <c r="G256" s="454"/>
      <c r="H256" s="455"/>
      <c r="I256" s="455"/>
      <c r="J256" s="453"/>
      <c r="K256" s="455"/>
      <c r="L256" s="453"/>
      <c r="M256" s="532"/>
      <c r="N256" s="532"/>
    </row>
    <row r="257" spans="1:14">
      <c r="A257" s="183"/>
      <c r="B257" s="182"/>
      <c r="C257" s="464"/>
      <c r="D257" s="183"/>
      <c r="E257" s="184"/>
      <c r="F257" s="182"/>
      <c r="G257" s="184"/>
      <c r="H257" s="462"/>
      <c r="I257" s="183"/>
      <c r="J257" s="484"/>
      <c r="K257" s="464"/>
      <c r="L257" s="465"/>
      <c r="M257" s="464"/>
      <c r="N257" s="457"/>
    </row>
    <row r="258" spans="1:14">
      <c r="A258" s="183"/>
      <c r="B258" s="182"/>
      <c r="C258" s="464"/>
      <c r="D258" s="183"/>
      <c r="E258" s="184"/>
      <c r="F258" s="182"/>
      <c r="G258" s="184"/>
      <c r="H258" s="462"/>
      <c r="I258" s="183"/>
      <c r="J258" s="484"/>
      <c r="K258" s="464"/>
      <c r="L258" s="465"/>
      <c r="M258" s="464"/>
      <c r="N258" s="457"/>
    </row>
    <row r="259" spans="1:14">
      <c r="A259" s="183"/>
      <c r="B259" s="182"/>
      <c r="C259" s="464"/>
      <c r="D259" s="183"/>
      <c r="E259" s="184"/>
      <c r="F259" s="182"/>
      <c r="G259" s="184"/>
      <c r="H259" s="462"/>
      <c r="I259" s="183"/>
      <c r="J259" s="484"/>
      <c r="K259" s="464"/>
      <c r="L259" s="465"/>
      <c r="M259" s="464"/>
      <c r="N259" s="457"/>
    </row>
    <row r="260" spans="1:14">
      <c r="A260" s="183"/>
      <c r="B260" s="182"/>
      <c r="C260" s="464"/>
      <c r="D260" s="183"/>
      <c r="E260" s="184"/>
      <c r="F260" s="182"/>
      <c r="G260" s="184"/>
      <c r="H260" s="462"/>
      <c r="I260" s="183"/>
      <c r="J260" s="484"/>
      <c r="K260" s="464"/>
      <c r="L260" s="465"/>
      <c r="M260" s="464"/>
      <c r="N260" s="457"/>
    </row>
    <row r="261" spans="1:14">
      <c r="A261" s="183"/>
      <c r="B261" s="182"/>
      <c r="C261" s="464"/>
      <c r="D261" s="183"/>
      <c r="E261" s="184"/>
      <c r="F261" s="182"/>
      <c r="G261" s="184"/>
      <c r="H261" s="462"/>
      <c r="I261" s="183"/>
      <c r="J261" s="484"/>
      <c r="K261" s="464"/>
      <c r="L261" s="465"/>
      <c r="M261" s="464"/>
      <c r="N261" s="457"/>
    </row>
    <row r="262" spans="1:14">
      <c r="A262" s="183"/>
      <c r="B262" s="182"/>
      <c r="C262" s="464"/>
      <c r="D262" s="183"/>
      <c r="E262" s="184"/>
      <c r="F262" s="182"/>
      <c r="G262" s="184"/>
      <c r="H262" s="462"/>
      <c r="I262" s="183"/>
      <c r="J262" s="484"/>
      <c r="K262" s="464"/>
      <c r="L262" s="465"/>
      <c r="M262" s="464"/>
      <c r="N262" s="457"/>
    </row>
    <row r="263" spans="1:14">
      <c r="A263" s="183"/>
      <c r="B263" s="182"/>
      <c r="C263" s="464"/>
      <c r="D263" s="183"/>
      <c r="E263" s="184"/>
      <c r="F263" s="182"/>
      <c r="G263" s="184"/>
      <c r="H263" s="462"/>
      <c r="I263" s="183"/>
      <c r="J263" s="484"/>
      <c r="K263" s="464"/>
      <c r="L263" s="465"/>
      <c r="M263" s="464"/>
      <c r="N263" s="457"/>
    </row>
    <row r="264" spans="1:14">
      <c r="A264" s="183"/>
      <c r="B264" s="182"/>
      <c r="C264" s="464"/>
      <c r="D264" s="183"/>
      <c r="E264" s="184"/>
      <c r="F264" s="182"/>
      <c r="G264" s="184"/>
      <c r="H264" s="462"/>
      <c r="I264" s="183"/>
      <c r="J264" s="484"/>
      <c r="K264" s="464"/>
      <c r="L264" s="465"/>
      <c r="M264" s="464"/>
      <c r="N264" s="457"/>
    </row>
    <row r="265" spans="1:14">
      <c r="A265" s="183"/>
      <c r="B265" s="182"/>
      <c r="C265" s="464"/>
      <c r="D265" s="183"/>
      <c r="E265" s="184"/>
      <c r="F265" s="182"/>
      <c r="G265" s="184"/>
      <c r="H265" s="462"/>
      <c r="I265" s="183"/>
      <c r="J265" s="484"/>
      <c r="K265" s="464"/>
      <c r="L265" s="465"/>
      <c r="M265" s="464"/>
      <c r="N265" s="464"/>
    </row>
    <row r="266" spans="1:14">
      <c r="A266" s="183"/>
      <c r="B266" s="182"/>
      <c r="C266" s="464"/>
      <c r="D266" s="183"/>
      <c r="E266" s="184"/>
      <c r="F266" s="182"/>
      <c r="G266" s="184"/>
      <c r="H266" s="462"/>
      <c r="I266" s="183"/>
      <c r="J266" s="484"/>
      <c r="K266" s="464"/>
      <c r="L266" s="465"/>
      <c r="M266" s="464"/>
      <c r="N266" s="457"/>
    </row>
    <row r="267" spans="1:14">
      <c r="A267" s="183"/>
      <c r="B267" s="182"/>
      <c r="C267" s="464"/>
      <c r="D267" s="183"/>
      <c r="E267" s="184"/>
      <c r="F267" s="182"/>
      <c r="G267" s="184"/>
      <c r="H267" s="462"/>
      <c r="I267" s="183"/>
      <c r="J267" s="484"/>
      <c r="K267" s="464"/>
      <c r="L267" s="465"/>
      <c r="M267" s="464"/>
      <c r="N267" s="457"/>
    </row>
    <row r="268" spans="1:14">
      <c r="A268" s="183"/>
      <c r="B268" s="182"/>
      <c r="C268" s="464"/>
      <c r="D268" s="183"/>
      <c r="E268" s="184"/>
      <c r="F268" s="182"/>
      <c r="G268" s="184"/>
      <c r="H268" s="462"/>
      <c r="I268" s="183"/>
      <c r="J268" s="484"/>
      <c r="K268" s="464"/>
      <c r="L268" s="465"/>
      <c r="M268" s="464"/>
      <c r="N268" s="457"/>
    </row>
    <row r="269" spans="1:14">
      <c r="A269" s="183"/>
      <c r="B269" s="180"/>
      <c r="C269" s="464"/>
      <c r="D269" s="464"/>
      <c r="E269" s="184"/>
      <c r="F269" s="492"/>
      <c r="G269" s="457"/>
      <c r="H269" s="466"/>
      <c r="I269" s="470"/>
      <c r="J269" s="465"/>
      <c r="K269" s="470"/>
      <c r="L269" s="465"/>
      <c r="M269" s="464"/>
      <c r="N269" s="464"/>
    </row>
    <row r="270" spans="1:14">
      <c r="A270" s="183"/>
      <c r="B270" s="182"/>
      <c r="C270" s="464"/>
      <c r="D270" s="183"/>
      <c r="E270" s="184"/>
      <c r="F270" s="182"/>
      <c r="G270" s="184"/>
      <c r="H270" s="462"/>
      <c r="I270" s="183"/>
      <c r="J270" s="484"/>
      <c r="K270" s="464"/>
      <c r="L270" s="465"/>
      <c r="M270" s="464"/>
      <c r="N270" s="457"/>
    </row>
    <row r="271" spans="1:14">
      <c r="A271" s="183"/>
      <c r="B271" s="180"/>
      <c r="C271" s="179"/>
      <c r="D271" s="179"/>
      <c r="E271" s="179"/>
      <c r="F271" s="189"/>
      <c r="G271" s="181"/>
      <c r="H271" s="460"/>
      <c r="I271" s="259"/>
      <c r="J271" s="180"/>
      <c r="K271" s="259"/>
      <c r="L271" s="180"/>
      <c r="M271" s="179"/>
      <c r="N271" s="464"/>
    </row>
    <row r="272" spans="1:14">
      <c r="A272" s="183"/>
      <c r="B272" s="474"/>
      <c r="C272" s="464"/>
      <c r="D272" s="473"/>
      <c r="E272" s="179"/>
      <c r="F272" s="465"/>
      <c r="G272" s="457"/>
      <c r="H272" s="466"/>
      <c r="I272" s="464"/>
      <c r="J272" s="483"/>
      <c r="K272" s="464"/>
      <c r="L272" s="465"/>
      <c r="M272" s="464"/>
      <c r="N272" s="464"/>
    </row>
    <row r="273" spans="1:14">
      <c r="A273" s="183"/>
      <c r="B273" s="492"/>
      <c r="C273" s="492"/>
      <c r="D273" s="493"/>
      <c r="E273" s="492"/>
      <c r="F273" s="492"/>
      <c r="G273" s="493"/>
      <c r="H273" s="493"/>
      <c r="I273" s="493"/>
      <c r="J273" s="492"/>
      <c r="K273" s="493"/>
      <c r="L273" s="492"/>
      <c r="M273" s="493"/>
      <c r="N273" s="493"/>
    </row>
    <row r="274" spans="1:14">
      <c r="A274" s="452"/>
      <c r="B274" s="453"/>
      <c r="C274" s="532"/>
      <c r="D274" s="452"/>
      <c r="E274" s="533"/>
      <c r="F274" s="453"/>
      <c r="G274" s="454"/>
      <c r="H274" s="455"/>
      <c r="I274" s="455"/>
      <c r="J274" s="453"/>
      <c r="K274" s="455"/>
      <c r="L274" s="453"/>
      <c r="M274" s="532"/>
      <c r="N274" s="532"/>
    </row>
    <row r="275" spans="1:14">
      <c r="A275" s="184"/>
      <c r="B275" s="180"/>
      <c r="C275" s="464"/>
      <c r="D275" s="464"/>
      <c r="E275" s="184"/>
      <c r="F275" s="492"/>
      <c r="G275" s="457"/>
      <c r="H275" s="466"/>
      <c r="I275" s="470"/>
      <c r="J275" s="180"/>
      <c r="K275" s="470"/>
      <c r="L275" s="465"/>
      <c r="M275" s="464"/>
      <c r="N275" s="464"/>
    </row>
    <row r="276" spans="1:14">
      <c r="A276" s="184"/>
      <c r="B276" s="180"/>
      <c r="C276" s="179"/>
      <c r="D276" s="179"/>
      <c r="E276" s="179"/>
      <c r="F276" s="189"/>
      <c r="G276" s="181"/>
      <c r="H276" s="460"/>
      <c r="I276" s="259"/>
      <c r="J276" s="180"/>
      <c r="K276" s="259"/>
      <c r="L276" s="180"/>
      <c r="M276" s="179"/>
      <c r="N276" s="464"/>
    </row>
    <row r="277" spans="1:14">
      <c r="A277" s="534"/>
      <c r="B277" s="453"/>
      <c r="C277" s="532"/>
      <c r="D277" s="452"/>
      <c r="E277" s="533"/>
      <c r="F277" s="453"/>
      <c r="G277" s="454"/>
      <c r="H277" s="455"/>
      <c r="I277" s="455"/>
      <c r="J277" s="544"/>
      <c r="K277" s="455"/>
      <c r="L277" s="545"/>
      <c r="M277" s="538"/>
      <c r="N277" s="538"/>
    </row>
    <row r="278" ht="25.5" spans="1:14">
      <c r="A278" s="539"/>
      <c r="B278" s="539"/>
      <c r="C278" s="539"/>
      <c r="D278" s="539"/>
      <c r="E278" s="539"/>
      <c r="F278" s="539"/>
      <c r="G278" s="539"/>
      <c r="H278" s="539"/>
      <c r="I278" s="539"/>
      <c r="J278" s="539"/>
      <c r="K278" s="539"/>
      <c r="L278" s="539"/>
      <c r="M278" s="539"/>
      <c r="N278" s="539"/>
    </row>
    <row r="279" spans="1:14">
      <c r="A279" s="220"/>
      <c r="B279" s="220"/>
      <c r="C279" s="220"/>
      <c r="D279" s="220"/>
      <c r="E279" s="270"/>
      <c r="F279" s="270"/>
      <c r="G279" s="270"/>
      <c r="H279" s="270"/>
      <c r="I279" s="541"/>
      <c r="J279" s="542"/>
      <c r="K279" s="220"/>
      <c r="L279" s="220"/>
      <c r="M279" s="475"/>
      <c r="N279" s="475"/>
    </row>
    <row r="280" spans="1:14">
      <c r="A280" s="220"/>
      <c r="B280" s="220"/>
      <c r="C280" s="220"/>
      <c r="D280" s="220"/>
      <c r="E280" s="270"/>
      <c r="F280" s="270"/>
      <c r="G280" s="270"/>
      <c r="H280" s="270"/>
      <c r="I280" s="476"/>
      <c r="J280" s="477"/>
      <c r="K280" s="220"/>
      <c r="L280" s="224"/>
      <c r="M280" s="258"/>
      <c r="N280" s="258"/>
    </row>
    <row r="281" spans="1:14">
      <c r="A281" s="220"/>
      <c r="B281" s="450"/>
      <c r="C281" s="220"/>
      <c r="D281" s="220"/>
      <c r="E281" s="270"/>
      <c r="F281" s="450"/>
      <c r="G281" s="270"/>
      <c r="H281" s="540"/>
      <c r="I281" s="546"/>
      <c r="J281" s="477"/>
      <c r="K281" s="546"/>
      <c r="L281" s="450"/>
      <c r="M281" s="258"/>
      <c r="N281" s="258"/>
    </row>
    <row r="282" spans="1:14">
      <c r="A282" s="452"/>
      <c r="B282" s="453"/>
      <c r="C282" s="532"/>
      <c r="D282" s="452"/>
      <c r="E282" s="533"/>
      <c r="F282" s="453"/>
      <c r="G282" s="454"/>
      <c r="H282" s="455"/>
      <c r="I282" s="455"/>
      <c r="J282" s="453"/>
      <c r="K282" s="455"/>
      <c r="L282" s="453"/>
      <c r="M282" s="532"/>
      <c r="N282" s="532"/>
    </row>
    <row r="283" spans="1:14">
      <c r="A283" s="183"/>
      <c r="B283" s="182"/>
      <c r="C283" s="464"/>
      <c r="D283" s="183"/>
      <c r="E283" s="184"/>
      <c r="F283" s="182"/>
      <c r="G283" s="184"/>
      <c r="H283" s="462"/>
      <c r="I283" s="183"/>
      <c r="J283" s="484"/>
      <c r="K283" s="464"/>
      <c r="L283" s="465"/>
      <c r="M283" s="464"/>
      <c r="N283" s="457"/>
    </row>
    <row r="284" spans="1:14">
      <c r="A284" s="183"/>
      <c r="B284" s="182"/>
      <c r="C284" s="464"/>
      <c r="D284" s="183"/>
      <c r="E284" s="184"/>
      <c r="F284" s="182"/>
      <c r="G284" s="184"/>
      <c r="H284" s="462"/>
      <c r="I284" s="183"/>
      <c r="J284" s="484"/>
      <c r="K284" s="464"/>
      <c r="L284" s="465"/>
      <c r="M284" s="464"/>
      <c r="N284" s="457"/>
    </row>
    <row r="285" spans="1:14">
      <c r="A285" s="183"/>
      <c r="B285" s="182"/>
      <c r="C285" s="464"/>
      <c r="D285" s="183"/>
      <c r="E285" s="184"/>
      <c r="F285" s="182"/>
      <c r="G285" s="184"/>
      <c r="H285" s="462"/>
      <c r="I285" s="183"/>
      <c r="J285" s="484"/>
      <c r="K285" s="464"/>
      <c r="L285" s="465"/>
      <c r="M285" s="464"/>
      <c r="N285" s="457"/>
    </row>
    <row r="286" spans="1:14">
      <c r="A286" s="183"/>
      <c r="B286" s="182"/>
      <c r="C286" s="464"/>
      <c r="D286" s="183"/>
      <c r="E286" s="184"/>
      <c r="F286" s="182"/>
      <c r="G286" s="184"/>
      <c r="H286" s="462"/>
      <c r="I286" s="183"/>
      <c r="J286" s="484"/>
      <c r="K286" s="464"/>
      <c r="L286" s="465"/>
      <c r="M286" s="464"/>
      <c r="N286" s="457"/>
    </row>
    <row r="287" spans="1:14">
      <c r="A287" s="183"/>
      <c r="B287" s="182"/>
      <c r="C287" s="464"/>
      <c r="D287" s="183"/>
      <c r="E287" s="184"/>
      <c r="F287" s="182"/>
      <c r="G287" s="184"/>
      <c r="H287" s="462"/>
      <c r="I287" s="183"/>
      <c r="J287" s="484"/>
      <c r="K287" s="464"/>
      <c r="L287" s="465"/>
      <c r="M287" s="464"/>
      <c r="N287" s="457"/>
    </row>
    <row r="288" spans="1:14">
      <c r="A288" s="183"/>
      <c r="B288" s="182"/>
      <c r="C288" s="464"/>
      <c r="D288" s="183"/>
      <c r="E288" s="184"/>
      <c r="F288" s="182"/>
      <c r="G288" s="184"/>
      <c r="H288" s="462"/>
      <c r="I288" s="183"/>
      <c r="J288" s="484"/>
      <c r="K288" s="464"/>
      <c r="L288" s="465"/>
      <c r="M288" s="464"/>
      <c r="N288" s="457"/>
    </row>
    <row r="289" spans="1:14">
      <c r="A289" s="183"/>
      <c r="B289" s="182"/>
      <c r="C289" s="464"/>
      <c r="D289" s="183"/>
      <c r="E289" s="184"/>
      <c r="F289" s="182"/>
      <c r="G289" s="184"/>
      <c r="H289" s="462"/>
      <c r="I289" s="183"/>
      <c r="J289" s="484"/>
      <c r="K289" s="464"/>
      <c r="L289" s="465"/>
      <c r="M289" s="464"/>
      <c r="N289" s="457"/>
    </row>
    <row r="290" spans="1:14">
      <c r="A290" s="183"/>
      <c r="B290" s="182"/>
      <c r="C290" s="464"/>
      <c r="D290" s="183"/>
      <c r="E290" s="184"/>
      <c r="F290" s="182"/>
      <c r="G290" s="184"/>
      <c r="H290" s="462"/>
      <c r="I290" s="183"/>
      <c r="J290" s="484"/>
      <c r="K290" s="464"/>
      <c r="L290" s="465"/>
      <c r="M290" s="464"/>
      <c r="N290" s="457"/>
    </row>
    <row r="291" spans="1:14">
      <c r="A291" s="183"/>
      <c r="B291" s="182"/>
      <c r="C291" s="464"/>
      <c r="D291" s="183"/>
      <c r="E291" s="184"/>
      <c r="F291" s="182"/>
      <c r="G291" s="184"/>
      <c r="H291" s="462"/>
      <c r="I291" s="183"/>
      <c r="J291" s="484"/>
      <c r="K291" s="464"/>
      <c r="L291" s="465"/>
      <c r="M291" s="464"/>
      <c r="N291" s="457"/>
    </row>
    <row r="292" spans="1:14">
      <c r="A292" s="183"/>
      <c r="B292" s="182"/>
      <c r="C292" s="464"/>
      <c r="D292" s="183"/>
      <c r="E292" s="184"/>
      <c r="F292" s="182"/>
      <c r="G292" s="184"/>
      <c r="H292" s="462"/>
      <c r="I292" s="184"/>
      <c r="J292" s="484"/>
      <c r="K292" s="464"/>
      <c r="L292" s="465"/>
      <c r="M292" s="464"/>
      <c r="N292" s="464"/>
    </row>
    <row r="293" spans="1:14">
      <c r="A293" s="183"/>
      <c r="B293" s="182"/>
      <c r="C293" s="464"/>
      <c r="D293" s="183"/>
      <c r="E293" s="184"/>
      <c r="F293" s="182"/>
      <c r="G293" s="184"/>
      <c r="H293" s="462"/>
      <c r="I293" s="183"/>
      <c r="J293" s="484"/>
      <c r="K293" s="464"/>
      <c r="L293" s="465"/>
      <c r="M293" s="464"/>
      <c r="N293" s="464"/>
    </row>
    <row r="294" spans="1:14">
      <c r="A294" s="183"/>
      <c r="B294" s="182"/>
      <c r="C294" s="464"/>
      <c r="D294" s="183"/>
      <c r="E294" s="184"/>
      <c r="F294" s="182"/>
      <c r="G294" s="184"/>
      <c r="H294" s="462"/>
      <c r="I294" s="183"/>
      <c r="J294" s="484"/>
      <c r="K294" s="464"/>
      <c r="L294" s="465"/>
      <c r="M294" s="464"/>
      <c r="N294" s="457"/>
    </row>
    <row r="295" spans="1:14">
      <c r="A295" s="183"/>
      <c r="B295" s="182"/>
      <c r="C295" s="464"/>
      <c r="D295" s="183"/>
      <c r="E295" s="184"/>
      <c r="F295" s="182"/>
      <c r="G295" s="184"/>
      <c r="H295" s="462"/>
      <c r="I295" s="183"/>
      <c r="J295" s="484"/>
      <c r="K295" s="464"/>
      <c r="L295" s="465"/>
      <c r="M295" s="464"/>
      <c r="N295" s="457"/>
    </row>
    <row r="296" spans="1:14">
      <c r="A296" s="183"/>
      <c r="B296" s="182"/>
      <c r="C296" s="464"/>
      <c r="D296" s="183"/>
      <c r="E296" s="184"/>
      <c r="F296" s="182"/>
      <c r="G296" s="184"/>
      <c r="H296" s="462"/>
      <c r="I296" s="183"/>
      <c r="J296" s="484"/>
      <c r="K296" s="464"/>
      <c r="L296" s="465"/>
      <c r="M296" s="464"/>
      <c r="N296" s="457"/>
    </row>
    <row r="297" spans="1:14">
      <c r="A297" s="183"/>
      <c r="B297" s="182"/>
      <c r="C297" s="464"/>
      <c r="D297" s="183"/>
      <c r="E297" s="184"/>
      <c r="F297" s="182"/>
      <c r="G297" s="184"/>
      <c r="H297" s="462"/>
      <c r="I297" s="183"/>
      <c r="J297" s="484"/>
      <c r="K297" s="464"/>
      <c r="L297" s="465"/>
      <c r="M297" s="464"/>
      <c r="N297" s="457"/>
    </row>
    <row r="298" spans="1:14">
      <c r="A298" s="183"/>
      <c r="B298" s="182"/>
      <c r="C298" s="464"/>
      <c r="D298" s="183"/>
      <c r="E298" s="184"/>
      <c r="F298" s="182"/>
      <c r="G298" s="184"/>
      <c r="H298" s="462"/>
      <c r="I298" s="183"/>
      <c r="J298" s="484"/>
      <c r="K298" s="464"/>
      <c r="L298" s="465"/>
      <c r="M298" s="464"/>
      <c r="N298" s="457"/>
    </row>
    <row r="299" spans="1:14">
      <c r="A299" s="183"/>
      <c r="B299" s="182"/>
      <c r="C299" s="464"/>
      <c r="D299" s="183"/>
      <c r="E299" s="184"/>
      <c r="F299" s="182"/>
      <c r="G299" s="184"/>
      <c r="H299" s="462"/>
      <c r="I299" s="183"/>
      <c r="J299" s="484"/>
      <c r="K299" s="464"/>
      <c r="L299" s="465"/>
      <c r="M299" s="464"/>
      <c r="N299" s="457"/>
    </row>
    <row r="300" spans="1:14">
      <c r="A300" s="183"/>
      <c r="B300" s="182"/>
      <c r="C300" s="464"/>
      <c r="D300" s="183"/>
      <c r="E300" s="184"/>
      <c r="F300" s="182"/>
      <c r="G300" s="184"/>
      <c r="H300" s="462"/>
      <c r="I300" s="183"/>
      <c r="J300" s="484"/>
      <c r="K300" s="464"/>
      <c r="L300" s="465"/>
      <c r="M300" s="464"/>
      <c r="N300" s="457"/>
    </row>
    <row r="301" spans="1:14">
      <c r="A301" s="183"/>
      <c r="B301" s="182"/>
      <c r="C301" s="464"/>
      <c r="D301" s="183"/>
      <c r="E301" s="184"/>
      <c r="F301" s="182"/>
      <c r="G301" s="184"/>
      <c r="H301" s="462"/>
      <c r="I301" s="183"/>
      <c r="J301" s="484"/>
      <c r="K301" s="464"/>
      <c r="L301" s="465"/>
      <c r="M301" s="464"/>
      <c r="N301" s="457"/>
    </row>
    <row r="302" spans="1:14">
      <c r="A302" s="183"/>
      <c r="B302" s="182"/>
      <c r="C302" s="464"/>
      <c r="D302" s="183"/>
      <c r="E302" s="184"/>
      <c r="F302" s="182"/>
      <c r="G302" s="184"/>
      <c r="H302" s="462"/>
      <c r="I302" s="183"/>
      <c r="J302" s="484"/>
      <c r="K302" s="464"/>
      <c r="L302" s="465"/>
      <c r="M302" s="464"/>
      <c r="N302" s="457"/>
    </row>
    <row r="303" spans="1:14">
      <c r="A303" s="183"/>
      <c r="B303" s="182"/>
      <c r="C303" s="464"/>
      <c r="D303" s="183"/>
      <c r="E303" s="183"/>
      <c r="F303" s="182"/>
      <c r="G303" s="183"/>
      <c r="H303" s="462"/>
      <c r="I303" s="184"/>
      <c r="J303" s="484"/>
      <c r="K303" s="464"/>
      <c r="L303" s="465"/>
      <c r="M303" s="464"/>
      <c r="N303" s="457"/>
    </row>
    <row r="304" spans="1:14">
      <c r="A304" s="183"/>
      <c r="B304" s="182"/>
      <c r="C304" s="464"/>
      <c r="D304" s="183"/>
      <c r="E304" s="184"/>
      <c r="F304" s="182"/>
      <c r="G304" s="184"/>
      <c r="H304" s="462"/>
      <c r="I304" s="183"/>
      <c r="J304" s="484"/>
      <c r="K304" s="464"/>
      <c r="L304" s="465"/>
      <c r="M304" s="464"/>
      <c r="N304" s="457"/>
    </row>
    <row r="305" spans="1:14">
      <c r="A305" s="183"/>
      <c r="B305" s="182"/>
      <c r="C305" s="464"/>
      <c r="D305" s="183"/>
      <c r="E305" s="184"/>
      <c r="F305" s="182"/>
      <c r="G305" s="184"/>
      <c r="H305" s="462"/>
      <c r="I305" s="183"/>
      <c r="J305" s="484"/>
      <c r="K305" s="464"/>
      <c r="L305" s="465"/>
      <c r="M305" s="464"/>
      <c r="N305" s="457"/>
    </row>
    <row r="306" spans="1:14">
      <c r="A306" s="183"/>
      <c r="B306" s="182"/>
      <c r="C306" s="464"/>
      <c r="D306" s="183"/>
      <c r="E306" s="184"/>
      <c r="F306" s="182"/>
      <c r="G306" s="184"/>
      <c r="H306" s="462"/>
      <c r="I306" s="183"/>
      <c r="J306" s="484"/>
      <c r="K306" s="464"/>
      <c r="L306" s="465"/>
      <c r="M306" s="464"/>
      <c r="N306" s="457"/>
    </row>
    <row r="307" spans="1:14">
      <c r="A307" s="183"/>
      <c r="B307" s="182"/>
      <c r="C307" s="464"/>
      <c r="D307" s="183"/>
      <c r="E307" s="184"/>
      <c r="F307" s="182"/>
      <c r="G307" s="184"/>
      <c r="H307" s="462"/>
      <c r="I307" s="183"/>
      <c r="J307" s="484"/>
      <c r="K307" s="464"/>
      <c r="L307" s="465"/>
      <c r="M307" s="464"/>
      <c r="N307" s="457"/>
    </row>
    <row r="308" spans="1:14">
      <c r="A308" s="183"/>
      <c r="B308" s="182"/>
      <c r="C308" s="464"/>
      <c r="D308" s="183"/>
      <c r="E308" s="184"/>
      <c r="F308" s="182"/>
      <c r="G308" s="184"/>
      <c r="H308" s="462"/>
      <c r="I308" s="183"/>
      <c r="J308" s="484"/>
      <c r="K308" s="464"/>
      <c r="L308" s="465"/>
      <c r="M308" s="464"/>
      <c r="N308" s="457"/>
    </row>
    <row r="309" spans="1:14">
      <c r="A309" s="183"/>
      <c r="B309" s="182"/>
      <c r="C309" s="464"/>
      <c r="D309" s="183"/>
      <c r="E309" s="184"/>
      <c r="F309" s="182"/>
      <c r="G309" s="184"/>
      <c r="H309" s="462"/>
      <c r="I309" s="183"/>
      <c r="J309" s="484"/>
      <c r="K309" s="464"/>
      <c r="L309" s="465"/>
      <c r="M309" s="464"/>
      <c r="N309" s="464"/>
    </row>
    <row r="310" spans="1:14">
      <c r="A310" s="183"/>
      <c r="B310" s="182"/>
      <c r="C310" s="464"/>
      <c r="D310" s="183"/>
      <c r="E310" s="184"/>
      <c r="F310" s="182"/>
      <c r="G310" s="184"/>
      <c r="H310" s="462"/>
      <c r="I310" s="183"/>
      <c r="J310" s="484"/>
      <c r="K310" s="464"/>
      <c r="L310" s="465"/>
      <c r="M310" s="464"/>
      <c r="N310" s="457"/>
    </row>
    <row r="311" spans="1:14">
      <c r="A311" s="183"/>
      <c r="B311" s="182"/>
      <c r="C311" s="464"/>
      <c r="D311" s="183"/>
      <c r="E311" s="184"/>
      <c r="F311" s="182"/>
      <c r="G311" s="184"/>
      <c r="H311" s="462"/>
      <c r="I311" s="183"/>
      <c r="J311" s="484"/>
      <c r="K311" s="464"/>
      <c r="L311" s="465"/>
      <c r="M311" s="464"/>
      <c r="N311" s="464"/>
    </row>
    <row r="312" spans="1:14">
      <c r="A312" s="183"/>
      <c r="B312" s="182"/>
      <c r="C312" s="464"/>
      <c r="D312" s="183"/>
      <c r="E312" s="184"/>
      <c r="F312" s="182"/>
      <c r="G312" s="184"/>
      <c r="H312" s="462"/>
      <c r="I312" s="183"/>
      <c r="J312" s="484"/>
      <c r="K312" s="464"/>
      <c r="L312" s="465"/>
      <c r="M312" s="464"/>
      <c r="N312" s="457"/>
    </row>
    <row r="313" spans="1:14">
      <c r="A313" s="452"/>
      <c r="B313" s="453"/>
      <c r="C313" s="532"/>
      <c r="D313" s="452"/>
      <c r="E313" s="533"/>
      <c r="F313" s="453"/>
      <c r="G313" s="454"/>
      <c r="H313" s="455"/>
      <c r="I313" s="455"/>
      <c r="J313" s="453"/>
      <c r="K313" s="455"/>
      <c r="L313" s="453"/>
      <c r="M313" s="532"/>
      <c r="N313" s="532"/>
    </row>
    <row r="314" spans="1:14">
      <c r="A314" s="183"/>
      <c r="B314" s="182"/>
      <c r="C314" s="464"/>
      <c r="D314" s="183"/>
      <c r="E314" s="184"/>
      <c r="F314" s="182"/>
      <c r="G314" s="184"/>
      <c r="H314" s="462"/>
      <c r="I314" s="501"/>
      <c r="J314" s="465"/>
      <c r="K314" s="464"/>
      <c r="L314" s="465"/>
      <c r="M314" s="464"/>
      <c r="N314" s="464"/>
    </row>
    <row r="315" spans="1:14">
      <c r="A315" s="183"/>
      <c r="B315" s="182"/>
      <c r="C315" s="464"/>
      <c r="D315" s="183"/>
      <c r="E315" s="184"/>
      <c r="F315" s="182"/>
      <c r="G315" s="184"/>
      <c r="H315" s="462"/>
      <c r="I315" s="501"/>
      <c r="J315" s="465"/>
      <c r="K315" s="464"/>
      <c r="L315" s="465"/>
      <c r="M315" s="464"/>
      <c r="N315" s="464"/>
    </row>
    <row r="316" spans="1:14">
      <c r="A316" s="183"/>
      <c r="B316" s="182"/>
      <c r="C316" s="464"/>
      <c r="D316" s="183"/>
      <c r="E316" s="184"/>
      <c r="F316" s="182"/>
      <c r="G316" s="184"/>
      <c r="H316" s="462"/>
      <c r="I316" s="501"/>
      <c r="J316" s="465"/>
      <c r="K316" s="464"/>
      <c r="L316" s="465"/>
      <c r="M316" s="464"/>
      <c r="N316" s="464"/>
    </row>
    <row r="317" spans="1:14">
      <c r="A317" s="183"/>
      <c r="B317" s="182"/>
      <c r="C317" s="464"/>
      <c r="D317" s="183"/>
      <c r="E317" s="184"/>
      <c r="F317" s="182"/>
      <c r="G317" s="184"/>
      <c r="H317" s="462"/>
      <c r="I317" s="501"/>
      <c r="J317" s="465"/>
      <c r="K317" s="464"/>
      <c r="L317" s="465"/>
      <c r="M317" s="464"/>
      <c r="N317" s="464"/>
    </row>
    <row r="318" spans="1:14">
      <c r="A318" s="183"/>
      <c r="B318" s="182"/>
      <c r="C318" s="464"/>
      <c r="D318" s="183"/>
      <c r="E318" s="184"/>
      <c r="F318" s="182"/>
      <c r="G318" s="184"/>
      <c r="H318" s="462"/>
      <c r="I318" s="501"/>
      <c r="J318" s="465"/>
      <c r="K318" s="464"/>
      <c r="L318" s="465"/>
      <c r="M318" s="464"/>
      <c r="N318" s="464"/>
    </row>
    <row r="319" spans="1:14">
      <c r="A319" s="183"/>
      <c r="B319" s="182"/>
      <c r="C319" s="464"/>
      <c r="D319" s="183"/>
      <c r="E319" s="184"/>
      <c r="F319" s="182"/>
      <c r="G319" s="184"/>
      <c r="H319" s="462"/>
      <c r="I319" s="501"/>
      <c r="J319" s="465"/>
      <c r="K319" s="464"/>
      <c r="L319" s="465"/>
      <c r="M319" s="464"/>
      <c r="N319" s="464"/>
    </row>
    <row r="320" spans="1:14">
      <c r="A320" s="183"/>
      <c r="B320" s="182"/>
      <c r="C320" s="464"/>
      <c r="D320" s="183"/>
      <c r="E320" s="184"/>
      <c r="F320" s="182"/>
      <c r="G320" s="184"/>
      <c r="H320" s="462"/>
      <c r="I320" s="501"/>
      <c r="J320" s="465"/>
      <c r="K320" s="464"/>
      <c r="L320" s="465"/>
      <c r="M320" s="464"/>
      <c r="N320" s="464"/>
    </row>
    <row r="321" spans="1:14">
      <c r="A321" s="183"/>
      <c r="B321" s="182"/>
      <c r="C321" s="464"/>
      <c r="D321" s="183"/>
      <c r="E321" s="184"/>
      <c r="F321" s="182"/>
      <c r="G321" s="184"/>
      <c r="H321" s="462"/>
      <c r="I321" s="501"/>
      <c r="J321" s="465"/>
      <c r="K321" s="464"/>
      <c r="L321" s="465"/>
      <c r="M321" s="464"/>
      <c r="N321" s="464"/>
    </row>
    <row r="322" spans="1:14">
      <c r="A322" s="183"/>
      <c r="B322" s="182"/>
      <c r="C322" s="464"/>
      <c r="D322" s="183"/>
      <c r="E322" s="184"/>
      <c r="F322" s="182"/>
      <c r="G322" s="184"/>
      <c r="H322" s="462"/>
      <c r="I322" s="501"/>
      <c r="J322" s="465"/>
      <c r="K322" s="464"/>
      <c r="L322" s="465"/>
      <c r="M322" s="464"/>
      <c r="N322" s="464"/>
    </row>
    <row r="323" spans="1:14">
      <c r="A323" s="183"/>
      <c r="B323" s="182"/>
      <c r="C323" s="464"/>
      <c r="D323" s="183"/>
      <c r="E323" s="184"/>
      <c r="F323" s="182"/>
      <c r="G323" s="184"/>
      <c r="H323" s="462"/>
      <c r="I323" s="501"/>
      <c r="J323" s="465"/>
      <c r="K323" s="464"/>
      <c r="L323" s="465"/>
      <c r="M323" s="464"/>
      <c r="N323" s="464"/>
    </row>
    <row r="324" spans="1:14">
      <c r="A324" s="183"/>
      <c r="B324" s="182"/>
      <c r="C324" s="464"/>
      <c r="D324" s="183"/>
      <c r="E324" s="184"/>
      <c r="F324" s="182"/>
      <c r="G324" s="184"/>
      <c r="H324" s="462"/>
      <c r="I324" s="501"/>
      <c r="J324" s="465"/>
      <c r="K324" s="464"/>
      <c r="L324" s="465"/>
      <c r="M324" s="464"/>
      <c r="N324" s="464"/>
    </row>
    <row r="325" spans="1:14">
      <c r="A325" s="183"/>
      <c r="B325" s="182"/>
      <c r="C325" s="464"/>
      <c r="D325" s="183"/>
      <c r="E325" s="184"/>
      <c r="F325" s="182"/>
      <c r="G325" s="184"/>
      <c r="H325" s="462"/>
      <c r="I325" s="501"/>
      <c r="J325" s="465"/>
      <c r="K325" s="464"/>
      <c r="L325" s="465"/>
      <c r="M325" s="464"/>
      <c r="N325" s="464"/>
    </row>
    <row r="326" spans="1:14">
      <c r="A326" s="183"/>
      <c r="B326" s="182"/>
      <c r="C326" s="464"/>
      <c r="D326" s="183"/>
      <c r="E326" s="184"/>
      <c r="F326" s="182"/>
      <c r="G326" s="184"/>
      <c r="H326" s="462"/>
      <c r="I326" s="501"/>
      <c r="J326" s="465"/>
      <c r="K326" s="464"/>
      <c r="L326" s="465"/>
      <c r="M326" s="464"/>
      <c r="N326" s="464"/>
    </row>
    <row r="327" spans="1:14">
      <c r="A327" s="534"/>
      <c r="B327" s="453"/>
      <c r="C327" s="532"/>
      <c r="D327" s="452"/>
      <c r="E327" s="533"/>
      <c r="F327" s="453"/>
      <c r="G327" s="454"/>
      <c r="H327" s="455"/>
      <c r="I327" s="455"/>
      <c r="J327" s="537"/>
      <c r="K327" s="455"/>
      <c r="L327" s="537"/>
      <c r="M327" s="538"/>
      <c r="N327" s="538"/>
    </row>
    <row r="328" spans="1:14">
      <c r="A328" s="183"/>
      <c r="B328" s="182"/>
      <c r="C328" s="183"/>
      <c r="D328" s="183"/>
      <c r="E328" s="184"/>
      <c r="F328" s="182"/>
      <c r="G328" s="184"/>
      <c r="H328" s="462"/>
      <c r="I328" s="464"/>
      <c r="J328" s="182"/>
      <c r="K328" s="464"/>
      <c r="L328" s="483"/>
      <c r="M328" s="464"/>
      <c r="N328" s="457"/>
    </row>
    <row r="329" spans="1:14">
      <c r="A329" s="183"/>
      <c r="B329" s="182"/>
      <c r="C329" s="183"/>
      <c r="D329" s="183"/>
      <c r="E329" s="184"/>
      <c r="F329" s="182"/>
      <c r="G329" s="184"/>
      <c r="H329" s="462"/>
      <c r="I329" s="464"/>
      <c r="J329" s="182"/>
      <c r="K329" s="464"/>
      <c r="L329" s="483"/>
      <c r="M329" s="464"/>
      <c r="N329" s="457"/>
    </row>
    <row r="330" spans="1:14">
      <c r="A330" s="183"/>
      <c r="B330" s="182"/>
      <c r="C330" s="183"/>
      <c r="D330" s="183"/>
      <c r="E330" s="184"/>
      <c r="F330" s="182"/>
      <c r="G330" s="184"/>
      <c r="H330" s="462"/>
      <c r="I330" s="464"/>
      <c r="J330" s="182"/>
      <c r="K330" s="464"/>
      <c r="L330" s="483"/>
      <c r="M330" s="464"/>
      <c r="N330" s="457"/>
    </row>
    <row r="331" spans="1:14">
      <c r="A331" s="183"/>
      <c r="B331" s="182"/>
      <c r="C331" s="183"/>
      <c r="D331" s="183"/>
      <c r="E331" s="184"/>
      <c r="F331" s="182"/>
      <c r="G331" s="184"/>
      <c r="H331" s="462"/>
      <c r="I331" s="464"/>
      <c r="J331" s="182"/>
      <c r="K331" s="464"/>
      <c r="L331" s="483"/>
      <c r="M331" s="464"/>
      <c r="N331" s="457"/>
    </row>
    <row r="332" spans="1:14">
      <c r="A332" s="183"/>
      <c r="B332" s="182"/>
      <c r="C332" s="183"/>
      <c r="D332" s="183"/>
      <c r="E332" s="184"/>
      <c r="F332" s="182"/>
      <c r="G332" s="184"/>
      <c r="H332" s="462"/>
      <c r="I332" s="464"/>
      <c r="J332" s="182"/>
      <c r="K332" s="464"/>
      <c r="L332" s="483"/>
      <c r="M332" s="464"/>
      <c r="N332" s="457"/>
    </row>
    <row r="333" spans="1:14">
      <c r="A333" s="183"/>
      <c r="B333" s="182"/>
      <c r="C333" s="183"/>
      <c r="D333" s="183"/>
      <c r="E333" s="184"/>
      <c r="F333" s="182"/>
      <c r="G333" s="184"/>
      <c r="H333" s="462"/>
      <c r="I333" s="464"/>
      <c r="J333" s="182"/>
      <c r="K333" s="464"/>
      <c r="L333" s="483"/>
      <c r="M333" s="464"/>
      <c r="N333" s="457"/>
    </row>
    <row r="334" spans="1:14">
      <c r="A334" s="183"/>
      <c r="B334" s="525"/>
      <c r="C334" s="526"/>
      <c r="D334" s="526"/>
      <c r="E334" s="184"/>
      <c r="F334" s="527"/>
      <c r="G334" s="332"/>
      <c r="H334" s="528"/>
      <c r="I334" s="255"/>
      <c r="J334" s="525"/>
      <c r="K334" s="255"/>
      <c r="L334" s="483"/>
      <c r="M334" s="255"/>
      <c r="N334" s="260"/>
    </row>
    <row r="335" spans="1:14">
      <c r="A335" s="183"/>
      <c r="B335" s="182"/>
      <c r="C335" s="183"/>
      <c r="D335" s="183"/>
      <c r="E335" s="184"/>
      <c r="F335" s="182"/>
      <c r="G335" s="184"/>
      <c r="H335" s="462"/>
      <c r="I335" s="464"/>
      <c r="J335" s="182"/>
      <c r="K335" s="464"/>
      <c r="L335" s="483"/>
      <c r="M335" s="464"/>
      <c r="N335" s="457"/>
    </row>
    <row r="336" spans="1:14">
      <c r="A336" s="183"/>
      <c r="B336" s="182"/>
      <c r="C336" s="183"/>
      <c r="D336" s="183"/>
      <c r="E336" s="184"/>
      <c r="F336" s="182"/>
      <c r="G336" s="184"/>
      <c r="H336" s="462"/>
      <c r="I336" s="464"/>
      <c r="J336" s="182"/>
      <c r="K336" s="464"/>
      <c r="L336" s="483"/>
      <c r="M336" s="464"/>
      <c r="N336" s="457"/>
    </row>
    <row r="337" spans="1:14">
      <c r="A337" s="183"/>
      <c r="B337" s="182"/>
      <c r="C337" s="183"/>
      <c r="D337" s="183"/>
      <c r="E337" s="184"/>
      <c r="F337" s="182"/>
      <c r="G337" s="184"/>
      <c r="H337" s="462"/>
      <c r="I337" s="464"/>
      <c r="J337" s="182"/>
      <c r="K337" s="464"/>
      <c r="L337" s="483"/>
      <c r="M337" s="464"/>
      <c r="N337" s="457"/>
    </row>
    <row r="338" spans="1:14">
      <c r="A338" s="183"/>
      <c r="B338" s="525"/>
      <c r="C338" s="255"/>
      <c r="D338" s="526"/>
      <c r="E338" s="184"/>
      <c r="F338" s="529"/>
      <c r="G338" s="332"/>
      <c r="H338" s="528"/>
      <c r="I338" s="530"/>
      <c r="J338" s="362"/>
      <c r="K338" s="255"/>
      <c r="L338" s="483"/>
      <c r="M338" s="255"/>
      <c r="N338" s="255"/>
    </row>
    <row r="339" ht="25.5" spans="1:14">
      <c r="A339" s="539"/>
      <c r="B339" s="539"/>
      <c r="C339" s="539"/>
      <c r="D339" s="539"/>
      <c r="E339" s="539"/>
      <c r="F339" s="539"/>
      <c r="G339" s="539"/>
      <c r="H339" s="539"/>
      <c r="I339" s="539"/>
      <c r="J339" s="539"/>
      <c r="K339" s="539"/>
      <c r="L339" s="539"/>
      <c r="M339" s="539"/>
      <c r="N339" s="539"/>
    </row>
    <row r="340" spans="1:14">
      <c r="A340" s="220"/>
      <c r="B340" s="220"/>
      <c r="C340" s="220"/>
      <c r="D340" s="220"/>
      <c r="E340" s="270"/>
      <c r="F340" s="270"/>
      <c r="G340" s="270"/>
      <c r="H340" s="270"/>
      <c r="I340" s="541"/>
      <c r="J340" s="542"/>
      <c r="K340" s="220"/>
      <c r="L340" s="220"/>
      <c r="M340" s="475"/>
      <c r="N340" s="475"/>
    </row>
    <row r="341" spans="1:14">
      <c r="A341" s="220"/>
      <c r="B341" s="220"/>
      <c r="C341" s="220"/>
      <c r="D341" s="220"/>
      <c r="E341" s="270"/>
      <c r="F341" s="270"/>
      <c r="G341" s="270"/>
      <c r="H341" s="270"/>
      <c r="I341" s="476"/>
      <c r="J341" s="477"/>
      <c r="K341" s="220"/>
      <c r="L341" s="224"/>
      <c r="M341" s="258"/>
      <c r="N341" s="258"/>
    </row>
    <row r="342" spans="1:14">
      <c r="A342" s="259"/>
      <c r="B342" s="450"/>
      <c r="C342" s="547"/>
      <c r="D342" s="224"/>
      <c r="E342" s="548"/>
      <c r="F342" s="450"/>
      <c r="G342" s="227"/>
      <c r="H342" s="476"/>
      <c r="I342" s="476"/>
      <c r="J342" s="551"/>
      <c r="K342" s="476"/>
      <c r="L342" s="551"/>
      <c r="M342" s="226"/>
      <c r="N342" s="226"/>
    </row>
    <row r="343" spans="1:14">
      <c r="A343" s="534"/>
      <c r="B343" s="453"/>
      <c r="C343" s="532"/>
      <c r="D343" s="452"/>
      <c r="E343" s="533"/>
      <c r="F343" s="453"/>
      <c r="G343" s="454"/>
      <c r="H343" s="455"/>
      <c r="I343" s="455"/>
      <c r="J343" s="537"/>
      <c r="K343" s="455"/>
      <c r="L343" s="537"/>
      <c r="M343" s="538"/>
      <c r="N343" s="538"/>
    </row>
    <row r="344" spans="1:14">
      <c r="A344" s="184"/>
      <c r="B344" s="180"/>
      <c r="C344" s="464"/>
      <c r="D344" s="464"/>
      <c r="E344" s="183"/>
      <c r="F344" s="492"/>
      <c r="G344" s="457"/>
      <c r="H344" s="466"/>
      <c r="I344" s="464"/>
      <c r="J344" s="465"/>
      <c r="K344" s="464"/>
      <c r="L344" s="465"/>
      <c r="M344" s="464"/>
      <c r="N344" s="457"/>
    </row>
    <row r="345" spans="1:14">
      <c r="A345" s="184"/>
      <c r="B345" s="484"/>
      <c r="C345" s="464"/>
      <c r="D345" s="464"/>
      <c r="E345" s="457"/>
      <c r="F345" s="465"/>
      <c r="G345" s="457"/>
      <c r="H345" s="466"/>
      <c r="I345" s="464"/>
      <c r="J345" s="483"/>
      <c r="K345" s="464"/>
      <c r="L345" s="465"/>
      <c r="M345" s="464"/>
      <c r="N345" s="464"/>
    </row>
    <row r="346" spans="1:14">
      <c r="A346" s="184"/>
      <c r="B346" s="180"/>
      <c r="C346" s="464"/>
      <c r="D346" s="464"/>
      <c r="E346" s="184"/>
      <c r="F346" s="492"/>
      <c r="G346" s="457"/>
      <c r="H346" s="466"/>
      <c r="I346" s="470"/>
      <c r="J346" s="465"/>
      <c r="K346" s="470"/>
      <c r="L346" s="465"/>
      <c r="M346" s="464"/>
      <c r="N346" s="522"/>
    </row>
    <row r="347" spans="1:14">
      <c r="A347" s="534"/>
      <c r="B347" s="453"/>
      <c r="C347" s="532"/>
      <c r="D347" s="452"/>
      <c r="E347" s="533"/>
      <c r="F347" s="453"/>
      <c r="G347" s="454"/>
      <c r="H347" s="455"/>
      <c r="I347" s="455"/>
      <c r="J347" s="537"/>
      <c r="K347" s="455"/>
      <c r="L347" s="537"/>
      <c r="M347" s="538"/>
      <c r="N347" s="538"/>
    </row>
    <row r="348" spans="1:14">
      <c r="A348" s="179"/>
      <c r="B348" s="180"/>
      <c r="C348" s="464"/>
      <c r="D348" s="464"/>
      <c r="E348" s="457"/>
      <c r="F348" s="492"/>
      <c r="G348" s="457"/>
      <c r="H348" s="466"/>
      <c r="I348" s="470"/>
      <c r="J348" s="465"/>
      <c r="K348" s="470"/>
      <c r="L348" s="465"/>
      <c r="M348" s="464"/>
      <c r="N348" s="522"/>
    </row>
    <row r="349" spans="1:14">
      <c r="A349" s="179"/>
      <c r="B349" s="182"/>
      <c r="C349" s="464"/>
      <c r="D349" s="183"/>
      <c r="E349" s="184"/>
      <c r="F349" s="182"/>
      <c r="G349" s="184"/>
      <c r="H349" s="462"/>
      <c r="I349" s="464"/>
      <c r="J349" s="483"/>
      <c r="K349" s="464"/>
      <c r="L349" s="465"/>
      <c r="M349" s="464"/>
      <c r="N349" s="522"/>
    </row>
    <row r="350" spans="1:14">
      <c r="A350" s="179"/>
      <c r="B350" s="180"/>
      <c r="C350" s="464"/>
      <c r="D350" s="464"/>
      <c r="E350" s="457"/>
      <c r="F350" s="492"/>
      <c r="G350" s="457"/>
      <c r="H350" s="466"/>
      <c r="I350" s="470"/>
      <c r="J350" s="524"/>
      <c r="K350" s="470"/>
      <c r="L350" s="465"/>
      <c r="M350" s="464"/>
      <c r="N350" s="522"/>
    </row>
    <row r="351" spans="1:14">
      <c r="A351" s="179"/>
      <c r="B351" s="180"/>
      <c r="C351" s="179"/>
      <c r="D351" s="183"/>
      <c r="E351" s="181"/>
      <c r="F351" s="180"/>
      <c r="G351" s="332"/>
      <c r="H351" s="528"/>
      <c r="I351" s="181"/>
      <c r="J351" s="191"/>
      <c r="K351" s="179"/>
      <c r="L351" s="180"/>
      <c r="M351" s="201"/>
      <c r="N351" s="522"/>
    </row>
    <row r="352" spans="1:14">
      <c r="A352" s="534"/>
      <c r="B352" s="453"/>
      <c r="C352" s="532"/>
      <c r="D352" s="452"/>
      <c r="E352" s="533"/>
      <c r="F352" s="453"/>
      <c r="G352" s="454"/>
      <c r="H352" s="455"/>
      <c r="I352" s="455"/>
      <c r="J352" s="537"/>
      <c r="K352" s="455"/>
      <c r="L352" s="537"/>
      <c r="M352" s="538"/>
      <c r="N352" s="538"/>
    </row>
    <row r="353" spans="1:14">
      <c r="A353" s="184"/>
      <c r="B353" s="180"/>
      <c r="C353" s="464"/>
      <c r="D353" s="464"/>
      <c r="E353" s="457"/>
      <c r="F353" s="492"/>
      <c r="G353" s="457"/>
      <c r="H353" s="466"/>
      <c r="I353" s="470"/>
      <c r="J353" s="480"/>
      <c r="K353" s="470"/>
      <c r="L353" s="180"/>
      <c r="M353" s="464"/>
      <c r="N353" s="464"/>
    </row>
    <row r="354" spans="1:14">
      <c r="A354" s="184"/>
      <c r="B354" s="211"/>
      <c r="C354" s="457"/>
      <c r="D354" s="457"/>
      <c r="E354" s="181"/>
      <c r="F354" s="211"/>
      <c r="G354" s="184"/>
      <c r="H354" s="462"/>
      <c r="I354" s="501"/>
      <c r="J354" s="480"/>
      <c r="K354" s="457"/>
      <c r="L354" s="480"/>
      <c r="M354" s="514"/>
      <c r="N354" s="457"/>
    </row>
    <row r="355" spans="1:14">
      <c r="A355" s="184"/>
      <c r="B355" s="180"/>
      <c r="C355" s="179"/>
      <c r="D355" s="179"/>
      <c r="E355" s="181"/>
      <c r="F355" s="461"/>
      <c r="G355" s="181"/>
      <c r="H355" s="460"/>
      <c r="I355" s="181"/>
      <c r="J355" s="180"/>
      <c r="K355" s="184"/>
      <c r="L355" s="180"/>
      <c r="M355" s="535"/>
      <c r="N355" s="535"/>
    </row>
    <row r="356" spans="1:11">
      <c r="A356" s="549"/>
      <c r="H356" s="550"/>
      <c r="K356" s="550"/>
    </row>
    <row r="358" spans="2:2">
      <c r="B358" s="453"/>
    </row>
  </sheetData>
  <protectedRanges>
    <protectedRange sqref="D52:D55" name="区域1_6_1_4_1_1_2_1_1_2_1_1_2_3_2"/>
    <protectedRange sqref="B62" name="区域1_46"/>
    <protectedRange sqref="E52:E55" name="区域1_6_1_4_1_1_2_1_1_2_1_1_2_3_2_1"/>
    <protectedRange sqref="F62" name="区域1_47"/>
    <protectedRange sqref="F33" name="区域1_3_1_1"/>
    <protectedRange sqref="G33:H33 K33" name="区域1_4_1_1"/>
    <protectedRange sqref="J33" name="区域1_5_1"/>
  </protectedRanges>
  <mergeCells count="84">
    <mergeCell ref="A1:N1"/>
    <mergeCell ref="I2:J2"/>
    <mergeCell ref="K2:L2"/>
    <mergeCell ref="M2:N2"/>
    <mergeCell ref="A133:N133"/>
    <mergeCell ref="I134:J134"/>
    <mergeCell ref="K134:L134"/>
    <mergeCell ref="M134:N134"/>
    <mergeCell ref="A196:N196"/>
    <mergeCell ref="I197:J197"/>
    <mergeCell ref="K197:L197"/>
    <mergeCell ref="M197:N197"/>
    <mergeCell ref="A222:N222"/>
    <mergeCell ref="I223:J223"/>
    <mergeCell ref="K223:L223"/>
    <mergeCell ref="M223:N223"/>
    <mergeCell ref="A252:N252"/>
    <mergeCell ref="I253:J253"/>
    <mergeCell ref="K253:L253"/>
    <mergeCell ref="M253:N253"/>
    <mergeCell ref="A278:N278"/>
    <mergeCell ref="I279:J279"/>
    <mergeCell ref="K279:L279"/>
    <mergeCell ref="M279:N279"/>
    <mergeCell ref="A339:N339"/>
    <mergeCell ref="I340:J340"/>
    <mergeCell ref="K340:L340"/>
    <mergeCell ref="M340:N340"/>
    <mergeCell ref="A2:A3"/>
    <mergeCell ref="A134:A135"/>
    <mergeCell ref="A197:A198"/>
    <mergeCell ref="A223:A224"/>
    <mergeCell ref="A253:A254"/>
    <mergeCell ref="A279:A280"/>
    <mergeCell ref="A340:A341"/>
    <mergeCell ref="B2:B3"/>
    <mergeCell ref="B134:B135"/>
    <mergeCell ref="B197:B198"/>
    <mergeCell ref="B223:B224"/>
    <mergeCell ref="B253:B254"/>
    <mergeCell ref="B279:B280"/>
    <mergeCell ref="B340:B341"/>
    <mergeCell ref="C2:C3"/>
    <mergeCell ref="C134:C135"/>
    <mergeCell ref="C197:C198"/>
    <mergeCell ref="C223:C224"/>
    <mergeCell ref="C253:C254"/>
    <mergeCell ref="C279:C280"/>
    <mergeCell ref="C340:C341"/>
    <mergeCell ref="D2:D3"/>
    <mergeCell ref="D134:D135"/>
    <mergeCell ref="D197:D198"/>
    <mergeCell ref="D223:D224"/>
    <mergeCell ref="D253:D254"/>
    <mergeCell ref="D279:D280"/>
    <mergeCell ref="D340:D341"/>
    <mergeCell ref="E2:E3"/>
    <mergeCell ref="E134:E135"/>
    <mergeCell ref="E197:E198"/>
    <mergeCell ref="E223:E224"/>
    <mergeCell ref="E253:E254"/>
    <mergeCell ref="E279:E280"/>
    <mergeCell ref="E340:E341"/>
    <mergeCell ref="F2:F3"/>
    <mergeCell ref="F134:F135"/>
    <mergeCell ref="F197:F198"/>
    <mergeCell ref="F223:F224"/>
    <mergeCell ref="F253:F254"/>
    <mergeCell ref="F279:F280"/>
    <mergeCell ref="F340:F341"/>
    <mergeCell ref="G2:G3"/>
    <mergeCell ref="G134:G135"/>
    <mergeCell ref="G197:G198"/>
    <mergeCell ref="G223:G224"/>
    <mergeCell ref="G253:G254"/>
    <mergeCell ref="G279:G280"/>
    <mergeCell ref="G340:G341"/>
    <mergeCell ref="H2:H3"/>
    <mergeCell ref="H134:H135"/>
    <mergeCell ref="H197:H198"/>
    <mergeCell ref="H223:H224"/>
    <mergeCell ref="H253:H254"/>
    <mergeCell ref="H279:H280"/>
    <mergeCell ref="H340:H341"/>
  </mergeCells>
  <dataValidations count="3">
    <dataValidation type="list" allowBlank="1" showInputMessage="1" showErrorMessage="1" errorTitle="温馨提示" error="请单击向下三角尖,并从列表框中的备选答案中选择一个." sqref="D7 D51">
      <formula1>__xlbgnm.</formula1>
    </dataValidation>
    <dataValidation allowBlank="1" showErrorMessage="1" sqref="B24 B60"/>
    <dataValidation type="list" allowBlank="1" showInputMessage="1" showErrorMessage="1" errorTitle="温馨提示" error="请单击向下三角尖,并从列表框中的备选答案中选择一个." sqref="G52:G55">
      <formula1>_</formula1>
    </dataValidation>
  </dataValidations>
  <pageMargins left="0.429166666666667" right="0.309027777777778" top="0.75" bottom="0.75" header="0.3" footer="0.3"/>
  <pageSetup paperSize="9" scale="96" orientation="landscape"/>
  <headerFooter alignWithMargins="0">
    <oddFooter>&amp;C第 &amp;P 页</oddFooter>
  </headerFooter>
  <colBreaks count="1" manualBreakCount="1">
    <brk id="14" max="61"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"合计"&amp;SUBTOTAL(3,A4:A43)-4&amp;"个"</f>
        <v>合计35个</v>
      </c>
      <c r="C4" s="258"/>
      <c r="D4" s="258"/>
      <c r="E4" s="389"/>
      <c r="F4" s="389"/>
      <c r="G4" s="389"/>
      <c r="H4" s="451">
        <f t="shared" ref="H4:I4" si="0">SUM(H5,H23,H38)</f>
        <v>552360</v>
      </c>
      <c r="I4" s="451">
        <f t="shared" si="0"/>
        <v>156050</v>
      </c>
      <c r="J4" s="478"/>
      <c r="K4" s="451">
        <f>SUM(K5,K23,K38)</f>
        <v>101630</v>
      </c>
      <c r="L4" s="258"/>
      <c r="M4" s="258"/>
      <c r="N4" s="258"/>
    </row>
    <row r="5" s="440" customFormat="1" ht="20.1" customHeight="1" spans="1:14">
      <c r="A5" s="452" t="s">
        <v>24</v>
      </c>
      <c r="B5" s="453" t="str">
        <f>"在建项目"&amp;SUBTOTAL(3,A5:A23)-2&amp;"个"</f>
        <v>在建项目17个</v>
      </c>
      <c r="C5" s="452"/>
      <c r="D5" s="452"/>
      <c r="E5" s="454"/>
      <c r="F5" s="454"/>
      <c r="G5" s="454"/>
      <c r="H5" s="455">
        <f t="shared" ref="H5:I5" si="1">SUM(H6:H22)</f>
        <v>251860</v>
      </c>
      <c r="I5" s="455">
        <f t="shared" si="1"/>
        <v>156050</v>
      </c>
      <c r="J5" s="453"/>
      <c r="K5" s="455">
        <f>SUM(K6:K22)</f>
        <v>55730</v>
      </c>
      <c r="L5" s="452"/>
      <c r="M5" s="452"/>
      <c r="N5" s="452"/>
    </row>
    <row r="6" s="441" customFormat="1" ht="36" spans="1:14">
      <c r="A6" s="184">
        <v>1</v>
      </c>
      <c r="B6" s="211" t="s">
        <v>116</v>
      </c>
      <c r="C6" s="248" t="s">
        <v>103</v>
      </c>
      <c r="D6" s="248" t="s">
        <v>117</v>
      </c>
      <c r="E6" s="457" t="s">
        <v>28</v>
      </c>
      <c r="F6" s="180" t="s">
        <v>118</v>
      </c>
      <c r="G6" s="184" t="s">
        <v>119</v>
      </c>
      <c r="H6" s="219">
        <v>1000</v>
      </c>
      <c r="I6" s="487">
        <v>200</v>
      </c>
      <c r="J6" s="521" t="s">
        <v>120</v>
      </c>
      <c r="K6" s="291">
        <v>800</v>
      </c>
      <c r="L6" s="480" t="s">
        <v>121</v>
      </c>
      <c r="M6" s="181" t="s">
        <v>33</v>
      </c>
      <c r="N6" s="457" t="s">
        <v>122</v>
      </c>
    </row>
    <row r="7" s="441" customFormat="1" ht="45" spans="1:14">
      <c r="A7" s="470">
        <v>2</v>
      </c>
      <c r="B7" s="180" t="s">
        <v>128</v>
      </c>
      <c r="C7" s="464" t="s">
        <v>103</v>
      </c>
      <c r="D7" s="201" t="s">
        <v>840</v>
      </c>
      <c r="E7" s="464" t="s">
        <v>28</v>
      </c>
      <c r="F7" s="492" t="s">
        <v>130</v>
      </c>
      <c r="G7" s="464" t="s">
        <v>131</v>
      </c>
      <c r="H7" s="466">
        <v>5000</v>
      </c>
      <c r="I7" s="464"/>
      <c r="J7" s="465" t="s">
        <v>110</v>
      </c>
      <c r="K7" s="464">
        <v>3000</v>
      </c>
      <c r="L7" s="465" t="s">
        <v>1592</v>
      </c>
      <c r="M7" s="464" t="s">
        <v>79</v>
      </c>
      <c r="N7" s="522" t="s">
        <v>33</v>
      </c>
    </row>
    <row r="8" s="441" customFormat="1" ht="22.5" spans="1:14">
      <c r="A8" s="184">
        <v>3</v>
      </c>
      <c r="B8" s="520" t="s">
        <v>162</v>
      </c>
      <c r="C8" s="464"/>
      <c r="D8" s="464" t="s">
        <v>117</v>
      </c>
      <c r="E8" s="457" t="s">
        <v>28</v>
      </c>
      <c r="F8" s="492" t="s">
        <v>163</v>
      </c>
      <c r="G8" s="457" t="s">
        <v>53</v>
      </c>
      <c r="H8" s="466">
        <v>1500</v>
      </c>
      <c r="I8" s="464">
        <v>300</v>
      </c>
      <c r="J8" s="465" t="s">
        <v>1938</v>
      </c>
      <c r="K8" s="464">
        <v>800</v>
      </c>
      <c r="L8" s="465" t="s">
        <v>1939</v>
      </c>
      <c r="M8" s="464" t="s">
        <v>33</v>
      </c>
      <c r="N8" s="522" t="s">
        <v>141</v>
      </c>
    </row>
    <row r="9" s="441" customFormat="1" ht="45" spans="1:14">
      <c r="A9" s="470">
        <v>4</v>
      </c>
      <c r="B9" s="182" t="s">
        <v>650</v>
      </c>
      <c r="C9" s="464" t="s">
        <v>50</v>
      </c>
      <c r="D9" s="183" t="s">
        <v>840</v>
      </c>
      <c r="E9" s="184" t="s">
        <v>642</v>
      </c>
      <c r="F9" s="182" t="s">
        <v>1555</v>
      </c>
      <c r="G9" s="184" t="s">
        <v>460</v>
      </c>
      <c r="H9" s="462">
        <v>40000</v>
      </c>
      <c r="I9" s="184">
        <v>36000</v>
      </c>
      <c r="J9" s="484" t="s">
        <v>652</v>
      </c>
      <c r="K9" s="464">
        <v>1500</v>
      </c>
      <c r="L9" s="465" t="s">
        <v>653</v>
      </c>
      <c r="M9" s="464" t="s">
        <v>33</v>
      </c>
      <c r="N9" s="464" t="s">
        <v>34</v>
      </c>
    </row>
    <row r="10" ht="22.5" spans="1:14">
      <c r="A10" s="184">
        <v>5</v>
      </c>
      <c r="B10" s="182" t="s">
        <v>658</v>
      </c>
      <c r="C10" s="464" t="s">
        <v>103</v>
      </c>
      <c r="D10" s="183" t="s">
        <v>117</v>
      </c>
      <c r="E10" s="184" t="s">
        <v>642</v>
      </c>
      <c r="F10" s="182" t="s">
        <v>1556</v>
      </c>
      <c r="G10" s="184">
        <v>2016</v>
      </c>
      <c r="H10" s="462">
        <v>1000</v>
      </c>
      <c r="I10" s="183"/>
      <c r="J10" s="484" t="s">
        <v>1557</v>
      </c>
      <c r="K10" s="464">
        <v>1000</v>
      </c>
      <c r="L10" s="465" t="s">
        <v>1621</v>
      </c>
      <c r="M10" s="464" t="s">
        <v>92</v>
      </c>
      <c r="N10" s="464" t="s">
        <v>79</v>
      </c>
    </row>
    <row r="11" ht="22.5" spans="1:14">
      <c r="A11" s="470">
        <v>6</v>
      </c>
      <c r="B11" s="182" t="s">
        <v>663</v>
      </c>
      <c r="C11" s="464" t="s">
        <v>103</v>
      </c>
      <c r="D11" s="183" t="s">
        <v>117</v>
      </c>
      <c r="E11" s="184" t="s">
        <v>642</v>
      </c>
      <c r="F11" s="182" t="s">
        <v>1559</v>
      </c>
      <c r="G11" s="184">
        <v>2016</v>
      </c>
      <c r="H11" s="462">
        <v>1500</v>
      </c>
      <c r="I11" s="183"/>
      <c r="J11" s="484" t="s">
        <v>1557</v>
      </c>
      <c r="K11" s="464">
        <v>1500</v>
      </c>
      <c r="L11" s="465" t="s">
        <v>1621</v>
      </c>
      <c r="M11" s="464" t="s">
        <v>92</v>
      </c>
      <c r="N11" s="457" t="s">
        <v>34</v>
      </c>
    </row>
    <row r="12" ht="45" spans="1:14">
      <c r="A12" s="184">
        <v>7</v>
      </c>
      <c r="B12" s="182" t="s">
        <v>667</v>
      </c>
      <c r="C12" s="464" t="s">
        <v>50</v>
      </c>
      <c r="D12" s="183" t="s">
        <v>117</v>
      </c>
      <c r="E12" s="184" t="s">
        <v>642</v>
      </c>
      <c r="F12" s="182" t="s">
        <v>1563</v>
      </c>
      <c r="G12" s="184" t="s">
        <v>460</v>
      </c>
      <c r="H12" s="462">
        <v>40500</v>
      </c>
      <c r="I12" s="183">
        <v>30000</v>
      </c>
      <c r="J12" s="484" t="s">
        <v>1940</v>
      </c>
      <c r="K12" s="464">
        <v>10000</v>
      </c>
      <c r="L12" s="465" t="s">
        <v>1941</v>
      </c>
      <c r="M12" s="464" t="s">
        <v>33</v>
      </c>
      <c r="N12" s="457" t="s">
        <v>34</v>
      </c>
    </row>
    <row r="13" s="516" customFormat="1" ht="22.5" spans="1:14">
      <c r="A13" s="470">
        <v>8</v>
      </c>
      <c r="B13" s="182" t="s">
        <v>785</v>
      </c>
      <c r="C13" s="464" t="s">
        <v>188</v>
      </c>
      <c r="D13" s="183" t="s">
        <v>840</v>
      </c>
      <c r="E13" s="184" t="s">
        <v>642</v>
      </c>
      <c r="F13" s="182" t="s">
        <v>1566</v>
      </c>
      <c r="G13" s="184" t="s">
        <v>106</v>
      </c>
      <c r="H13" s="462">
        <v>10000</v>
      </c>
      <c r="I13" s="183"/>
      <c r="J13" s="484" t="s">
        <v>1567</v>
      </c>
      <c r="K13" s="464">
        <v>2300</v>
      </c>
      <c r="L13" s="465" t="s">
        <v>1568</v>
      </c>
      <c r="M13" s="464" t="s">
        <v>79</v>
      </c>
      <c r="N13" s="457" t="s">
        <v>33</v>
      </c>
    </row>
    <row r="14" s="13" customFormat="1" ht="56.25" spans="1:14">
      <c r="A14" s="184">
        <v>9</v>
      </c>
      <c r="B14" s="182" t="s">
        <v>795</v>
      </c>
      <c r="C14" s="464" t="s">
        <v>26</v>
      </c>
      <c r="D14" s="183" t="s">
        <v>117</v>
      </c>
      <c r="E14" s="184" t="s">
        <v>642</v>
      </c>
      <c r="F14" s="182" t="s">
        <v>1746</v>
      </c>
      <c r="G14" s="184" t="s">
        <v>89</v>
      </c>
      <c r="H14" s="462">
        <v>51000</v>
      </c>
      <c r="I14" s="183"/>
      <c r="J14" s="484" t="s">
        <v>1562</v>
      </c>
      <c r="K14" s="464">
        <v>7200</v>
      </c>
      <c r="L14" s="465" t="s">
        <v>1942</v>
      </c>
      <c r="M14" s="464" t="s">
        <v>115</v>
      </c>
      <c r="N14" s="457" t="s">
        <v>33</v>
      </c>
    </row>
    <row r="15" s="448" customFormat="1" ht="33.75" spans="1:14">
      <c r="A15" s="470">
        <v>10</v>
      </c>
      <c r="B15" s="182" t="s">
        <v>938</v>
      </c>
      <c r="C15" s="464" t="s">
        <v>50</v>
      </c>
      <c r="D15" s="183" t="s">
        <v>117</v>
      </c>
      <c r="E15" s="184" t="s">
        <v>894</v>
      </c>
      <c r="F15" s="182" t="s">
        <v>1569</v>
      </c>
      <c r="G15" s="184" t="s">
        <v>119</v>
      </c>
      <c r="H15" s="462">
        <v>5000</v>
      </c>
      <c r="I15" s="183">
        <v>4200</v>
      </c>
      <c r="J15" s="484" t="s">
        <v>1570</v>
      </c>
      <c r="K15" s="464">
        <v>800</v>
      </c>
      <c r="L15" s="465" t="s">
        <v>1571</v>
      </c>
      <c r="M15" s="464" t="s">
        <v>33</v>
      </c>
      <c r="N15" s="457" t="s">
        <v>70</v>
      </c>
    </row>
    <row r="16" s="448" customFormat="1" ht="22.5" spans="1:14">
      <c r="A16" s="470">
        <v>11</v>
      </c>
      <c r="B16" s="182" t="s">
        <v>945</v>
      </c>
      <c r="C16" s="464" t="s">
        <v>26</v>
      </c>
      <c r="D16" s="183" t="s">
        <v>117</v>
      </c>
      <c r="E16" s="184" t="s">
        <v>894</v>
      </c>
      <c r="F16" s="182" t="s">
        <v>1572</v>
      </c>
      <c r="G16" s="184">
        <v>2016</v>
      </c>
      <c r="H16" s="462">
        <v>700</v>
      </c>
      <c r="I16" s="183"/>
      <c r="J16" s="484" t="s">
        <v>1562</v>
      </c>
      <c r="K16" s="464">
        <v>700</v>
      </c>
      <c r="L16" s="465" t="s">
        <v>1943</v>
      </c>
      <c r="M16" s="464" t="s">
        <v>115</v>
      </c>
      <c r="N16" s="457" t="s">
        <v>79</v>
      </c>
    </row>
    <row r="17" s="448" customFormat="1" ht="22.5" spans="1:14">
      <c r="A17" s="470">
        <v>12</v>
      </c>
      <c r="B17" s="182" t="s">
        <v>1019</v>
      </c>
      <c r="C17" s="464" t="s">
        <v>103</v>
      </c>
      <c r="D17" s="183" t="s">
        <v>840</v>
      </c>
      <c r="E17" s="184" t="s">
        <v>984</v>
      </c>
      <c r="F17" s="182" t="s">
        <v>1020</v>
      </c>
      <c r="G17" s="184" t="s">
        <v>106</v>
      </c>
      <c r="H17" s="462">
        <v>5000</v>
      </c>
      <c r="I17" s="183"/>
      <c r="J17" s="484" t="s">
        <v>1485</v>
      </c>
      <c r="K17" s="464">
        <v>1800</v>
      </c>
      <c r="L17" s="465" t="s">
        <v>1021</v>
      </c>
      <c r="M17" s="464" t="s">
        <v>79</v>
      </c>
      <c r="N17" s="457" t="s">
        <v>34</v>
      </c>
    </row>
    <row r="18" s="448" customFormat="1" ht="22.5" spans="1:14">
      <c r="A18" s="470">
        <v>13</v>
      </c>
      <c r="B18" s="182" t="s">
        <v>1035</v>
      </c>
      <c r="C18" s="464" t="s">
        <v>188</v>
      </c>
      <c r="D18" s="183" t="s">
        <v>117</v>
      </c>
      <c r="E18" s="184" t="s">
        <v>984</v>
      </c>
      <c r="F18" s="182" t="s">
        <v>1574</v>
      </c>
      <c r="G18" s="184" t="s">
        <v>119</v>
      </c>
      <c r="H18" s="462">
        <v>1800</v>
      </c>
      <c r="I18" s="183">
        <v>300</v>
      </c>
      <c r="J18" s="484"/>
      <c r="K18" s="464">
        <v>1500</v>
      </c>
      <c r="L18" s="465" t="s">
        <v>1552</v>
      </c>
      <c r="M18" s="464" t="s">
        <v>33</v>
      </c>
      <c r="N18" s="457" t="s">
        <v>79</v>
      </c>
    </row>
    <row r="19" s="448" customFormat="1" ht="22.5" spans="1:14">
      <c r="A19" s="470">
        <v>14</v>
      </c>
      <c r="B19" s="182" t="s">
        <v>1039</v>
      </c>
      <c r="C19" s="464" t="s">
        <v>103</v>
      </c>
      <c r="D19" s="183" t="s">
        <v>117</v>
      </c>
      <c r="E19" s="184" t="s">
        <v>984</v>
      </c>
      <c r="F19" s="182" t="s">
        <v>1754</v>
      </c>
      <c r="G19" s="184">
        <v>2016</v>
      </c>
      <c r="H19" s="462">
        <v>700</v>
      </c>
      <c r="I19" s="183"/>
      <c r="J19" s="484" t="s">
        <v>1441</v>
      </c>
      <c r="K19" s="464">
        <v>700</v>
      </c>
      <c r="L19" s="465" t="s">
        <v>1944</v>
      </c>
      <c r="M19" s="464" t="s">
        <v>115</v>
      </c>
      <c r="N19" s="457" t="s">
        <v>79</v>
      </c>
    </row>
    <row r="20" s="448" customFormat="1" ht="33.75" spans="1:14">
      <c r="A20" s="470">
        <v>15</v>
      </c>
      <c r="B20" s="182" t="s">
        <v>1113</v>
      </c>
      <c r="C20" s="464" t="s">
        <v>103</v>
      </c>
      <c r="D20" s="183" t="s">
        <v>840</v>
      </c>
      <c r="E20" s="184" t="s">
        <v>1072</v>
      </c>
      <c r="F20" s="182" t="s">
        <v>1114</v>
      </c>
      <c r="G20" s="184">
        <v>2016</v>
      </c>
      <c r="H20" s="462">
        <v>560</v>
      </c>
      <c r="I20" s="183">
        <v>30</v>
      </c>
      <c r="J20" s="484" t="s">
        <v>1575</v>
      </c>
      <c r="K20" s="464">
        <v>530</v>
      </c>
      <c r="L20" s="465" t="s">
        <v>1498</v>
      </c>
      <c r="M20" s="464" t="s">
        <v>115</v>
      </c>
      <c r="N20" s="457" t="s">
        <v>34</v>
      </c>
    </row>
    <row r="21" s="448" customFormat="1" ht="33.75" spans="1:14">
      <c r="A21" s="470">
        <v>16</v>
      </c>
      <c r="B21" s="182" t="s">
        <v>1116</v>
      </c>
      <c r="C21" s="464" t="s">
        <v>103</v>
      </c>
      <c r="D21" s="183" t="s">
        <v>117</v>
      </c>
      <c r="E21" s="184" t="s">
        <v>1072</v>
      </c>
      <c r="F21" s="182" t="s">
        <v>1577</v>
      </c>
      <c r="G21" s="184" t="s">
        <v>119</v>
      </c>
      <c r="H21" s="462">
        <v>1600</v>
      </c>
      <c r="I21" s="183">
        <v>20</v>
      </c>
      <c r="J21" s="484" t="s">
        <v>1575</v>
      </c>
      <c r="K21" s="464">
        <v>1600</v>
      </c>
      <c r="L21" s="465" t="s">
        <v>1578</v>
      </c>
      <c r="M21" s="464" t="s">
        <v>115</v>
      </c>
      <c r="N21" s="457" t="s">
        <v>34</v>
      </c>
    </row>
    <row r="22" s="448" customFormat="1" ht="90" spans="1:14">
      <c r="A22" s="470">
        <v>17</v>
      </c>
      <c r="B22" s="182" t="s">
        <v>1128</v>
      </c>
      <c r="C22" s="464"/>
      <c r="D22" s="183" t="s">
        <v>117</v>
      </c>
      <c r="E22" s="184" t="s">
        <v>1072</v>
      </c>
      <c r="F22" s="182" t="s">
        <v>1129</v>
      </c>
      <c r="G22" s="184" t="s">
        <v>43</v>
      </c>
      <c r="H22" s="462">
        <v>85000</v>
      </c>
      <c r="I22" s="183">
        <v>85000</v>
      </c>
      <c r="J22" s="484" t="s">
        <v>1945</v>
      </c>
      <c r="K22" s="464">
        <v>20000</v>
      </c>
      <c r="L22" s="465" t="s">
        <v>1946</v>
      </c>
      <c r="M22" s="464" t="s">
        <v>33</v>
      </c>
      <c r="N22" s="457" t="s">
        <v>33</v>
      </c>
    </row>
    <row r="23" s="442" customFormat="1" ht="20.1" customHeight="1" spans="1:14">
      <c r="A23" s="467" t="s">
        <v>166</v>
      </c>
      <c r="B23" s="453" t="str">
        <f>"预备项目"&amp;SUBTOTAL(3,A23:A38)-2&amp;"个"</f>
        <v>预备项目14个</v>
      </c>
      <c r="C23" s="452"/>
      <c r="D23" s="452"/>
      <c r="E23" s="454"/>
      <c r="F23" s="468"/>
      <c r="G23" s="454"/>
      <c r="H23" s="469">
        <f>SUM(H24:H37)</f>
        <v>210700</v>
      </c>
      <c r="I23" s="452"/>
      <c r="J23" s="485"/>
      <c r="K23" s="469">
        <f>SUM(K24:K37)</f>
        <v>45900</v>
      </c>
      <c r="L23" s="453"/>
      <c r="M23" s="452"/>
      <c r="N23" s="452"/>
    </row>
    <row r="24" s="498" customFormat="1" ht="22.5" spans="1:14">
      <c r="A24" s="470">
        <v>1</v>
      </c>
      <c r="B24" s="523" t="s">
        <v>331</v>
      </c>
      <c r="C24" s="464"/>
      <c r="D24" s="464" t="s">
        <v>840</v>
      </c>
      <c r="E24" s="457" t="s">
        <v>267</v>
      </c>
      <c r="F24" s="492" t="s">
        <v>1738</v>
      </c>
      <c r="G24" s="457" t="s">
        <v>89</v>
      </c>
      <c r="H24" s="466">
        <v>10000</v>
      </c>
      <c r="I24" s="470"/>
      <c r="J24" s="524" t="s">
        <v>1606</v>
      </c>
      <c r="K24" s="470">
        <v>1000</v>
      </c>
      <c r="L24" s="465" t="s">
        <v>1920</v>
      </c>
      <c r="M24" s="464" t="s">
        <v>173</v>
      </c>
      <c r="N24" s="464" t="s">
        <v>33</v>
      </c>
    </row>
    <row r="25" s="498" customFormat="1" ht="22.5" spans="1:14">
      <c r="A25" s="470">
        <v>2</v>
      </c>
      <c r="B25" s="182" t="s">
        <v>334</v>
      </c>
      <c r="C25" s="464"/>
      <c r="D25" s="183" t="s">
        <v>840</v>
      </c>
      <c r="E25" s="184" t="s">
        <v>267</v>
      </c>
      <c r="F25" s="182" t="s">
        <v>1739</v>
      </c>
      <c r="G25" s="184" t="s">
        <v>89</v>
      </c>
      <c r="H25" s="462">
        <v>20000</v>
      </c>
      <c r="I25" s="183"/>
      <c r="J25" s="484" t="s">
        <v>1606</v>
      </c>
      <c r="K25" s="464">
        <v>3000</v>
      </c>
      <c r="L25" s="465" t="s">
        <v>1947</v>
      </c>
      <c r="M25" s="464" t="s">
        <v>337</v>
      </c>
      <c r="N25" s="457" t="s">
        <v>33</v>
      </c>
    </row>
    <row r="26" s="498" customFormat="1" ht="22.5" spans="1:14">
      <c r="A26" s="470">
        <v>3</v>
      </c>
      <c r="B26" s="182" t="s">
        <v>338</v>
      </c>
      <c r="C26" s="464"/>
      <c r="D26" s="183" t="s">
        <v>840</v>
      </c>
      <c r="E26" s="184" t="s">
        <v>267</v>
      </c>
      <c r="F26" s="182" t="s">
        <v>1741</v>
      </c>
      <c r="G26" s="184" t="s">
        <v>106</v>
      </c>
      <c r="H26" s="462">
        <v>8000</v>
      </c>
      <c r="I26" s="183"/>
      <c r="J26" s="484" t="s">
        <v>1606</v>
      </c>
      <c r="K26" s="464">
        <v>2000</v>
      </c>
      <c r="L26" s="465" t="s">
        <v>1734</v>
      </c>
      <c r="M26" s="464" t="s">
        <v>70</v>
      </c>
      <c r="N26" s="457" t="s">
        <v>33</v>
      </c>
    </row>
    <row r="27" s="498" customFormat="1" ht="33.75" spans="1:14">
      <c r="A27" s="470">
        <v>4</v>
      </c>
      <c r="B27" s="182" t="s">
        <v>379</v>
      </c>
      <c r="C27" s="464"/>
      <c r="D27" s="183" t="s">
        <v>840</v>
      </c>
      <c r="E27" s="184" t="s">
        <v>267</v>
      </c>
      <c r="F27" s="182" t="s">
        <v>1742</v>
      </c>
      <c r="G27" s="184" t="s">
        <v>135</v>
      </c>
      <c r="H27" s="462">
        <v>20000</v>
      </c>
      <c r="I27" s="183"/>
      <c r="J27" s="484"/>
      <c r="K27" s="464">
        <v>5000</v>
      </c>
      <c r="L27" s="465" t="s">
        <v>1925</v>
      </c>
      <c r="M27" s="464" t="s">
        <v>382</v>
      </c>
      <c r="N27" s="457" t="s">
        <v>33</v>
      </c>
    </row>
    <row r="28" s="498" customFormat="1" ht="22.5" spans="1:14">
      <c r="A28" s="470">
        <v>5</v>
      </c>
      <c r="B28" s="182" t="s">
        <v>388</v>
      </c>
      <c r="C28" s="464"/>
      <c r="D28" s="183" t="s">
        <v>840</v>
      </c>
      <c r="E28" s="184" t="s">
        <v>267</v>
      </c>
      <c r="F28" s="182" t="s">
        <v>1744</v>
      </c>
      <c r="G28" s="184" t="s">
        <v>89</v>
      </c>
      <c r="H28" s="462">
        <v>5000</v>
      </c>
      <c r="I28" s="183"/>
      <c r="J28" s="484"/>
      <c r="K28" s="464">
        <v>3000</v>
      </c>
      <c r="L28" s="465" t="s">
        <v>1948</v>
      </c>
      <c r="M28" s="464" t="s">
        <v>34</v>
      </c>
      <c r="N28" s="457" t="s">
        <v>33</v>
      </c>
    </row>
    <row r="29" ht="22.5" spans="1:14">
      <c r="A29" s="470">
        <v>6</v>
      </c>
      <c r="B29" s="182" t="s">
        <v>594</v>
      </c>
      <c r="C29" s="464" t="s">
        <v>103</v>
      </c>
      <c r="D29" s="183" t="s">
        <v>117</v>
      </c>
      <c r="E29" s="184" t="s">
        <v>439</v>
      </c>
      <c r="F29" s="182" t="s">
        <v>1745</v>
      </c>
      <c r="G29" s="184" t="s">
        <v>89</v>
      </c>
      <c r="H29" s="462">
        <v>15000</v>
      </c>
      <c r="I29" s="183"/>
      <c r="J29" s="484" t="s">
        <v>1949</v>
      </c>
      <c r="K29" s="464">
        <v>5000</v>
      </c>
      <c r="L29" s="465" t="s">
        <v>1734</v>
      </c>
      <c r="M29" s="464" t="s">
        <v>70</v>
      </c>
      <c r="N29" s="457" t="s">
        <v>33</v>
      </c>
    </row>
    <row r="30" ht="56.25" spans="1:14">
      <c r="A30" s="470">
        <v>7</v>
      </c>
      <c r="B30" s="182" t="s">
        <v>837</v>
      </c>
      <c r="C30" s="464" t="s">
        <v>188</v>
      </c>
      <c r="D30" s="183" t="s">
        <v>117</v>
      </c>
      <c r="E30" s="183" t="s">
        <v>642</v>
      </c>
      <c r="F30" s="182" t="s">
        <v>1749</v>
      </c>
      <c r="G30" s="183" t="s">
        <v>89</v>
      </c>
      <c r="H30" s="462">
        <v>34300</v>
      </c>
      <c r="I30" s="184"/>
      <c r="J30" s="484" t="s">
        <v>1562</v>
      </c>
      <c r="K30" s="464">
        <v>10000</v>
      </c>
      <c r="L30" s="465" t="s">
        <v>1750</v>
      </c>
      <c r="M30" s="464" t="s">
        <v>178</v>
      </c>
      <c r="N30" s="457" t="s">
        <v>33</v>
      </c>
    </row>
    <row r="31" ht="67.5" spans="1:14">
      <c r="A31" s="470">
        <v>8</v>
      </c>
      <c r="B31" s="182" t="s">
        <v>839</v>
      </c>
      <c r="C31" s="464" t="s">
        <v>840</v>
      </c>
      <c r="D31" s="183" t="s">
        <v>840</v>
      </c>
      <c r="E31" s="184" t="s">
        <v>642</v>
      </c>
      <c r="F31" s="182" t="s">
        <v>841</v>
      </c>
      <c r="G31" s="184" t="s">
        <v>135</v>
      </c>
      <c r="H31" s="462">
        <v>50000</v>
      </c>
      <c r="I31" s="183">
        <v>200</v>
      </c>
      <c r="J31" s="484" t="s">
        <v>1950</v>
      </c>
      <c r="K31" s="464">
        <v>2000</v>
      </c>
      <c r="L31" s="465" t="s">
        <v>1748</v>
      </c>
      <c r="M31" s="464" t="s">
        <v>70</v>
      </c>
      <c r="N31" s="457" t="s">
        <v>33</v>
      </c>
    </row>
    <row r="32" s="503" customFormat="1" ht="22.5" spans="1:14">
      <c r="A32" s="470">
        <v>9</v>
      </c>
      <c r="B32" s="182" t="s">
        <v>954</v>
      </c>
      <c r="C32" s="464"/>
      <c r="D32" s="183" t="s">
        <v>840</v>
      </c>
      <c r="E32" s="184" t="s">
        <v>894</v>
      </c>
      <c r="F32" s="182" t="s">
        <v>1751</v>
      </c>
      <c r="G32" s="184" t="s">
        <v>135</v>
      </c>
      <c r="H32" s="462">
        <v>3000</v>
      </c>
      <c r="I32" s="183"/>
      <c r="J32" s="484" t="s">
        <v>1532</v>
      </c>
      <c r="K32" s="464">
        <v>1500</v>
      </c>
      <c r="L32" s="465" t="s">
        <v>1920</v>
      </c>
      <c r="M32" s="464" t="s">
        <v>173</v>
      </c>
      <c r="N32" s="457" t="s">
        <v>33</v>
      </c>
    </row>
    <row r="33" s="503" customFormat="1" ht="22.5" spans="1:14">
      <c r="A33" s="470">
        <v>10</v>
      </c>
      <c r="B33" s="182" t="s">
        <v>957</v>
      </c>
      <c r="C33" s="464"/>
      <c r="D33" s="183" t="s">
        <v>840</v>
      </c>
      <c r="E33" s="184" t="s">
        <v>894</v>
      </c>
      <c r="F33" s="182" t="s">
        <v>1753</v>
      </c>
      <c r="G33" s="184" t="s">
        <v>106</v>
      </c>
      <c r="H33" s="462">
        <v>1000</v>
      </c>
      <c r="I33" s="183"/>
      <c r="J33" s="484" t="s">
        <v>1532</v>
      </c>
      <c r="K33" s="464">
        <v>500</v>
      </c>
      <c r="L33" s="465" t="s">
        <v>1947</v>
      </c>
      <c r="M33" s="464" t="s">
        <v>337</v>
      </c>
      <c r="N33" s="464" t="s">
        <v>33</v>
      </c>
    </row>
    <row r="34" s="519" customFormat="1" ht="33.75" spans="1:14">
      <c r="A34" s="470">
        <v>11</v>
      </c>
      <c r="B34" s="465" t="s">
        <v>1049</v>
      </c>
      <c r="C34" s="464" t="s">
        <v>103</v>
      </c>
      <c r="D34" s="464" t="s">
        <v>117</v>
      </c>
      <c r="E34" s="457" t="s">
        <v>984</v>
      </c>
      <c r="F34" s="465" t="s">
        <v>1050</v>
      </c>
      <c r="G34" s="457" t="s">
        <v>106</v>
      </c>
      <c r="H34" s="466">
        <v>2000</v>
      </c>
      <c r="I34" s="464"/>
      <c r="J34" s="483" t="s">
        <v>1485</v>
      </c>
      <c r="K34" s="464">
        <v>1000</v>
      </c>
      <c r="L34" s="465" t="s">
        <v>1755</v>
      </c>
      <c r="M34" s="464" t="s">
        <v>337</v>
      </c>
      <c r="N34" s="464" t="s">
        <v>34</v>
      </c>
    </row>
    <row r="35" s="519" customFormat="1" ht="22.5" spans="1:14">
      <c r="A35" s="470">
        <v>12</v>
      </c>
      <c r="B35" s="182" t="s">
        <v>1052</v>
      </c>
      <c r="C35" s="464" t="s">
        <v>103</v>
      </c>
      <c r="D35" s="183" t="s">
        <v>117</v>
      </c>
      <c r="E35" s="184" t="s">
        <v>984</v>
      </c>
      <c r="F35" s="182" t="s">
        <v>1756</v>
      </c>
      <c r="G35" s="184" t="s">
        <v>106</v>
      </c>
      <c r="H35" s="462">
        <v>1100</v>
      </c>
      <c r="I35" s="501"/>
      <c r="J35" s="465" t="s">
        <v>1485</v>
      </c>
      <c r="K35" s="464">
        <v>1100</v>
      </c>
      <c r="L35" s="465" t="s">
        <v>1755</v>
      </c>
      <c r="M35" s="464" t="s">
        <v>337</v>
      </c>
      <c r="N35" s="464" t="s">
        <v>382</v>
      </c>
    </row>
    <row r="36" s="519" customFormat="1" ht="22.5" spans="1:14">
      <c r="A36" s="470">
        <v>13</v>
      </c>
      <c r="B36" s="182" t="s">
        <v>1056</v>
      </c>
      <c r="C36" s="464" t="s">
        <v>50</v>
      </c>
      <c r="D36" s="183" t="s">
        <v>840</v>
      </c>
      <c r="E36" s="184" t="s">
        <v>984</v>
      </c>
      <c r="F36" s="182" t="s">
        <v>1057</v>
      </c>
      <c r="G36" s="184" t="s">
        <v>89</v>
      </c>
      <c r="H36" s="462">
        <v>40000</v>
      </c>
      <c r="I36" s="501">
        <v>10000</v>
      </c>
      <c r="J36" s="465" t="s">
        <v>1757</v>
      </c>
      <c r="K36" s="464">
        <v>10000</v>
      </c>
      <c r="L36" s="465" t="s">
        <v>1758</v>
      </c>
      <c r="M36" s="464" t="s">
        <v>173</v>
      </c>
      <c r="N36" s="464" t="s">
        <v>33</v>
      </c>
    </row>
    <row r="37" s="504" customFormat="1" ht="22.5" spans="1:14">
      <c r="A37" s="470">
        <v>14</v>
      </c>
      <c r="B37" s="182" t="s">
        <v>1139</v>
      </c>
      <c r="C37" s="464" t="s">
        <v>103</v>
      </c>
      <c r="D37" s="183" t="s">
        <v>117</v>
      </c>
      <c r="E37" s="184" t="s">
        <v>1072</v>
      </c>
      <c r="F37" s="182" t="s">
        <v>1759</v>
      </c>
      <c r="G37" s="184" t="s">
        <v>106</v>
      </c>
      <c r="H37" s="462">
        <v>1300</v>
      </c>
      <c r="I37" s="501"/>
      <c r="J37" s="465" t="s">
        <v>1917</v>
      </c>
      <c r="K37" s="464">
        <v>800</v>
      </c>
      <c r="L37" s="465" t="s">
        <v>1734</v>
      </c>
      <c r="M37" s="464" t="s">
        <v>70</v>
      </c>
      <c r="N37" s="464" t="s">
        <v>33</v>
      </c>
    </row>
    <row r="38" s="442" customFormat="1" ht="20.1" customHeight="1" spans="1:14">
      <c r="A38" s="467" t="s">
        <v>217</v>
      </c>
      <c r="B38" s="453" t="str">
        <f>"前期项目"&amp;SUBTOTAL(3,A38:A300)-2&amp;"个"</f>
        <v>前期项目5个</v>
      </c>
      <c r="C38" s="471"/>
      <c r="D38" s="471"/>
      <c r="E38" s="467"/>
      <c r="F38" s="472"/>
      <c r="G38" s="467"/>
      <c r="H38" s="469">
        <f>SUM(H39:H43)</f>
        <v>89800</v>
      </c>
      <c r="I38" s="452"/>
      <c r="J38" s="472"/>
      <c r="K38" s="455"/>
      <c r="L38" s="486"/>
      <c r="M38" s="452"/>
      <c r="N38" s="454"/>
    </row>
    <row r="39" s="498" customFormat="1" ht="22.5" spans="1:14">
      <c r="A39" s="184">
        <v>1</v>
      </c>
      <c r="B39" s="182" t="s">
        <v>398</v>
      </c>
      <c r="C39" s="464"/>
      <c r="D39" s="183" t="s">
        <v>117</v>
      </c>
      <c r="E39" s="184" t="s">
        <v>267</v>
      </c>
      <c r="F39" s="182" t="s">
        <v>1854</v>
      </c>
      <c r="G39" s="184" t="s">
        <v>223</v>
      </c>
      <c r="H39" s="462">
        <v>40000</v>
      </c>
      <c r="I39" s="183"/>
      <c r="J39" s="484"/>
      <c r="K39" s="464"/>
      <c r="L39" s="465" t="s">
        <v>1927</v>
      </c>
      <c r="M39" s="464"/>
      <c r="N39" s="457"/>
    </row>
    <row r="40" s="498" customFormat="1" ht="22.5" spans="1:14">
      <c r="A40" s="184">
        <v>2</v>
      </c>
      <c r="B40" s="182" t="s">
        <v>414</v>
      </c>
      <c r="C40" s="464"/>
      <c r="D40" s="183" t="s">
        <v>840</v>
      </c>
      <c r="E40" s="184" t="s">
        <v>267</v>
      </c>
      <c r="F40" s="182" t="s">
        <v>1840</v>
      </c>
      <c r="G40" s="184" t="s">
        <v>223</v>
      </c>
      <c r="H40" s="462">
        <v>30000</v>
      </c>
      <c r="I40" s="183"/>
      <c r="J40" s="484"/>
      <c r="K40" s="464"/>
      <c r="L40" s="465" t="s">
        <v>1927</v>
      </c>
      <c r="M40" s="464"/>
      <c r="N40" s="457"/>
    </row>
    <row r="41" s="508" customFormat="1" ht="22.5" spans="1:14">
      <c r="A41" s="184">
        <v>3</v>
      </c>
      <c r="B41" s="182" t="s">
        <v>416</v>
      </c>
      <c r="C41" s="464"/>
      <c r="D41" s="183" t="s">
        <v>117</v>
      </c>
      <c r="E41" s="184" t="s">
        <v>267</v>
      </c>
      <c r="F41" s="182" t="s">
        <v>1884</v>
      </c>
      <c r="G41" s="184" t="s">
        <v>251</v>
      </c>
      <c r="H41" s="462">
        <v>3000</v>
      </c>
      <c r="I41" s="183"/>
      <c r="J41" s="484"/>
      <c r="K41" s="464"/>
      <c r="L41" s="465" t="s">
        <v>1927</v>
      </c>
      <c r="M41" s="464"/>
      <c r="N41" s="457"/>
    </row>
    <row r="42" s="102" customFormat="1" ht="22.5" spans="1:14">
      <c r="A42" s="184">
        <v>4</v>
      </c>
      <c r="B42" s="182" t="s">
        <v>846</v>
      </c>
      <c r="C42" s="464" t="s">
        <v>103</v>
      </c>
      <c r="D42" s="183" t="s">
        <v>117</v>
      </c>
      <c r="E42" s="184" t="s">
        <v>642</v>
      </c>
      <c r="F42" s="182" t="s">
        <v>847</v>
      </c>
      <c r="G42" s="184" t="s">
        <v>251</v>
      </c>
      <c r="H42" s="462">
        <v>1800</v>
      </c>
      <c r="I42" s="183"/>
      <c r="J42" s="484"/>
      <c r="K42" s="464"/>
      <c r="L42" s="465" t="s">
        <v>1562</v>
      </c>
      <c r="M42" s="464"/>
      <c r="N42" s="457"/>
    </row>
    <row r="43" s="448" customFormat="1" ht="22.5" spans="1:14">
      <c r="A43" s="184">
        <v>5</v>
      </c>
      <c r="B43" s="182" t="s">
        <v>981</v>
      </c>
      <c r="C43" s="464" t="s">
        <v>103</v>
      </c>
      <c r="D43" s="183" t="s">
        <v>840</v>
      </c>
      <c r="E43" s="184" t="s">
        <v>894</v>
      </c>
      <c r="F43" s="182" t="s">
        <v>1842</v>
      </c>
      <c r="G43" s="184" t="s">
        <v>246</v>
      </c>
      <c r="H43" s="462">
        <v>15000</v>
      </c>
      <c r="I43" s="183"/>
      <c r="J43" s="484"/>
      <c r="K43" s="464"/>
      <c r="L43" s="465" t="s">
        <v>1562</v>
      </c>
      <c r="M43" s="464"/>
      <c r="N43" s="457"/>
    </row>
    <row r="44" spans="1:1">
      <c r="A44" s="443">
        <v>111</v>
      </c>
    </row>
  </sheetData>
  <protectedRanges>
    <protectedRange sqref="J7" name="区域1_22_10"/>
    <protectedRange sqref="J7" name="区域1_33_4"/>
    <protectedRange sqref="B6" name="区域1_34"/>
    <protectedRange sqref="F6" name="区域1_13"/>
    <protectedRange sqref="G6:H6" name="区域1_14"/>
    <protectedRange sqref="J6" name="区域1_15"/>
    <protectedRange sqref="B7" name="区域1"/>
    <protectedRange sqref="F7" name="区域1_3"/>
    <protectedRange sqref="G7:H7" name="区域1_4"/>
    <protectedRange sqref="H8" name="区域1_22_13"/>
    <protectedRange sqref="J8" name="区域1_22_14"/>
    <protectedRange sqref="J8" name="区域1_6_1_30_4_1_1_1_1_4_1_1"/>
    <protectedRange sqref="B22" name="区域1_2"/>
    <protectedRange sqref="G20:G21 C20:C21" name="区域1_1_1"/>
    <protectedRange sqref="J20:J21" name="区域1_7_1"/>
    <protectedRange sqref="B20 F20 L21 H20:I20 K20:L20" name="区域1_8"/>
    <protectedRange sqref="B21 H21:I21 F21 K21 N20:N21" name="区域1_9"/>
    <protectedRange sqref="K15:M15 M16" name="区域2_1_1_1_1"/>
    <protectedRange sqref="B32:B33" name="区域1_21_3_2_2"/>
    <protectedRange sqref="G32" name="区域1_22_4_8"/>
    <protectedRange sqref="G32" name="区域1_9_2_2"/>
    <protectedRange sqref="F33" name="区域1_22_4_8_1"/>
    <protectedRange sqref="F33" name="区域1_9_2_2_1"/>
    <protectedRange sqref="G33" name="区域1_22_4_8_2"/>
    <protectedRange sqref="G33" name="区域1_9_2_2_2"/>
    <protectedRange sqref="B43" name="区域1_63_1_1"/>
    <protectedRange sqref="F43:I43 K43" name="区域1_64_1_1"/>
    <protectedRange sqref="J43" name="区域1_74_1_1_1"/>
    <protectedRange sqref="F8:G8" name="区域1_22_13_1"/>
    <protectedRange sqref="B31" name="区域1_21_2_6_2"/>
    <protectedRange sqref="F31:L31" name="区域1_22_4_6_2"/>
    <protectedRange sqref="E31" name="区域1_6_1_4_1_1_2_1_1_2_1_1_2_3_2"/>
    <protectedRange sqref="J31" name="区域1_6_1_30_4_1_1_1_1_4_1_1_3_2"/>
    <protectedRange sqref="J32" name="区域1_74_1_2_1"/>
    <protectedRange sqref="J33" name="区域1_74_1_2_2"/>
    <protectedRange sqref="F23" name="区域1_3_1_1"/>
    <protectedRange sqref="G23:H23 K23" name="区域1_4_1_1"/>
    <protectedRange sqref="J23" name="区域1_5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6">
    <dataValidation type="list" allowBlank="1" showInputMessage="1" showErrorMessage="1" errorTitle="出错提示" error="请单击向下三角尖,并从列表框中的备选答案中选择一个." sqref="N37 N20:N21">
      <formula1>CompleteAndStart</formula1>
    </dataValidation>
    <dataValidation allowBlank="1" showErrorMessage="1" sqref="F8 F29 F31"/>
    <dataValidation type="list" allowBlank="1" showInputMessage="1" showErrorMessage="1" errorTitle="温馨提示" error="请单击向下三角尖,并从列表框中的备选答案中选择一个." sqref="D14">
      <formula1>__xlbgnm.</formula1>
    </dataValidation>
    <dataValidation type="list" allowBlank="1" showInputMessage="1" showErrorMessage="1" errorTitle="温馨提示" error="请单击向下三角尖,并从列表框中的备选答案中选择一个." sqref="H14 G30 G42">
      <formula1>_</formula1>
    </dataValidation>
    <dataValidation type="list" allowBlank="1" showInputMessage="1" showErrorMessage="1" errorTitle="温馨提示" error="请单击向下三角尖,并从列表框中的备选答案中选择一个." sqref="D30 D42">
      <formula1>__1_</formula1>
    </dataValidation>
    <dataValidation type="list" allowBlank="1" showInputMessage="1" showErrorMessage="1" errorTitle="提示框" error="请单击向下三角尖,并从列表框中的备选答案中选择一个." sqref="E15">
      <formula1>__1_</formula1>
    </dataValidation>
  </dataValidations>
  <pageMargins left="0.459027777777778" right="0.359027777777778" top="0.429166666666667" bottom="0.56875" header="0.25" footer="0.318055555555556"/>
  <pageSetup paperSize="9" scale="96" orientation="landscape"/>
  <headerFooter alignWithMargins="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9"/>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6.375" style="443" customWidth="1"/>
    <col min="5" max="5" width="6.5" style="445" customWidth="1"/>
    <col min="6" max="6" width="26.375" style="446" customWidth="1"/>
    <col min="7" max="7" width="5.87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"合计"&amp;SUBTOTAL(3,A4:A300)-4&amp;"个"</f>
        <v>合计41个</v>
      </c>
      <c r="C4" s="258"/>
      <c r="D4" s="258"/>
      <c r="E4" s="389"/>
      <c r="F4" s="389"/>
      <c r="G4" s="389"/>
      <c r="H4" s="451">
        <f t="shared" ref="H4:I4" si="0">SUM(H5,H26,H39)</f>
        <v>1632559.15</v>
      </c>
      <c r="I4" s="451">
        <f t="shared" si="0"/>
        <v>65800</v>
      </c>
      <c r="J4" s="478"/>
      <c r="K4" s="451">
        <f>SUM(K5,K26,K39)</f>
        <v>210450</v>
      </c>
      <c r="L4" s="258"/>
      <c r="M4" s="258"/>
      <c r="N4" s="258"/>
    </row>
    <row r="5" s="440" customFormat="1" ht="20.1" customHeight="1" spans="1:14">
      <c r="A5" s="452" t="s">
        <v>24</v>
      </c>
      <c r="B5" s="453" t="str">
        <f>"在建项目"&amp;SUBTOTAL(3,A5:A26)-2&amp;"个"</f>
        <v>在建项目20个</v>
      </c>
      <c r="C5" s="452"/>
      <c r="D5" s="452"/>
      <c r="E5" s="454"/>
      <c r="F5" s="454"/>
      <c r="G5" s="454"/>
      <c r="H5" s="455">
        <f t="shared" ref="H5:I5" si="1">SUM(H6:H25)</f>
        <v>1132621.47</v>
      </c>
      <c r="I5" s="455">
        <f t="shared" si="1"/>
        <v>65800</v>
      </c>
      <c r="J5" s="453"/>
      <c r="K5" s="455">
        <f>SUM(K6:K25)</f>
        <v>163450</v>
      </c>
      <c r="L5" s="452"/>
      <c r="M5" s="452"/>
      <c r="N5" s="452"/>
    </row>
    <row r="6" s="441" customFormat="1" ht="24" spans="1:14">
      <c r="A6" s="184">
        <v>1</v>
      </c>
      <c r="B6" s="211" t="s">
        <v>123</v>
      </c>
      <c r="C6" s="248" t="s">
        <v>103</v>
      </c>
      <c r="D6" s="248" t="s">
        <v>124</v>
      </c>
      <c r="E6" s="457" t="s">
        <v>28</v>
      </c>
      <c r="F6" s="180" t="s">
        <v>125</v>
      </c>
      <c r="G6" s="184" t="s">
        <v>89</v>
      </c>
      <c r="H6" s="219">
        <v>5000</v>
      </c>
      <c r="I6" s="487"/>
      <c r="J6" s="521" t="s">
        <v>1591</v>
      </c>
      <c r="K6" s="291">
        <v>2000</v>
      </c>
      <c r="L6" s="480" t="s">
        <v>1592</v>
      </c>
      <c r="M6" s="181" t="s">
        <v>79</v>
      </c>
      <c r="N6" s="457" t="s">
        <v>33</v>
      </c>
    </row>
    <row r="7" s="441" customFormat="1" ht="22.5" spans="1:14">
      <c r="A7" s="184">
        <v>2</v>
      </c>
      <c r="B7" s="211" t="s">
        <v>1693</v>
      </c>
      <c r="C7" s="248" t="s">
        <v>103</v>
      </c>
      <c r="D7" s="248" t="s">
        <v>1951</v>
      </c>
      <c r="E7" s="457" t="s">
        <v>28</v>
      </c>
      <c r="F7" s="180" t="s">
        <v>134</v>
      </c>
      <c r="G7" s="184" t="s">
        <v>135</v>
      </c>
      <c r="H7" s="219">
        <v>10000</v>
      </c>
      <c r="I7" s="487"/>
      <c r="J7" s="521" t="s">
        <v>1606</v>
      </c>
      <c r="K7" s="291">
        <v>2000</v>
      </c>
      <c r="L7" s="480" t="s">
        <v>1592</v>
      </c>
      <c r="M7" s="181" t="s">
        <v>79</v>
      </c>
      <c r="N7" s="457" t="s">
        <v>33</v>
      </c>
    </row>
    <row r="8" s="441" customFormat="1" ht="22.5" spans="1:14">
      <c r="A8" s="184">
        <v>3</v>
      </c>
      <c r="B8" s="211" t="s">
        <v>286</v>
      </c>
      <c r="C8" s="248"/>
      <c r="D8" s="248" t="s">
        <v>124</v>
      </c>
      <c r="E8" s="457" t="s">
        <v>267</v>
      </c>
      <c r="F8" s="180" t="s">
        <v>1531</v>
      </c>
      <c r="G8" s="184" t="s">
        <v>106</v>
      </c>
      <c r="H8" s="219">
        <v>7000</v>
      </c>
      <c r="I8" s="487"/>
      <c r="J8" s="521" t="s">
        <v>1532</v>
      </c>
      <c r="K8" s="291">
        <v>5000</v>
      </c>
      <c r="L8" s="480" t="s">
        <v>1933</v>
      </c>
      <c r="M8" s="181" t="s">
        <v>289</v>
      </c>
      <c r="N8" s="457" t="s">
        <v>33</v>
      </c>
    </row>
    <row r="9" s="441" customFormat="1" ht="22.5" spans="1:14">
      <c r="A9" s="184">
        <v>4</v>
      </c>
      <c r="B9" s="211" t="s">
        <v>320</v>
      </c>
      <c r="C9" s="248"/>
      <c r="D9" s="248" t="s">
        <v>124</v>
      </c>
      <c r="E9" s="457" t="s">
        <v>267</v>
      </c>
      <c r="F9" s="180" t="s">
        <v>321</v>
      </c>
      <c r="G9" s="184" t="s">
        <v>89</v>
      </c>
      <c r="H9" s="219">
        <v>10000</v>
      </c>
      <c r="I9" s="487"/>
      <c r="J9" s="521"/>
      <c r="K9" s="291">
        <v>5000</v>
      </c>
      <c r="L9" s="480" t="s">
        <v>1568</v>
      </c>
      <c r="M9" s="181" t="s">
        <v>79</v>
      </c>
      <c r="N9" s="457" t="s">
        <v>33</v>
      </c>
    </row>
    <row r="10" s="441" customFormat="1" ht="67.5" spans="1:14">
      <c r="A10" s="184">
        <v>5</v>
      </c>
      <c r="B10" s="211" t="s">
        <v>679</v>
      </c>
      <c r="C10" s="248" t="s">
        <v>50</v>
      </c>
      <c r="D10" s="248" t="s">
        <v>124</v>
      </c>
      <c r="E10" s="457" t="s">
        <v>642</v>
      </c>
      <c r="F10" s="180" t="s">
        <v>1536</v>
      </c>
      <c r="G10" s="184" t="s">
        <v>43</v>
      </c>
      <c r="H10" s="219">
        <v>187000</v>
      </c>
      <c r="I10" s="487">
        <v>40000</v>
      </c>
      <c r="J10" s="521" t="s">
        <v>1952</v>
      </c>
      <c r="K10" s="291">
        <v>20000</v>
      </c>
      <c r="L10" s="480" t="s">
        <v>682</v>
      </c>
      <c r="M10" s="181" t="s">
        <v>33</v>
      </c>
      <c r="N10" s="457" t="s">
        <v>34</v>
      </c>
    </row>
    <row r="11" s="441" customFormat="1" ht="56.25" spans="1:14">
      <c r="A11" s="184">
        <v>6</v>
      </c>
      <c r="B11" s="211" t="s">
        <v>688</v>
      </c>
      <c r="C11" s="248" t="s">
        <v>50</v>
      </c>
      <c r="D11" s="248" t="s">
        <v>124</v>
      </c>
      <c r="E11" s="457" t="s">
        <v>642</v>
      </c>
      <c r="F11" s="180" t="s">
        <v>689</v>
      </c>
      <c r="G11" s="184" t="s">
        <v>53</v>
      </c>
      <c r="H11" s="219">
        <v>6100</v>
      </c>
      <c r="I11" s="487">
        <v>4200</v>
      </c>
      <c r="J11" s="521" t="s">
        <v>690</v>
      </c>
      <c r="K11" s="291">
        <v>1900</v>
      </c>
      <c r="L11" s="480" t="s">
        <v>691</v>
      </c>
      <c r="M11" s="181" t="s">
        <v>33</v>
      </c>
      <c r="N11" s="457" t="s">
        <v>34</v>
      </c>
    </row>
    <row r="12" s="441" customFormat="1" ht="45" spans="1:14">
      <c r="A12" s="184">
        <v>7</v>
      </c>
      <c r="B12" s="211" t="s">
        <v>696</v>
      </c>
      <c r="C12" s="248" t="s">
        <v>188</v>
      </c>
      <c r="D12" s="248" t="s">
        <v>124</v>
      </c>
      <c r="E12" s="457" t="s">
        <v>642</v>
      </c>
      <c r="F12" s="180" t="s">
        <v>1953</v>
      </c>
      <c r="G12" s="184" t="s">
        <v>89</v>
      </c>
      <c r="H12" s="219">
        <v>22571.47</v>
      </c>
      <c r="I12" s="487">
        <v>1000</v>
      </c>
      <c r="J12" s="521" t="s">
        <v>1529</v>
      </c>
      <c r="K12" s="291">
        <v>10000</v>
      </c>
      <c r="L12" s="480" t="s">
        <v>699</v>
      </c>
      <c r="M12" s="181" t="s">
        <v>79</v>
      </c>
      <c r="N12" s="457" t="s">
        <v>33</v>
      </c>
    </row>
    <row r="13" s="441" customFormat="1" ht="78.75" spans="1:14">
      <c r="A13" s="184">
        <v>8</v>
      </c>
      <c r="B13" s="211" t="s">
        <v>909</v>
      </c>
      <c r="C13" s="248" t="s">
        <v>50</v>
      </c>
      <c r="D13" s="248" t="s">
        <v>124</v>
      </c>
      <c r="E13" s="457" t="s">
        <v>894</v>
      </c>
      <c r="F13" s="180" t="s">
        <v>1954</v>
      </c>
      <c r="G13" s="184" t="s">
        <v>131</v>
      </c>
      <c r="H13" s="219">
        <v>570000</v>
      </c>
      <c r="I13" s="487">
        <v>10000</v>
      </c>
      <c r="J13" s="521" t="s">
        <v>1540</v>
      </c>
      <c r="K13" s="291">
        <v>40000</v>
      </c>
      <c r="L13" s="480" t="s">
        <v>1541</v>
      </c>
      <c r="M13" s="181" t="s">
        <v>33</v>
      </c>
      <c r="N13" s="457" t="s">
        <v>34</v>
      </c>
    </row>
    <row r="14" s="441" customFormat="1" ht="33.75" spans="1:14">
      <c r="A14" s="184">
        <v>9</v>
      </c>
      <c r="B14" s="211" t="s">
        <v>1006</v>
      </c>
      <c r="C14" s="248" t="s">
        <v>103</v>
      </c>
      <c r="D14" s="248" t="s">
        <v>124</v>
      </c>
      <c r="E14" s="457" t="s">
        <v>984</v>
      </c>
      <c r="F14" s="180" t="s">
        <v>1007</v>
      </c>
      <c r="G14" s="184">
        <v>2016</v>
      </c>
      <c r="H14" s="219">
        <v>1000</v>
      </c>
      <c r="I14" s="487">
        <v>200</v>
      </c>
      <c r="J14" s="521" t="s">
        <v>1671</v>
      </c>
      <c r="K14" s="291">
        <v>800</v>
      </c>
      <c r="L14" s="480" t="s">
        <v>1552</v>
      </c>
      <c r="M14" s="181" t="s">
        <v>115</v>
      </c>
      <c r="N14" s="457" t="s">
        <v>988</v>
      </c>
    </row>
    <row r="15" s="441" customFormat="1" ht="24" spans="1:14">
      <c r="A15" s="184">
        <v>10</v>
      </c>
      <c r="B15" s="211" t="s">
        <v>1009</v>
      </c>
      <c r="C15" s="248" t="s">
        <v>26</v>
      </c>
      <c r="D15" s="248" t="s">
        <v>124</v>
      </c>
      <c r="E15" s="457" t="s">
        <v>984</v>
      </c>
      <c r="F15" s="180" t="s">
        <v>1010</v>
      </c>
      <c r="G15" s="184">
        <v>2016</v>
      </c>
      <c r="H15" s="219">
        <v>1800</v>
      </c>
      <c r="I15" s="487">
        <v>100</v>
      </c>
      <c r="J15" s="521" t="s">
        <v>1551</v>
      </c>
      <c r="K15" s="291">
        <v>900</v>
      </c>
      <c r="L15" s="480" t="s">
        <v>1552</v>
      </c>
      <c r="M15" s="181" t="s">
        <v>289</v>
      </c>
      <c r="N15" s="457" t="s">
        <v>173</v>
      </c>
    </row>
    <row r="16" s="441" customFormat="1" ht="48" spans="1:14">
      <c r="A16" s="184">
        <v>11</v>
      </c>
      <c r="B16" s="211" t="s">
        <v>1013</v>
      </c>
      <c r="C16" s="248" t="s">
        <v>26</v>
      </c>
      <c r="D16" s="248" t="s">
        <v>124</v>
      </c>
      <c r="E16" s="457" t="s">
        <v>984</v>
      </c>
      <c r="F16" s="180" t="s">
        <v>1014</v>
      </c>
      <c r="G16" s="184">
        <v>2016</v>
      </c>
      <c r="H16" s="219">
        <v>2000</v>
      </c>
      <c r="I16" s="487">
        <v>50</v>
      </c>
      <c r="J16" s="521" t="s">
        <v>1015</v>
      </c>
      <c r="K16" s="291">
        <v>1950</v>
      </c>
      <c r="L16" s="480" t="s">
        <v>1552</v>
      </c>
      <c r="M16" s="181" t="s">
        <v>289</v>
      </c>
      <c r="N16" s="457" t="s">
        <v>173</v>
      </c>
    </row>
    <row r="17" s="441" customFormat="1" ht="33.75" spans="1:14">
      <c r="A17" s="184">
        <v>12</v>
      </c>
      <c r="B17" s="211" t="s">
        <v>1071</v>
      </c>
      <c r="C17" s="248" t="s">
        <v>103</v>
      </c>
      <c r="D17" s="248" t="s">
        <v>1951</v>
      </c>
      <c r="E17" s="457" t="s">
        <v>1072</v>
      </c>
      <c r="F17" s="180" t="s">
        <v>1673</v>
      </c>
      <c r="G17" s="184">
        <v>2016</v>
      </c>
      <c r="H17" s="219">
        <v>2000</v>
      </c>
      <c r="I17" s="487">
        <v>1250</v>
      </c>
      <c r="J17" s="521" t="s">
        <v>1674</v>
      </c>
      <c r="K17" s="291">
        <v>750</v>
      </c>
      <c r="L17" s="480" t="s">
        <v>1498</v>
      </c>
      <c r="M17" s="181" t="s">
        <v>115</v>
      </c>
      <c r="N17" s="457" t="s">
        <v>122</v>
      </c>
    </row>
    <row r="18" s="441" customFormat="1" ht="33.75" spans="1:14">
      <c r="A18" s="184">
        <v>13</v>
      </c>
      <c r="B18" s="211" t="s">
        <v>1080</v>
      </c>
      <c r="C18" s="248" t="s">
        <v>103</v>
      </c>
      <c r="D18" s="248" t="s">
        <v>124</v>
      </c>
      <c r="E18" s="457" t="s">
        <v>1072</v>
      </c>
      <c r="F18" s="180" t="s">
        <v>1676</v>
      </c>
      <c r="G18" s="184">
        <v>2016</v>
      </c>
      <c r="H18" s="219">
        <v>700</v>
      </c>
      <c r="I18" s="487"/>
      <c r="J18" s="521" t="s">
        <v>1917</v>
      </c>
      <c r="K18" s="291">
        <v>700</v>
      </c>
      <c r="L18" s="480" t="s">
        <v>1498</v>
      </c>
      <c r="M18" s="181" t="s">
        <v>115</v>
      </c>
      <c r="N18" s="457" t="s">
        <v>79</v>
      </c>
    </row>
    <row r="19" s="441" customFormat="1" ht="33.75" spans="1:14">
      <c r="A19" s="184">
        <v>14</v>
      </c>
      <c r="B19" s="211" t="s">
        <v>1096</v>
      </c>
      <c r="C19" s="248" t="s">
        <v>103</v>
      </c>
      <c r="D19" s="248" t="s">
        <v>1951</v>
      </c>
      <c r="E19" s="457" t="s">
        <v>1072</v>
      </c>
      <c r="F19" s="180" t="s">
        <v>1682</v>
      </c>
      <c r="G19" s="184">
        <v>2016</v>
      </c>
      <c r="H19" s="219">
        <v>850</v>
      </c>
      <c r="I19" s="487"/>
      <c r="J19" s="521" t="s">
        <v>1917</v>
      </c>
      <c r="K19" s="291">
        <v>850</v>
      </c>
      <c r="L19" s="480" t="s">
        <v>1498</v>
      </c>
      <c r="M19" s="181" t="s">
        <v>115</v>
      </c>
      <c r="N19" s="457" t="s">
        <v>34</v>
      </c>
    </row>
    <row r="20" s="441" customFormat="1" ht="56.25" spans="1:14">
      <c r="A20" s="184">
        <v>15</v>
      </c>
      <c r="B20" s="211" t="s">
        <v>1098</v>
      </c>
      <c r="C20" s="248" t="s">
        <v>103</v>
      </c>
      <c r="D20" s="248" t="s">
        <v>1951</v>
      </c>
      <c r="E20" s="457" t="s">
        <v>1072</v>
      </c>
      <c r="F20" s="180" t="s">
        <v>1099</v>
      </c>
      <c r="G20" s="184">
        <v>2016</v>
      </c>
      <c r="H20" s="219">
        <v>600</v>
      </c>
      <c r="I20" s="487"/>
      <c r="J20" s="521" t="s">
        <v>1917</v>
      </c>
      <c r="K20" s="291">
        <v>600</v>
      </c>
      <c r="L20" s="480" t="s">
        <v>1498</v>
      </c>
      <c r="M20" s="181" t="s">
        <v>115</v>
      </c>
      <c r="N20" s="457" t="s">
        <v>34</v>
      </c>
    </row>
    <row r="21" s="441" customFormat="1" ht="36" spans="1:14">
      <c r="A21" s="184">
        <v>16</v>
      </c>
      <c r="B21" s="211" t="s">
        <v>1553</v>
      </c>
      <c r="C21" s="248" t="s">
        <v>188</v>
      </c>
      <c r="D21" s="248" t="s">
        <v>124</v>
      </c>
      <c r="E21" s="457" t="s">
        <v>1072</v>
      </c>
      <c r="F21" s="180" t="s">
        <v>1554</v>
      </c>
      <c r="G21" s="184" t="s">
        <v>89</v>
      </c>
      <c r="H21" s="219">
        <v>32000</v>
      </c>
      <c r="I21" s="487">
        <v>1000</v>
      </c>
      <c r="J21" s="521" t="s">
        <v>1529</v>
      </c>
      <c r="K21" s="291">
        <v>11000</v>
      </c>
      <c r="L21" s="480" t="s">
        <v>1530</v>
      </c>
      <c r="M21" s="181" t="s">
        <v>79</v>
      </c>
      <c r="N21" s="457" t="s">
        <v>33</v>
      </c>
    </row>
    <row r="22" s="441" customFormat="1" ht="33.75" spans="1:14">
      <c r="A22" s="184">
        <v>17</v>
      </c>
      <c r="B22" s="211" t="s">
        <v>1121</v>
      </c>
      <c r="C22" s="248"/>
      <c r="D22" s="248" t="s">
        <v>1951</v>
      </c>
      <c r="E22" s="457" t="s">
        <v>1072</v>
      </c>
      <c r="F22" s="180" t="s">
        <v>1955</v>
      </c>
      <c r="G22" s="184" t="s">
        <v>1123</v>
      </c>
      <c r="H22" s="219">
        <v>12000</v>
      </c>
      <c r="I22" s="487"/>
      <c r="J22" s="521" t="s">
        <v>1956</v>
      </c>
      <c r="K22" s="291">
        <v>2000</v>
      </c>
      <c r="L22" s="480" t="s">
        <v>1957</v>
      </c>
      <c r="M22" s="181" t="s">
        <v>92</v>
      </c>
      <c r="N22" s="457" t="s">
        <v>33</v>
      </c>
    </row>
    <row r="23" s="441" customFormat="1" ht="56.25" spans="1:14">
      <c r="A23" s="184">
        <v>18</v>
      </c>
      <c r="B23" s="211" t="s">
        <v>1395</v>
      </c>
      <c r="C23" s="248" t="s">
        <v>26</v>
      </c>
      <c r="D23" s="248" t="s">
        <v>124</v>
      </c>
      <c r="E23" s="457" t="s">
        <v>1396</v>
      </c>
      <c r="F23" s="180" t="s">
        <v>1958</v>
      </c>
      <c r="G23" s="184" t="s">
        <v>106</v>
      </c>
      <c r="H23" s="219">
        <v>37000</v>
      </c>
      <c r="I23" s="487">
        <v>7000</v>
      </c>
      <c r="J23" s="521" t="s">
        <v>1959</v>
      </c>
      <c r="K23" s="291">
        <v>15000</v>
      </c>
      <c r="L23" s="480" t="s">
        <v>1548</v>
      </c>
      <c r="M23" s="181" t="s">
        <v>115</v>
      </c>
      <c r="N23" s="457" t="s">
        <v>34</v>
      </c>
    </row>
    <row r="24" s="441" customFormat="1" ht="33.75" spans="1:14">
      <c r="A24" s="184">
        <v>19</v>
      </c>
      <c r="B24" s="211" t="s">
        <v>1401</v>
      </c>
      <c r="C24" s="248" t="s">
        <v>50</v>
      </c>
      <c r="D24" s="248" t="s">
        <v>124</v>
      </c>
      <c r="E24" s="457" t="s">
        <v>1402</v>
      </c>
      <c r="F24" s="180" t="s">
        <v>1960</v>
      </c>
      <c r="G24" s="184" t="s">
        <v>89</v>
      </c>
      <c r="H24" s="219">
        <v>190000</v>
      </c>
      <c r="I24" s="487"/>
      <c r="J24" s="521" t="s">
        <v>1544</v>
      </c>
      <c r="K24" s="291">
        <v>37000</v>
      </c>
      <c r="L24" s="480" t="s">
        <v>1961</v>
      </c>
      <c r="M24" s="181" t="s">
        <v>33</v>
      </c>
      <c r="N24" s="457" t="s">
        <v>33</v>
      </c>
    </row>
    <row r="25" s="441" customFormat="1" ht="36" spans="1:14">
      <c r="A25" s="184">
        <v>20</v>
      </c>
      <c r="B25" s="211" t="s">
        <v>1527</v>
      </c>
      <c r="C25" s="248" t="s">
        <v>26</v>
      </c>
      <c r="D25" s="248" t="s">
        <v>124</v>
      </c>
      <c r="E25" s="457" t="s">
        <v>1424</v>
      </c>
      <c r="F25" s="180" t="s">
        <v>1528</v>
      </c>
      <c r="G25" s="184" t="s">
        <v>89</v>
      </c>
      <c r="H25" s="219">
        <v>35000</v>
      </c>
      <c r="I25" s="487">
        <v>1000</v>
      </c>
      <c r="J25" s="521" t="s">
        <v>1529</v>
      </c>
      <c r="K25" s="291">
        <v>6000</v>
      </c>
      <c r="L25" s="480" t="s">
        <v>1530</v>
      </c>
      <c r="M25" s="181" t="s">
        <v>79</v>
      </c>
      <c r="N25" s="457" t="s">
        <v>33</v>
      </c>
    </row>
    <row r="26" s="442" customFormat="1" ht="20.1" customHeight="1" spans="1:14">
      <c r="A26" s="467" t="s">
        <v>166</v>
      </c>
      <c r="B26" s="453" t="str">
        <f>"预备项目"&amp;SUBTOTAL(3,A26:A39)-2&amp;"个"</f>
        <v>预备项目12个</v>
      </c>
      <c r="C26" s="452"/>
      <c r="D26" s="452"/>
      <c r="E26" s="454"/>
      <c r="F26" s="468"/>
      <c r="G26" s="454"/>
      <c r="H26" s="469">
        <f>SUM(H27:H38)</f>
        <v>188937.68</v>
      </c>
      <c r="I26" s="452"/>
      <c r="J26" s="485"/>
      <c r="K26" s="469">
        <f>SUM(K27:K38)</f>
        <v>47000</v>
      </c>
      <c r="L26" s="453"/>
      <c r="M26" s="452"/>
      <c r="N26" s="452"/>
    </row>
    <row r="27" s="498" customFormat="1" ht="22.5" spans="1:14">
      <c r="A27" s="184">
        <v>1</v>
      </c>
      <c r="B27" s="182" t="s">
        <v>328</v>
      </c>
      <c r="C27" s="464"/>
      <c r="D27" s="183" t="s">
        <v>124</v>
      </c>
      <c r="E27" s="184" t="s">
        <v>267</v>
      </c>
      <c r="F27" s="182" t="s">
        <v>1838</v>
      </c>
      <c r="G27" s="184" t="s">
        <v>89</v>
      </c>
      <c r="H27" s="462">
        <v>2000</v>
      </c>
      <c r="I27" s="183"/>
      <c r="J27" s="484" t="s">
        <v>1606</v>
      </c>
      <c r="K27" s="464">
        <v>1500</v>
      </c>
      <c r="L27" s="465" t="s">
        <v>1750</v>
      </c>
      <c r="M27" s="464" t="s">
        <v>178</v>
      </c>
      <c r="N27" s="457" t="s">
        <v>33</v>
      </c>
    </row>
    <row r="28" s="498" customFormat="1" ht="22.5" spans="1:14">
      <c r="A28" s="184">
        <v>2</v>
      </c>
      <c r="B28" s="182" t="s">
        <v>383</v>
      </c>
      <c r="C28" s="464"/>
      <c r="D28" s="183" t="s">
        <v>1951</v>
      </c>
      <c r="E28" s="184" t="s">
        <v>267</v>
      </c>
      <c r="F28" s="182" t="s">
        <v>1743</v>
      </c>
      <c r="G28" s="184" t="s">
        <v>135</v>
      </c>
      <c r="H28" s="462">
        <v>5000</v>
      </c>
      <c r="I28" s="183"/>
      <c r="J28" s="484"/>
      <c r="K28" s="464">
        <v>1000</v>
      </c>
      <c r="L28" s="465" t="s">
        <v>1948</v>
      </c>
      <c r="M28" s="464" t="s">
        <v>34</v>
      </c>
      <c r="N28" s="457" t="s">
        <v>33</v>
      </c>
    </row>
    <row r="29" s="69" customFormat="1" ht="22.5" spans="1:14">
      <c r="A29" s="184">
        <v>3</v>
      </c>
      <c r="B29" s="182" t="s">
        <v>386</v>
      </c>
      <c r="C29" s="464"/>
      <c r="D29" s="183" t="s">
        <v>1951</v>
      </c>
      <c r="E29" s="184" t="s">
        <v>267</v>
      </c>
      <c r="F29" s="182" t="s">
        <v>1814</v>
      </c>
      <c r="G29" s="184" t="s">
        <v>89</v>
      </c>
      <c r="H29" s="462">
        <v>10000</v>
      </c>
      <c r="I29" s="183"/>
      <c r="J29" s="484"/>
      <c r="K29" s="464">
        <v>2000</v>
      </c>
      <c r="L29" s="465" t="s">
        <v>1948</v>
      </c>
      <c r="M29" s="464" t="s">
        <v>34</v>
      </c>
      <c r="N29" s="457" t="s">
        <v>33</v>
      </c>
    </row>
    <row r="30" s="499" customFormat="1" ht="22.5" spans="1:14">
      <c r="A30" s="184">
        <v>4</v>
      </c>
      <c r="B30" s="182" t="s">
        <v>390</v>
      </c>
      <c r="C30" s="464"/>
      <c r="D30" s="183" t="s">
        <v>1951</v>
      </c>
      <c r="E30" s="184" t="s">
        <v>267</v>
      </c>
      <c r="F30" s="182" t="s">
        <v>1779</v>
      </c>
      <c r="G30" s="184" t="s">
        <v>135</v>
      </c>
      <c r="H30" s="462">
        <v>10000</v>
      </c>
      <c r="I30" s="183"/>
      <c r="J30" s="484"/>
      <c r="K30" s="464">
        <v>3000</v>
      </c>
      <c r="L30" s="465" t="s">
        <v>1948</v>
      </c>
      <c r="M30" s="464" t="s">
        <v>34</v>
      </c>
      <c r="N30" s="457" t="s">
        <v>33</v>
      </c>
    </row>
    <row r="31" s="499" customFormat="1" ht="22.5" spans="1:14">
      <c r="A31" s="184">
        <v>5</v>
      </c>
      <c r="B31" s="182" t="s">
        <v>392</v>
      </c>
      <c r="C31" s="464"/>
      <c r="D31" s="183" t="s">
        <v>1951</v>
      </c>
      <c r="E31" s="184" t="s">
        <v>267</v>
      </c>
      <c r="F31" s="182" t="s">
        <v>1781</v>
      </c>
      <c r="G31" s="184" t="s">
        <v>135</v>
      </c>
      <c r="H31" s="462">
        <v>10000</v>
      </c>
      <c r="I31" s="183"/>
      <c r="J31" s="484"/>
      <c r="K31" s="464">
        <v>2000</v>
      </c>
      <c r="L31" s="465" t="s">
        <v>1948</v>
      </c>
      <c r="M31" s="464" t="s">
        <v>34</v>
      </c>
      <c r="N31" s="457" t="s">
        <v>33</v>
      </c>
    </row>
    <row r="32" s="448" customFormat="1" ht="33.75" spans="1:14">
      <c r="A32" s="184">
        <v>6</v>
      </c>
      <c r="B32" s="182" t="s">
        <v>949</v>
      </c>
      <c r="C32" s="464" t="s">
        <v>103</v>
      </c>
      <c r="D32" s="183" t="s">
        <v>124</v>
      </c>
      <c r="E32" s="184" t="s">
        <v>894</v>
      </c>
      <c r="F32" s="182" t="s">
        <v>1803</v>
      </c>
      <c r="G32" s="184" t="s">
        <v>106</v>
      </c>
      <c r="H32" s="462">
        <v>5000</v>
      </c>
      <c r="I32" s="183"/>
      <c r="J32" s="484" t="s">
        <v>1804</v>
      </c>
      <c r="K32" s="464">
        <v>2000</v>
      </c>
      <c r="L32" s="465" t="s">
        <v>1805</v>
      </c>
      <c r="M32" s="464" t="s">
        <v>337</v>
      </c>
      <c r="N32" s="457" t="s">
        <v>34</v>
      </c>
    </row>
    <row r="33" s="503" customFormat="1" ht="33.75" spans="1:14">
      <c r="A33" s="184">
        <v>7</v>
      </c>
      <c r="B33" s="182" t="s">
        <v>969</v>
      </c>
      <c r="C33" s="464"/>
      <c r="D33" s="183" t="s">
        <v>124</v>
      </c>
      <c r="E33" s="184" t="s">
        <v>894</v>
      </c>
      <c r="F33" s="182" t="s">
        <v>1962</v>
      </c>
      <c r="G33" s="184" t="s">
        <v>89</v>
      </c>
      <c r="H33" s="462">
        <v>3000</v>
      </c>
      <c r="I33" s="183"/>
      <c r="J33" s="484" t="s">
        <v>1532</v>
      </c>
      <c r="K33" s="464">
        <v>1500</v>
      </c>
      <c r="L33" s="465" t="s">
        <v>1947</v>
      </c>
      <c r="M33" s="464" t="s">
        <v>337</v>
      </c>
      <c r="N33" s="457" t="s">
        <v>34</v>
      </c>
    </row>
    <row r="34" s="519" customFormat="1" ht="22.5" spans="1:14">
      <c r="A34" s="184">
        <v>8</v>
      </c>
      <c r="B34" s="182" t="s">
        <v>1042</v>
      </c>
      <c r="C34" s="464" t="s">
        <v>103</v>
      </c>
      <c r="D34" s="183" t="s">
        <v>124</v>
      </c>
      <c r="E34" s="184" t="s">
        <v>984</v>
      </c>
      <c r="F34" s="182" t="s">
        <v>1963</v>
      </c>
      <c r="G34" s="184" t="s">
        <v>106</v>
      </c>
      <c r="H34" s="462">
        <v>1000</v>
      </c>
      <c r="I34" s="183"/>
      <c r="J34" s="484" t="s">
        <v>1964</v>
      </c>
      <c r="K34" s="464">
        <v>1000</v>
      </c>
      <c r="L34" s="465" t="s">
        <v>1755</v>
      </c>
      <c r="M34" s="464" t="s">
        <v>337</v>
      </c>
      <c r="N34" s="464" t="s">
        <v>34</v>
      </c>
    </row>
    <row r="35" s="448" customFormat="1" ht="67.5" spans="1:14">
      <c r="A35" s="184">
        <v>9</v>
      </c>
      <c r="B35" s="182" t="s">
        <v>1141</v>
      </c>
      <c r="C35" s="464" t="s">
        <v>188</v>
      </c>
      <c r="D35" s="183" t="s">
        <v>124</v>
      </c>
      <c r="E35" s="184" t="s">
        <v>1072</v>
      </c>
      <c r="F35" s="182" t="s">
        <v>1735</v>
      </c>
      <c r="G35" s="184" t="s">
        <v>83</v>
      </c>
      <c r="H35" s="462">
        <v>16300</v>
      </c>
      <c r="I35" s="501"/>
      <c r="J35" s="465" t="s">
        <v>1917</v>
      </c>
      <c r="K35" s="464">
        <v>8000</v>
      </c>
      <c r="L35" s="465" t="s">
        <v>1736</v>
      </c>
      <c r="M35" s="464" t="s">
        <v>70</v>
      </c>
      <c r="N35" s="464" t="s">
        <v>33</v>
      </c>
    </row>
    <row r="36" s="448" customFormat="1" ht="56.25" spans="1:14">
      <c r="A36" s="184">
        <v>10</v>
      </c>
      <c r="B36" s="182" t="s">
        <v>1416</v>
      </c>
      <c r="C36" s="464" t="s">
        <v>188</v>
      </c>
      <c r="D36" s="183" t="s">
        <v>124</v>
      </c>
      <c r="E36" s="184" t="s">
        <v>1417</v>
      </c>
      <c r="F36" s="182" t="s">
        <v>1418</v>
      </c>
      <c r="G36" s="184" t="s">
        <v>89</v>
      </c>
      <c r="H36" s="462">
        <v>17637.68</v>
      </c>
      <c r="I36" s="501">
        <v>1000</v>
      </c>
      <c r="J36" s="465" t="s">
        <v>1729</v>
      </c>
      <c r="K36" s="464">
        <v>10000</v>
      </c>
      <c r="L36" s="465" t="s">
        <v>1530</v>
      </c>
      <c r="M36" s="464" t="s">
        <v>34</v>
      </c>
      <c r="N36" s="464" t="s">
        <v>33</v>
      </c>
    </row>
    <row r="37" s="448" customFormat="1" ht="33.75" spans="1:14">
      <c r="A37" s="184">
        <v>11</v>
      </c>
      <c r="B37" s="182" t="s">
        <v>1406</v>
      </c>
      <c r="C37" s="464" t="s">
        <v>188</v>
      </c>
      <c r="D37" s="183" t="s">
        <v>124</v>
      </c>
      <c r="E37" s="184" t="s">
        <v>1396</v>
      </c>
      <c r="F37" s="182" t="s">
        <v>1407</v>
      </c>
      <c r="G37" s="184" t="s">
        <v>83</v>
      </c>
      <c r="H37" s="462">
        <v>83000</v>
      </c>
      <c r="I37" s="501"/>
      <c r="J37" s="465" t="s">
        <v>1733</v>
      </c>
      <c r="K37" s="464">
        <v>5000</v>
      </c>
      <c r="L37" s="465" t="s">
        <v>1734</v>
      </c>
      <c r="M37" s="464" t="s">
        <v>70</v>
      </c>
      <c r="N37" s="464" t="s">
        <v>33</v>
      </c>
    </row>
    <row r="38" s="448" customFormat="1" ht="56.25" spans="1:14">
      <c r="A38" s="184">
        <v>12</v>
      </c>
      <c r="B38" s="182" t="s">
        <v>1412</v>
      </c>
      <c r="C38" s="464" t="s">
        <v>188</v>
      </c>
      <c r="D38" s="183" t="s">
        <v>124</v>
      </c>
      <c r="E38" s="184" t="s">
        <v>1413</v>
      </c>
      <c r="F38" s="182" t="s">
        <v>1731</v>
      </c>
      <c r="G38" s="184" t="s">
        <v>83</v>
      </c>
      <c r="H38" s="462">
        <v>26000</v>
      </c>
      <c r="I38" s="501"/>
      <c r="J38" s="465" t="s">
        <v>1562</v>
      </c>
      <c r="K38" s="464">
        <v>10000</v>
      </c>
      <c r="L38" s="465" t="s">
        <v>1732</v>
      </c>
      <c r="M38" s="464" t="s">
        <v>34</v>
      </c>
      <c r="N38" s="464" t="s">
        <v>33</v>
      </c>
    </row>
    <row r="39" s="442" customFormat="1" ht="20.1" customHeight="1" spans="1:14">
      <c r="A39" s="467" t="s">
        <v>217</v>
      </c>
      <c r="B39" s="453" t="str">
        <f>"前期项目"&amp;SUBTOTAL(3,A39:A4300)-2&amp;"个"</f>
        <v>前期项目9个</v>
      </c>
      <c r="C39" s="471"/>
      <c r="D39" s="471"/>
      <c r="E39" s="467"/>
      <c r="F39" s="472"/>
      <c r="G39" s="467"/>
      <c r="H39" s="469">
        <f>SUM(H40:H48)</f>
        <v>311000</v>
      </c>
      <c r="I39" s="452"/>
      <c r="J39" s="472"/>
      <c r="K39" s="455"/>
      <c r="L39" s="486"/>
      <c r="M39" s="452"/>
      <c r="N39" s="454"/>
    </row>
    <row r="40" s="448" customFormat="1" ht="24" spans="1:14">
      <c r="A40" s="470">
        <v>1</v>
      </c>
      <c r="B40" s="520" t="s">
        <v>254</v>
      </c>
      <c r="C40" s="464" t="s">
        <v>103</v>
      </c>
      <c r="D40" s="464" t="s">
        <v>124</v>
      </c>
      <c r="E40" s="457" t="s">
        <v>28</v>
      </c>
      <c r="F40" s="492" t="s">
        <v>255</v>
      </c>
      <c r="G40" s="457" t="s">
        <v>229</v>
      </c>
      <c r="H40" s="466">
        <v>1000</v>
      </c>
      <c r="I40" s="464"/>
      <c r="J40" s="465"/>
      <c r="K40" s="464"/>
      <c r="L40" s="465" t="s">
        <v>1604</v>
      </c>
      <c r="M40" s="464"/>
      <c r="N40" s="522"/>
    </row>
    <row r="41" s="508" customFormat="1" ht="45" spans="1:14">
      <c r="A41" s="470">
        <v>2</v>
      </c>
      <c r="B41" s="182" t="s">
        <v>394</v>
      </c>
      <c r="C41" s="464"/>
      <c r="D41" s="183" t="s">
        <v>124</v>
      </c>
      <c r="E41" s="184" t="s">
        <v>267</v>
      </c>
      <c r="F41" s="182" t="s">
        <v>1965</v>
      </c>
      <c r="G41" s="184" t="s">
        <v>251</v>
      </c>
      <c r="H41" s="462">
        <v>50000</v>
      </c>
      <c r="I41" s="183"/>
      <c r="J41" s="484"/>
      <c r="K41" s="464"/>
      <c r="L41" s="465" t="s">
        <v>1927</v>
      </c>
      <c r="M41" s="464"/>
      <c r="N41" s="457"/>
    </row>
    <row r="42" s="499" customFormat="1" ht="22.5" spans="1:14">
      <c r="A42" s="470">
        <v>3</v>
      </c>
      <c r="B42" s="182" t="s">
        <v>424</v>
      </c>
      <c r="C42" s="464"/>
      <c r="D42" s="183" t="s">
        <v>124</v>
      </c>
      <c r="E42" s="184" t="s">
        <v>267</v>
      </c>
      <c r="F42" s="182" t="s">
        <v>1838</v>
      </c>
      <c r="G42" s="184" t="s">
        <v>251</v>
      </c>
      <c r="H42" s="462">
        <v>2000</v>
      </c>
      <c r="I42" s="183"/>
      <c r="J42" s="484"/>
      <c r="K42" s="464"/>
      <c r="L42" s="465" t="s">
        <v>1927</v>
      </c>
      <c r="M42" s="464"/>
      <c r="N42" s="457"/>
    </row>
    <row r="43" s="499" customFormat="1" ht="22.5" spans="1:14">
      <c r="A43" s="470">
        <v>4</v>
      </c>
      <c r="B43" s="182" t="s">
        <v>430</v>
      </c>
      <c r="C43" s="464"/>
      <c r="D43" s="183" t="s">
        <v>124</v>
      </c>
      <c r="E43" s="184" t="s">
        <v>267</v>
      </c>
      <c r="F43" s="182" t="s">
        <v>1889</v>
      </c>
      <c r="G43" s="184" t="s">
        <v>410</v>
      </c>
      <c r="H43" s="462">
        <v>30000</v>
      </c>
      <c r="I43" s="184"/>
      <c r="J43" s="484"/>
      <c r="K43" s="464"/>
      <c r="L43" s="465" t="s">
        <v>1927</v>
      </c>
      <c r="M43" s="464"/>
      <c r="N43" s="464"/>
    </row>
    <row r="44" ht="33.75" spans="1:14">
      <c r="A44" s="470">
        <v>5</v>
      </c>
      <c r="B44" s="182" t="s">
        <v>638</v>
      </c>
      <c r="C44" s="464" t="s">
        <v>103</v>
      </c>
      <c r="D44" s="183" t="s">
        <v>1951</v>
      </c>
      <c r="E44" s="184" t="s">
        <v>439</v>
      </c>
      <c r="F44" s="182" t="s">
        <v>1871</v>
      </c>
      <c r="G44" s="184" t="s">
        <v>427</v>
      </c>
      <c r="H44" s="462">
        <v>50000</v>
      </c>
      <c r="I44" s="183"/>
      <c r="J44" s="484"/>
      <c r="K44" s="464"/>
      <c r="L44" s="465" t="s">
        <v>1872</v>
      </c>
      <c r="M44" s="464"/>
      <c r="N44" s="464"/>
    </row>
    <row r="45" ht="22.5" spans="1:14">
      <c r="A45" s="470">
        <v>6</v>
      </c>
      <c r="B45" s="182" t="s">
        <v>884</v>
      </c>
      <c r="C45" s="464" t="s">
        <v>188</v>
      </c>
      <c r="D45" s="183" t="s">
        <v>1951</v>
      </c>
      <c r="E45" s="184" t="s">
        <v>642</v>
      </c>
      <c r="F45" s="182" t="s">
        <v>1894</v>
      </c>
      <c r="G45" s="184" t="s">
        <v>886</v>
      </c>
      <c r="H45" s="462">
        <v>50000</v>
      </c>
      <c r="I45" s="183"/>
      <c r="J45" s="484"/>
      <c r="K45" s="464"/>
      <c r="L45" s="465" t="s">
        <v>1826</v>
      </c>
      <c r="M45" s="464"/>
      <c r="N45" s="457"/>
    </row>
    <row r="46" ht="67.5" spans="1:14">
      <c r="A46" s="470">
        <v>7</v>
      </c>
      <c r="B46" s="182" t="s">
        <v>891</v>
      </c>
      <c r="C46" s="464" t="s">
        <v>188</v>
      </c>
      <c r="D46" s="183" t="s">
        <v>1951</v>
      </c>
      <c r="E46" s="183" t="s">
        <v>642</v>
      </c>
      <c r="F46" s="182" t="s">
        <v>892</v>
      </c>
      <c r="G46" s="183" t="s">
        <v>427</v>
      </c>
      <c r="H46" s="462">
        <v>100000</v>
      </c>
      <c r="I46" s="184"/>
      <c r="J46" s="484"/>
      <c r="K46" s="464"/>
      <c r="L46" s="465" t="s">
        <v>1826</v>
      </c>
      <c r="M46" s="464"/>
      <c r="N46" s="457"/>
    </row>
    <row r="47" s="448" customFormat="1" ht="22.5" spans="1:14">
      <c r="A47" s="470">
        <v>8</v>
      </c>
      <c r="B47" s="182" t="s">
        <v>972</v>
      </c>
      <c r="C47" s="464" t="s">
        <v>188</v>
      </c>
      <c r="D47" s="183" t="s">
        <v>124</v>
      </c>
      <c r="E47" s="184" t="s">
        <v>894</v>
      </c>
      <c r="F47" s="182" t="s">
        <v>1839</v>
      </c>
      <c r="G47" s="184" t="s">
        <v>223</v>
      </c>
      <c r="H47" s="462">
        <v>3000</v>
      </c>
      <c r="I47" s="183"/>
      <c r="J47" s="484"/>
      <c r="K47" s="464"/>
      <c r="L47" s="465" t="s">
        <v>1562</v>
      </c>
      <c r="M47" s="464"/>
      <c r="N47" s="457"/>
    </row>
    <row r="48" ht="33.75" spans="1:14">
      <c r="A48" s="470">
        <v>9</v>
      </c>
      <c r="B48" s="182" t="s">
        <v>1423</v>
      </c>
      <c r="C48" s="464" t="s">
        <v>103</v>
      </c>
      <c r="D48" s="183" t="s">
        <v>124</v>
      </c>
      <c r="E48" s="184" t="s">
        <v>1424</v>
      </c>
      <c r="F48" s="182" t="s">
        <v>1425</v>
      </c>
      <c r="G48" s="184" t="s">
        <v>229</v>
      </c>
      <c r="H48" s="462">
        <v>25000</v>
      </c>
      <c r="I48" s="501"/>
      <c r="J48" s="465"/>
      <c r="K48" s="464"/>
      <c r="L48" s="465" t="s">
        <v>1604</v>
      </c>
      <c r="M48" s="464"/>
      <c r="N48" s="464"/>
    </row>
    <row r="49" spans="1:1">
      <c r="A49" s="443">
        <v>111</v>
      </c>
    </row>
  </sheetData>
  <protectedRanges>
    <protectedRange sqref="B6" name="区域1_32"/>
    <protectedRange sqref="B7" name="区域1_21"/>
    <protectedRange sqref="F7:H7" name="区域1_22_13"/>
    <protectedRange sqref="J7" name="区域1_22_14"/>
    <protectedRange sqref="J7" name="区域1_6_1_30_4_1_1_1_1_4_1_1"/>
    <protectedRange sqref="G19:G20 B19:C20 J18:J20" name="区域1_1_1"/>
    <protectedRange sqref="F19 H19:I19 K19" name="区域1_3_2"/>
    <protectedRange sqref="F20 H20:I20 K20" name="区域1_4_2"/>
    <protectedRange sqref="N19:N20" name="区域1_9"/>
    <protectedRange sqref="B13" name="区域1_21_3_1_2"/>
    <protectedRange sqref="F13 H13:J13" name="区域1_22_3_2_2"/>
    <protectedRange sqref="B32" name="区域1_32_2_1"/>
    <protectedRange sqref="F32 K32:L32" name="区域1_33_2_1_1"/>
    <protectedRange sqref="B33" name="区域1_21_3_2_2"/>
    <protectedRange sqref="F33" name="区域1_22_4_8_3"/>
    <protectedRange sqref="F33" name="区域1_9_2_2_3"/>
    <protectedRange sqref="G33" name="区域1_22_4_8_4"/>
    <protectedRange sqref="G33" name="区域1_9_2_2_4"/>
    <protectedRange sqref="J47" name="区域1_74_1_1_1"/>
    <protectedRange sqref="J8" name="区域1_6_1_30_4_1_1_1_1_4_1_1_1_2"/>
    <protectedRange sqref="E48:G48" name="区域1_18_1_1_3"/>
    <protectedRange sqref="B48" name="区域1_16_1_1_4"/>
    <protectedRange sqref="E48:G48" name="区域1_18_1_1_4"/>
    <protectedRange sqref="I48" name="区域1_18_2_1_3"/>
    <protectedRange sqref="J48" name="区域1_22_3_1_1"/>
    <protectedRange sqref="J48" name="区域1_18_2_1_1"/>
    <protectedRange sqref="E23" name="区域1_16_2_3_4_1_3_1_1"/>
    <protectedRange sqref="B37" name="区域1_21_3_2_1_1"/>
    <protectedRange sqref="F37:H37 J37" name="区域1_22_3_3_1_1"/>
    <protectedRange sqref="J33" name="区域1_74_1_2_3"/>
    <protectedRange sqref="F26" name="区域1_3_1_1"/>
    <protectedRange sqref="G26:H26 K26" name="区域1_4_1_1"/>
    <protectedRange sqref="J26" name="区域1_5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4">
    <dataValidation type="list" allowBlank="1" showInputMessage="1" showErrorMessage="1" errorTitle="出错提示" error="请单击向下三角尖,并从列表框中的备选答案中选择一个." sqref="N35 N19:N20">
      <formula1>CompleteAndStart</formula1>
    </dataValidation>
    <dataValidation allowBlank="1" showErrorMessage="1" sqref="F7 F44 H11:H12"/>
    <dataValidation type="list" allowBlank="1" showInputMessage="1" showErrorMessage="1" errorTitle="提示框" error="请单击向下三角尖,并从列表框中的备选答案中选择一个." sqref="E13 E23 E32">
      <formula1>__1_</formula1>
    </dataValidation>
    <dataValidation type="list" allowBlank="1" showInputMessage="1" showErrorMessage="1" errorTitle="温馨提示" error="请单击向下三角尖,并从列表框中的备选答案中选择一个." sqref="D42">
      <formula1>__xlbgnm.</formula1>
    </dataValidation>
  </dataValidations>
  <pageMargins left="0.388888888888889" right="0.3" top="0.666666666666667" bottom="0.5" header="0.509027777777778" footer="0.259027777777778"/>
  <pageSetup paperSize="9" scale="96" orientation="landscape"/>
  <headerFooter alignWithMargins="0">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37"/>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6"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"合计"&amp;SUBTOTAL(3,A4:A288)-4&amp;"个"</f>
        <v>合计21个</v>
      </c>
      <c r="C4" s="258"/>
      <c r="D4" s="258"/>
      <c r="E4" s="389"/>
      <c r="F4" s="389"/>
      <c r="G4" s="389"/>
      <c r="H4" s="451">
        <f t="shared" ref="H4:I4" si="0">SUM(H5,H10,H18)</f>
        <v>403637</v>
      </c>
      <c r="I4" s="451">
        <f t="shared" si="0"/>
        <v>0</v>
      </c>
      <c r="J4" s="478"/>
      <c r="K4" s="451">
        <f>SUM(K5,K10,K18)</f>
        <v>25460</v>
      </c>
      <c r="L4" s="258"/>
      <c r="M4" s="258"/>
      <c r="N4" s="258"/>
    </row>
    <row r="5" s="440" customFormat="1" ht="20.1" customHeight="1" spans="1:14">
      <c r="A5" s="452" t="s">
        <v>24</v>
      </c>
      <c r="B5" s="453" t="str">
        <f>"在建项目"&amp;SUBTOTAL(3,A5:A10)-2&amp;"个"</f>
        <v>在建项目4个</v>
      </c>
      <c r="C5" s="452"/>
      <c r="D5" s="452"/>
      <c r="E5" s="454"/>
      <c r="F5" s="454"/>
      <c r="G5" s="454"/>
      <c r="H5" s="455">
        <f t="shared" ref="H5:I5" si="1">SUM(H6:H9)</f>
        <v>23037</v>
      </c>
      <c r="I5" s="455">
        <f t="shared" si="1"/>
        <v>0</v>
      </c>
      <c r="J5" s="453"/>
      <c r="K5" s="455">
        <f>SUM(K6:K9)</f>
        <v>10000</v>
      </c>
      <c r="L5" s="452"/>
      <c r="M5" s="452"/>
      <c r="N5" s="452"/>
    </row>
    <row r="6" s="502" customFormat="1" ht="22.5" spans="1:256">
      <c r="A6" s="184">
        <v>1</v>
      </c>
      <c r="B6" s="207" t="s">
        <v>136</v>
      </c>
      <c r="C6" s="464"/>
      <c r="D6" s="464" t="s">
        <v>137</v>
      </c>
      <c r="E6" s="457" t="s">
        <v>28</v>
      </c>
      <c r="F6" s="191" t="s">
        <v>1694</v>
      </c>
      <c r="G6" s="260" t="s">
        <v>106</v>
      </c>
      <c r="H6" s="460">
        <v>850</v>
      </c>
      <c r="I6" s="464"/>
      <c r="J6" s="191" t="s">
        <v>1966</v>
      </c>
      <c r="K6" s="464">
        <v>600</v>
      </c>
      <c r="L6" s="465" t="s">
        <v>1695</v>
      </c>
      <c r="M6" s="464" t="s">
        <v>79</v>
      </c>
      <c r="N6" s="464" t="s">
        <v>141</v>
      </c>
      <c r="O6" s="507"/>
      <c r="IQ6"/>
      <c r="IR6"/>
      <c r="IS6"/>
      <c r="IT6"/>
      <c r="IU6"/>
      <c r="IV6"/>
    </row>
    <row r="7" s="502" customFormat="1" ht="22.5" spans="1:256">
      <c r="A7" s="184">
        <v>2</v>
      </c>
      <c r="B7" s="207" t="s">
        <v>144</v>
      </c>
      <c r="C7" s="464"/>
      <c r="D7" s="464" t="s">
        <v>137</v>
      </c>
      <c r="E7" s="457" t="s">
        <v>28</v>
      </c>
      <c r="F7" s="191" t="s">
        <v>145</v>
      </c>
      <c r="G7" s="260" t="s">
        <v>106</v>
      </c>
      <c r="H7" s="460">
        <v>1087</v>
      </c>
      <c r="I7" s="464"/>
      <c r="J7" s="191" t="s">
        <v>1966</v>
      </c>
      <c r="K7" s="464">
        <v>700</v>
      </c>
      <c r="L7" s="465" t="s">
        <v>1695</v>
      </c>
      <c r="M7" s="464" t="s">
        <v>79</v>
      </c>
      <c r="N7" s="464" t="s">
        <v>141</v>
      </c>
      <c r="O7" s="507"/>
      <c r="IQ7"/>
      <c r="IR7"/>
      <c r="IS7"/>
      <c r="IT7"/>
      <c r="IU7"/>
      <c r="IV7"/>
    </row>
    <row r="8" s="502" customFormat="1" ht="22.5" spans="1:256">
      <c r="A8" s="184">
        <v>3</v>
      </c>
      <c r="B8" s="207" t="s">
        <v>148</v>
      </c>
      <c r="C8" s="464"/>
      <c r="D8" s="464" t="s">
        <v>137</v>
      </c>
      <c r="E8" s="457" t="s">
        <v>28</v>
      </c>
      <c r="F8" s="191" t="s">
        <v>149</v>
      </c>
      <c r="G8" s="260" t="s">
        <v>106</v>
      </c>
      <c r="H8" s="460">
        <v>1100</v>
      </c>
      <c r="I8" s="464"/>
      <c r="J8" s="191" t="s">
        <v>1966</v>
      </c>
      <c r="K8" s="464">
        <v>700</v>
      </c>
      <c r="L8" s="465" t="s">
        <v>1695</v>
      </c>
      <c r="M8" s="464" t="s">
        <v>79</v>
      </c>
      <c r="N8" s="464" t="s">
        <v>141</v>
      </c>
      <c r="O8" s="507"/>
      <c r="IQ8"/>
      <c r="IR8"/>
      <c r="IS8"/>
      <c r="IT8"/>
      <c r="IU8"/>
      <c r="IV8"/>
    </row>
    <row r="9" ht="33.75" spans="1:250">
      <c r="A9" s="184">
        <v>4</v>
      </c>
      <c r="B9" s="180" t="s">
        <v>778</v>
      </c>
      <c r="C9" s="179" t="s">
        <v>103</v>
      </c>
      <c r="D9" s="201" t="s">
        <v>189</v>
      </c>
      <c r="E9" s="181" t="s">
        <v>642</v>
      </c>
      <c r="F9" s="461" t="s">
        <v>779</v>
      </c>
      <c r="G9" s="184" t="s">
        <v>89</v>
      </c>
      <c r="H9" s="460">
        <v>20000</v>
      </c>
      <c r="I9" s="181"/>
      <c r="J9" s="191" t="s">
        <v>780</v>
      </c>
      <c r="K9" s="184">
        <v>8000</v>
      </c>
      <c r="L9" s="180" t="s">
        <v>1660</v>
      </c>
      <c r="M9" s="201" t="s">
        <v>79</v>
      </c>
      <c r="N9" s="457" t="s">
        <v>33</v>
      </c>
      <c r="O9" s="510"/>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c r="DK9" s="511"/>
      <c r="DL9" s="511"/>
      <c r="DM9" s="511"/>
      <c r="DN9" s="511"/>
      <c r="DO9" s="511"/>
      <c r="DP9" s="511"/>
      <c r="DQ9" s="511"/>
      <c r="DR9" s="511"/>
      <c r="DS9" s="511"/>
      <c r="DT9" s="511"/>
      <c r="DU9" s="511"/>
      <c r="DV9" s="511"/>
      <c r="DW9" s="511"/>
      <c r="DX9" s="511"/>
      <c r="DY9" s="511"/>
      <c r="DZ9" s="511"/>
      <c r="EA9" s="511"/>
      <c r="EB9" s="511"/>
      <c r="EC9" s="511"/>
      <c r="ED9" s="511"/>
      <c r="EE9" s="511"/>
      <c r="EF9" s="511"/>
      <c r="EG9" s="511"/>
      <c r="EH9" s="511"/>
      <c r="EI9" s="511"/>
      <c r="EJ9" s="511"/>
      <c r="EK9" s="511"/>
      <c r="EL9" s="511"/>
      <c r="EM9" s="511"/>
      <c r="EN9" s="511"/>
      <c r="EO9" s="511"/>
      <c r="EP9" s="511"/>
      <c r="EQ9" s="511"/>
      <c r="ER9" s="511"/>
      <c r="ES9" s="511"/>
      <c r="ET9" s="511"/>
      <c r="EU9" s="511"/>
      <c r="EV9" s="511"/>
      <c r="EW9" s="511"/>
      <c r="EX9" s="511"/>
      <c r="EY9" s="511"/>
      <c r="EZ9" s="511"/>
      <c r="FA9" s="511"/>
      <c r="FB9" s="511"/>
      <c r="FC9" s="511"/>
      <c r="FD9" s="511"/>
      <c r="FE9" s="511"/>
      <c r="FF9" s="511"/>
      <c r="FG9" s="511"/>
      <c r="FH9" s="511"/>
      <c r="FI9" s="511"/>
      <c r="FJ9" s="511"/>
      <c r="FK9" s="511"/>
      <c r="FL9" s="511"/>
      <c r="FM9" s="511"/>
      <c r="FN9" s="511"/>
      <c r="FO9" s="511"/>
      <c r="FP9" s="511"/>
      <c r="FQ9" s="511"/>
      <c r="FR9" s="511"/>
      <c r="FS9" s="511"/>
      <c r="FT9" s="511"/>
      <c r="FU9" s="511"/>
      <c r="FV9" s="511"/>
      <c r="FW9" s="511"/>
      <c r="FX9" s="511"/>
      <c r="FY9" s="511"/>
      <c r="FZ9" s="511"/>
      <c r="GA9" s="511"/>
      <c r="GB9" s="511"/>
      <c r="GC9" s="511"/>
      <c r="GD9" s="511"/>
      <c r="GE9" s="511"/>
      <c r="GF9" s="511"/>
      <c r="GG9" s="511"/>
      <c r="GH9" s="511"/>
      <c r="GI9" s="511"/>
      <c r="GJ9" s="511"/>
      <c r="GK9" s="511"/>
      <c r="GL9" s="511"/>
      <c r="GM9" s="511"/>
      <c r="GN9" s="511"/>
      <c r="GO9" s="511"/>
      <c r="GP9" s="511"/>
      <c r="GQ9" s="511"/>
      <c r="GR9" s="511"/>
      <c r="GS9" s="511"/>
      <c r="GT9" s="511"/>
      <c r="GU9" s="511"/>
      <c r="GV9" s="511"/>
      <c r="GW9" s="511"/>
      <c r="GX9" s="511"/>
      <c r="GY9" s="516"/>
      <c r="GZ9" s="516"/>
      <c r="HA9" s="516"/>
      <c r="HB9" s="516"/>
      <c r="HC9" s="516"/>
      <c r="HD9" s="516"/>
      <c r="HE9" s="516"/>
      <c r="HF9" s="516"/>
      <c r="HG9" s="516"/>
      <c r="HH9" s="516"/>
      <c r="HI9" s="516"/>
      <c r="HJ9" s="516"/>
      <c r="HK9" s="516"/>
      <c r="HL9" s="516"/>
      <c r="HM9" s="516"/>
      <c r="HN9" s="516"/>
      <c r="HO9" s="516"/>
      <c r="HP9" s="516"/>
      <c r="HQ9" s="516"/>
      <c r="HR9" s="516"/>
      <c r="HS9" s="516"/>
      <c r="HT9" s="516"/>
      <c r="HU9" s="516"/>
      <c r="HV9" s="516"/>
      <c r="HW9" s="516"/>
      <c r="HX9" s="516"/>
      <c r="HY9" s="516"/>
      <c r="HZ9" s="516"/>
      <c r="IA9" s="516"/>
      <c r="IB9" s="516"/>
      <c r="IC9" s="516"/>
      <c r="ID9" s="516"/>
      <c r="IE9" s="516"/>
      <c r="IF9" s="516"/>
      <c r="IG9" s="516"/>
      <c r="IH9" s="516"/>
      <c r="II9" s="516"/>
      <c r="IJ9" s="516"/>
      <c r="IK9" s="516"/>
      <c r="IL9" s="516"/>
      <c r="IM9" s="516"/>
      <c r="IN9" s="516"/>
      <c r="IO9" s="516"/>
      <c r="IP9" s="516"/>
    </row>
    <row r="10" s="442" customFormat="1" ht="20.1" customHeight="1" spans="1:14">
      <c r="A10" s="467" t="s">
        <v>166</v>
      </c>
      <c r="B10" s="453" t="str">
        <f>"预备项目"&amp;SUBTOTAL(3,A10:A18)-2&amp;"个"</f>
        <v>预备项目7个</v>
      </c>
      <c r="C10" s="452"/>
      <c r="D10" s="452"/>
      <c r="E10" s="454"/>
      <c r="F10" s="468"/>
      <c r="G10" s="454"/>
      <c r="H10" s="469">
        <f>SUM(H11:H17)</f>
        <v>47600</v>
      </c>
      <c r="I10" s="452"/>
      <c r="J10" s="485"/>
      <c r="K10" s="469">
        <f>SUM(K11:K17)</f>
        <v>15460</v>
      </c>
      <c r="L10" s="453"/>
      <c r="M10" s="452"/>
      <c r="N10" s="452"/>
    </row>
    <row r="11" s="503" customFormat="1" ht="33.75" spans="1:256">
      <c r="A11" s="184">
        <v>1</v>
      </c>
      <c r="B11" s="483" t="s">
        <v>195</v>
      </c>
      <c r="C11" s="464" t="s">
        <v>103</v>
      </c>
      <c r="D11" s="464" t="s">
        <v>137</v>
      </c>
      <c r="E11" s="457" t="s">
        <v>28</v>
      </c>
      <c r="F11" s="483" t="s">
        <v>196</v>
      </c>
      <c r="G11" s="184" t="s">
        <v>89</v>
      </c>
      <c r="H11" s="466">
        <v>8000</v>
      </c>
      <c r="I11" s="464"/>
      <c r="J11" s="483" t="s">
        <v>1604</v>
      </c>
      <c r="K11" s="457">
        <v>2000</v>
      </c>
      <c r="L11" s="465" t="s">
        <v>1727</v>
      </c>
      <c r="M11" s="464" t="s">
        <v>70</v>
      </c>
      <c r="N11" s="457" t="s">
        <v>33</v>
      </c>
      <c r="O11" s="507"/>
      <c r="IQ11"/>
      <c r="IR11"/>
      <c r="IS11"/>
      <c r="IT11"/>
      <c r="IU11"/>
      <c r="IV11"/>
    </row>
    <row r="12" s="504" customFormat="1" ht="22.5" spans="1:256">
      <c r="A12" s="184">
        <v>2</v>
      </c>
      <c r="B12" s="211" t="s">
        <v>200</v>
      </c>
      <c r="C12" s="179" t="s">
        <v>103</v>
      </c>
      <c r="D12" s="464" t="s">
        <v>137</v>
      </c>
      <c r="E12" s="201" t="s">
        <v>28</v>
      </c>
      <c r="F12" s="191" t="s">
        <v>201</v>
      </c>
      <c r="G12" s="181" t="s">
        <v>106</v>
      </c>
      <c r="H12" s="460">
        <v>800</v>
      </c>
      <c r="I12" s="179"/>
      <c r="J12" s="191" t="s">
        <v>1813</v>
      </c>
      <c r="K12" s="181">
        <v>500</v>
      </c>
      <c r="L12" s="180" t="s">
        <v>1727</v>
      </c>
      <c r="M12" s="179" t="s">
        <v>70</v>
      </c>
      <c r="N12" s="457" t="s">
        <v>33</v>
      </c>
      <c r="O12" s="512"/>
      <c r="IQ12"/>
      <c r="IR12"/>
      <c r="IS12"/>
      <c r="IT12"/>
      <c r="IU12"/>
      <c r="IV12"/>
    </row>
    <row r="13" s="503" customFormat="1" ht="78.75" spans="1:256">
      <c r="A13" s="184">
        <v>3</v>
      </c>
      <c r="B13" s="480" t="s">
        <v>1811</v>
      </c>
      <c r="C13" s="464" t="s">
        <v>103</v>
      </c>
      <c r="D13" s="464" t="s">
        <v>137</v>
      </c>
      <c r="E13" s="201" t="s">
        <v>28</v>
      </c>
      <c r="F13" s="483" t="s">
        <v>1967</v>
      </c>
      <c r="G13" s="457" t="s">
        <v>135</v>
      </c>
      <c r="H13" s="466">
        <v>6000</v>
      </c>
      <c r="I13" s="501"/>
      <c r="J13" s="483" t="s">
        <v>1813</v>
      </c>
      <c r="K13" s="457">
        <v>1000</v>
      </c>
      <c r="L13" s="465" t="s">
        <v>1727</v>
      </c>
      <c r="M13" s="464" t="s">
        <v>70</v>
      </c>
      <c r="N13" s="457" t="s">
        <v>33</v>
      </c>
      <c r="O13" s="507"/>
      <c r="IQ13"/>
      <c r="IR13"/>
      <c r="IS13"/>
      <c r="IT13"/>
      <c r="IU13"/>
      <c r="IV13"/>
    </row>
    <row r="14" s="448" customFormat="1" ht="33.75" spans="1:256">
      <c r="A14" s="184">
        <v>4</v>
      </c>
      <c r="B14" s="483" t="s">
        <v>187</v>
      </c>
      <c r="C14" s="464" t="s">
        <v>188</v>
      </c>
      <c r="D14" s="457" t="s">
        <v>189</v>
      </c>
      <c r="E14" s="457" t="s">
        <v>28</v>
      </c>
      <c r="F14" s="483" t="s">
        <v>190</v>
      </c>
      <c r="G14" s="457" t="s">
        <v>83</v>
      </c>
      <c r="H14" s="466">
        <v>30000</v>
      </c>
      <c r="I14" s="501"/>
      <c r="J14" s="483" t="s">
        <v>1604</v>
      </c>
      <c r="K14" s="457">
        <v>10000</v>
      </c>
      <c r="L14" s="465" t="s">
        <v>1968</v>
      </c>
      <c r="M14" s="464" t="s">
        <v>178</v>
      </c>
      <c r="N14" s="457" t="s">
        <v>33</v>
      </c>
      <c r="IQ14"/>
      <c r="IR14"/>
      <c r="IS14"/>
      <c r="IT14"/>
      <c r="IU14"/>
      <c r="IV14"/>
    </row>
    <row r="15" s="505" customFormat="1" ht="22.5" spans="1:256">
      <c r="A15" s="184">
        <v>5</v>
      </c>
      <c r="B15" s="180" t="s">
        <v>800</v>
      </c>
      <c r="C15" s="179" t="s">
        <v>103</v>
      </c>
      <c r="D15" s="179" t="s">
        <v>189</v>
      </c>
      <c r="E15" s="179" t="s">
        <v>642</v>
      </c>
      <c r="F15" s="180" t="s">
        <v>801</v>
      </c>
      <c r="G15" s="181" t="s">
        <v>106</v>
      </c>
      <c r="H15" s="179">
        <v>1000</v>
      </c>
      <c r="I15" s="179"/>
      <c r="J15" s="180" t="s">
        <v>1562</v>
      </c>
      <c r="K15" s="179">
        <v>1000</v>
      </c>
      <c r="L15" s="180" t="s">
        <v>1790</v>
      </c>
      <c r="M15" s="179" t="s">
        <v>382</v>
      </c>
      <c r="N15" s="457" t="s">
        <v>33</v>
      </c>
      <c r="O15" s="513"/>
      <c r="IQ15"/>
      <c r="IR15"/>
      <c r="IS15"/>
      <c r="IT15"/>
      <c r="IU15"/>
      <c r="IV15"/>
    </row>
    <row r="16" ht="22.5" spans="1:250">
      <c r="A16" s="184">
        <v>6</v>
      </c>
      <c r="B16" s="180" t="s">
        <v>828</v>
      </c>
      <c r="C16" s="179" t="s">
        <v>26</v>
      </c>
      <c r="D16" s="464" t="s">
        <v>137</v>
      </c>
      <c r="E16" s="179" t="s">
        <v>642</v>
      </c>
      <c r="F16" s="180" t="s">
        <v>1815</v>
      </c>
      <c r="G16" s="184" t="s">
        <v>89</v>
      </c>
      <c r="H16" s="460">
        <v>800</v>
      </c>
      <c r="I16" s="181"/>
      <c r="J16" s="191" t="s">
        <v>1813</v>
      </c>
      <c r="K16" s="179">
        <v>480</v>
      </c>
      <c r="L16" s="180" t="s">
        <v>1750</v>
      </c>
      <c r="M16" s="201" t="s">
        <v>178</v>
      </c>
      <c r="N16" s="457" t="s">
        <v>33</v>
      </c>
      <c r="O16" s="137"/>
      <c r="P16" s="504"/>
      <c r="Q16" s="504"/>
      <c r="R16" s="504"/>
      <c r="S16" s="504"/>
      <c r="T16" s="504"/>
      <c r="U16" s="504"/>
      <c r="V16" s="504"/>
      <c r="W16" s="504"/>
      <c r="X16" s="504"/>
      <c r="Y16" s="504"/>
      <c r="Z16" s="504"/>
      <c r="AA16" s="504"/>
      <c r="AB16" s="504"/>
      <c r="AC16" s="504"/>
      <c r="AD16" s="504"/>
      <c r="AE16" s="504"/>
      <c r="AF16" s="504"/>
      <c r="AG16" s="504"/>
      <c r="AH16" s="504"/>
      <c r="AI16" s="504"/>
      <c r="AJ16" s="504"/>
      <c r="AK16" s="504"/>
      <c r="AL16" s="504"/>
      <c r="AM16" s="504"/>
      <c r="AN16" s="504"/>
      <c r="AO16" s="504"/>
      <c r="AP16" s="504"/>
      <c r="AQ16" s="504"/>
      <c r="AR16" s="504"/>
      <c r="AS16" s="504"/>
      <c r="AT16" s="504"/>
      <c r="AU16" s="504"/>
      <c r="AV16" s="504"/>
      <c r="AW16" s="504"/>
      <c r="AX16" s="504"/>
      <c r="AY16" s="504"/>
      <c r="AZ16" s="504"/>
      <c r="BA16" s="504"/>
      <c r="BB16" s="504"/>
      <c r="BC16" s="504"/>
      <c r="BD16" s="504"/>
      <c r="BE16" s="504"/>
      <c r="BF16" s="504"/>
      <c r="BG16" s="504"/>
      <c r="BH16" s="504"/>
      <c r="BI16" s="504"/>
      <c r="BJ16" s="504"/>
      <c r="BK16" s="504"/>
      <c r="BL16" s="504"/>
      <c r="BM16" s="504"/>
      <c r="BN16" s="504"/>
      <c r="BO16" s="504"/>
      <c r="BP16" s="504"/>
      <c r="BQ16" s="504"/>
      <c r="BR16" s="504"/>
      <c r="BS16" s="504"/>
      <c r="BT16" s="504"/>
      <c r="BU16" s="504"/>
      <c r="BV16" s="504"/>
      <c r="BW16" s="504"/>
      <c r="BX16" s="504"/>
      <c r="BY16" s="504"/>
      <c r="BZ16" s="504"/>
      <c r="CA16" s="504"/>
      <c r="CB16" s="504"/>
      <c r="CC16" s="504"/>
      <c r="CD16" s="504"/>
      <c r="CE16" s="504"/>
      <c r="CF16" s="504"/>
      <c r="CG16" s="504"/>
      <c r="CH16" s="504"/>
      <c r="CI16" s="504"/>
      <c r="CJ16" s="504"/>
      <c r="CK16" s="504"/>
      <c r="CL16" s="504"/>
      <c r="CM16" s="504"/>
      <c r="CN16" s="504"/>
      <c r="CO16" s="504"/>
      <c r="CP16" s="504"/>
      <c r="CQ16" s="504"/>
      <c r="CR16" s="504"/>
      <c r="CS16" s="504"/>
      <c r="CT16" s="504"/>
      <c r="CU16" s="504"/>
      <c r="CV16" s="504"/>
      <c r="CW16" s="504"/>
      <c r="CX16" s="504"/>
      <c r="CY16" s="504"/>
      <c r="CZ16" s="504"/>
      <c r="DA16" s="504"/>
      <c r="DB16" s="504"/>
      <c r="DC16" s="504"/>
      <c r="DD16" s="504"/>
      <c r="DE16" s="504"/>
      <c r="DF16" s="504"/>
      <c r="DG16" s="504"/>
      <c r="DH16" s="504"/>
      <c r="DI16" s="504"/>
      <c r="DJ16" s="504"/>
      <c r="DK16" s="504"/>
      <c r="DL16" s="504"/>
      <c r="DM16" s="504"/>
      <c r="DN16" s="504"/>
      <c r="DO16" s="504"/>
      <c r="DP16" s="504"/>
      <c r="DQ16" s="504"/>
      <c r="DR16" s="504"/>
      <c r="DS16" s="504"/>
      <c r="DT16" s="504"/>
      <c r="DU16" s="504"/>
      <c r="DV16" s="504"/>
      <c r="DW16" s="504"/>
      <c r="DX16" s="504"/>
      <c r="DY16" s="504"/>
      <c r="DZ16" s="504"/>
      <c r="EA16" s="504"/>
      <c r="EB16" s="504"/>
      <c r="EC16" s="504"/>
      <c r="ED16" s="504"/>
      <c r="EE16" s="504"/>
      <c r="EF16" s="504"/>
      <c r="EG16" s="504"/>
      <c r="EH16" s="504"/>
      <c r="EI16" s="504"/>
      <c r="EJ16" s="504"/>
      <c r="EK16" s="504"/>
      <c r="EL16" s="504"/>
      <c r="EM16" s="504"/>
      <c r="EN16" s="504"/>
      <c r="EO16" s="504"/>
      <c r="EP16" s="504"/>
      <c r="EQ16" s="504"/>
      <c r="ER16" s="504"/>
      <c r="ES16" s="504"/>
      <c r="ET16" s="504"/>
      <c r="EU16" s="504"/>
      <c r="EV16" s="504"/>
      <c r="EW16" s="504"/>
      <c r="EX16" s="504"/>
      <c r="EY16" s="504"/>
      <c r="EZ16" s="504"/>
      <c r="FA16" s="504"/>
      <c r="FB16" s="504"/>
      <c r="FC16" s="504"/>
      <c r="FD16" s="504"/>
      <c r="FE16" s="504"/>
      <c r="FF16" s="504"/>
      <c r="FG16" s="504"/>
      <c r="FH16" s="504"/>
      <c r="FI16" s="504"/>
      <c r="FJ16" s="504"/>
      <c r="FK16" s="504"/>
      <c r="FL16" s="504"/>
      <c r="FM16" s="504"/>
      <c r="FN16" s="504"/>
      <c r="FO16" s="504"/>
      <c r="FP16" s="504"/>
      <c r="FQ16" s="504"/>
      <c r="FR16" s="504"/>
      <c r="FS16" s="504"/>
      <c r="FT16" s="504"/>
      <c r="FU16" s="504"/>
      <c r="FV16" s="504"/>
      <c r="FW16" s="504"/>
      <c r="FX16" s="504"/>
      <c r="FY16" s="504"/>
      <c r="FZ16" s="504"/>
      <c r="GA16" s="504"/>
      <c r="GB16" s="504"/>
      <c r="GC16" s="504"/>
      <c r="GD16" s="504"/>
      <c r="GE16" s="504"/>
      <c r="GF16" s="504"/>
      <c r="GG16" s="504"/>
      <c r="GH16" s="504"/>
      <c r="GI16" s="504"/>
      <c r="GJ16" s="504"/>
      <c r="GK16" s="504"/>
      <c r="GL16" s="504"/>
      <c r="GM16" s="504"/>
      <c r="GN16" s="504"/>
      <c r="GO16" s="504"/>
      <c r="GP16" s="504"/>
      <c r="GQ16" s="504"/>
      <c r="GR16" s="504"/>
      <c r="GS16" s="504"/>
      <c r="GT16" s="504"/>
      <c r="GU16" s="504"/>
      <c r="GV16" s="504"/>
      <c r="GW16" s="504"/>
      <c r="GX16" s="504"/>
      <c r="GY16" s="517"/>
      <c r="GZ16" s="517"/>
      <c r="HA16" s="517"/>
      <c r="HB16" s="517"/>
      <c r="HC16" s="517"/>
      <c r="HD16" s="517"/>
      <c r="HE16" s="517"/>
      <c r="HF16" s="517"/>
      <c r="HG16" s="517"/>
      <c r="HH16" s="517"/>
      <c r="HI16" s="517"/>
      <c r="HJ16" s="517"/>
      <c r="HK16" s="517"/>
      <c r="HL16" s="517"/>
      <c r="HM16" s="517"/>
      <c r="HN16" s="517"/>
      <c r="HO16" s="517"/>
      <c r="HP16" s="517"/>
      <c r="HQ16" s="517"/>
      <c r="HR16" s="517"/>
      <c r="HS16" s="517"/>
      <c r="HT16" s="517"/>
      <c r="HU16" s="517"/>
      <c r="HV16" s="517"/>
      <c r="HW16" s="517"/>
      <c r="HX16" s="517"/>
      <c r="HY16" s="517"/>
      <c r="HZ16" s="517"/>
      <c r="IA16" s="517"/>
      <c r="IB16" s="517"/>
      <c r="IC16" s="517"/>
      <c r="ID16" s="517"/>
      <c r="IE16" s="517"/>
      <c r="IF16" s="517"/>
      <c r="IG16" s="517"/>
      <c r="IH16" s="517"/>
      <c r="II16" s="517"/>
      <c r="IJ16" s="517"/>
      <c r="IK16" s="517"/>
      <c r="IL16" s="517"/>
      <c r="IM16" s="517"/>
      <c r="IN16" s="517"/>
      <c r="IO16" s="517"/>
      <c r="IP16" s="517"/>
    </row>
    <row r="17" ht="22.5" spans="1:250">
      <c r="A17" s="184">
        <v>7</v>
      </c>
      <c r="B17" s="180" t="s">
        <v>832</v>
      </c>
      <c r="C17" s="179" t="s">
        <v>103</v>
      </c>
      <c r="D17" s="464" t="s">
        <v>137</v>
      </c>
      <c r="E17" s="179" t="s">
        <v>642</v>
      </c>
      <c r="F17" s="180" t="s">
        <v>1816</v>
      </c>
      <c r="G17" s="184" t="s">
        <v>89</v>
      </c>
      <c r="H17" s="460">
        <v>1000</v>
      </c>
      <c r="I17" s="181"/>
      <c r="J17" s="191" t="s">
        <v>1562</v>
      </c>
      <c r="K17" s="179">
        <v>480</v>
      </c>
      <c r="L17" s="180" t="s">
        <v>1817</v>
      </c>
      <c r="M17" s="201" t="s">
        <v>178</v>
      </c>
      <c r="N17" s="457" t="s">
        <v>33</v>
      </c>
      <c r="O17" s="137"/>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c r="AX17" s="504"/>
      <c r="AY17" s="504"/>
      <c r="AZ17" s="504"/>
      <c r="BA17" s="504"/>
      <c r="BB17" s="504"/>
      <c r="BC17" s="504"/>
      <c r="BD17" s="504"/>
      <c r="BE17" s="504"/>
      <c r="BF17" s="504"/>
      <c r="BG17" s="504"/>
      <c r="BH17" s="504"/>
      <c r="BI17" s="504"/>
      <c r="BJ17" s="504"/>
      <c r="BK17" s="504"/>
      <c r="BL17" s="504"/>
      <c r="BM17" s="504"/>
      <c r="BN17" s="504"/>
      <c r="BO17" s="504"/>
      <c r="BP17" s="504"/>
      <c r="BQ17" s="504"/>
      <c r="BR17" s="504"/>
      <c r="BS17" s="504"/>
      <c r="BT17" s="504"/>
      <c r="BU17" s="504"/>
      <c r="BV17" s="504"/>
      <c r="BW17" s="504"/>
      <c r="BX17" s="504"/>
      <c r="BY17" s="504"/>
      <c r="BZ17" s="504"/>
      <c r="CA17" s="504"/>
      <c r="CB17" s="504"/>
      <c r="CC17" s="504"/>
      <c r="CD17" s="504"/>
      <c r="CE17" s="504"/>
      <c r="CF17" s="504"/>
      <c r="CG17" s="504"/>
      <c r="CH17" s="504"/>
      <c r="CI17" s="504"/>
      <c r="CJ17" s="504"/>
      <c r="CK17" s="504"/>
      <c r="CL17" s="504"/>
      <c r="CM17" s="504"/>
      <c r="CN17" s="504"/>
      <c r="CO17" s="504"/>
      <c r="CP17" s="504"/>
      <c r="CQ17" s="504"/>
      <c r="CR17" s="504"/>
      <c r="CS17" s="504"/>
      <c r="CT17" s="504"/>
      <c r="CU17" s="504"/>
      <c r="CV17" s="504"/>
      <c r="CW17" s="504"/>
      <c r="CX17" s="504"/>
      <c r="CY17" s="504"/>
      <c r="CZ17" s="504"/>
      <c r="DA17" s="504"/>
      <c r="DB17" s="504"/>
      <c r="DC17" s="504"/>
      <c r="DD17" s="504"/>
      <c r="DE17" s="504"/>
      <c r="DF17" s="504"/>
      <c r="DG17" s="504"/>
      <c r="DH17" s="504"/>
      <c r="DI17" s="504"/>
      <c r="DJ17" s="504"/>
      <c r="DK17" s="504"/>
      <c r="DL17" s="504"/>
      <c r="DM17" s="504"/>
      <c r="DN17" s="504"/>
      <c r="DO17" s="504"/>
      <c r="DP17" s="504"/>
      <c r="DQ17" s="504"/>
      <c r="DR17" s="504"/>
      <c r="DS17" s="504"/>
      <c r="DT17" s="504"/>
      <c r="DU17" s="504"/>
      <c r="DV17" s="504"/>
      <c r="DW17" s="504"/>
      <c r="DX17" s="504"/>
      <c r="DY17" s="504"/>
      <c r="DZ17" s="504"/>
      <c r="EA17" s="504"/>
      <c r="EB17" s="504"/>
      <c r="EC17" s="504"/>
      <c r="ED17" s="504"/>
      <c r="EE17" s="504"/>
      <c r="EF17" s="504"/>
      <c r="EG17" s="504"/>
      <c r="EH17" s="504"/>
      <c r="EI17" s="504"/>
      <c r="EJ17" s="504"/>
      <c r="EK17" s="504"/>
      <c r="EL17" s="504"/>
      <c r="EM17" s="504"/>
      <c r="EN17" s="504"/>
      <c r="EO17" s="504"/>
      <c r="EP17" s="504"/>
      <c r="EQ17" s="504"/>
      <c r="ER17" s="504"/>
      <c r="ES17" s="504"/>
      <c r="ET17" s="504"/>
      <c r="EU17" s="504"/>
      <c r="EV17" s="504"/>
      <c r="EW17" s="504"/>
      <c r="EX17" s="504"/>
      <c r="EY17" s="504"/>
      <c r="EZ17" s="504"/>
      <c r="FA17" s="504"/>
      <c r="FB17" s="504"/>
      <c r="FC17" s="504"/>
      <c r="FD17" s="504"/>
      <c r="FE17" s="504"/>
      <c r="FF17" s="504"/>
      <c r="FG17" s="504"/>
      <c r="FH17" s="504"/>
      <c r="FI17" s="504"/>
      <c r="FJ17" s="504"/>
      <c r="FK17" s="504"/>
      <c r="FL17" s="504"/>
      <c r="FM17" s="504"/>
      <c r="FN17" s="504"/>
      <c r="FO17" s="504"/>
      <c r="FP17" s="504"/>
      <c r="FQ17" s="504"/>
      <c r="FR17" s="504"/>
      <c r="FS17" s="504"/>
      <c r="FT17" s="504"/>
      <c r="FU17" s="504"/>
      <c r="FV17" s="504"/>
      <c r="FW17" s="504"/>
      <c r="FX17" s="504"/>
      <c r="FY17" s="504"/>
      <c r="FZ17" s="504"/>
      <c r="GA17" s="504"/>
      <c r="GB17" s="504"/>
      <c r="GC17" s="504"/>
      <c r="GD17" s="504"/>
      <c r="GE17" s="504"/>
      <c r="GF17" s="504"/>
      <c r="GG17" s="504"/>
      <c r="GH17" s="504"/>
      <c r="GI17" s="504"/>
      <c r="GJ17" s="504"/>
      <c r="GK17" s="504"/>
      <c r="GL17" s="504"/>
      <c r="GM17" s="504"/>
      <c r="GN17" s="504"/>
      <c r="GO17" s="504"/>
      <c r="GP17" s="504"/>
      <c r="GQ17" s="504"/>
      <c r="GR17" s="504"/>
      <c r="GS17" s="504"/>
      <c r="GT17" s="504"/>
      <c r="GU17" s="504"/>
      <c r="GV17" s="504"/>
      <c r="GW17" s="504"/>
      <c r="GX17" s="504"/>
      <c r="GY17" s="517"/>
      <c r="GZ17" s="517"/>
      <c r="HA17" s="517"/>
      <c r="HB17" s="517"/>
      <c r="HC17" s="517"/>
      <c r="HD17" s="517"/>
      <c r="HE17" s="517"/>
      <c r="HF17" s="517"/>
      <c r="HG17" s="517"/>
      <c r="HH17" s="517"/>
      <c r="HI17" s="517"/>
      <c r="HJ17" s="517"/>
      <c r="HK17" s="517"/>
      <c r="HL17" s="517"/>
      <c r="HM17" s="517"/>
      <c r="HN17" s="517"/>
      <c r="HO17" s="517"/>
      <c r="HP17" s="517"/>
      <c r="HQ17" s="517"/>
      <c r="HR17" s="517"/>
      <c r="HS17" s="517"/>
      <c r="HT17" s="517"/>
      <c r="HU17" s="517"/>
      <c r="HV17" s="517"/>
      <c r="HW17" s="517"/>
      <c r="HX17" s="517"/>
      <c r="HY17" s="517"/>
      <c r="HZ17" s="517"/>
      <c r="IA17" s="517"/>
      <c r="IB17" s="517"/>
      <c r="IC17" s="517"/>
      <c r="ID17" s="517"/>
      <c r="IE17" s="517"/>
      <c r="IF17" s="517"/>
      <c r="IG17" s="517"/>
      <c r="IH17" s="517"/>
      <c r="II17" s="517"/>
      <c r="IJ17" s="517"/>
      <c r="IK17" s="517"/>
      <c r="IL17" s="517"/>
      <c r="IM17" s="517"/>
      <c r="IN17" s="517"/>
      <c r="IO17" s="517"/>
      <c r="IP17" s="517"/>
    </row>
    <row r="18" s="442" customFormat="1" ht="20.1" customHeight="1" spans="1:14">
      <c r="A18" s="467" t="s">
        <v>217</v>
      </c>
      <c r="B18" s="453" t="str">
        <f>"前期项目"&amp;SUBTOTAL(3,A18:A4288)-2&amp;"个"</f>
        <v>前期项目10个</v>
      </c>
      <c r="C18" s="471"/>
      <c r="D18" s="471"/>
      <c r="E18" s="467"/>
      <c r="F18" s="472"/>
      <c r="G18" s="467"/>
      <c r="H18" s="469">
        <f>SUM(H19:H36)</f>
        <v>333000</v>
      </c>
      <c r="I18" s="452"/>
      <c r="J18" s="472"/>
      <c r="K18" s="455"/>
      <c r="L18" s="486"/>
      <c r="M18" s="452"/>
      <c r="N18" s="454"/>
    </row>
    <row r="19" s="448" customFormat="1" ht="22.5" spans="1:256">
      <c r="A19" s="184">
        <v>1</v>
      </c>
      <c r="B19" s="182" t="s">
        <v>232</v>
      </c>
      <c r="C19" s="464" t="s">
        <v>26</v>
      </c>
      <c r="D19" s="464" t="s">
        <v>137</v>
      </c>
      <c r="E19" s="184" t="s">
        <v>28</v>
      </c>
      <c r="F19" s="182" t="s">
        <v>1846</v>
      </c>
      <c r="G19" s="184" t="s">
        <v>223</v>
      </c>
      <c r="H19" s="462">
        <v>250000</v>
      </c>
      <c r="I19" s="464"/>
      <c r="J19" s="483"/>
      <c r="K19" s="464"/>
      <c r="L19" s="180" t="s">
        <v>1604</v>
      </c>
      <c r="M19" s="464"/>
      <c r="N19" s="464"/>
      <c r="IQ19"/>
      <c r="IR19"/>
      <c r="IS19"/>
      <c r="IT19"/>
      <c r="IU19"/>
      <c r="IV19"/>
    </row>
    <row r="20" s="504" customFormat="1" ht="22.5" spans="1:256">
      <c r="A20" s="184">
        <v>2</v>
      </c>
      <c r="B20" s="211" t="s">
        <v>249</v>
      </c>
      <c r="C20" s="269"/>
      <c r="D20" s="464" t="s">
        <v>137</v>
      </c>
      <c r="E20" s="181" t="s">
        <v>28</v>
      </c>
      <c r="F20" s="180" t="s">
        <v>250</v>
      </c>
      <c r="G20" s="184" t="s">
        <v>251</v>
      </c>
      <c r="H20" s="181">
        <v>5000</v>
      </c>
      <c r="I20" s="179"/>
      <c r="J20" s="182"/>
      <c r="K20" s="180"/>
      <c r="L20" s="191" t="s">
        <v>1562</v>
      </c>
      <c r="M20" s="226"/>
      <c r="N20" s="181"/>
      <c r="O20" s="512"/>
      <c r="IQ20"/>
      <c r="IR20"/>
      <c r="IS20"/>
      <c r="IT20"/>
      <c r="IU20"/>
      <c r="IV20"/>
    </row>
    <row r="21" s="504" customFormat="1" ht="22.5" spans="1:256">
      <c r="A21" s="184">
        <v>3</v>
      </c>
      <c r="B21" s="211" t="s">
        <v>252</v>
      </c>
      <c r="C21" s="269"/>
      <c r="D21" s="464" t="s">
        <v>137</v>
      </c>
      <c r="E21" s="181" t="s">
        <v>28</v>
      </c>
      <c r="F21" s="180" t="s">
        <v>253</v>
      </c>
      <c r="G21" s="184" t="s">
        <v>251</v>
      </c>
      <c r="H21" s="181">
        <v>2500</v>
      </c>
      <c r="I21" s="179"/>
      <c r="J21" s="182"/>
      <c r="K21" s="180"/>
      <c r="L21" s="191" t="s">
        <v>1562</v>
      </c>
      <c r="M21" s="226"/>
      <c r="N21" s="181"/>
      <c r="O21" s="512"/>
      <c r="IQ21"/>
      <c r="IR21"/>
      <c r="IS21"/>
      <c r="IT21"/>
      <c r="IU21"/>
      <c r="IV21"/>
    </row>
    <row r="22" s="448" customFormat="1" ht="22.5" spans="1:256">
      <c r="A22" s="184">
        <v>4</v>
      </c>
      <c r="B22" s="509" t="s">
        <v>258</v>
      </c>
      <c r="C22" s="457" t="s">
        <v>103</v>
      </c>
      <c r="D22" s="464" t="s">
        <v>189</v>
      </c>
      <c r="E22" s="184" t="s">
        <v>28</v>
      </c>
      <c r="F22" s="180" t="s">
        <v>259</v>
      </c>
      <c r="G22" s="184" t="s">
        <v>223</v>
      </c>
      <c r="H22" s="186">
        <v>5000</v>
      </c>
      <c r="I22" s="501"/>
      <c r="J22" s="483" t="s">
        <v>1532</v>
      </c>
      <c r="K22" s="457"/>
      <c r="L22" s="180" t="s">
        <v>1928</v>
      </c>
      <c r="M22" s="514"/>
      <c r="N22" s="457"/>
      <c r="IQ22"/>
      <c r="IR22"/>
      <c r="IS22"/>
      <c r="IT22"/>
      <c r="IU22"/>
      <c r="IV22"/>
    </row>
    <row r="23" s="499" customFormat="1" ht="22.5" spans="1:256">
      <c r="A23" s="184">
        <v>5</v>
      </c>
      <c r="B23" s="211" t="s">
        <v>425</v>
      </c>
      <c r="C23" s="473"/>
      <c r="D23" s="473" t="s">
        <v>189</v>
      </c>
      <c r="E23" s="457" t="s">
        <v>267</v>
      </c>
      <c r="F23" s="465" t="s">
        <v>1969</v>
      </c>
      <c r="G23" s="184" t="s">
        <v>427</v>
      </c>
      <c r="H23" s="473">
        <v>20000</v>
      </c>
      <c r="I23" s="473"/>
      <c r="J23" s="483"/>
      <c r="K23" s="473"/>
      <c r="L23" s="180" t="s">
        <v>1928</v>
      </c>
      <c r="M23" s="457"/>
      <c r="N23" s="464"/>
      <c r="IQ23"/>
      <c r="IR23"/>
      <c r="IS23"/>
      <c r="IT23"/>
      <c r="IU23"/>
      <c r="IV23"/>
    </row>
    <row r="24" s="506" customFormat="1" ht="22.5" spans="1:256">
      <c r="A24" s="184">
        <v>6</v>
      </c>
      <c r="B24" s="211" t="s">
        <v>258</v>
      </c>
      <c r="C24" s="500"/>
      <c r="D24" s="179" t="s">
        <v>189</v>
      </c>
      <c r="E24" s="457" t="s">
        <v>267</v>
      </c>
      <c r="F24" s="180" t="s">
        <v>259</v>
      </c>
      <c r="G24" s="184" t="s">
        <v>251</v>
      </c>
      <c r="H24" s="181">
        <v>5000</v>
      </c>
      <c r="I24" s="179"/>
      <c r="J24" s="483"/>
      <c r="K24" s="180"/>
      <c r="L24" s="180" t="s">
        <v>1928</v>
      </c>
      <c r="M24" s="180"/>
      <c r="N24" s="180"/>
      <c r="IQ24"/>
      <c r="IR24"/>
      <c r="IS24"/>
      <c r="IT24"/>
      <c r="IU24"/>
      <c r="IV24"/>
    </row>
    <row r="25" s="507" customFormat="1" ht="22.5" spans="1:256">
      <c r="A25" s="184">
        <v>7</v>
      </c>
      <c r="B25" s="484" t="s">
        <v>623</v>
      </c>
      <c r="C25" s="183" t="s">
        <v>103</v>
      </c>
      <c r="D25" s="464" t="s">
        <v>137</v>
      </c>
      <c r="E25" s="183" t="s">
        <v>439</v>
      </c>
      <c r="F25" s="480" t="s">
        <v>624</v>
      </c>
      <c r="G25" s="184" t="s">
        <v>251</v>
      </c>
      <c r="H25" s="462">
        <v>4000</v>
      </c>
      <c r="I25" s="464"/>
      <c r="J25" s="480"/>
      <c r="K25" s="464"/>
      <c r="L25" s="483" t="s">
        <v>1562</v>
      </c>
      <c r="M25" s="464"/>
      <c r="N25" s="457"/>
      <c r="IQ25"/>
      <c r="IR25"/>
      <c r="IS25"/>
      <c r="IT25"/>
      <c r="IU25"/>
      <c r="IV25"/>
    </row>
    <row r="26" s="507" customFormat="1" ht="22.5" spans="1:256">
      <c r="A26" s="184">
        <v>8</v>
      </c>
      <c r="B26" s="182" t="s">
        <v>625</v>
      </c>
      <c r="C26" s="183" t="s">
        <v>188</v>
      </c>
      <c r="D26" s="464" t="s">
        <v>137</v>
      </c>
      <c r="E26" s="183" t="s">
        <v>439</v>
      </c>
      <c r="F26" s="182" t="s">
        <v>1891</v>
      </c>
      <c r="G26" s="184" t="s">
        <v>251</v>
      </c>
      <c r="H26" s="462">
        <v>3500</v>
      </c>
      <c r="I26" s="464"/>
      <c r="J26" s="182"/>
      <c r="K26" s="464"/>
      <c r="L26" s="483" t="s">
        <v>1562</v>
      </c>
      <c r="M26" s="464"/>
      <c r="N26" s="457"/>
      <c r="IQ26"/>
      <c r="IR26"/>
      <c r="IS26"/>
      <c r="IT26"/>
      <c r="IU26"/>
      <c r="IV26"/>
    </row>
    <row r="27" s="507" customFormat="1" ht="22.5" spans="1:256">
      <c r="A27" s="184">
        <v>9</v>
      </c>
      <c r="B27" s="182" t="s">
        <v>629</v>
      </c>
      <c r="C27" s="183" t="s">
        <v>188</v>
      </c>
      <c r="D27" s="464" t="s">
        <v>137</v>
      </c>
      <c r="E27" s="183" t="s">
        <v>439</v>
      </c>
      <c r="F27" s="182" t="s">
        <v>1892</v>
      </c>
      <c r="G27" s="184" t="s">
        <v>251</v>
      </c>
      <c r="H27" s="462">
        <v>3000</v>
      </c>
      <c r="I27" s="464"/>
      <c r="J27" s="182"/>
      <c r="K27" s="464"/>
      <c r="L27" s="483" t="s">
        <v>1562</v>
      </c>
      <c r="M27" s="464"/>
      <c r="N27" s="457"/>
      <c r="IQ27"/>
      <c r="IR27"/>
      <c r="IS27"/>
      <c r="IT27"/>
      <c r="IU27"/>
      <c r="IV27"/>
    </row>
    <row r="28" ht="22.5" spans="1:250">
      <c r="A28" s="184">
        <v>10</v>
      </c>
      <c r="B28" s="207" t="s">
        <v>879</v>
      </c>
      <c r="C28" s="179"/>
      <c r="D28" s="464" t="s">
        <v>137</v>
      </c>
      <c r="E28" s="179" t="s">
        <v>642</v>
      </c>
      <c r="F28" s="180" t="s">
        <v>880</v>
      </c>
      <c r="G28" s="181" t="s">
        <v>881</v>
      </c>
      <c r="H28" s="460">
        <v>35000</v>
      </c>
      <c r="I28" s="181"/>
      <c r="J28" s="180"/>
      <c r="K28" s="180"/>
      <c r="L28" s="180" t="s">
        <v>1893</v>
      </c>
      <c r="M28" s="338"/>
      <c r="N28" s="338"/>
      <c r="O28" s="515"/>
      <c r="P28" s="515"/>
      <c r="Q28" s="515"/>
      <c r="R28" s="515"/>
      <c r="S28" s="515"/>
      <c r="T28" s="515"/>
      <c r="U28" s="515"/>
      <c r="V28" s="515"/>
      <c r="W28" s="515"/>
      <c r="X28" s="515"/>
      <c r="Y28" s="515"/>
      <c r="Z28" s="515"/>
      <c r="AA28" s="515"/>
      <c r="AB28" s="515"/>
      <c r="AC28" s="515"/>
      <c r="AD28" s="515"/>
      <c r="AE28" s="515"/>
      <c r="AF28" s="515"/>
      <c r="AG28" s="515"/>
      <c r="AH28" s="515"/>
      <c r="AI28" s="515"/>
      <c r="AJ28" s="515"/>
      <c r="AK28" s="515"/>
      <c r="AL28" s="515"/>
      <c r="AM28" s="515"/>
      <c r="AN28" s="515"/>
      <c r="AO28" s="515"/>
      <c r="AP28" s="515"/>
      <c r="AQ28" s="515"/>
      <c r="AR28" s="515"/>
      <c r="AS28" s="515"/>
      <c r="AT28" s="515"/>
      <c r="AU28" s="515"/>
      <c r="AV28" s="515"/>
      <c r="AW28" s="515"/>
      <c r="AX28" s="515"/>
      <c r="AY28" s="515"/>
      <c r="AZ28" s="515"/>
      <c r="BA28" s="515"/>
      <c r="BB28" s="515"/>
      <c r="BC28" s="515"/>
      <c r="BD28" s="515"/>
      <c r="BE28" s="515"/>
      <c r="BF28" s="515"/>
      <c r="BG28" s="515"/>
      <c r="BH28" s="515"/>
      <c r="BI28" s="515"/>
      <c r="BJ28" s="515"/>
      <c r="BK28" s="515"/>
      <c r="BL28" s="515"/>
      <c r="BM28" s="515"/>
      <c r="BN28" s="515"/>
      <c r="BO28" s="515"/>
      <c r="BP28" s="515"/>
      <c r="BQ28" s="515"/>
      <c r="BR28" s="515"/>
      <c r="BS28" s="515"/>
      <c r="BT28" s="515"/>
      <c r="BU28" s="515"/>
      <c r="BV28" s="515"/>
      <c r="BW28" s="515"/>
      <c r="BX28" s="515"/>
      <c r="BY28" s="515"/>
      <c r="BZ28" s="515"/>
      <c r="CA28" s="515"/>
      <c r="CB28" s="515"/>
      <c r="CC28" s="515"/>
      <c r="CD28" s="515"/>
      <c r="CE28" s="515"/>
      <c r="CF28" s="515"/>
      <c r="CG28" s="515"/>
      <c r="CH28" s="515"/>
      <c r="CI28" s="515"/>
      <c r="CJ28" s="515"/>
      <c r="CK28" s="515"/>
      <c r="CL28" s="515"/>
      <c r="CM28" s="515"/>
      <c r="CN28" s="515"/>
      <c r="CO28" s="515"/>
      <c r="CP28" s="515"/>
      <c r="CQ28" s="515"/>
      <c r="CR28" s="515"/>
      <c r="CS28" s="515"/>
      <c r="CT28" s="515"/>
      <c r="CU28" s="515"/>
      <c r="CV28" s="515"/>
      <c r="CW28" s="515"/>
      <c r="CX28" s="515"/>
      <c r="CY28" s="515"/>
      <c r="CZ28" s="515"/>
      <c r="DA28" s="515"/>
      <c r="DB28" s="515"/>
      <c r="DC28" s="515"/>
      <c r="DD28" s="515"/>
      <c r="DE28" s="515"/>
      <c r="DF28" s="515"/>
      <c r="DG28" s="515"/>
      <c r="DH28" s="515"/>
      <c r="DI28" s="515"/>
      <c r="DJ28" s="515"/>
      <c r="DK28" s="515"/>
      <c r="DL28" s="515"/>
      <c r="DM28" s="515"/>
      <c r="DN28" s="515"/>
      <c r="DO28" s="515"/>
      <c r="DP28" s="515"/>
      <c r="DQ28" s="515"/>
      <c r="DR28" s="515"/>
      <c r="DS28" s="515"/>
      <c r="DT28" s="515"/>
      <c r="DU28" s="515"/>
      <c r="DV28" s="515"/>
      <c r="DW28" s="515"/>
      <c r="DX28" s="515"/>
      <c r="DY28" s="515"/>
      <c r="DZ28" s="515"/>
      <c r="EA28" s="515"/>
      <c r="EB28" s="515"/>
      <c r="EC28" s="515"/>
      <c r="ED28" s="515"/>
      <c r="EE28" s="515"/>
      <c r="EF28" s="515"/>
      <c r="EG28" s="515"/>
      <c r="EH28" s="515"/>
      <c r="EI28" s="515"/>
      <c r="EJ28" s="515"/>
      <c r="EK28" s="515"/>
      <c r="EL28" s="515"/>
      <c r="EM28" s="515"/>
      <c r="EN28" s="515"/>
      <c r="EO28" s="515"/>
      <c r="EP28" s="515"/>
      <c r="EQ28" s="515"/>
      <c r="ER28" s="515"/>
      <c r="ES28" s="515"/>
      <c r="ET28" s="515"/>
      <c r="EU28" s="515"/>
      <c r="EV28" s="515"/>
      <c r="EW28" s="515"/>
      <c r="EX28" s="515"/>
      <c r="EY28" s="515"/>
      <c r="EZ28" s="515"/>
      <c r="FA28" s="515"/>
      <c r="FB28" s="515"/>
      <c r="FC28" s="515"/>
      <c r="FD28" s="515"/>
      <c r="FE28" s="515"/>
      <c r="FF28" s="515"/>
      <c r="FG28" s="515"/>
      <c r="FH28" s="515"/>
      <c r="FI28" s="515"/>
      <c r="FJ28" s="515"/>
      <c r="FK28" s="515"/>
      <c r="FL28" s="515"/>
      <c r="FM28" s="515"/>
      <c r="FN28" s="515"/>
      <c r="FO28" s="515"/>
      <c r="FP28" s="515"/>
      <c r="FQ28" s="515"/>
      <c r="FR28" s="515"/>
      <c r="FS28" s="515"/>
      <c r="FT28" s="515"/>
      <c r="FU28" s="515"/>
      <c r="FV28" s="515"/>
      <c r="FW28" s="515"/>
      <c r="FX28" s="515"/>
      <c r="FY28" s="515"/>
      <c r="FZ28" s="515"/>
      <c r="GA28" s="515"/>
      <c r="GB28" s="515"/>
      <c r="GC28" s="515"/>
      <c r="GD28" s="515"/>
      <c r="GE28" s="515"/>
      <c r="GF28" s="515"/>
      <c r="GG28" s="515"/>
      <c r="GH28" s="515"/>
      <c r="GI28" s="515"/>
      <c r="GJ28" s="515"/>
      <c r="GK28" s="515"/>
      <c r="GL28" s="515"/>
      <c r="GM28" s="515"/>
      <c r="GN28" s="515"/>
      <c r="GO28" s="515"/>
      <c r="GP28" s="515"/>
      <c r="GQ28" s="515"/>
      <c r="GR28" s="515"/>
      <c r="GS28" s="515"/>
      <c r="GT28" s="515"/>
      <c r="GU28" s="515"/>
      <c r="GV28" s="515"/>
      <c r="GW28" s="515"/>
      <c r="GX28" s="515"/>
      <c r="GY28" s="518"/>
      <c r="GZ28" s="518"/>
      <c r="HA28" s="518"/>
      <c r="HB28" s="518"/>
      <c r="HC28" s="518"/>
      <c r="HD28" s="518"/>
      <c r="HE28" s="518"/>
      <c r="HF28" s="518"/>
      <c r="HG28" s="518"/>
      <c r="HH28" s="518"/>
      <c r="HI28" s="518"/>
      <c r="HJ28" s="518"/>
      <c r="HK28" s="518"/>
      <c r="HL28" s="518"/>
      <c r="HM28" s="518"/>
      <c r="HN28" s="518"/>
      <c r="HO28" s="518"/>
      <c r="HP28" s="518"/>
      <c r="HQ28" s="518"/>
      <c r="HR28" s="518"/>
      <c r="HS28" s="518"/>
      <c r="HT28" s="518"/>
      <c r="HU28" s="518"/>
      <c r="HV28" s="518"/>
      <c r="HW28" s="518"/>
      <c r="HX28" s="518"/>
      <c r="HY28" s="518"/>
      <c r="HZ28" s="518"/>
      <c r="IA28" s="518"/>
      <c r="IB28" s="518"/>
      <c r="IC28" s="518"/>
      <c r="ID28" s="518"/>
      <c r="IE28" s="518"/>
      <c r="IF28" s="518"/>
      <c r="IG28" s="518"/>
      <c r="IH28" s="518"/>
      <c r="II28" s="518"/>
      <c r="IJ28" s="518"/>
      <c r="IK28" s="518"/>
      <c r="IL28" s="518"/>
      <c r="IM28" s="518"/>
      <c r="IN28" s="518"/>
      <c r="IO28" s="518"/>
      <c r="IP28" s="518"/>
    </row>
    <row r="29" s="508" customFormat="1" ht="12" spans="1:14">
      <c r="A29" s="470"/>
      <c r="B29" s="182"/>
      <c r="C29" s="464"/>
      <c r="D29" s="183"/>
      <c r="E29" s="184"/>
      <c r="F29" s="182"/>
      <c r="G29" s="184"/>
      <c r="H29" s="462"/>
      <c r="I29" s="183"/>
      <c r="J29" s="484"/>
      <c r="K29" s="464"/>
      <c r="L29" s="465"/>
      <c r="M29" s="464"/>
      <c r="N29" s="457"/>
    </row>
    <row r="30" s="499" customFormat="1" ht="12" spans="1:14">
      <c r="A30" s="470"/>
      <c r="B30" s="182"/>
      <c r="C30" s="464"/>
      <c r="D30" s="183"/>
      <c r="E30" s="184"/>
      <c r="F30" s="182"/>
      <c r="G30" s="184"/>
      <c r="H30" s="462"/>
      <c r="I30" s="183"/>
      <c r="J30" s="484"/>
      <c r="K30" s="464"/>
      <c r="L30" s="465"/>
      <c r="M30" s="464"/>
      <c r="N30" s="457"/>
    </row>
    <row r="31" s="499" customFormat="1" ht="12" spans="1:14">
      <c r="A31" s="470"/>
      <c r="B31" s="182"/>
      <c r="C31" s="464"/>
      <c r="D31" s="183"/>
      <c r="E31" s="184"/>
      <c r="F31" s="182"/>
      <c r="G31" s="184"/>
      <c r="H31" s="462"/>
      <c r="I31" s="184"/>
      <c r="J31" s="484"/>
      <c r="K31" s="464"/>
      <c r="L31" s="465"/>
      <c r="M31" s="464"/>
      <c r="N31" s="464"/>
    </row>
    <row r="32" spans="1:14">
      <c r="A32" s="470"/>
      <c r="B32" s="182"/>
      <c r="C32" s="464"/>
      <c r="D32" s="183"/>
      <c r="E32" s="184"/>
      <c r="F32" s="182"/>
      <c r="G32" s="184"/>
      <c r="H32" s="462"/>
      <c r="I32" s="183"/>
      <c r="J32" s="484"/>
      <c r="K32" s="464"/>
      <c r="L32" s="465"/>
      <c r="M32" s="464"/>
      <c r="N32" s="464"/>
    </row>
    <row r="33" spans="1:14">
      <c r="A33" s="470"/>
      <c r="B33" s="182"/>
      <c r="C33" s="464"/>
      <c r="D33" s="183"/>
      <c r="E33" s="184"/>
      <c r="F33" s="182"/>
      <c r="G33" s="184"/>
      <c r="H33" s="462"/>
      <c r="I33" s="183"/>
      <c r="J33" s="484"/>
      <c r="K33" s="464"/>
      <c r="L33" s="465"/>
      <c r="M33" s="464"/>
      <c r="N33" s="457"/>
    </row>
    <row r="34" spans="1:14">
      <c r="A34" s="470"/>
      <c r="B34" s="182"/>
      <c r="C34" s="464"/>
      <c r="D34" s="183"/>
      <c r="E34" s="183"/>
      <c r="F34" s="182"/>
      <c r="G34" s="183"/>
      <c r="H34" s="462"/>
      <c r="I34" s="184"/>
      <c r="J34" s="484"/>
      <c r="K34" s="464"/>
      <c r="L34" s="465"/>
      <c r="M34" s="464"/>
      <c r="N34" s="457"/>
    </row>
    <row r="35" s="448" customFormat="1" ht="11.25" spans="1:14">
      <c r="A35" s="470"/>
      <c r="B35" s="182"/>
      <c r="C35" s="464"/>
      <c r="D35" s="183"/>
      <c r="E35" s="184"/>
      <c r="F35" s="182"/>
      <c r="G35" s="184"/>
      <c r="H35" s="462"/>
      <c r="I35" s="183"/>
      <c r="J35" s="484"/>
      <c r="K35" s="464"/>
      <c r="L35" s="465"/>
      <c r="M35" s="464"/>
      <c r="N35" s="457"/>
    </row>
    <row r="36" spans="1:14">
      <c r="A36" s="470"/>
      <c r="B36" s="182"/>
      <c r="C36" s="464"/>
      <c r="D36" s="183"/>
      <c r="E36" s="184"/>
      <c r="F36" s="182"/>
      <c r="G36" s="184"/>
      <c r="H36" s="462"/>
      <c r="I36" s="501"/>
      <c r="J36" s="465"/>
      <c r="K36" s="464"/>
      <c r="L36" s="465"/>
      <c r="M36" s="464"/>
      <c r="N36" s="464"/>
    </row>
    <row r="37" spans="1:1">
      <c r="A37" s="443">
        <v>111</v>
      </c>
    </row>
  </sheetData>
  <protectedRanges>
    <protectedRange sqref="J35" name="区域1_74_1_1_1"/>
    <protectedRange sqref="E36:G36" name="区域1_18_1_1_3"/>
    <protectedRange sqref="B36" name="区域1_16_1_1_4"/>
    <protectedRange sqref="E36:G36" name="区域1_18_1_1_4"/>
    <protectedRange sqref="I36" name="区域1_18_2_1_3"/>
    <protectedRange sqref="J36" name="区域1_22_3_1_1"/>
    <protectedRange sqref="J36" name="区域1_18_2_1_1"/>
    <protectedRange sqref="F10" name="区域1_3_1_1"/>
    <protectedRange sqref="G10:H10 K10" name="区域1_4_1_1"/>
    <protectedRange sqref="J10" name="区域1_5_1"/>
    <protectedRange sqref="L15:M15" name="区域2_1_3_1_1"/>
    <protectedRange sqref="F6:F7 F8:H8" name="区域1_22_13_2_2"/>
    <protectedRange sqref="J8" name="区域1_6_1_30_4_1_1_1_1_4_1_1_2_3"/>
    <protectedRange sqref="M24" name="区域2_1_1_1_1"/>
    <protectedRange sqref="B6" name="区域1_21_9_1_1"/>
    <protectedRange sqref="E6:F6" name="区域1_22_13_2_1_1"/>
    <protectedRange sqref="H6:H7" name="区域1_22_14_2_1_2"/>
    <protectedRange sqref="H6:H7" name="区域1_6_1_30_4_1_1_1_1_4_1_1_2_2_1"/>
    <protectedRange sqref="J6:J7" name="区域1_22_14_2_1_1_2"/>
    <protectedRange sqref="J6:J7" name="区域1_6_1_30_4_1_1_1_1_4_1_1_2_1_2"/>
    <protectedRange sqref="J8" name="区域1_22_14_2_1_1_1_1"/>
    <protectedRange sqref="J8" name="区域1_6_1_30_4_1_1_1_1_4_1_1_2_1_1_1"/>
    <protectedRange sqref="J11" name="区域1_22_14_4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3">
    <dataValidation type="list" allowBlank="1" showInputMessage="1" showErrorMessage="1" errorTitle="温馨提示" error="请单击向下三角尖,并从列表框中的备选答案中选择一个." sqref="D9 D15 D30">
      <formula1>__xlbgnm.</formula1>
    </dataValidation>
    <dataValidation type="list" allowBlank="1" showInputMessage="1" showErrorMessage="1" errorTitle="温馨提示" error="请单击向下三角尖,并从列表框中的备选答案中选择一个." sqref="G28">
      <formula1>_</formula1>
    </dataValidation>
    <dataValidation allowBlank="1" showErrorMessage="1" sqref="F32 F6:F8"/>
  </dataValidations>
  <pageMargins left="0.26875" right="0.16875" top="0.5" bottom="0.529166666666667" header="0.318055555555556" footer="0.25"/>
  <pageSetup paperSize="9" orientation="landscape"/>
  <headerFooter alignWithMargins="0">
    <oddFooter>&amp;C第 &amp;P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5"/>
  <sheetViews>
    <sheetView view="pageBreakPreview" zoomScaleNormal="100" workbookViewId="0">
      <selection activeCell="A1" sqref="A1:N1"/>
    </sheetView>
  </sheetViews>
  <sheetFormatPr defaultColWidth="9" defaultRowHeight="14.25"/>
  <cols>
    <col min="1" max="1" width="3.75" style="443" customWidth="1"/>
    <col min="2" max="2" width="12.25" style="444" customWidth="1"/>
    <col min="3" max="3" width="5.875" hidden="1" customWidth="1"/>
    <col min="4" max="4" width="7.25" style="443" customWidth="1"/>
    <col min="5" max="5" width="6.5" style="445" customWidth="1"/>
    <col min="6" max="6" width="25" style="446" customWidth="1"/>
    <col min="7" max="7" width="5.25" style="445" customWidth="1"/>
    <col min="8" max="8" width="9.375" style="447" customWidth="1"/>
    <col min="9" max="9" width="9.125" style="35" customWidth="1"/>
    <col min="10" max="10" width="16.75" style="444" customWidth="1"/>
    <col min="11" max="11" width="8.75" customWidth="1"/>
    <col min="12" max="12" width="16.75" style="446" customWidth="1"/>
    <col min="13" max="13" width="7.125" style="448" customWidth="1"/>
    <col min="14" max="14" width="6.75" style="448" customWidth="1"/>
  </cols>
  <sheetData>
    <row r="1" ht="48" customHeight="1" spans="1:14">
      <c r="A1" s="449" t="s">
        <v>1900</v>
      </c>
      <c r="B1" s="449"/>
      <c r="C1" s="449"/>
      <c r="D1" s="449"/>
      <c r="E1" s="449"/>
      <c r="F1" s="449"/>
      <c r="G1" s="449"/>
      <c r="H1" s="449"/>
      <c r="I1" s="449"/>
      <c r="J1" s="449"/>
      <c r="K1" s="449"/>
      <c r="L1" s="449"/>
      <c r="M1" s="449"/>
      <c r="N1" s="449"/>
    </row>
    <row r="2" s="28" customFormat="1" ht="35.1" customHeight="1" spans="1:14">
      <c r="A2" s="220" t="s">
        <v>1</v>
      </c>
      <c r="B2" s="220" t="s">
        <v>2</v>
      </c>
      <c r="C2" s="220" t="s">
        <v>3</v>
      </c>
      <c r="D2" s="220" t="s">
        <v>4</v>
      </c>
      <c r="E2" s="270" t="s">
        <v>1452</v>
      </c>
      <c r="F2" s="270" t="s">
        <v>6</v>
      </c>
      <c r="G2" s="270" t="s">
        <v>7</v>
      </c>
      <c r="H2" s="270" t="s">
        <v>8</v>
      </c>
      <c r="I2" s="270" t="s">
        <v>9</v>
      </c>
      <c r="J2" s="270"/>
      <c r="K2" s="220" t="s">
        <v>10</v>
      </c>
      <c r="L2" s="220"/>
      <c r="M2" s="475" t="s">
        <v>11</v>
      </c>
      <c r="N2" s="475"/>
    </row>
    <row r="3" s="28" customFormat="1" ht="39.95" customHeight="1" spans="1:14">
      <c r="A3" s="220"/>
      <c r="B3" s="220"/>
      <c r="C3" s="220"/>
      <c r="D3" s="220"/>
      <c r="E3" s="270"/>
      <c r="F3" s="270"/>
      <c r="G3" s="270"/>
      <c r="H3" s="270"/>
      <c r="I3" s="476" t="s">
        <v>15</v>
      </c>
      <c r="J3" s="477" t="s">
        <v>16</v>
      </c>
      <c r="K3" s="220" t="s">
        <v>17</v>
      </c>
      <c r="L3" s="224" t="s">
        <v>18</v>
      </c>
      <c r="M3" s="258" t="s">
        <v>19</v>
      </c>
      <c r="N3" s="258" t="s">
        <v>20</v>
      </c>
    </row>
    <row r="4" s="439" customFormat="1" ht="25.5" customHeight="1" spans="1:14">
      <c r="A4" s="258"/>
      <c r="B4" s="450" t="str">
        <f>"合计"&amp;SUBTOTAL(3,A4:A286)-4&amp;"个"</f>
        <v>合计27个</v>
      </c>
      <c r="C4" s="258"/>
      <c r="D4" s="258"/>
      <c r="E4" s="389"/>
      <c r="F4" s="389"/>
      <c r="G4" s="389"/>
      <c r="H4" s="451">
        <f t="shared" ref="H4:I4" si="0">SUM(H5,H18,H28)</f>
        <v>4158600</v>
      </c>
      <c r="I4" s="451">
        <f t="shared" si="0"/>
        <v>88000</v>
      </c>
      <c r="J4" s="478"/>
      <c r="K4" s="451">
        <f>SUM(K5,K18,K28)</f>
        <v>242600</v>
      </c>
      <c r="L4" s="258"/>
      <c r="M4" s="258"/>
      <c r="N4" s="258"/>
    </row>
    <row r="5" s="440" customFormat="1" ht="20.1" customHeight="1" spans="1:14">
      <c r="A5" s="452" t="s">
        <v>24</v>
      </c>
      <c r="B5" s="453" t="str">
        <f>"在建项目"&amp;SUBTOTAL(3,A5:A18)-2&amp;"个"</f>
        <v>在建项目12个</v>
      </c>
      <c r="C5" s="452"/>
      <c r="D5" s="452"/>
      <c r="E5" s="454"/>
      <c r="F5" s="454"/>
      <c r="G5" s="454"/>
      <c r="H5" s="455">
        <f t="shared" ref="H5:I5" si="1">SUM(H6:H34)</f>
        <v>2924000</v>
      </c>
      <c r="I5" s="455">
        <f t="shared" si="1"/>
        <v>88000</v>
      </c>
      <c r="J5" s="453"/>
      <c r="K5" s="455">
        <f>SUM(K6:K34)</f>
        <v>203600</v>
      </c>
      <c r="L5" s="452"/>
      <c r="M5" s="452"/>
      <c r="N5" s="452"/>
    </row>
    <row r="6" s="441" customFormat="1" ht="67.5" spans="1:14">
      <c r="A6" s="184">
        <v>1</v>
      </c>
      <c r="B6" s="207" t="s">
        <v>40</v>
      </c>
      <c r="C6" s="464" t="s">
        <v>26</v>
      </c>
      <c r="D6" s="464" t="s">
        <v>41</v>
      </c>
      <c r="E6" s="457" t="s">
        <v>28</v>
      </c>
      <c r="F6" s="191" t="s">
        <v>42</v>
      </c>
      <c r="G6" s="260" t="s">
        <v>43</v>
      </c>
      <c r="H6" s="460">
        <v>258800</v>
      </c>
      <c r="I6" s="464">
        <v>80000</v>
      </c>
      <c r="J6" s="191" t="s">
        <v>44</v>
      </c>
      <c r="K6" s="464">
        <v>50000</v>
      </c>
      <c r="L6" s="465" t="s">
        <v>1970</v>
      </c>
      <c r="M6" s="464" t="s">
        <v>33</v>
      </c>
      <c r="N6" s="464" t="s">
        <v>34</v>
      </c>
    </row>
    <row r="7" s="441" customFormat="1" ht="33.75" spans="1:14">
      <c r="A7" s="184">
        <v>2</v>
      </c>
      <c r="B7" s="207" t="s">
        <v>74</v>
      </c>
      <c r="C7" s="464" t="s">
        <v>26</v>
      </c>
      <c r="D7" s="464" t="s">
        <v>41</v>
      </c>
      <c r="E7" s="457" t="s">
        <v>28</v>
      </c>
      <c r="F7" s="191" t="s">
        <v>75</v>
      </c>
      <c r="G7" s="260" t="s">
        <v>76</v>
      </c>
      <c r="H7" s="460">
        <v>60000</v>
      </c>
      <c r="I7" s="464"/>
      <c r="J7" s="191" t="s">
        <v>77</v>
      </c>
      <c r="K7" s="464">
        <v>15000</v>
      </c>
      <c r="L7" s="465" t="s">
        <v>1586</v>
      </c>
      <c r="M7" s="464" t="s">
        <v>79</v>
      </c>
      <c r="N7" s="464" t="s">
        <v>33</v>
      </c>
    </row>
    <row r="8" s="441" customFormat="1" ht="45" spans="1:14">
      <c r="A8" s="184">
        <v>3</v>
      </c>
      <c r="B8" s="207" t="s">
        <v>87</v>
      </c>
      <c r="C8" s="464" t="s">
        <v>50</v>
      </c>
      <c r="D8" s="464" t="s">
        <v>41</v>
      </c>
      <c r="E8" s="457" t="s">
        <v>28</v>
      </c>
      <c r="F8" s="191" t="s">
        <v>88</v>
      </c>
      <c r="G8" s="260" t="s">
        <v>89</v>
      </c>
      <c r="H8" s="460">
        <v>30000</v>
      </c>
      <c r="I8" s="464"/>
      <c r="J8" s="191" t="s">
        <v>90</v>
      </c>
      <c r="K8" s="464">
        <v>8000</v>
      </c>
      <c r="L8" s="465" t="s">
        <v>91</v>
      </c>
      <c r="M8" s="464" t="s">
        <v>92</v>
      </c>
      <c r="N8" s="464" t="s">
        <v>33</v>
      </c>
    </row>
    <row r="9" s="496" customFormat="1" ht="22.5" spans="1:14">
      <c r="A9" s="184">
        <v>4</v>
      </c>
      <c r="B9" s="483" t="s">
        <v>312</v>
      </c>
      <c r="C9" s="464"/>
      <c r="D9" s="464" t="s">
        <v>41</v>
      </c>
      <c r="E9" s="457" t="s">
        <v>267</v>
      </c>
      <c r="F9" s="483" t="s">
        <v>1700</v>
      </c>
      <c r="G9" s="184" t="s">
        <v>106</v>
      </c>
      <c r="H9" s="466">
        <v>8000</v>
      </c>
      <c r="I9" s="464"/>
      <c r="J9" s="483" t="s">
        <v>1532</v>
      </c>
      <c r="K9" s="457">
        <v>500</v>
      </c>
      <c r="L9" s="465" t="s">
        <v>1902</v>
      </c>
      <c r="M9" s="464" t="s">
        <v>122</v>
      </c>
      <c r="N9" s="457" t="s">
        <v>33</v>
      </c>
    </row>
    <row r="10" ht="22.5" spans="1:14">
      <c r="A10" s="184">
        <v>5</v>
      </c>
      <c r="B10" s="484" t="s">
        <v>480</v>
      </c>
      <c r="C10" s="183" t="s">
        <v>26</v>
      </c>
      <c r="D10" s="464" t="s">
        <v>41</v>
      </c>
      <c r="E10" s="183" t="s">
        <v>439</v>
      </c>
      <c r="F10" s="480" t="s">
        <v>481</v>
      </c>
      <c r="G10" s="184" t="s">
        <v>53</v>
      </c>
      <c r="H10" s="462">
        <v>24000</v>
      </c>
      <c r="I10" s="464"/>
      <c r="J10" s="480" t="s">
        <v>482</v>
      </c>
      <c r="K10" s="464">
        <v>10000</v>
      </c>
      <c r="L10" s="483" t="s">
        <v>1503</v>
      </c>
      <c r="M10" s="464" t="s">
        <v>33</v>
      </c>
      <c r="N10" s="457" t="s">
        <v>33</v>
      </c>
    </row>
    <row r="11" ht="22.5" spans="1:14">
      <c r="A11" s="184">
        <v>6</v>
      </c>
      <c r="B11" s="182" t="s">
        <v>524</v>
      </c>
      <c r="C11" s="183" t="s">
        <v>26</v>
      </c>
      <c r="D11" s="464" t="s">
        <v>41</v>
      </c>
      <c r="E11" s="183" t="s">
        <v>439</v>
      </c>
      <c r="F11" s="182" t="s">
        <v>1701</v>
      </c>
      <c r="G11" s="184" t="s">
        <v>89</v>
      </c>
      <c r="H11" s="462">
        <v>30000</v>
      </c>
      <c r="I11" s="464"/>
      <c r="J11" s="182" t="s">
        <v>1702</v>
      </c>
      <c r="K11" s="464">
        <v>16000</v>
      </c>
      <c r="L11" s="483" t="s">
        <v>1703</v>
      </c>
      <c r="M11" s="464" t="s">
        <v>92</v>
      </c>
      <c r="N11" s="457" t="s">
        <v>33</v>
      </c>
    </row>
    <row r="12" s="497" customFormat="1" ht="22.5" spans="1:14">
      <c r="A12" s="184">
        <v>7</v>
      </c>
      <c r="B12" s="182" t="s">
        <v>548</v>
      </c>
      <c r="C12" s="183"/>
      <c r="D12" s="464" t="s">
        <v>41</v>
      </c>
      <c r="E12" s="183" t="s">
        <v>439</v>
      </c>
      <c r="F12" s="182" t="s">
        <v>1971</v>
      </c>
      <c r="G12" s="184">
        <v>2016</v>
      </c>
      <c r="H12" s="462">
        <v>1000</v>
      </c>
      <c r="I12" s="464"/>
      <c r="J12" s="182" t="s">
        <v>1972</v>
      </c>
      <c r="K12" s="464">
        <v>100</v>
      </c>
      <c r="L12" s="483" t="s">
        <v>505</v>
      </c>
      <c r="M12" s="464" t="s">
        <v>33</v>
      </c>
      <c r="N12" s="457" t="s">
        <v>79</v>
      </c>
    </row>
    <row r="13" s="441" customFormat="1" ht="22.5" spans="1:14">
      <c r="A13" s="184">
        <v>8</v>
      </c>
      <c r="B13" s="180" t="s">
        <v>641</v>
      </c>
      <c r="C13" s="179" t="s">
        <v>26</v>
      </c>
      <c r="D13" s="179" t="s">
        <v>41</v>
      </c>
      <c r="E13" s="179" t="s">
        <v>642</v>
      </c>
      <c r="F13" s="180" t="s">
        <v>1705</v>
      </c>
      <c r="G13" s="181" t="s">
        <v>106</v>
      </c>
      <c r="H13" s="179">
        <v>1500</v>
      </c>
      <c r="I13" s="179"/>
      <c r="J13" s="180" t="s">
        <v>1706</v>
      </c>
      <c r="K13" s="179">
        <v>1500</v>
      </c>
      <c r="L13" s="180" t="s">
        <v>1655</v>
      </c>
      <c r="M13" s="179" t="s">
        <v>79</v>
      </c>
      <c r="N13" s="457" t="s">
        <v>33</v>
      </c>
    </row>
    <row r="14" s="448" customFormat="1" ht="33.75" spans="1:14">
      <c r="A14" s="184">
        <v>9</v>
      </c>
      <c r="B14" s="182" t="s">
        <v>1187</v>
      </c>
      <c r="C14" s="464" t="s">
        <v>103</v>
      </c>
      <c r="D14" s="183" t="s">
        <v>41</v>
      </c>
      <c r="E14" s="184" t="s">
        <v>1144</v>
      </c>
      <c r="F14" s="182" t="s">
        <v>1188</v>
      </c>
      <c r="G14" s="184" t="s">
        <v>119</v>
      </c>
      <c r="H14" s="462">
        <v>5000</v>
      </c>
      <c r="I14" s="183">
        <v>2000</v>
      </c>
      <c r="J14" s="484" t="s">
        <v>1506</v>
      </c>
      <c r="K14" s="464">
        <v>3000</v>
      </c>
      <c r="L14" s="465" t="s">
        <v>1189</v>
      </c>
      <c r="M14" s="464" t="s">
        <v>33</v>
      </c>
      <c r="N14" s="457" t="s">
        <v>92</v>
      </c>
    </row>
    <row r="15" s="448" customFormat="1" ht="22.5" spans="1:14">
      <c r="A15" s="184">
        <v>10</v>
      </c>
      <c r="B15" s="182" t="s">
        <v>1235</v>
      </c>
      <c r="C15" s="464" t="s">
        <v>103</v>
      </c>
      <c r="D15" s="183" t="s">
        <v>41</v>
      </c>
      <c r="E15" s="184" t="s">
        <v>1144</v>
      </c>
      <c r="F15" s="182" t="s">
        <v>1494</v>
      </c>
      <c r="G15" s="184">
        <v>2016</v>
      </c>
      <c r="H15" s="462">
        <v>3500</v>
      </c>
      <c r="I15" s="183">
        <v>500</v>
      </c>
      <c r="J15" s="484" t="s">
        <v>1204</v>
      </c>
      <c r="K15" s="464">
        <v>3500</v>
      </c>
      <c r="L15" s="465" t="s">
        <v>1178</v>
      </c>
      <c r="M15" s="464" t="s">
        <v>92</v>
      </c>
      <c r="N15" s="457" t="s">
        <v>34</v>
      </c>
    </row>
    <row r="16" s="448" customFormat="1" ht="22.5" spans="1:14">
      <c r="A16" s="184">
        <v>11</v>
      </c>
      <c r="B16" s="182" t="s">
        <v>1240</v>
      </c>
      <c r="C16" s="464" t="s">
        <v>103</v>
      </c>
      <c r="D16" s="183" t="s">
        <v>41</v>
      </c>
      <c r="E16" s="184" t="s">
        <v>1144</v>
      </c>
      <c r="F16" s="182" t="s">
        <v>1495</v>
      </c>
      <c r="G16" s="184">
        <v>2016</v>
      </c>
      <c r="H16" s="462">
        <v>3000</v>
      </c>
      <c r="I16" s="183">
        <v>500</v>
      </c>
      <c r="J16" s="484" t="s">
        <v>1204</v>
      </c>
      <c r="K16" s="464">
        <v>3000</v>
      </c>
      <c r="L16" s="465" t="s">
        <v>1178</v>
      </c>
      <c r="M16" s="464" t="s">
        <v>92</v>
      </c>
      <c r="N16" s="457" t="s">
        <v>34</v>
      </c>
    </row>
    <row r="17" s="448" customFormat="1" ht="45" spans="1:14">
      <c r="A17" s="184">
        <v>12</v>
      </c>
      <c r="B17" s="182" t="s">
        <v>1254</v>
      </c>
      <c r="C17" s="464" t="s">
        <v>50</v>
      </c>
      <c r="D17" s="183" t="s">
        <v>41</v>
      </c>
      <c r="E17" s="184" t="s">
        <v>1144</v>
      </c>
      <c r="F17" s="182" t="s">
        <v>1707</v>
      </c>
      <c r="G17" s="184" t="s">
        <v>53</v>
      </c>
      <c r="H17" s="462">
        <v>30000</v>
      </c>
      <c r="I17" s="183">
        <v>5000</v>
      </c>
      <c r="J17" s="484" t="s">
        <v>1256</v>
      </c>
      <c r="K17" s="464">
        <v>15000</v>
      </c>
      <c r="L17" s="465" t="s">
        <v>1708</v>
      </c>
      <c r="M17" s="464" t="s">
        <v>33</v>
      </c>
      <c r="N17" s="464" t="s">
        <v>34</v>
      </c>
    </row>
    <row r="18" s="442" customFormat="1" ht="20.1" customHeight="1" spans="1:14">
      <c r="A18" s="467" t="s">
        <v>166</v>
      </c>
      <c r="B18" s="453" t="str">
        <f>"预备项目"&amp;SUBTOTAL(3,A18:A28)-2&amp;"个"</f>
        <v>预备项目9个</v>
      </c>
      <c r="C18" s="452"/>
      <c r="D18" s="452"/>
      <c r="E18" s="454"/>
      <c r="F18" s="468"/>
      <c r="G18" s="454"/>
      <c r="H18" s="469">
        <f>SUM(H19:H27)</f>
        <v>635000</v>
      </c>
      <c r="I18" s="452"/>
      <c r="J18" s="485"/>
      <c r="K18" s="469">
        <f>SUM(K19:K27)</f>
        <v>39000</v>
      </c>
      <c r="L18" s="453"/>
      <c r="M18" s="452"/>
      <c r="N18" s="452"/>
    </row>
    <row r="19" s="498" customFormat="1" ht="33.75" spans="1:14">
      <c r="A19" s="184">
        <v>1</v>
      </c>
      <c r="B19" s="211" t="s">
        <v>348</v>
      </c>
      <c r="C19" s="179"/>
      <c r="D19" s="464" t="s">
        <v>41</v>
      </c>
      <c r="E19" s="201" t="s">
        <v>267</v>
      </c>
      <c r="F19" s="191" t="s">
        <v>1771</v>
      </c>
      <c r="G19" s="181" t="s">
        <v>135</v>
      </c>
      <c r="H19" s="460">
        <v>30000</v>
      </c>
      <c r="I19" s="179"/>
      <c r="J19" s="191" t="s">
        <v>1769</v>
      </c>
      <c r="K19" s="181">
        <v>10000</v>
      </c>
      <c r="L19" s="180" t="s">
        <v>1973</v>
      </c>
      <c r="M19" s="179" t="s">
        <v>34</v>
      </c>
      <c r="N19" s="457" t="s">
        <v>33</v>
      </c>
    </row>
    <row r="20" s="498" customFormat="1" ht="33.75" spans="1:14">
      <c r="A20" s="184">
        <v>2</v>
      </c>
      <c r="B20" s="211" t="s">
        <v>353</v>
      </c>
      <c r="C20" s="179"/>
      <c r="D20" s="464" t="s">
        <v>41</v>
      </c>
      <c r="E20" s="201" t="s">
        <v>267</v>
      </c>
      <c r="F20" s="191" t="s">
        <v>1773</v>
      </c>
      <c r="G20" s="181" t="s">
        <v>135</v>
      </c>
      <c r="H20" s="460">
        <v>90000</v>
      </c>
      <c r="I20" s="179"/>
      <c r="J20" s="191" t="s">
        <v>1774</v>
      </c>
      <c r="K20" s="181">
        <v>1000</v>
      </c>
      <c r="L20" s="180" t="s">
        <v>1974</v>
      </c>
      <c r="M20" s="179" t="s">
        <v>34</v>
      </c>
      <c r="N20" s="457" t="s">
        <v>33</v>
      </c>
    </row>
    <row r="21" s="498" customFormat="1" ht="22.5" spans="1:14">
      <c r="A21" s="184">
        <v>3</v>
      </c>
      <c r="B21" s="211" t="s">
        <v>1818</v>
      </c>
      <c r="C21" s="179"/>
      <c r="D21" s="464" t="s">
        <v>41</v>
      </c>
      <c r="E21" s="201" t="s">
        <v>267</v>
      </c>
      <c r="F21" s="191" t="s">
        <v>1819</v>
      </c>
      <c r="G21" s="181" t="s">
        <v>89</v>
      </c>
      <c r="H21" s="460">
        <v>15000</v>
      </c>
      <c r="I21" s="179"/>
      <c r="J21" s="191"/>
      <c r="K21" s="181">
        <v>4000</v>
      </c>
      <c r="L21" s="180" t="s">
        <v>1750</v>
      </c>
      <c r="M21" s="179" t="s">
        <v>178</v>
      </c>
      <c r="N21" s="457" t="s">
        <v>33</v>
      </c>
    </row>
    <row r="22" s="498" customFormat="1" ht="22.5" spans="1:14">
      <c r="A22" s="184">
        <v>4</v>
      </c>
      <c r="B22" s="211" t="s">
        <v>1820</v>
      </c>
      <c r="C22" s="179"/>
      <c r="D22" s="464" t="s">
        <v>41</v>
      </c>
      <c r="E22" s="201" t="s">
        <v>267</v>
      </c>
      <c r="F22" s="191" t="s">
        <v>1821</v>
      </c>
      <c r="G22" s="181" t="s">
        <v>89</v>
      </c>
      <c r="H22" s="460">
        <v>30000</v>
      </c>
      <c r="I22" s="179"/>
      <c r="J22" s="191"/>
      <c r="K22" s="181">
        <v>1000</v>
      </c>
      <c r="L22" s="180" t="s">
        <v>1750</v>
      </c>
      <c r="M22" s="179" t="s">
        <v>178</v>
      </c>
      <c r="N22" s="457" t="s">
        <v>33</v>
      </c>
    </row>
    <row r="23" s="498" customFormat="1" ht="22.5" spans="1:14">
      <c r="A23" s="184">
        <v>5</v>
      </c>
      <c r="B23" s="211" t="s">
        <v>361</v>
      </c>
      <c r="C23" s="179"/>
      <c r="D23" s="464" t="s">
        <v>41</v>
      </c>
      <c r="E23" s="201" t="s">
        <v>267</v>
      </c>
      <c r="F23" s="191" t="s">
        <v>1822</v>
      </c>
      <c r="G23" s="181" t="s">
        <v>83</v>
      </c>
      <c r="H23" s="460">
        <v>30000</v>
      </c>
      <c r="I23" s="179"/>
      <c r="J23" s="191"/>
      <c r="K23" s="181">
        <v>1000</v>
      </c>
      <c r="L23" s="180" t="s">
        <v>1750</v>
      </c>
      <c r="M23" s="179" t="s">
        <v>178</v>
      </c>
      <c r="N23" s="457" t="s">
        <v>33</v>
      </c>
    </row>
    <row r="24" s="498" customFormat="1" ht="67.5" spans="1:14">
      <c r="A24" s="184">
        <v>6</v>
      </c>
      <c r="B24" s="211" t="s">
        <v>372</v>
      </c>
      <c r="C24" s="179"/>
      <c r="D24" s="464" t="s">
        <v>41</v>
      </c>
      <c r="E24" s="201" t="s">
        <v>267</v>
      </c>
      <c r="F24" s="191" t="s">
        <v>373</v>
      </c>
      <c r="G24" s="181" t="s">
        <v>135</v>
      </c>
      <c r="H24" s="460">
        <v>300000</v>
      </c>
      <c r="I24" s="179"/>
      <c r="J24" s="191"/>
      <c r="K24" s="181">
        <v>10000</v>
      </c>
      <c r="L24" s="180" t="s">
        <v>1734</v>
      </c>
      <c r="M24" s="179" t="s">
        <v>70</v>
      </c>
      <c r="N24" s="457" t="s">
        <v>33</v>
      </c>
    </row>
    <row r="25" s="498" customFormat="1" ht="22.5" spans="1:14">
      <c r="A25" s="184">
        <v>7</v>
      </c>
      <c r="B25" s="211" t="s">
        <v>374</v>
      </c>
      <c r="C25" s="179"/>
      <c r="D25" s="464" t="s">
        <v>41</v>
      </c>
      <c r="E25" s="201" t="s">
        <v>267</v>
      </c>
      <c r="F25" s="191" t="s">
        <v>1776</v>
      </c>
      <c r="G25" s="181" t="s">
        <v>135</v>
      </c>
      <c r="H25" s="460">
        <v>50000</v>
      </c>
      <c r="I25" s="179"/>
      <c r="J25" s="191"/>
      <c r="K25" s="181">
        <v>5000</v>
      </c>
      <c r="L25" s="180" t="s">
        <v>1734</v>
      </c>
      <c r="M25" s="179" t="s">
        <v>70</v>
      </c>
      <c r="N25" s="457" t="s">
        <v>33</v>
      </c>
    </row>
    <row r="26" s="498" customFormat="1" ht="33.75" spans="1:14">
      <c r="A26" s="184">
        <v>8</v>
      </c>
      <c r="B26" s="211" t="s">
        <v>634</v>
      </c>
      <c r="C26" s="179" t="s">
        <v>26</v>
      </c>
      <c r="D26" s="464" t="s">
        <v>41</v>
      </c>
      <c r="E26" s="201" t="s">
        <v>439</v>
      </c>
      <c r="F26" s="191" t="s">
        <v>1823</v>
      </c>
      <c r="G26" s="181" t="s">
        <v>89</v>
      </c>
      <c r="H26" s="460">
        <v>10000</v>
      </c>
      <c r="I26" s="179"/>
      <c r="J26" s="191" t="s">
        <v>579</v>
      </c>
      <c r="K26" s="181">
        <v>2000</v>
      </c>
      <c r="L26" s="180" t="s">
        <v>1824</v>
      </c>
      <c r="M26" s="179" t="s">
        <v>34</v>
      </c>
      <c r="N26" s="457" t="s">
        <v>33</v>
      </c>
    </row>
    <row r="27" s="498" customFormat="1" ht="56.25" spans="1:14">
      <c r="A27" s="184">
        <v>9</v>
      </c>
      <c r="B27" s="211" t="s">
        <v>978</v>
      </c>
      <c r="C27" s="179" t="s">
        <v>103</v>
      </c>
      <c r="D27" s="464" t="s">
        <v>41</v>
      </c>
      <c r="E27" s="201" t="s">
        <v>894</v>
      </c>
      <c r="F27" s="191" t="s">
        <v>979</v>
      </c>
      <c r="G27" s="181" t="s">
        <v>83</v>
      </c>
      <c r="H27" s="460">
        <v>80000</v>
      </c>
      <c r="I27" s="179"/>
      <c r="J27" s="191" t="s">
        <v>1532</v>
      </c>
      <c r="K27" s="181">
        <v>5000</v>
      </c>
      <c r="L27" s="180" t="s">
        <v>1833</v>
      </c>
      <c r="M27" s="179" t="s">
        <v>173</v>
      </c>
      <c r="N27" s="457" t="s">
        <v>34</v>
      </c>
    </row>
    <row r="28" s="442" customFormat="1" ht="20.1" customHeight="1" spans="1:14">
      <c r="A28" s="467" t="s">
        <v>217</v>
      </c>
      <c r="B28" s="453" t="str">
        <f>"前期项目"&amp;SUBTOTAL(3,A28:A4286)-2&amp;"个"</f>
        <v>前期项目6个</v>
      </c>
      <c r="C28" s="471"/>
      <c r="D28" s="471"/>
      <c r="E28" s="467"/>
      <c r="F28" s="472"/>
      <c r="G28" s="467"/>
      <c r="H28" s="469">
        <f>SUM(H29:H34)</f>
        <v>599600</v>
      </c>
      <c r="I28" s="452"/>
      <c r="J28" s="472"/>
      <c r="K28" s="455"/>
      <c r="L28" s="486"/>
      <c r="M28" s="452"/>
      <c r="N28" s="454"/>
    </row>
    <row r="29" s="448" customFormat="1" ht="56.25" spans="1:14">
      <c r="A29" s="184">
        <v>1</v>
      </c>
      <c r="B29" s="483" t="s">
        <v>221</v>
      </c>
      <c r="C29" s="464" t="s">
        <v>103</v>
      </c>
      <c r="D29" s="457" t="s">
        <v>41</v>
      </c>
      <c r="E29" s="457" t="s">
        <v>28</v>
      </c>
      <c r="F29" s="483" t="s">
        <v>222</v>
      </c>
      <c r="G29" s="457" t="s">
        <v>223</v>
      </c>
      <c r="H29" s="466">
        <v>400000</v>
      </c>
      <c r="I29" s="501"/>
      <c r="J29" s="483"/>
      <c r="K29" s="457"/>
      <c r="L29" s="465" t="s">
        <v>1604</v>
      </c>
      <c r="M29" s="464"/>
      <c r="N29" s="457"/>
    </row>
    <row r="30" s="499" customFormat="1" ht="22.5" spans="1:14">
      <c r="A30" s="184">
        <v>2</v>
      </c>
      <c r="B30" s="211" t="s">
        <v>418</v>
      </c>
      <c r="C30" s="500"/>
      <c r="D30" s="179" t="s">
        <v>41</v>
      </c>
      <c r="E30" s="457" t="s">
        <v>267</v>
      </c>
      <c r="F30" s="180" t="s">
        <v>1885</v>
      </c>
      <c r="G30" s="184" t="s">
        <v>251</v>
      </c>
      <c r="H30" s="181">
        <v>50000</v>
      </c>
      <c r="I30" s="179"/>
      <c r="J30" s="483"/>
      <c r="K30" s="180"/>
      <c r="L30" s="180" t="s">
        <v>1927</v>
      </c>
      <c r="M30" s="180"/>
      <c r="N30" s="180"/>
    </row>
    <row r="31" s="88" customFormat="1" ht="33.75" spans="1:14">
      <c r="A31" s="184">
        <v>3</v>
      </c>
      <c r="B31" s="180" t="s">
        <v>871</v>
      </c>
      <c r="C31" s="179" t="s">
        <v>188</v>
      </c>
      <c r="D31" s="464" t="s">
        <v>41</v>
      </c>
      <c r="E31" s="179" t="s">
        <v>642</v>
      </c>
      <c r="F31" s="180" t="s">
        <v>1895</v>
      </c>
      <c r="G31" s="184" t="s">
        <v>229</v>
      </c>
      <c r="H31" s="460">
        <v>6000</v>
      </c>
      <c r="I31" s="181"/>
      <c r="J31" s="191"/>
      <c r="K31" s="179"/>
      <c r="L31" s="180" t="s">
        <v>1604</v>
      </c>
      <c r="M31" s="201"/>
      <c r="N31" s="457"/>
    </row>
    <row r="32" ht="22.5" spans="1:14">
      <c r="A32" s="184">
        <v>4</v>
      </c>
      <c r="B32" s="180" t="s">
        <v>888</v>
      </c>
      <c r="C32" s="179"/>
      <c r="D32" s="464" t="s">
        <v>41</v>
      </c>
      <c r="E32" s="179" t="s">
        <v>642</v>
      </c>
      <c r="F32" s="180" t="s">
        <v>1975</v>
      </c>
      <c r="G32" s="184" t="s">
        <v>890</v>
      </c>
      <c r="H32" s="460">
        <v>3600</v>
      </c>
      <c r="I32" s="181"/>
      <c r="J32" s="191"/>
      <c r="K32" s="179"/>
      <c r="L32" s="180" t="s">
        <v>1826</v>
      </c>
      <c r="M32" s="201"/>
      <c r="N32" s="457"/>
    </row>
    <row r="33" s="448" customFormat="1" ht="22.5" spans="1:14">
      <c r="A33" s="184">
        <v>5</v>
      </c>
      <c r="B33" s="182" t="s">
        <v>1370</v>
      </c>
      <c r="C33" s="464" t="s">
        <v>188</v>
      </c>
      <c r="D33" s="183" t="s">
        <v>41</v>
      </c>
      <c r="E33" s="184" t="s">
        <v>1144</v>
      </c>
      <c r="F33" s="182" t="s">
        <v>1371</v>
      </c>
      <c r="G33" s="184" t="s">
        <v>229</v>
      </c>
      <c r="H33" s="462">
        <v>60000</v>
      </c>
      <c r="I33" s="183"/>
      <c r="J33" s="484"/>
      <c r="K33" s="464"/>
      <c r="L33" s="465" t="s">
        <v>1897</v>
      </c>
      <c r="M33" s="464"/>
      <c r="N33" s="457"/>
    </row>
    <row r="34" s="448" customFormat="1" ht="22.5" spans="1:14">
      <c r="A34" s="184">
        <v>6</v>
      </c>
      <c r="B34" s="182" t="s">
        <v>1377</v>
      </c>
      <c r="C34" s="464" t="s">
        <v>188</v>
      </c>
      <c r="D34" s="183" t="s">
        <v>41</v>
      </c>
      <c r="E34" s="184" t="s">
        <v>1144</v>
      </c>
      <c r="F34" s="182" t="s">
        <v>1899</v>
      </c>
      <c r="G34" s="184" t="s">
        <v>229</v>
      </c>
      <c r="H34" s="462">
        <v>80000</v>
      </c>
      <c r="I34" s="183"/>
      <c r="J34" s="484"/>
      <c r="K34" s="464"/>
      <c r="L34" s="465" t="s">
        <v>1897</v>
      </c>
      <c r="M34" s="464"/>
      <c r="N34" s="464"/>
    </row>
    <row r="35" spans="1:1">
      <c r="A35" s="443">
        <v>111</v>
      </c>
    </row>
  </sheetData>
  <protectedRanges>
    <protectedRange sqref="F18" name="区域1_3_1_1"/>
    <protectedRange sqref="G18:H18 K18" name="区域1_4_1_1"/>
    <protectedRange sqref="J18" name="区域1_5_1"/>
    <protectedRange sqref="J29" name="区域1_22_3"/>
    <protectedRange sqref="J29" name="区域1_18_2"/>
    <protectedRange sqref="B29" name="区域1_16_4"/>
    <protectedRange sqref="H29" name="区域1_22_12"/>
    <protectedRange sqref="H29" name="区域1_18_6"/>
    <protectedRange sqref="B27" name="区域1_73_1_1"/>
    <protectedRange sqref="F27:H27 J27:L27" name="区域1_74_1_2"/>
    <protectedRange sqref="J9" name="区域1_6_1_30_4_1_1_1_1_4_1_1_1_2_1"/>
    <protectedRange sqref="B29" name="区域1_21_7"/>
    <protectedRange sqref="B29" name="区域1_16_4_2"/>
    <protectedRange sqref="F29:G29" name="区域1_22_12_1"/>
    <protectedRange sqref="F29:G29" name="区域1_18_6_1"/>
  </protectedRanges>
  <mergeCells count="12">
    <mergeCell ref="A1:N1"/>
    <mergeCell ref="I2:J2"/>
    <mergeCell ref="K2:L2"/>
    <mergeCell ref="M2:N2"/>
    <mergeCell ref="A2:A3"/>
    <mergeCell ref="B2:B3"/>
    <mergeCell ref="C2:C3"/>
    <mergeCell ref="D2:D3"/>
    <mergeCell ref="E2:E3"/>
    <mergeCell ref="F2:F3"/>
    <mergeCell ref="G2:G3"/>
    <mergeCell ref="H2:H3"/>
  </mergeCells>
  <dataValidations count="1">
    <dataValidation type="list" allowBlank="1" showInputMessage="1" showErrorMessage="1" errorTitle="提示框" error="请单击向下三角尖,并从列表框中的备选答案中选择一个." sqref="E27">
      <formula1>__1_</formula1>
    </dataValidation>
  </dataValidations>
  <pageMargins left="0.349305555555556" right="0.2" top="0.45" bottom="0.538888888888889" header="0.259027777777778" footer="0.259027777777778"/>
  <pageSetup paperSize="9" scale="96" orientation="landscape"/>
  <headerFooter alignWithMargins="0">
    <oddFooter>&amp;C第 &amp;P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rrUserId title="区域2" rangeCreator="" othersAccessPermission="edit"/>
    <arrUserId title="区域1_32" rangeCreator="" othersAccessPermission="edit"/>
    <arrUserId title="区域1_22_1" rangeCreator="" othersAccessPermission="edit"/>
    <arrUserId title="区域1_18" rangeCreator="" othersAccessPermission="edit"/>
    <arrUserId title="区域1_21_1" rangeCreator="" othersAccessPermission="edit"/>
    <arrUserId title="区域1_16" rangeCreator="" othersAccessPermission="edit"/>
    <arrUserId title="区域1_21_5" rangeCreator="" othersAccessPermission="edit"/>
    <arrUserId title="区域1_32_1" rangeCreator="" othersAccessPermission="edit"/>
    <arrUserId title="区域1_22_7" rangeCreator="" othersAccessPermission="edit"/>
    <arrUserId title="区域1_33_1" rangeCreator="" othersAccessPermission="edit"/>
    <arrUserId title="区域1_22_8" rangeCreator="" othersAccessPermission="edit"/>
    <arrUserId title="区域1_33_2" rangeCreator="" othersAccessPermission="edit"/>
    <arrUserId title="区域1_22_9" rangeCreator="" othersAccessPermission="edit"/>
    <arrUserId title="区域1_33_3" rangeCreator="" othersAccessPermission="edit"/>
    <arrUserId title="区域1_22_10" rangeCreator="" othersAccessPermission="edit"/>
    <arrUserId title="区域1_33_4" rangeCreator="" othersAccessPermission="edit"/>
    <arrUserId title="区域1_44" rangeCreator="" othersAccessPermission="edit"/>
    <arrUserId title="区域1_49" rangeCreator="" othersAccessPermission="edit"/>
    <arrUserId title="区域1_34" rangeCreator="" othersAccessPermission="edit"/>
    <arrUserId title="区域1_13" rangeCreator="" othersAccessPermission="edit"/>
    <arrUserId title="区域1_14" rangeCreator="" othersAccessPermission="edit"/>
    <arrUserId title="区域1_15" rangeCreator="" othersAccessPermission="edit"/>
    <arrUserId title="区域1_36_1" rangeCreator="" othersAccessPermission="edit"/>
    <arrUserId title="区域1" rangeCreator="" othersAccessPermission="edit"/>
    <arrUserId title="区域1_3" rangeCreator="" othersAccessPermission="edit"/>
    <arrUserId title="区域1_4" rangeCreator="" othersAccessPermission="edit"/>
    <arrUserId title="区域1_21" rangeCreator="" othersAccessPermission="edit"/>
    <arrUserId title="区域1_22_13" rangeCreator="" othersAccessPermission="edit"/>
    <arrUserId title="区域1_22_14" rangeCreator="" othersAccessPermission="edit"/>
    <arrUserId title="区域1_6_1_30_4_1_1_1_1_4_1_1" rangeCreator="" othersAccessPermission="edit"/>
    <arrUserId title="区域1_36_2" rangeCreator="" othersAccessPermission="edit"/>
    <arrUserId title="区域1_21_2" rangeCreator="" othersAccessPermission="edit"/>
    <arrUserId title="区域1_16_1" rangeCreator="" othersAccessPermission="edit"/>
    <arrUserId title="区域1_22_2" rangeCreator="" othersAccessPermission="edit"/>
    <arrUserId title="区域1_18_1" rangeCreator="" othersAccessPermission="edit"/>
    <arrUserId title="区域1_22_3" rangeCreator="" othersAccessPermission="edit"/>
    <arrUserId title="区域1_18_2" rangeCreator="" othersAccessPermission="edit"/>
    <arrUserId title="区域1_36_1_1" rangeCreator="" othersAccessPermission="edit"/>
    <arrUserId title="区域1_16_4" rangeCreator="" othersAccessPermission="edit"/>
    <arrUserId title="区域1_22_12" rangeCreator="" othersAccessPermission="edit"/>
    <arrUserId title="区域1_18_6" rangeCreator="" othersAccessPermission="edit"/>
    <arrUserId title="区域1_1" rangeCreator="" othersAccessPermission="edit"/>
    <arrUserId title="区域1_3_1" rangeCreator="" othersAccessPermission="edit"/>
    <arrUserId title="区域1_4_1" rangeCreator="" othersAccessPermission="edit"/>
    <arrUserId title="区域1_5" rangeCreator="" othersAccessPermission="edit"/>
    <arrUserId title="区域1_36_3" rangeCreator="" othersAccessPermission="edit"/>
    <arrUserId title="区域1_22_3_1" rangeCreator="" othersAccessPermission="edit"/>
    <arrUserId title="区域1_18_2_1" rangeCreator="" othersAccessPermission="edit"/>
    <arrUserId title="区域1_22_4" rangeCreator="" othersAccessPermission="edit"/>
    <arrUserId title="区域1_18_3" rangeCreator="" othersAccessPermission="edit"/>
    <arrUserId title="区域1_21_3" rangeCreator="" othersAccessPermission="edit"/>
    <arrUserId title="区域1_16_2" rangeCreator="" othersAccessPermission="edit"/>
    <arrUserId title="区域1_22_5" rangeCreator="" othersAccessPermission="edit"/>
    <arrUserId title="区域1_18_4" rangeCreator="" othersAccessPermission="edit"/>
    <arrUserId title="区域1_21_4" rangeCreator="" othersAccessPermission="edit"/>
    <arrUserId title="区域1_16_3" rangeCreator="" othersAccessPermission="edit"/>
    <arrUserId title="区域1_22_6" rangeCreator="" othersAccessPermission="edit"/>
    <arrUserId title="区域1_18_5" rangeCreator="" othersAccessPermission="edit"/>
    <arrUserId title="区域1_21_6" rangeCreator="" othersAccessPermission="edit"/>
    <arrUserId title="区域1_22_11" rangeCreator="" othersAccessPermission="edit"/>
    <arrUserId title="区域2_2" rangeCreator="" othersAccessPermission="edit"/>
    <arrUserId title="区域2_1_1" rangeCreator="" othersAccessPermission="edit"/>
    <arrUserId title="区域2_3" rangeCreator="" othersAccessPermission="edit"/>
    <arrUserId title="区域2_1_2" rangeCreator="" othersAccessPermission="edit"/>
    <arrUserId title="区域1_21_2_1_2" rangeCreator="" othersAccessPermission="edit"/>
    <arrUserId title="区域1_16_4_1" rangeCreator="" othersAccessPermission="edit"/>
    <arrUserId title="区域1_22_4_1" rangeCreator="" othersAccessPermission="edit"/>
    <arrUserId title="区域1_18_2_1_2" rangeCreator="" othersAccessPermission="edit"/>
    <arrUserId title="区域1_22_4_1_1" rangeCreator="" othersAccessPermission="edit"/>
    <arrUserId title="区域1_18_2_1_1_1" rangeCreator="" othersAccessPermission="edit"/>
    <arrUserId title="区域1_22_4_1_2" rangeCreator="" othersAccessPermission="edit"/>
    <arrUserId title="区域1_18_2_1_2_1" rangeCreator="" othersAccessPermission="edit"/>
    <arrUserId title="区域2_4" rangeCreator="" othersAccessPermission="edit"/>
    <arrUserId title="区域2_1_3" rangeCreator="" othersAccessPermission="edit"/>
    <arrUserId title="区域2_5" rangeCreator="" othersAccessPermission="edit"/>
    <arrUserId title="区域2_1_4" rangeCreator="" othersAccessPermission="edit"/>
    <arrUserId title="区域2_6" rangeCreator="" othersAccessPermission="edit"/>
    <arrUserId title="区域2_1_5" rangeCreator="" othersAccessPermission="edit"/>
    <arrUserId title="区域1_2" rangeCreator="" othersAccessPermission="edit"/>
    <arrUserId title="区域1_12_2_1" rangeCreator="" othersAccessPermission="edit"/>
    <arrUserId title="区域1_13_2_1" rangeCreator="" othersAccessPermission="edit"/>
    <arrUserId title="区域1_21_3_1_1_1" rangeCreator="" othersAccessPermission="edit"/>
    <arrUserId title="区域1_22_3_2_1_1" rangeCreator="" othersAccessPermission="edit"/>
    <arrUserId title="区域2_7" rangeCreator="" othersAccessPermission="edit"/>
    <arrUserId title="区域2_1_6" rangeCreator="" othersAccessPermission="edit"/>
    <arrUserId title="区域1_1_1" rangeCreator="" othersAccessPermission="edit"/>
    <arrUserId title="区域1_3_2" rangeCreator="" othersAccessPermission="edit"/>
    <arrUserId title="区域1_4_2" rangeCreator="" othersAccessPermission="edit"/>
    <arrUserId title="区域1_5_1" rangeCreator="" othersAccessPermission="edit"/>
    <arrUserId title="区域1_6" rangeCreator="" othersAccessPermission="edit"/>
    <arrUserId title="区域1_7_1" rangeCreator="" othersAccessPermission="edit"/>
    <arrUserId title="区域1_8" rangeCreator="" othersAccessPermission="edit"/>
    <arrUserId title="区域1_9" rangeCreator="" othersAccessPermission="edit"/>
    <arrUserId title="区域2_8" rangeCreator="" othersAccessPermission="edit"/>
    <arrUserId title="区域2_1_7" rangeCreator="" othersAccessPermission="edit"/>
    <arrUserId title="区域2_1_1_1_1" rangeCreator="" othersAccessPermission="edit"/>
    <arrUserId title="区域1_6_1_53_6_2_2_2_4" rangeCreator="" othersAccessPermission="edit"/>
    <arrUserId title="区域1_2_3_1_1_1_9_2_1_1_1_3_1_1" rangeCreator="" othersAccessPermission="edit"/>
    <arrUserId title="区域1_2_3_1_1_1_9_2_1_1_1_3_1_2_1" rangeCreator="" othersAccessPermission="edit"/>
    <arrUserId title="区域1_21_4_1_1" rangeCreator="" othersAccessPermission="edit"/>
    <arrUserId title="区域1_22_4_1_3_1" rangeCreator="" othersAccessPermission="edit"/>
    <arrUserId title="区域1_53_1_1" rangeCreator="" othersAccessPermission="edit"/>
    <arrUserId title="区域1_58_1_1" rangeCreator="" othersAccessPermission="edit"/>
    <arrUserId title="区域1_83_1_1" rangeCreator="" othersAccessPermission="edit"/>
    <arrUserId title="区域1_84_1_1" rangeCreator="" othersAccessPermission="edit"/>
    <arrUserId title="区域1_6_1_53_6_2_2_2_1_3" rangeCreator="" othersAccessPermission="edit"/>
    <arrUserId title="区域1_21_1_1_1" rangeCreator="" othersAccessPermission="edit"/>
    <arrUserId title="区域1_22_1_1_1" rangeCreator="" othersAccessPermission="edit"/>
    <arrUserId title="区域1_83_2" rangeCreator="" othersAccessPermission="edit"/>
    <arrUserId title="区域1_84_2" rangeCreator="" othersAccessPermission="edit"/>
    <arrUserId title="区域1_21_3_1_2" rangeCreator="" othersAccessPermission="edit"/>
    <arrUserId title="区域1_22_3_2_2" rangeCreator="" othersAccessPermission="edit"/>
    <arrUserId title="区域1_6_1_53_6_2_2_2_2_1" rangeCreator="" othersAccessPermission="edit"/>
    <arrUserId title="区域1_32_2_1" rangeCreator="" othersAccessPermission="edit"/>
    <arrUserId title="区域1_33_2_1_1" rangeCreator="" othersAccessPermission="edit"/>
    <arrUserId title="区域1_6_1_53_6_2_2_2_1_1_1" rangeCreator="" othersAccessPermission="edit"/>
    <arrUserId title="区域1_73_1_1" rangeCreator="" othersAccessPermission="edit"/>
    <arrUserId title="区域1_74_1_2" rangeCreator="" othersAccessPermission="edit"/>
    <arrUserId title="区域1_21_3_2_2" rangeCreator="" othersAccessPermission="edit"/>
    <arrUserId title="区域1_22_4_8" rangeCreator="" othersAccessPermission="edit"/>
    <arrUserId title="区域1_9_2_2" rangeCreator="" othersAccessPermission="edit"/>
    <arrUserId title="区域1_22_4_8_1" rangeCreator="" othersAccessPermission="edit"/>
    <arrUserId title="区域1_9_2_2_1" rangeCreator="" othersAccessPermission="edit"/>
    <arrUserId title="区域1_22_4_8_2" rangeCreator="" othersAccessPermission="edit"/>
    <arrUserId title="区域1_9_2_2_2" rangeCreator="" othersAccessPermission="edit"/>
    <arrUserId title="区域1_22_4_8_3" rangeCreator="" othersAccessPermission="edit"/>
    <arrUserId title="区域1_9_2_2_3" rangeCreator="" othersAccessPermission="edit"/>
    <arrUserId title="区域1_22_4_8_4" rangeCreator="" othersAccessPermission="edit"/>
    <arrUserId title="区域1_9_2_2_4" rangeCreator="" othersAccessPermission="edit"/>
    <arrUserId title="区域1_22_4_8_5" rangeCreator="" othersAccessPermission="edit"/>
    <arrUserId title="区域1_9_2_2_5" rangeCreator="" othersAccessPermission="edit"/>
    <arrUserId title="区域1_22_4_8_6" rangeCreator="" othersAccessPermission="edit"/>
    <arrUserId title="区域1_9_2_2_6" rangeCreator="" othersAccessPermission="edit"/>
    <arrUserId title="区域1_6_1_53_6_2_2_2_3_1" rangeCreator="" othersAccessPermission="edit"/>
    <arrUserId title="区域1_6_1_53_6_2_2_2_1_2_1" rangeCreator="" othersAccessPermission="edit"/>
    <arrUserId title="区域1_63_1_1" rangeCreator="" othersAccessPermission="edit"/>
    <arrUserId title="区域1_64_1_1" rangeCreator="" othersAccessPermission="edit"/>
    <arrUserId title="区域1_74_1_1_1" rangeCreator="" othersAccessPermission="edit"/>
    <arrUserId title="区域2_1_3_1" rangeCreator="" othersAccessPermission="edit"/>
    <arrUserId title="区域2_1_3_2" rangeCreator="" othersAccessPermission="edit"/>
    <arrUserId title="区域1_22_13_2" rangeCreator="" othersAccessPermission="edit"/>
    <arrUserId title="区域1_6_1_30_4_1_1_1_1_4_1_1_2" rangeCreator="" othersAccessPermission="edit"/>
    <arrUserId title="区域1_36_1_1_1" rangeCreator="" othersAccessPermission="edit"/>
    <arrUserId title="区域1_22_2_1_1" rangeCreator="" othersAccessPermission="edit"/>
    <arrUserId title="区域1_18_1_1_1" rangeCreator="" othersAccessPermission="edit"/>
    <arrUserId title="区域1_21_3_1" rangeCreator="" othersAccessPermission="edit"/>
    <arrUserId title="区域1_16_2_1" rangeCreator="" othersAccessPermission="edit"/>
    <arrUserId title="区域1_22_5_1" rangeCreator="" othersAccessPermission="edit"/>
    <arrUserId title="区域1_18_4_1" rangeCreator="" othersAccessPermission="edit"/>
    <arrUserId title="区域2_1_1_1" rangeCreator="" othersAccessPermission="edit"/>
    <arrUserId title="区域1_25_3_1_1_1_1_1_1" rangeCreator="" othersAccessPermission="edit"/>
    <arrUserId title="区域1_46" rangeCreator="" othersAccessPermission="edit"/>
    <arrUserId title="区域1_22_13_1" rangeCreator="" othersAccessPermission="edit"/>
    <arrUserId title="区域1_21_7" rangeCreator="" othersAccessPermission="edit"/>
    <arrUserId title="区域1_16_4_2" rangeCreator="" othersAccessPermission="edit"/>
    <arrUserId title="区域1_22_12_1" rangeCreator="" othersAccessPermission="edit"/>
    <arrUserId title="区域1_18_6_1" rangeCreator="" othersAccessPermission="edit"/>
    <arrUserId title="区域1_21_2_6_2" rangeCreator="" othersAccessPermission="edit"/>
    <arrUserId title="区域1_22_4_6_2" rangeCreator="" othersAccessPermission="edit"/>
    <arrUserId title="区域1_6_1_4_1_1_2_1_1_2_1_1_2_3_2" rangeCreator="" othersAccessPermission="edit"/>
    <arrUserId title="区域1_6_1_30_4_1_1_1_1_4_1_1_3_2" rangeCreator="" othersAccessPermission="edit"/>
    <arrUserId title="区域1_21_9_1" rangeCreator="" othersAccessPermission="edit"/>
    <arrUserId title="区域1_22_13_2_1" rangeCreator="" othersAccessPermission="edit"/>
    <arrUserId title="区域1_22_14_2_1" rangeCreator="" othersAccessPermission="edit"/>
    <arrUserId title="区域1_6_1_30_4_1_1_1_1_4_1_1_2_2" rangeCreator="" othersAccessPermission="edit"/>
    <arrUserId title="区域1_22_14_2_1_1" rangeCreator="" othersAccessPermission="edit"/>
    <arrUserId title="区域1_6_1_30_4_1_1_1_1_4_1_1_2_1" rangeCreator="" othersAccessPermission="edit"/>
    <arrUserId title="区域1_22_14_2_1_1_1" rangeCreator="" othersAccessPermission="edit"/>
    <arrUserId title="区域1_6_1_30_4_1_1_1_1_4_1_1_2_1_1" rangeCreator="" othersAccessPermission="edit"/>
    <arrUserId title="区域1_22_14_4" rangeCreator="" othersAccessPermission="edit"/>
    <arrUserId title="区域1_47" rangeCreator="" othersAccessPermission="edit"/>
    <arrUserId title="区域1_29_2_1_1_12_1_1_1" rangeCreator="" othersAccessPermission="edit"/>
    <arrUserId title="区域1_29_2_1_1_12_1_1_1_1" rangeCreator="" othersAccessPermission="edit"/>
    <arrUserId title="区域1_29_2_1_1_12_1_1_1_4" rangeCreator="" othersAccessPermission="edit"/>
    <arrUserId title="区域1_29_2_1_1_11_2_1" rangeCreator="" othersAccessPermission="edit"/>
    <arrUserId title="区域1_29_2_1_1_12_1_1" rangeCreator="" othersAccessPermission="edit"/>
    <arrUserId title="区域1_18_1_1_3" rangeCreator="" othersAccessPermission="edit"/>
    <arrUserId title="区域1_12_2_2_1" rangeCreator="" othersAccessPermission="edit"/>
    <arrUserId title="区域1_18_2_1_2_2_1" rangeCreator="" othersAccessPermission="edit"/>
    <arrUserId title="区域1_16_1_1_1_1" rangeCreator="" othersAccessPermission="edit"/>
    <arrUserId title="区域1_18_2_1_7_1" rangeCreator="" othersAccessPermission="edit"/>
    <arrUserId title="区域1_16_1_1_4" rangeCreator="" othersAccessPermission="edit"/>
    <arrUserId title="区域1_18_1_1_4" rangeCreator="" othersAccessPermission="edit"/>
    <arrUserId title="区域1_18_2_1_3" rangeCreator="" othersAccessPermission="edit"/>
    <arrUserId title="区域1_12_2_2_2" rangeCreator="" othersAccessPermission="edit"/>
    <arrUserId title="区域1_21_3_1_1_2_2" rangeCreator="" othersAccessPermission="edit"/>
    <arrUserId title="区域1_18_2_1_2_2_2" rangeCreator="" othersAccessPermission="edit"/>
    <arrUserId title="区域1_18_1_1_2_2" rangeCreator="" othersAccessPermission="edit"/>
    <arrUserId title="区域1_16_1_1_1_2" rangeCreator="" othersAccessPermission="edit"/>
    <arrUserId title="区域1_18_1_1_1_1_2" rangeCreator="" othersAccessPermission="edit"/>
    <arrUserId title="区域1_18_2_1_7_2" rangeCreator="" othersAccessPermission="edit"/>
    <arrUserId title="区域1_21_2_1_1" rangeCreator="" othersAccessPermission="edit"/>
    <arrUserId title="区域1_16_1_1_2" rangeCreator="" othersAccessPermission="edit"/>
    <arrUserId title="区域1_22_2_1_2" rangeCreator="" othersAccessPermission="edit"/>
    <arrUserId title="区域1_18_1_1_5" rangeCreator="" othersAccessPermission="edit"/>
    <arrUserId title="区域1_22_3_1_1" rangeCreator="" othersAccessPermission="edit"/>
    <arrUserId title="区域1_18_2_1_1" rangeCreator="" othersAccessPermission="edit"/>
    <arrUserId title="区域1_16_2_3_4_1_3_1_1" rangeCreator="" othersAccessPermission="edit"/>
    <arrUserId title="区域1_44_1_1" rangeCreator="" othersAccessPermission="edit"/>
    <arrUserId title="区域1_44_1_1_1" rangeCreator="" othersAccessPermission="edit"/>
    <arrUserId title="区域1_21_3_2_1_1" rangeCreator="" othersAccessPermission="edit"/>
    <arrUserId title="区域1_22_3_3_1_1" rangeCreator="" othersAccessPermission="edit"/>
    <arrUserId title="区域1_22_4_1_3_1_1" rangeCreator="" othersAccessPermission="edit"/>
    <arrUserId title="区域1_84_1_1_1" rangeCreator="" othersAccessPermission="edit"/>
    <arrUserId title="区域1_22_4_1_3_1_2" rangeCreator="" othersAccessPermission="edit"/>
    <arrUserId title="区域1_84_1_1_2" rangeCreator="" othersAccessPermission="edit"/>
    <arrUserId title="区域1_22_4_1_3_1_3" rangeCreator="" othersAccessPermission="edit"/>
    <arrUserId title="区域1_84_1_1_3" rangeCreator="" othersAccessPermission="edit"/>
    <arrUserId title="区域1_22_4_1_3_1_4" rangeCreator="" othersAccessPermission="edit"/>
    <arrUserId title="区域1_84_1_1_4" rangeCreator="" othersAccessPermission="edit"/>
  </rangeList>
  <rangeList sheetStid="2" master="">
    <arrUserId title="区域1_29_2_1_1_12_1_1" rangeCreator="" othersAccessPermission="edit"/>
    <arrUserId title="区域1_29_2_1_1_11_2_1_1" rangeCreator="" othersAccessPermission="edit"/>
    <arrUserId title="区域1_29_2_1_1_12_1_1_1" rangeCreator="" othersAccessPermission="edit"/>
    <arrUserId title="区域1_12_2_2_1" rangeCreator="" othersAccessPermission="edit"/>
    <arrUserId title="区域1_12_2_2_2" rangeCreator="" othersAccessPermission="edit"/>
    <arrUserId title="区域1_21_3_1_1_2_2" rangeCreator="" othersAccessPermission="edit"/>
    <arrUserId title="区域1_22_1" rangeCreator="" othersAccessPermission="edit"/>
    <arrUserId title="区域1_18" rangeCreator="" othersAccessPermission="edit"/>
    <arrUserId title="区域1_21_1" rangeCreator="" othersAccessPermission="edit"/>
    <arrUserId title="区域1_16" rangeCreator="" othersAccessPermission="edit"/>
    <arrUserId title="区域1_16_1" rangeCreator="" othersAccessPermission="edit"/>
    <arrUserId title="区域1_18_1" rangeCreator="" othersAccessPermission="edit"/>
    <arrUserId title="区域1_18_2" rangeCreator="" othersAccessPermission="edit"/>
    <arrUserId title="区域1_22_3_1" rangeCreator="" othersAccessPermission="edit"/>
    <arrUserId title="区域1_16_2" rangeCreator="" othersAccessPermission="edit"/>
    <arrUserId title="区域1_18_4" rangeCreator="" othersAccessPermission="edit"/>
    <arrUserId title="区域1_21_2_1" rangeCreator="" othersAccessPermission="edit"/>
    <arrUserId title="区域1_16_1_1" rangeCreator="" othersAccessPermission="edit"/>
    <arrUserId title="区域1_22_2_1" rangeCreator="" othersAccessPermission="edit"/>
    <arrUserId title="区域1_18_1_1" rangeCreator="" othersAccessPermission="edit"/>
    <arrUserId title="区域1_22_3_2" rangeCreator="" othersAccessPermission="edit"/>
    <arrUserId title="区域1_18_2_2" rangeCreator="" othersAccessPermission="edit"/>
    <arrUserId title="区域1_36_3_1" rangeCreator="" othersAccessPermission="edit"/>
    <arrUserId title="区域1_22_3_1_1" rangeCreator="" othersAccessPermission="edit"/>
    <arrUserId title="区域1_18_2_1_1" rangeCreator="" othersAccessPermission="edit"/>
    <arrUserId title="区域1_22_4_1" rangeCreator="" othersAccessPermission="edit"/>
    <arrUserId title="区域1_18_3_1" rangeCreator="" othersAccessPermission="edit"/>
    <arrUserId title="区域1_21_3_2" rangeCreator="" othersAccessPermission="edit"/>
    <arrUserId title="区域1_16_2_2" rangeCreator="" othersAccessPermission="edit"/>
    <arrUserId title="区域1_22_5_2" rangeCreator="" othersAccessPermission="edit"/>
    <arrUserId title="区域1_18_4_2" rangeCreator="" othersAccessPermission="edit"/>
    <arrUserId title="区域1_21_4_1" rangeCreator="" othersAccessPermission="edit"/>
    <arrUserId title="区域1_16_3_1" rangeCreator="" othersAccessPermission="edit"/>
    <arrUserId title="区域1_22_6_1" rangeCreator="" othersAccessPermission="edit"/>
    <arrUserId title="区域1_18_5_1" rangeCreator="" othersAccessPermission="edit"/>
    <arrUserId title="区域1_22_2_1_1_1" rangeCreator="" othersAccessPermission="edit"/>
    <arrUserId title="区域1_18_1_1_1_1" rangeCreator="" othersAccessPermission="edit"/>
    <arrUserId title="区域1_21_3_1_1" rangeCreator="" othersAccessPermission="edit"/>
    <arrUserId title="区域1_16_2_1_1" rangeCreator="" othersAccessPermission="edit"/>
    <arrUserId title="区域1_22_5_1_1" rangeCreator="" othersAccessPermission="edit"/>
    <arrUserId title="区域1_18_4_1_1" rangeCreator="" othersAccessPermission="edit"/>
    <arrUserId title="区域2_1_3_2" rangeCreator="" othersAccessPermission="edit"/>
    <arrUserId title="区域1_6_1_53_6_2_2_2_4" rangeCreator="" othersAccessPermission="edit"/>
    <arrUserId title="区域1_2_3_1_1_1_9_2_1_1_1_3_1_1" rangeCreator="" othersAccessPermission="edit"/>
    <arrUserId title="区域1_21_4_1_1" rangeCreator="" othersAccessPermission="edit"/>
    <arrUserId title="区域1_22_4_1_3_1" rangeCreator="" othersAccessPermission="edit"/>
    <arrUserId title="区域1_53_1_1" rangeCreator="" othersAccessPermission="edit"/>
    <arrUserId title="区域1_58_1_1" rangeCreator="" othersAccessPermission="edit"/>
    <arrUserId title="区域1_83_1_1" rangeCreator="" othersAccessPermission="edit"/>
    <arrUserId title="区域1_84_1_1" rangeCreator="" othersAccessPermission="edit"/>
    <arrUserId title="区域1_6_1_53_6_2_2_2_1_3" rangeCreator="" othersAccessPermission="edit"/>
    <arrUserId title="区域1_22_4_1_3_1_1" rangeCreator="" othersAccessPermission="edit"/>
    <arrUserId title="区域1_84_1_1_1" rangeCreator="" othersAccessPermission="edit"/>
    <arrUserId title="区域1_22_4_1_3_1_2" rangeCreator="" othersAccessPermission="edit"/>
    <arrUserId title="区域1_84_1_1_2" rangeCreator="" othersAccessPermission="edit"/>
    <arrUserId title="区域1_22_4_1_3_1_3" rangeCreator="" othersAccessPermission="edit"/>
    <arrUserId title="区域1_84_1_1_3" rangeCreator="" othersAccessPermission="edit"/>
    <arrUserId title="区域1_22_4_1_3_1_4" rangeCreator="" othersAccessPermission="edit"/>
    <arrUserId title="区域1_84_1_1_4" rangeCreator="" othersAccessPermission="edit"/>
    <arrUserId title="区域1_21_3_2_2" rangeCreator="" othersAccessPermission="edit"/>
    <arrUserId title="区域1_22_4_8_5" rangeCreator="" othersAccessPermission="edit"/>
    <arrUserId title="区域1_9_2_2_5" rangeCreator="" othersAccessPermission="edit"/>
    <arrUserId title="区域1_22_4_8_6" rangeCreator="" othersAccessPermission="edit"/>
    <arrUserId title="区域1_9_2_2_6" rangeCreator="" othersAccessPermission="edit"/>
    <arrUserId title="区域1_18_2_1_2_2_1" rangeCreator="" othersAccessPermission="edit"/>
    <arrUserId title="区域1_16_1_1_1_1" rangeCreator="" othersAccessPermission="edit"/>
    <arrUserId title="区域1_18_2_1_7_1" rangeCreator="" othersAccessPermission="edit"/>
    <arrUserId title="区域1_18_2_1_2_2_2" rangeCreator="" othersAccessPermission="edit"/>
    <arrUserId title="区域1_18_1_1_2_2" rangeCreator="" othersAccessPermission="edit"/>
    <arrUserId title="区域1_16_1_1_1_2" rangeCreator="" othersAccessPermission="edit"/>
    <arrUserId title="区域1_18_1_1_1_1_2" rangeCreator="" othersAccessPermission="edit"/>
    <arrUserId title="区域1_18_2_1_7_2" rangeCreator="" othersAccessPermission="edit"/>
    <arrUserId title="区域1_21_2_1_1" rangeCreator="" othersAccessPermission="edit"/>
    <arrUserId title="区域1_16_1_1_2" rangeCreator="" othersAccessPermission="edit"/>
    <arrUserId title="区域1_22_2_1_2" rangeCreator="" othersAccessPermission="edit"/>
    <arrUserId title="区域1_18_1_1_5" rangeCreator="" othersAccessPermission="edit"/>
    <arrUserId title="区域1_22_3_1_1_1" rangeCreator="" othersAccessPermission="edit"/>
    <arrUserId title="区域1_18_2_1_1_1" rangeCreator="" othersAccessPermission="edit"/>
    <arrUserId title="区域1_21_5" rangeCreator="" othersAccessPermission="edit"/>
    <arrUserId title="区域1_32_1" rangeCreator="" othersAccessPermission="edit"/>
    <arrUserId title="区域1_22_7" rangeCreator="" othersAccessPermission="edit"/>
    <arrUserId title="区域1_33_1" rangeCreator="" othersAccessPermission="edit"/>
    <arrUserId title="区域1_22_8" rangeCreator="" othersAccessPermission="edit"/>
    <arrUserId title="区域1_33_2" rangeCreator="" othersAccessPermission="edit"/>
    <arrUserId title="区域1_22_9" rangeCreator="" othersAccessPermission="edit"/>
    <arrUserId title="区域1_33_3" rangeCreator="" othersAccessPermission="edit"/>
    <arrUserId title="区域1_22_10" rangeCreator="" othersAccessPermission="edit"/>
    <arrUserId title="区域1_33_4" rangeCreator="" othersAccessPermission="edit"/>
    <arrUserId title="区域1_44" rangeCreator="" othersAccessPermission="edit"/>
    <arrUserId title="区域1_49" rangeCreator="" othersAccessPermission="edit"/>
    <arrUserId title="区域1_36_1_1" rangeCreator="" othersAccessPermission="edit"/>
    <arrUserId title="区域1_1" rangeCreator="" othersAccessPermission="edit"/>
    <arrUserId title="区域1_3_1" rangeCreator="" othersAccessPermission="edit"/>
    <arrUserId title="区域1_4_1" rangeCreator="" othersAccessPermission="edit"/>
    <arrUserId title="区域1_5" rangeCreator="" othersAccessPermission="edit"/>
    <arrUserId title="区域1_22_3_1_2" rangeCreator="" othersAccessPermission="edit"/>
    <arrUserId title="区域1_18_2_1_2" rangeCreator="" othersAccessPermission="edit"/>
    <arrUserId title="区域1_21_6" rangeCreator="" othersAccessPermission="edit"/>
    <arrUserId title="区域1_22_11" rangeCreator="" othersAccessPermission="edit"/>
    <arrUserId title="区域2_1_1_1" rangeCreator="" othersAccessPermission="edit"/>
    <arrUserId title="区域1_21_2_1_2" rangeCreator="" othersAccessPermission="edit"/>
    <arrUserId title="区域1_16_4_1" rangeCreator="" othersAccessPermission="edit"/>
    <arrUserId title="区域1_22_4_1_1" rangeCreator="" othersAccessPermission="edit"/>
    <arrUserId title="区域1_18_2_1_2_1" rangeCreator="" othersAccessPermission="edit"/>
    <arrUserId title="区域1_22_4_1_1_1" rangeCreator="" othersAccessPermission="edit"/>
    <arrUserId title="区域1_18_2_1_1_1_1" rangeCreator="" othersAccessPermission="edit"/>
    <arrUserId title="区域1_22_4_1_2" rangeCreator="" othersAccessPermission="edit"/>
    <arrUserId title="区域1_18_2_1_2_1_1" rangeCreator="" othersAccessPermission="edit"/>
    <arrUserId title="区域1_12_2_1" rangeCreator="" othersAccessPermission="edit"/>
    <arrUserId title="区域1_13_2_1" rangeCreator="" othersAccessPermission="edit"/>
    <arrUserId title="区域1_21_3_1_1_1" rangeCreator="" othersAccessPermission="edit"/>
    <arrUserId title="区域1_22_3_2_1_1" rangeCreator="" othersAccessPermission="edit"/>
    <arrUserId title="区域1_1_1" rangeCreator="" othersAccessPermission="edit"/>
    <arrUserId title="区域1_6_1_4_1_1_2_1_1_2_1_1_2_3_2" rangeCreator="" othersAccessPermission="edit"/>
    <arrUserId title="区域1_46" rangeCreator="" othersAccessPermission="edit"/>
    <arrUserId title="区域1_47" rangeCreator="" othersAccessPermission="edit"/>
    <arrUserId title="区域1_32" rangeCreator="" othersAccessPermission="edit"/>
    <arrUserId title="区域1_21_3_1_2" rangeCreator="" othersAccessPermission="edit"/>
    <arrUserId title="区域1_22_3_2_2" rangeCreator="" othersAccessPermission="edit"/>
    <arrUserId title="区域1_1_1_1" rangeCreator="" othersAccessPermission="edit"/>
    <arrUserId title="区域1_16_2_3_4_1_3_1_1" rangeCreator="" othersAccessPermission="edit"/>
    <arrUserId title="区域1_6_1_53_6_2_2_2_2_1" rangeCreator="" othersAccessPermission="edit"/>
    <arrUserId title="区域1_32_2_1" rangeCreator="" othersAccessPermission="edit"/>
    <arrUserId title="区域1_33_2_1_1" rangeCreator="" othersAccessPermission="edit"/>
    <arrUserId title="区域1_6_1_53_6_2_2_2_1_1_1" rangeCreator="" othersAccessPermission="edit"/>
    <arrUserId title="区域1_21_3_2_2_1" rangeCreator="" othersAccessPermission="edit"/>
    <arrUserId title="区域1_22_4_8_3" rangeCreator="" othersAccessPermission="edit"/>
    <arrUserId title="区域1_9_2_2_3" rangeCreator="" othersAccessPermission="edit"/>
    <arrUserId title="区域1_22_4_8_4" rangeCreator="" othersAccessPermission="edit"/>
    <arrUserId title="区域1_9_2_2_4" rangeCreator="" othersAccessPermission="edit"/>
    <arrUserId title="区域1_21_3_2_1_1" rangeCreator="" othersAccessPermission="edit"/>
    <arrUserId title="区域1_22_3_3_1_1" rangeCreator="" othersAccessPermission="edit"/>
    <arrUserId title="区域1_6_1_53_6_2_2_2_3_1" rangeCreator="" othersAccessPermission="edit"/>
    <arrUserId title="区域1_6_1_53_6_2_2_2_1_2_1" rangeCreator="" othersAccessPermission="edit"/>
    <arrUserId title="区域1_74_1_1_1" rangeCreator="" othersAccessPermission="edit"/>
    <arrUserId title="区域1_18_1_1_3" rangeCreator="" othersAccessPermission="edit"/>
    <arrUserId title="区域1_16_1_1_4" rangeCreator="" othersAccessPermission="edit"/>
    <arrUserId title="区域1_18_1_1_4" rangeCreator="" othersAccessPermission="edit"/>
    <arrUserId title="区域1_18_2_1_3" rangeCreator="" othersAccessPermission="edit"/>
    <arrUserId title="区域1_22_3_1_1_2" rangeCreator="" othersAccessPermission="edit"/>
    <arrUserId title="区域1_18_2_1_1_2" rangeCreator="" othersAccessPermission="edit"/>
    <arrUserId title="区域1_22_10_1" rangeCreator="" othersAccessPermission="edit"/>
    <arrUserId title="区域1_33_4_1" rangeCreator="" othersAccessPermission="edit"/>
    <arrUserId title="区域1_34" rangeCreator="" othersAccessPermission="edit"/>
    <arrUserId title="区域1_13" rangeCreator="" othersAccessPermission="edit"/>
    <arrUserId title="区域1_14" rangeCreator="" othersAccessPermission="edit"/>
    <arrUserId title="区域1_15" rangeCreator="" othersAccessPermission="edit"/>
    <arrUserId title="区域1_36_1" rangeCreator="" othersAccessPermission="edit"/>
    <arrUserId title="区域1" rangeCreator="" othersAccessPermission="edit"/>
    <arrUserId title="区域1_3" rangeCreator="" othersAccessPermission="edit"/>
    <arrUserId title="区域1_4" rangeCreator="" othersAccessPermission="edit"/>
    <arrUserId title="区域1_22_13" rangeCreator="" othersAccessPermission="edit"/>
    <arrUserId title="区域1_22_14" rangeCreator="" othersAccessPermission="edit"/>
    <arrUserId title="区域1_6_1_30_4_1_1_1_1_4_1_1" rangeCreator="" othersAccessPermission="edit"/>
    <arrUserId title="区域1_22_13_1" rangeCreator="" othersAccessPermission="edit"/>
    <arrUserId title="区域1_21_2_6_2" rangeCreator="" othersAccessPermission="edit"/>
    <arrUserId title="区域1_22_4_6_2" rangeCreator="" othersAccessPermission="edit"/>
    <arrUserId title="区域1_6_1_4_1_1_2_1_1_2_1_1_2_3_2_1" rangeCreator="" othersAccessPermission="edit"/>
    <arrUserId title="区域1_6_1_30_4_1_1_1_1_4_1_1_3_2" rangeCreator="" othersAccessPermission="edit"/>
    <arrUserId title="区域2_1_1_1_1" rangeCreator="" othersAccessPermission="edit"/>
    <arrUserId title="区域1_6_1_53_6_2_2_2_1_3_1" rangeCreator="" othersAccessPermission="edit"/>
    <arrUserId title="区域1_21_3_2_2_2" rangeCreator="" othersAccessPermission="edit"/>
    <arrUserId title="区域1_22_4_8" rangeCreator="" othersAccessPermission="edit"/>
    <arrUserId title="区域1_9_2_2" rangeCreator="" othersAccessPermission="edit"/>
    <arrUserId title="区域1_22_4_8_1" rangeCreator="" othersAccessPermission="edit"/>
    <arrUserId title="区域1_9_2_2_1" rangeCreator="" othersAccessPermission="edit"/>
    <arrUserId title="区域1_22_4_8_2" rangeCreator="" othersAccessPermission="edit"/>
    <arrUserId title="区域1_9_2_2_2" rangeCreator="" othersAccessPermission="edit"/>
    <arrUserId title="区域1_6_1_53_6_2_2_2_3_1_1" rangeCreator="" othersAccessPermission="edit"/>
    <arrUserId title="区域1_6_1_53_6_2_2_2_1_2_1_1" rangeCreator="" othersAccessPermission="edit"/>
    <arrUserId title="区域1_63_1_1" rangeCreator="" othersAccessPermission="edit"/>
    <arrUserId title="区域1_64_1_1" rangeCreator="" othersAccessPermission="edit"/>
    <arrUserId title="区域1_74_1_1_1_1" rangeCreator="" othersAccessPermission="edit"/>
    <arrUserId title="区域1_2" rangeCreator="" othersAccessPermission="edit"/>
    <arrUserId title="区域1_1_1_2" rangeCreator="" othersAccessPermission="edit"/>
    <arrUserId title="区域1_5_1" rangeCreator="" othersAccessPermission="edit"/>
    <arrUserId title="区域1_7_1" rangeCreator="" othersAccessPermission="edit"/>
    <arrUserId title="区域1_8" rangeCreator="" othersAccessPermission="edit"/>
    <arrUserId title="区域1_9" rangeCreator="" othersAccessPermission="edit"/>
    <arrUserId title="区域1_29_2_1_1_12_1_1_1_1" rangeCreator="" othersAccessPermission="edit"/>
    <arrUserId title="区域1_29_2_1_1_12_1_1_1_1_1" rangeCreator="" othersAccessPermission="edit"/>
    <arrUserId title="区域1_29_2_1_1_12_1_1_1_4" rangeCreator="" othersAccessPermission="edit"/>
    <arrUserId title="区域1_6_1_53_6_2_2_2_4_1" rangeCreator="" othersAccessPermission="edit"/>
    <arrUserId title="区域1_2_3_1_1_1_9_2_1_1_1_3_1_2_1" rangeCreator="" othersAccessPermission="edit"/>
    <arrUserId title="区域1_6_1_53_6_2_2_2_1_3_2" rangeCreator="" othersAccessPermission="edit"/>
    <arrUserId title="区域1_21_1_1_1" rangeCreator="" othersAccessPermission="edit"/>
    <arrUserId title="区域1_22_1_1_1" rangeCreator="" othersAccessPermission="edit"/>
    <arrUserId title="区域1_83_2" rangeCreator="" othersAccessPermission="edit"/>
    <arrUserId title="区域1_84_2" rangeCreator="" othersAccessPermission="edit"/>
    <arrUserId title="区域1_2_1" rangeCreator="" othersAccessPermission="edit"/>
    <arrUserId title="区域1_1_1_3" rangeCreator="" othersAccessPermission="edit"/>
    <arrUserId title="区域1_5_1_1" rangeCreator="" othersAccessPermission="edit"/>
    <arrUserId title="区域1_6" rangeCreator="" othersAccessPermission="edit"/>
    <arrUserId title="区域1_7_1_1" rangeCreator="" othersAccessPermission="edit"/>
    <arrUserId title="区域1_8_1" rangeCreator="" othersAccessPermission="edit"/>
    <arrUserId title="区域1_9_1" rangeCreator="" othersAccessPermission="edit"/>
    <arrUserId title="区域1_22_10_2" rangeCreator="" othersAccessPermission="edit"/>
    <arrUserId title="区域1_33_4_2" rangeCreator="" othersAccessPermission="edit"/>
    <arrUserId title="区域1_21" rangeCreator="" othersAccessPermission="edit"/>
    <arrUserId title="区域1_22_13_2" rangeCreator="" othersAccessPermission="edit"/>
    <arrUserId title="区域1_22_13_2_1" rangeCreator="" othersAccessPermission="edit"/>
    <arrUserId title="区域1_6_1_30_4_1_1_1_1_4_1_1_2" rangeCreator="" othersAccessPermission="edit"/>
    <arrUserId title="区域1_21_9_1" rangeCreator="" othersAccessPermission="edit"/>
    <arrUserId title="区域1_22_13_2_1_1" rangeCreator="" othersAccessPermission="edit"/>
    <arrUserId title="区域1_22_14_2_1" rangeCreator="" othersAccessPermission="edit"/>
    <arrUserId title="区域1_6_1_30_4_1_1_1_1_4_1_1_2_2" rangeCreator="" othersAccessPermission="edit"/>
    <arrUserId title="区域1_22_14_2_1_1" rangeCreator="" othersAccessPermission="edit"/>
    <arrUserId title="区域1_6_1_30_4_1_1_1_1_4_1_1_2_1" rangeCreator="" othersAccessPermission="edit"/>
    <arrUserId title="区域1_22_14_2_1_1_1" rangeCreator="" othersAccessPermission="edit"/>
    <arrUserId title="区域1_6_1_30_4_1_1_1_1_4_1_1_2_1_1" rangeCreator="" othersAccessPermission="edit"/>
    <arrUserId title="区域1_36_1_1_1" rangeCreator="" othersAccessPermission="edit"/>
    <arrUserId title="区域1_22_14_4" rangeCreator="" othersAccessPermission="edit"/>
    <arrUserId title="区域1_25_3_1_1_1_1_1_1" rangeCreator="" othersAccessPermission="edit"/>
    <arrUserId title="区域2_1_1_1_2" rangeCreator="" othersAccessPermission="edit"/>
    <arrUserId title="区域2_1_3_1" rangeCreator="" othersAccessPermission="edit"/>
    <arrUserId title="区域1_1_1_4" rangeCreator="" othersAccessPermission="edit"/>
    <arrUserId title="区域1_3_2" rangeCreator="" othersAccessPermission="edit"/>
    <arrUserId title="区域1_4_2" rangeCreator="" othersAccessPermission="edit"/>
    <arrUserId title="区域1_9_2" rangeCreator="" othersAccessPermission="edit"/>
    <arrUserId title="区域1_6_1_53_6_2_2_2_2_1_1" rangeCreator="" othersAccessPermission="edit"/>
    <arrUserId title="区域1_6_1_53_6_2_2_2_1_1_1_1" rangeCreator="" othersAccessPermission="edit"/>
    <arrUserId title="区域1_73_1_1" rangeCreator="" othersAccessPermission="edit"/>
    <arrUserId title="区域1_74_1_2" rangeCreator="" othersAccessPermission="edit"/>
    <arrUserId title="区域1_36_2" rangeCreator="" othersAccessPermission="edit"/>
    <arrUserId title="区域1_22_3" rangeCreator="" othersAccessPermission="edit"/>
    <arrUserId title="区域1_18_2_1" rangeCreator="" othersAccessPermission="edit"/>
    <arrUserId title="区域1_16_4" rangeCreator="" othersAccessPermission="edit"/>
    <arrUserId title="区域1_22_12" rangeCreator="" othersAccessPermission="edit"/>
    <arrUserId title="区域1_18_6" rangeCreator="" othersAccessPermission="edit"/>
    <arrUserId title="区域1_21_7" rangeCreator="" othersAccessPermission="edit"/>
    <arrUserId title="区域1_16_4_2" rangeCreator="" othersAccessPermission="edit"/>
    <arrUserId title="区域1_22_12_1" rangeCreator="" othersAccessPermission="edit"/>
    <arrUserId title="区域1_18_6_1" rangeCreator="" othersAccessPermission="edit"/>
  </rangeList>
  <rangeList sheetStid="3" master="">
    <arrUserId title="区域2" rangeCreator="" othersAccessPermission="edit"/>
    <arrUserId title="区域1_16_2" rangeCreator="" othersAccessPermission="edit"/>
    <arrUserId title="区域1_18_5" rangeCreator="" othersAccessPermission="edit"/>
    <arrUserId title="区域2_1_1" rangeCreator="" othersAccessPermission="edit"/>
    <arrUserId title="区域1_18_4_1" rangeCreator="" othersAccessPermission="edit"/>
    <arrUserId title="区域1_21_3_2_2_1" rangeCreator="" othersAccessPermission="edit"/>
    <arrUserId title="区域1_22_4_8_7" rangeCreator="" othersAccessPermission="edit"/>
    <arrUserId title="区域1_22_4_8_1_1" rangeCreator="" othersAccessPermission="edit"/>
    <arrUserId title="区域1_22_4_8_2_1" rangeCreator="" othersAccessPermission="edit"/>
    <arrUserId title="区域1_6_1_53_6_2_2_2_3_1" rangeCreator="" othersAccessPermission="edit"/>
    <arrUserId title="区域1_6_1_53_6_2_2_2_1_2_1" rangeCreator="" othersAccessPermission="edit"/>
    <arrUserId title="区域1_63_1_1" rangeCreator="" othersAccessPermission="edit"/>
    <arrUserId title="区域1_64_1_1" rangeCreator="" othersAccessPermission="edit"/>
    <arrUserId title="区域1_74_1_1_1" rangeCreator="" othersAccessPermission="edit"/>
    <arrUserId title="区域1_44" rangeCreator="" othersAccessPermission="edit"/>
    <arrUserId title="区域1_44_1" rangeCreator="" othersAccessPermission="edit"/>
    <arrUserId title="区域1_22_3" rangeCreator="" othersAccessPermission="edit"/>
    <arrUserId title="区域1_18_2_1_2" rangeCreator="" othersAccessPermission="edit"/>
    <arrUserId title="区域1_16_3_1" rangeCreator="" othersAccessPermission="edit"/>
    <arrUserId title="区域1_18_2_1_2_1" rangeCreator="" othersAccessPermission="edit"/>
    <arrUserId title="区域1_18_2_1_1_2" rangeCreator="" othersAccessPermission="edit"/>
    <arrUserId title="区域1_5_1_2" rangeCreator="" othersAccessPermission="edit"/>
    <arrUserId title="区域1_8" rangeCreator="" othersAccessPermission="edit"/>
    <arrUserId title="区域2_1_1_1_1" rangeCreator="" othersAccessPermission="edit"/>
    <arrUserId title="区域1_16_2_3_4_1_3_1" rangeCreator="" othersAccessPermission="edit"/>
    <arrUserId title="区域1_6_1_53_6_2_2_2_1_3" rangeCreator="" othersAccessPermission="edit"/>
    <arrUserId title="区域1_1_1_2" rangeCreator="" othersAccessPermission="edit"/>
    <arrUserId title="区域1_5_1_3" rangeCreator="" othersAccessPermission="edit"/>
    <arrUserId title="区域1_7_1" rangeCreator="" othersAccessPermission="edit"/>
    <arrUserId title="区域1_8_2" rangeCreator="" othersAccessPermission="edit"/>
    <arrUserId title="区域1_9" rangeCreator="" othersAccessPermission="edit"/>
    <arrUserId title="区域1_21_3_2_2_2" rangeCreator="" othersAccessPermission="edit"/>
    <arrUserId title="区域1_22_3_3_2_1" rangeCreator="" othersAccessPermission="edit"/>
    <arrUserId title="区域1_22_4_8" rangeCreator="" othersAccessPermission="edit"/>
    <arrUserId title="区域1_9_2_2" rangeCreator="" othersAccessPermission="edit"/>
    <arrUserId title="区域1_22_4_8_1" rangeCreator="" othersAccessPermission="edit"/>
    <arrUserId title="区域1_9_2_2_1" rangeCreator="" othersAccessPermission="edit"/>
    <arrUserId title="区域1_22_4_8_2" rangeCreator="" othersAccessPermission="edit"/>
    <arrUserId title="区域1_9_2_2_2" rangeCreator="" othersAccessPermission="edit"/>
    <arrUserId title="区域1_22_7_2" rangeCreator="" othersAccessPermission="edit"/>
    <arrUserId title="区域1_44_2" rangeCreator="" othersAccessPermission="edit"/>
    <arrUserId title="区域1_1" rangeCreator="" othersAccessPermission="edit"/>
    <arrUserId title="区域1_22_4_1_3_1" rangeCreator="" othersAccessPermission="edit"/>
    <arrUserId title="区域1_33_2_1_1" rangeCreator="" othersAccessPermission="edit"/>
    <arrUserId title="区域1_21_2_1" rangeCreator="" othersAccessPermission="edit"/>
    <arrUserId title="区域1_22_3_1" rangeCreator="" othersAccessPermission="edit"/>
    <arrUserId title="区域1_18_2_1_3" rangeCreator="" othersAccessPermission="edit"/>
    <arrUserId title="区域1_18_4_3" rangeCreator="" othersAccessPermission="edit"/>
    <arrUserId title="区域1_18_5_2" rangeCreator="" othersAccessPermission="edit"/>
    <arrUserId title="区域1_16_4_1_1" rangeCreator="" othersAccessPermission="edit"/>
    <arrUserId title="区域1_18_2_1_1_1_1" rangeCreator="" othersAccessPermission="edit"/>
    <arrUserId title="区域1_21_3_2_2_3" rangeCreator="" othersAccessPermission="edit"/>
    <arrUserId title="区域1_22_4_8_6_1" rangeCreator="" othersAccessPermission="edit"/>
    <arrUserId title="区域1_21_1_3" rangeCreator="" othersAccessPermission="edit"/>
    <arrUserId title="区域1_22_7_3" rangeCreator="" othersAccessPermission="edit"/>
    <arrUserId title="区域1_22_9_3" rangeCreator="" othersAccessPermission="edit"/>
    <arrUserId title="区域1_44_3" rangeCreator="" othersAccessPermission="edit"/>
    <arrUserId title="区域1_14_1" rangeCreator="" othersAccessPermission="edit"/>
    <arrUserId title="区域1_1_1" rangeCreator="" othersAccessPermission="edit"/>
    <arrUserId title="区域1_1_1_1" rangeCreator="" othersAccessPermission="edit"/>
    <arrUserId title="区域1_2_3_1_1_1_9_2_1_1_1_3_1_1" rangeCreator="" othersAccessPermission="edit"/>
    <arrUserId title="区域1_22_4_1_3_1_1" rangeCreator="" othersAccessPermission="edit"/>
    <arrUserId title="区域1_84_1_1_1" rangeCreator="" othersAccessPermission="edit"/>
    <arrUserId title="区域1_83_2" rangeCreator="" othersAccessPermission="edit"/>
    <arrUserId title="区域1_32" rangeCreator="" othersAccessPermission="edit"/>
    <arrUserId title="区域1_18" rangeCreator="" othersAccessPermission="edit"/>
    <arrUserId title="区域1_16" rangeCreator="" othersAccessPermission="edit"/>
    <arrUserId title="区域1_32_1" rangeCreator="" othersAccessPermission="edit"/>
    <arrUserId title="区域1_33_1" rangeCreator="" othersAccessPermission="edit"/>
    <arrUserId title="区域1_33_2" rangeCreator="" othersAccessPermission="edit"/>
    <arrUserId title="区域1_33_3" rangeCreator="" othersAccessPermission="edit"/>
    <arrUserId title="区域1_33_4" rangeCreator="" othersAccessPermission="edit"/>
    <arrUserId title="区域1_49" rangeCreator="" othersAccessPermission="edit"/>
    <arrUserId title="区域1_13" rangeCreator="" othersAccessPermission="edit"/>
    <arrUserId title="区域1_15" rangeCreator="" othersAccessPermission="edit"/>
    <arrUserId title="区域1_36_1_1_1" rangeCreator="" othersAccessPermission="edit"/>
    <arrUserId title="区域1_3_1_1" rangeCreator="" othersAccessPermission="edit"/>
    <arrUserId title="区域1_5" rangeCreator="" othersAccessPermission="edit"/>
    <arrUserId title="区域1_5_1" rangeCreator="" othersAccessPermission="edit"/>
    <arrUserId title="区域1_6_1_53_6_2_2_2_4" rangeCreator="" othersAccessPermission="edit"/>
    <arrUserId title="区域1_2_3_1_1_1_9_2_1_1_1_3_1_2_1" rangeCreator="" othersAccessPermission="edit"/>
    <arrUserId title="区域1_21_4_1_1" rangeCreator="" othersAccessPermission="edit"/>
    <arrUserId title="区域1_53_1_1" rangeCreator="" othersAccessPermission="edit"/>
    <arrUserId title="区域1_83_1_1" rangeCreator="" othersAccessPermission="edit"/>
    <arrUserId title="区域1_6_1_53_6_2_2_2_1_3_1" rangeCreator="" othersAccessPermission="edit"/>
    <arrUserId title="区域1_22_1_1_1" rangeCreator="" othersAccessPermission="edit"/>
    <arrUserId title="区域1_84_2" rangeCreator="" othersAccessPermission="edit"/>
    <arrUserId title="区域1_22_14_2" rangeCreator="" othersAccessPermission="edit"/>
    <arrUserId title="区域1_21_2_2" rangeCreator="" othersAccessPermission="edit"/>
    <arrUserId title="区域1_22_2_2" rangeCreator="" othersAccessPermission="edit"/>
    <arrUserId title="区域1_22_3_2" rangeCreator="" othersAccessPermission="edit"/>
    <arrUserId title="区域1_36_3_2" rangeCreator="" othersAccessPermission="edit"/>
    <arrUserId title="区域1_16_1_1_2" rangeCreator="" othersAccessPermission="edit"/>
    <arrUserId title="区域1_18_1_1_3" rangeCreator="" othersAccessPermission="edit"/>
    <arrUserId title="区域1_18_2_1_4" rangeCreator="" othersAccessPermission="edit"/>
    <arrUserId title="区域1_18_3_2" rangeCreator="" othersAccessPermission="edit"/>
    <arrUserId title="区域1_16_2_4" rangeCreator="" othersAccessPermission="edit"/>
    <arrUserId title="区域1_18_4_4" rangeCreator="" othersAccessPermission="edit"/>
    <arrUserId title="区域1_16_3_3" rangeCreator="" othersAccessPermission="edit"/>
    <arrUserId title="区域1_18_5_3" rangeCreator="" othersAccessPermission="edit"/>
    <arrUserId title="区域1_22_11_2" rangeCreator="" othersAccessPermission="edit"/>
    <arrUserId title="区域1_18_1_1_1_2" rangeCreator="" othersAccessPermission="edit"/>
    <arrUserId title="区域1_18_2_1_1_3" rangeCreator="" othersAccessPermission="edit"/>
    <arrUserId title="区域1_16_2_1_2" rangeCreator="" othersAccessPermission="edit"/>
    <arrUserId title="区域1_18_4_1_2" rangeCreator="" othersAccessPermission="edit"/>
    <arrUserId title="区域1_22_14" rangeCreator="" othersAccessPermission="edit"/>
    <arrUserId title="区域1_21_2_3" rangeCreator="" othersAccessPermission="edit"/>
    <arrUserId title="区域1_22_2_1" rangeCreator="" othersAccessPermission="edit"/>
    <arrUserId title="区域1_22_3_3" rangeCreator="" othersAccessPermission="edit"/>
    <arrUserId title="区域1_36_3_1" rangeCreator="" othersAccessPermission="edit"/>
    <arrUserId title="区域1_16_1_1_3" rangeCreator="" othersAccessPermission="edit"/>
    <arrUserId title="区域1_18_1_1_2" rangeCreator="" othersAccessPermission="edit"/>
    <arrUserId title="区域1_18_2_1_5" rangeCreator="" othersAccessPermission="edit"/>
    <arrUserId title="区域1_18_3_1" rangeCreator="" othersAccessPermission="edit"/>
    <arrUserId title="区域1_16_2_5" rangeCreator="" othersAccessPermission="edit"/>
    <arrUserId title="区域1_18_4_2" rangeCreator="" othersAccessPermission="edit"/>
    <arrUserId title="区域1_16_3_4" rangeCreator="" othersAccessPermission="edit"/>
    <arrUserId title="区域1_18_5_1" rangeCreator="" othersAccessPermission="edit"/>
    <arrUserId title="区域1_22_11_3" rangeCreator="" othersAccessPermission="edit"/>
    <arrUserId title="区域1_16_4_1" rangeCreator="" othersAccessPermission="edit"/>
    <arrUserId title="区域1_18_2_1_2_4" rangeCreator="" othersAccessPermission="edit"/>
    <arrUserId title="区域1_18_2_1_1_1" rangeCreator="" othersAccessPermission="edit"/>
    <arrUserId title="区域1_18_2_1_2_1_4" rangeCreator="" othersAccessPermission="edit"/>
    <arrUserId title="区域1_21_3_2_2_4" rangeCreator="" othersAccessPermission="edit"/>
    <arrUserId title="区域1_22_4_8_5_2" rangeCreator="" othersAccessPermission="edit"/>
    <arrUserId title="区域1_22_4_8_6_2" rangeCreator="" othersAccessPermission="edit"/>
    <arrUserId title="区域1_22_2_1_1_2" rangeCreator="" othersAccessPermission="edit"/>
    <arrUserId title="区域1_22_3_1_1_2" rangeCreator="" othersAccessPermission="edit"/>
    <arrUserId title="区域1_21_3_1_2" rangeCreator="" othersAccessPermission="edit"/>
    <arrUserId title="区域1_22_5_1_2" rangeCreator="" othersAccessPermission="edit"/>
    <arrUserId title="区域1_16_2_3_4_1_3_1_2" rangeCreator="" othersAccessPermission="edit"/>
    <arrUserId title="区域1_21_3_1_2_1" rangeCreator="" othersAccessPermission="edit"/>
    <arrUserId title="区域1_22_3_2_2" rangeCreator="" othersAccessPermission="edit"/>
    <arrUserId title="区域1_12_2_2" rangeCreator="" othersAccessPermission="edit"/>
    <arrUserId title="区域1_13_2_2" rangeCreator="" othersAccessPermission="edit"/>
    <arrUserId title="区域1_21_3_1_1_2" rangeCreator="" othersAccessPermission="edit"/>
    <arrUserId title="区域1_22_3_2_1_2" rangeCreator="" othersAccessPermission="edit"/>
    <arrUserId title="区域1_6_1_30_4_1_1_1_1_4_1_1_1_2_3" rangeCreator="" othersAccessPermission="edit"/>
    <arrUserId title="区域1_6_1_53_6_2_2_2_3_1_1" rangeCreator="" othersAccessPermission="edit"/>
    <arrUserId title="区域1_6_1_53_6_2_2_2_1_2_1_1" rangeCreator="" othersAccessPermission="edit"/>
    <arrUserId title="区域1_74_1_1_1_1" rangeCreator="" othersAccessPermission="edit"/>
    <arrUserId title="区域1_22_3_1_3" rangeCreator="" othersAccessPermission="edit"/>
    <arrUserId title="区域1_18_2_1_6" rangeCreator="" othersAccessPermission="edit"/>
    <arrUserId title="区域1_21_8" rangeCreator="" othersAccessPermission="edit"/>
    <arrUserId title="区域1_16_5" rangeCreator="" othersAccessPermission="edit"/>
    <arrUserId title="区域1_22_15" rangeCreator="" othersAccessPermission="edit"/>
    <arrUserId title="区域1_18_7" rangeCreator="" othersAccessPermission="edit"/>
    <arrUserId title="区域1_22_13_3" rangeCreator="" othersAccessPermission="edit"/>
    <arrUserId title="区域1_22_14_3" rangeCreator="" othersAccessPermission="edit"/>
    <arrUserId title="区域1_6_1_30_4_1_1_1_1_4_1_1_3" rangeCreator="" othersAccessPermission="edit"/>
    <arrUserId title="区域2_1_1_1" rangeCreator="" othersAccessPermission="edit"/>
    <arrUserId title="区域1_33_4_1" rangeCreator="" othersAccessPermission="edit"/>
    <arrUserId title="区域1_3" rangeCreator="" othersAccessPermission="edit"/>
    <arrUserId title="区域1_21" rangeCreator="" othersAccessPermission="edit"/>
    <arrUserId title="区域1_22_14_4" rangeCreator="" othersAccessPermission="edit"/>
    <arrUserId title="区域1_33_4_1_1" rangeCreator="" othersAccessPermission="edit"/>
    <arrUserId title="区域1_3_1" rangeCreator="" othersAccessPermission="edit"/>
    <arrUserId title="区域1_21_1" rangeCreator="" othersAccessPermission="edit"/>
    <arrUserId title="区域1_22_14_4_1" rangeCreator="" othersAccessPermission="edit"/>
    <arrUserId title="区域1_36_1_1_1_1" rangeCreator="" othersAccessPermission="edit"/>
    <arrUserId title="区域1_6_1_30_4_1_1_1_1_4_1_1_1_2_4_1" rangeCreator="" othersAccessPermission="edit"/>
    <arrUserId title="区域1_36_2" rangeCreator="" othersAccessPermission="edit"/>
    <arrUserId title="区域1_22_3_4" rangeCreator="" othersAccessPermission="edit"/>
    <arrUserId title="区域1_18_2_1" rangeCreator="" othersAccessPermission="edit"/>
    <arrUserId title="区域1_21_7" rangeCreator="" othersAccessPermission="edit"/>
    <arrUserId title="区域1_16_4" rangeCreator="" othersAccessPermission="edit"/>
    <arrUserId title="区域1_22_12" rangeCreator="" othersAccessPermission="edit"/>
    <arrUserId title="区域1_18_6" rangeCreator="" othersAccessPermission="edit"/>
    <arrUserId title="区域1_32_2" rangeCreator="" othersAccessPermission="edit"/>
    <arrUserId title="区域1_22_1" rangeCreator="" othersAccessPermission="edit"/>
    <arrUserId title="区域1_18_3" rangeCreator="" othersAccessPermission="edit"/>
    <arrUserId title="区域1_21_1_1" rangeCreator="" othersAccessPermission="edit"/>
    <arrUserId title="区域1_16_3" rangeCreator="" othersAccessPermission="edit"/>
    <arrUserId title="区域1_21_5" rangeCreator="" othersAccessPermission="edit"/>
    <arrUserId title="区域1_32_1_1" rangeCreator="" othersAccessPermission="edit"/>
    <arrUserId title="区域1_22_7_1" rangeCreator="" othersAccessPermission="edit"/>
    <arrUserId title="区域1_33_1_1" rangeCreator="" othersAccessPermission="edit"/>
    <arrUserId title="区域1_22_8" rangeCreator="" othersAccessPermission="edit"/>
    <arrUserId title="区域1_33_2_1" rangeCreator="" othersAccessPermission="edit"/>
    <arrUserId title="区域1_22_9" rangeCreator="" othersAccessPermission="edit"/>
    <arrUserId title="区域1_33_3_1" rangeCreator="" othersAccessPermission="edit"/>
    <arrUserId title="区域1_22_10" rangeCreator="" othersAccessPermission="edit"/>
    <arrUserId title="区域1_33_4_2" rangeCreator="" othersAccessPermission="edit"/>
    <arrUserId title="区域1_44_4" rangeCreator="" othersAccessPermission="edit"/>
    <arrUserId title="区域1_49_1" rangeCreator="" othersAccessPermission="edit"/>
    <arrUserId title="区域1_34" rangeCreator="" othersAccessPermission="edit"/>
    <arrUserId title="区域1_13_1" rangeCreator="" othersAccessPermission="edit"/>
    <arrUserId title="区域1_14" rangeCreator="" othersAccessPermission="edit"/>
    <arrUserId title="区域1_15_1" rangeCreator="" othersAccessPermission="edit"/>
    <arrUserId title="区域1_36_1" rangeCreator="" othersAccessPermission="edit"/>
    <arrUserId title="区域1_36_1_1" rangeCreator="" othersAccessPermission="edit"/>
    <arrUserId title="区域1_1_2" rangeCreator="" othersAccessPermission="edit"/>
    <arrUserId title="区域1_3_1_2" rangeCreator="" othersAccessPermission="edit"/>
    <arrUserId title="区域1_4_1" rangeCreator="" othersAccessPermission="edit"/>
    <arrUserId title="区域1_5_2" rangeCreator="" othersAccessPermission="edit"/>
    <arrUserId title="区域1_12_2_1" rangeCreator="" othersAccessPermission="edit"/>
    <arrUserId title="区域1_13_2_1" rangeCreator="" othersAccessPermission="edit"/>
    <arrUserId title="区域1_21_3_1_1_1_1" rangeCreator="" othersAccessPermission="edit"/>
    <arrUserId title="区域1_22_3_2_1_1" rangeCreator="" othersAccessPermission="edit"/>
    <arrUserId title="区域1_1_1_3" rangeCreator="" othersAccessPermission="edit"/>
    <arrUserId title="区域1_3_2" rangeCreator="" othersAccessPermission="edit"/>
    <arrUserId title="区域1_4_2_1" rangeCreator="" othersAccessPermission="edit"/>
    <arrUserId title="区域1_5_1_1" rangeCreator="" othersAccessPermission="edit"/>
    <arrUserId title="区域1_6" rangeCreator="" othersAccessPermission="edit"/>
    <arrUserId title="区域1_7_1_1" rangeCreator="" othersAccessPermission="edit"/>
    <arrUserId title="区域1_8_1" rangeCreator="" othersAccessPermission="edit"/>
    <arrUserId title="区域1_9_1" rangeCreator="" othersAccessPermission="edit"/>
    <arrUserId title="区域1_6_1_53_6_2_2_2_4_1" rangeCreator="" othersAccessPermission="edit"/>
    <arrUserId title="区域1_2_3_1_1_1_9_2_1_1_1_3_1_1_1" rangeCreator="" othersAccessPermission="edit"/>
    <arrUserId title="区域1_2_3_1_1_1_9_2_1_1_1_3_1_2_1_1" rangeCreator="" othersAccessPermission="edit"/>
    <arrUserId title="区域1_16_2_3_4_1_3_1_1" rangeCreator="" othersAccessPermission="edit"/>
    <arrUserId title="区域1_21_4_1_1_1" rangeCreator="" othersAccessPermission="edit"/>
    <arrUserId title="区域1_22_4_1_3_1_2" rangeCreator="" othersAccessPermission="edit"/>
    <arrUserId title="区域1_53_1_1_1" rangeCreator="" othersAccessPermission="edit"/>
    <arrUserId title="区域1_58_1_1" rangeCreator="" othersAccessPermission="edit"/>
    <arrUserId title="区域1_83_1_1_1" rangeCreator="" othersAccessPermission="edit"/>
    <arrUserId title="区域1_84_1_1" rangeCreator="" othersAccessPermission="edit"/>
    <arrUserId title="区域1_6_1_53_6_2_2_2_1_3_2" rangeCreator="" othersAccessPermission="edit"/>
    <arrUserId title="区域1_21_1_1_1" rangeCreator="" othersAccessPermission="edit"/>
    <arrUserId title="区域1_22_1_1_1_1" rangeCreator="" othersAccessPermission="edit"/>
    <arrUserId title="区域1_83_2_1" rangeCreator="" othersAccessPermission="edit"/>
    <arrUserId title="区域1_84_2_1" rangeCreator="" othersAccessPermission="edit"/>
    <arrUserId title="区域1_6_1_30_4_1_1_1_1_4_1_1_1_2" rangeCreator="" othersAccessPermission="edit"/>
    <arrUserId title="区域1_21_2_1_3" rangeCreator="" othersAccessPermission="edit"/>
    <arrUserId title="区域1_16_1_1" rangeCreator="" othersAccessPermission="edit"/>
    <arrUserId title="区域1_21_2_1_3_1" rangeCreator="" othersAccessPermission="edit"/>
    <arrUserId title="区域1_16_1_1_4" rangeCreator="" othersAccessPermission="edit"/>
    <arrUserId title="区域1_16_2_3_4_1_3_1_3" rangeCreator="" othersAccessPermission="edit"/>
    <arrUserId title="区域1_6_1_53_6_2_2_2_2_1" rangeCreator="" othersAccessPermission="edit"/>
    <arrUserId title="区域1_32_2_1" rangeCreator="" othersAccessPermission="edit"/>
    <arrUserId title="区域1_33_2_1_1_1" rangeCreator="" othersAccessPermission="edit"/>
    <arrUserId title="区域1_6_1_53_6_2_2_2_1_1_1" rangeCreator="" othersAccessPermission="edit"/>
    <arrUserId title="区域2_1_3_1" rangeCreator="" othersAccessPermission="edit"/>
    <arrUserId title="区域2_1_3_2" rangeCreator="" othersAccessPermission="edit"/>
    <arrUserId title="区域1_22_13" rangeCreator="" othersAccessPermission="edit"/>
    <arrUserId title="区域1_22_14_1" rangeCreator="" othersAccessPermission="edit"/>
    <arrUserId title="区域1_6_1_30_4_1_1_1_1_4_1_1" rangeCreator="" othersAccessPermission="edit"/>
    <arrUserId title="区域1_21_2" rangeCreator="" othersAccessPermission="edit"/>
    <arrUserId title="区域1_16_1" rangeCreator="" othersAccessPermission="edit"/>
    <arrUserId title="区域1_22_2" rangeCreator="" othersAccessPermission="edit"/>
    <arrUserId title="区域1_18_1" rangeCreator="" othersAccessPermission="edit"/>
    <arrUserId title="区域1_22_3_5" rangeCreator="" othersAccessPermission="edit"/>
    <arrUserId title="区域1_18_2" rangeCreator="" othersAccessPermission="edit"/>
    <arrUserId title="区域1_36_3" rangeCreator="" othersAccessPermission="edit"/>
    <arrUserId title="区域1_21_2_1_1" rangeCreator="" othersAccessPermission="edit"/>
    <arrUserId title="区域1_16_1_1_1" rangeCreator="" othersAccessPermission="edit"/>
    <arrUserId title="区域1_22_2_1_1" rangeCreator="" othersAccessPermission="edit"/>
    <arrUserId title="区域1_18_1_1_1" rangeCreator="" othersAccessPermission="edit"/>
    <arrUserId title="区域1_22_3_1_1" rangeCreator="" othersAccessPermission="edit"/>
    <arrUserId title="区域1_18_2_1_7" rangeCreator="" othersAccessPermission="edit"/>
    <arrUserId title="区域1_22_4" rangeCreator="" othersAccessPermission="edit"/>
    <arrUserId title="区域1_18_3_3" rangeCreator="" othersAccessPermission="edit"/>
    <arrUserId title="区域1_21_3" rangeCreator="" othersAccessPermission="edit"/>
    <arrUserId title="区域1_16_2_1" rangeCreator="" othersAccessPermission="edit"/>
    <arrUserId title="区域1_22_5" rangeCreator="" othersAccessPermission="edit"/>
    <arrUserId title="区域1_18_4" rangeCreator="" othersAccessPermission="edit"/>
    <arrUserId title="区域1_21_4" rangeCreator="" othersAccessPermission="edit"/>
    <arrUserId title="区域1_16_3_2" rangeCreator="" othersAccessPermission="edit"/>
    <arrUserId title="区域1_22_6" rangeCreator="" othersAccessPermission="edit"/>
    <arrUserId title="区域1_18_5_4" rangeCreator="" othersAccessPermission="edit"/>
    <arrUserId title="区域1_21_6" rangeCreator="" othersAccessPermission="edit"/>
    <arrUserId title="区域1_22_11" rangeCreator="" othersAccessPermission="edit"/>
    <arrUserId title="区域1_21_2_1_2" rangeCreator="" othersAccessPermission="edit"/>
    <arrUserId title="区域1_16_4_1_2" rangeCreator="" othersAccessPermission="edit"/>
    <arrUserId title="区域1_22_4_1" rangeCreator="" othersAccessPermission="edit"/>
    <arrUserId title="区域1_18_2_1_2_2" rangeCreator="" othersAccessPermission="edit"/>
    <arrUserId title="区域1_22_4_1_1" rangeCreator="" othersAccessPermission="edit"/>
    <arrUserId title="区域1_18_2_1_1_1_2" rangeCreator="" othersAccessPermission="edit"/>
    <arrUserId title="区域1_22_4_1_2" rangeCreator="" othersAccessPermission="edit"/>
    <arrUserId title="区域1_18_2_1_2_1_1" rangeCreator="" othersAccessPermission="edit"/>
    <arrUserId title="区域1_2_1" rangeCreator="" othersAccessPermission="edit"/>
    <arrUserId title="区域1_21_3_2_2" rangeCreator="" othersAccessPermission="edit"/>
    <arrUserId title="区域1_22_3_3_2" rangeCreator="" othersAccessPermission="edit"/>
    <arrUserId title="区域1_22_4_8_5" rangeCreator="" othersAccessPermission="edit"/>
    <arrUserId title="区域1_9_2_2_5" rangeCreator="" othersAccessPermission="edit"/>
    <arrUserId title="区域1_22_4_8_6" rangeCreator="" othersAccessPermission="edit"/>
    <arrUserId title="区域1_9_2_2_6" rangeCreator="" othersAccessPermission="edit"/>
    <arrUserId title="区域1_22_2_1_1_1" rangeCreator="" othersAccessPermission="edit"/>
    <arrUserId title="区域1_18_1_1_1_1" rangeCreator="" othersAccessPermission="edit"/>
    <arrUserId title="区域1_22_3_1_1_1" rangeCreator="" othersAccessPermission="edit"/>
    <arrUserId title="区域1_18_2_1_1_4" rangeCreator="" othersAccessPermission="edit"/>
    <arrUserId title="区域1_21_3_1" rangeCreator="" othersAccessPermission="edit"/>
    <arrUserId title="区域1_16_2_1_1" rangeCreator="" othersAccessPermission="edit"/>
    <arrUserId title="区域1_22_5_1" rangeCreator="" othersAccessPermission="edit"/>
    <arrUserId title="区域1_18_4_1_1" rangeCreator="" othersAccessPermission="edit"/>
    <arrUserId title="区域1_21_3_2_1" rangeCreator="" othersAccessPermission="edit"/>
    <arrUserId title="区域1_22_3_3_1_1" rangeCreator="" othersAccessPermission="edit"/>
    <arrUserId title="区域1_22_10_1" rangeCreator="" othersAccessPermission="edit"/>
    <arrUserId title="区域1_33_4_3" rangeCreator="" othersAccessPermission="edit"/>
    <arrUserId title="区域1" rangeCreator="" othersAccessPermission="edit"/>
    <arrUserId title="区域1_3_3" rangeCreator="" othersAccessPermission="edit"/>
    <arrUserId title="区域1_4" rangeCreator="" othersAccessPermission="edit"/>
    <arrUserId title="区域1_21_9" rangeCreator="" othersAccessPermission="edit"/>
    <arrUserId title="区域1_22_13_1" rangeCreator="" othersAccessPermission="edit"/>
    <arrUserId title="区域1_22_14_5" rangeCreator="" othersAccessPermission="edit"/>
    <arrUserId title="区域1_6_1_30_4_1_1_1_1_4_1_1_1" rangeCreator="" othersAccessPermission="edit"/>
    <arrUserId title="区域1_21_9_1" rangeCreator="" othersAccessPermission="edit"/>
    <arrUserId title="区域1_22_13_2" rangeCreator="" othersAccessPermission="edit"/>
    <arrUserId title="区域1_22_14_2_1" rangeCreator="" othersAccessPermission="edit"/>
    <arrUserId title="区域1_6_1_30_4_1_1_1_1_4_1_1_2" rangeCreator="" othersAccessPermission="edit"/>
  </rangeList>
  <rangeList sheetStid="4" master="">
    <arrUserId title="区域1_22_1_1" rangeCreator="" othersAccessPermission="edit"/>
    <arrUserId title="区域1_18_6" rangeCreator="" othersAccessPermission="edit"/>
    <arrUserId title="区域1_21_1_1" rangeCreator="" othersAccessPermission="edit"/>
    <arrUserId title="区域1_16_4" rangeCreator="" othersAccessPermission="edit"/>
    <arrUserId title="区域1_21_5_1" rangeCreator="" othersAccessPermission="edit"/>
    <arrUserId title="区域1_32_1_1" rangeCreator="" othersAccessPermission="edit"/>
    <arrUserId title="区域1_22_7_1" rangeCreator="" othersAccessPermission="edit"/>
    <arrUserId title="区域1_33_1_1" rangeCreator="" othersAccessPermission="edit"/>
    <arrUserId title="区域1_22_8_1" rangeCreator="" othersAccessPermission="edit"/>
    <arrUserId title="区域1_33_2_1" rangeCreator="" othersAccessPermission="edit"/>
    <arrUserId title="区域1_22_9_1" rangeCreator="" othersAccessPermission="edit"/>
    <arrUserId title="区域1_33_3_1" rangeCreator="" othersAccessPermission="edit"/>
    <arrUserId title="区域1_22_10_1" rangeCreator="" othersAccessPermission="edit"/>
    <arrUserId title="区域1_33_4_1" rangeCreator="" othersAccessPermission="edit"/>
    <arrUserId title="区域1_3_1_1" rangeCreator="" othersAccessPermission="edit"/>
    <arrUserId title="区域1_4_1_1" rangeCreator="" othersAccessPermission="edit"/>
    <arrUserId title="区域1_5_1" rangeCreator="" othersAccessPermission="edit"/>
    <arrUserId title="区域1_21_2_1" rangeCreator="" othersAccessPermission="edit"/>
    <arrUserId title="区域1_16_1_1" rangeCreator="" othersAccessPermission="edit"/>
    <arrUserId title="区域1_22_2_1" rangeCreator="" othersAccessPermission="edit"/>
    <arrUserId title="区域1_18_1_1" rangeCreator="" othersAccessPermission="edit"/>
    <arrUserId title="区域1_22_3_2" rangeCreator="" othersAccessPermission="edit"/>
    <arrUserId title="区域1_18_2_2" rangeCreator="" othersAccessPermission="edit"/>
    <arrUserId title="区域1_22_3_1_2" rangeCreator="" othersAccessPermission="edit"/>
    <arrUserId title="区域1_18_2_1_3" rangeCreator="" othersAccessPermission="edit"/>
    <arrUserId title="区域1_21_3_2" rangeCreator="" othersAccessPermission="edit"/>
    <arrUserId title="区域1_16_2_2" rangeCreator="" othersAccessPermission="edit"/>
    <arrUserId title="区域1_22_5_2" rangeCreator="" othersAccessPermission="edit"/>
    <arrUserId title="区域1_18_4_2" rangeCreator="" othersAccessPermission="edit"/>
    <arrUserId title="区域1_21_6_1" rangeCreator="" othersAccessPermission="edit"/>
    <arrUserId title="区域1_22_11_1" rangeCreator="" othersAccessPermission="edit"/>
    <arrUserId title="区域1_22_3_1_3" rangeCreator="" othersAccessPermission="edit"/>
    <arrUserId title="区域1_18_2_1_4" rangeCreator="" othersAccessPermission="edit"/>
    <arrUserId title="区域1_22_4_2" rangeCreator="" othersAccessPermission="edit"/>
    <arrUserId title="区域1_18_3_1" rangeCreator="" othersAccessPermission="edit"/>
    <arrUserId title="区域1_21_4_1" rangeCreator="" othersAccessPermission="edit"/>
    <arrUserId title="区域1_16_3_1" rangeCreator="" othersAccessPermission="edit"/>
    <arrUserId title="区域1_22_6_1" rangeCreator="" othersAccessPermission="edit"/>
    <arrUserId title="区域1_18_5_1" rangeCreator="" othersAccessPermission="edit"/>
    <arrUserId title="区域1_22_2_1_1_1" rangeCreator="" othersAccessPermission="edit"/>
    <arrUserId title="区域1_18_1_1_1_1" rangeCreator="" othersAccessPermission="edit"/>
    <arrUserId title="区域1_21_3_1_2" rangeCreator="" othersAccessPermission="edit"/>
    <arrUserId title="区域1_16_2_1_2" rangeCreator="" othersAccessPermission="edit"/>
    <arrUserId title="区域1_22_5_1_1" rangeCreator="" othersAccessPermission="edit"/>
    <arrUserId title="区域1_18_4_1_1" rangeCreator="" othersAccessPermission="edit"/>
    <arrUserId title="区域1_6_1_30_4_1_1_1_1_4_1_1_1_2_1" rangeCreator="" othersAccessPermission="edit"/>
    <arrUserId title="区域2_1_1_1_1" rangeCreator="" othersAccessPermission="edit"/>
    <arrUserId title="区域1_21_2_1_2_1" rangeCreator="" othersAccessPermission="edit"/>
    <arrUserId title="区域1_16_4_1_1" rangeCreator="" othersAccessPermission="edit"/>
    <arrUserId title="区域1_22_4_1_3" rangeCreator="" othersAccessPermission="edit"/>
    <arrUserId title="区域1_18_2_1_2_2" rangeCreator="" othersAccessPermission="edit"/>
    <arrUserId title="区域1_22_4_1_1_1" rangeCreator="" othersAccessPermission="edit"/>
    <arrUserId title="区域1_18_2_1_1_1_1" rangeCreator="" othersAccessPermission="edit"/>
    <arrUserId title="区域1_22_4_1_2_1" rangeCreator="" othersAccessPermission="edit"/>
    <arrUserId title="区域1_18_2_1_2_1_1" rangeCreator="" othersAccessPermission="edit"/>
    <arrUserId title="区域2_1_3_2_1" rangeCreator="" othersAccessPermission="edit"/>
    <arrUserId title="区域1_21_4_1_1_2" rangeCreator="" othersAccessPermission="edit"/>
    <arrUserId title="区域1_22_4_1_3_1_6" rangeCreator="" othersAccessPermission="edit"/>
    <arrUserId title="区域1_83_1_1_2" rangeCreator="" othersAccessPermission="edit"/>
    <arrUserId title="区域1_84_1_1_6" rangeCreator="" othersAccessPermission="edit"/>
    <arrUserId title="区域1_22_4_1_3_1_1_1" rangeCreator="" othersAccessPermission="edit"/>
    <arrUserId title="区域1_84_1_1_1_1" rangeCreator="" othersAccessPermission="edit"/>
    <arrUserId title="区域1_22_4_1_3_1_2_1" rangeCreator="" othersAccessPermission="edit"/>
    <arrUserId title="区域1_84_1_1_2_1" rangeCreator="" othersAccessPermission="edit"/>
    <arrUserId title="区域1_22_4_1_3_1_3_1" rangeCreator="" othersAccessPermission="edit"/>
    <arrUserId title="区域1_84_1_1_3_1" rangeCreator="" othersAccessPermission="edit"/>
    <arrUserId title="区域1_22_4_1_3_1_4_1" rangeCreator="" othersAccessPermission="edit"/>
    <arrUserId title="区域1_84_1_1_4_1" rangeCreator="" othersAccessPermission="edit"/>
    <arrUserId title="区域1_21_4_1_1_3" rangeCreator="" othersAccessPermission="edit"/>
    <arrUserId title="区域1_22_4_1_3_1_7" rangeCreator="" othersAccessPermission="edit"/>
    <arrUserId title="区域1_53_1_1_1" rangeCreator="" othersAccessPermission="edit"/>
    <arrUserId title="区域1_58_1_1_1" rangeCreator="" othersAccessPermission="edit"/>
    <arrUserId title="区域1_83_1_1_3" rangeCreator="" othersAccessPermission="edit"/>
    <arrUserId title="区域1_84_1_1_7" rangeCreator="" othersAccessPermission="edit"/>
    <arrUserId title="区域1_21_3_2_2_1" rangeCreator="" othersAccessPermission="edit"/>
    <arrUserId title="区域1_22_4_8_5_1" rangeCreator="" othersAccessPermission="edit"/>
    <arrUserId title="区域1_9_2_2_5_1" rangeCreator="" othersAccessPermission="edit"/>
    <arrUserId title="区域1_22_4_8_6_1" rangeCreator="" othersAccessPermission="edit"/>
    <arrUserId title="区域1_9_2_2_6_1" rangeCreator="" othersAccessPermission="edit"/>
    <arrUserId title="区域1_12_2_1_1" rangeCreator="" othersAccessPermission="edit"/>
    <arrUserId title="区域1_13_2_1_1" rangeCreator="" othersAccessPermission="edit"/>
    <arrUserId title="区域1_21_3_1_1_1_1" rangeCreator="" othersAccessPermission="edit"/>
    <arrUserId title="区域1_22_3_2_1_1_1" rangeCreator="" othersAccessPermission="edit"/>
    <arrUserId title="区域1_1_1_1" rangeCreator="" othersAccessPermission="edit"/>
    <arrUserId title="区域1_12_2_2_1_1" rangeCreator="" othersAccessPermission="edit"/>
    <arrUserId title="区域1_18_2_1_2_2_1_1" rangeCreator="" othersAccessPermission="edit"/>
    <arrUserId title="区域1_16_1_1_1_1_1" rangeCreator="" othersAccessPermission="edit"/>
    <arrUserId title="区域1_18_2_1_7_1_1" rangeCreator="" othersAccessPermission="edit"/>
    <arrUserId title="区域1_12_2_2_2_1" rangeCreator="" othersAccessPermission="edit"/>
    <arrUserId title="区域1_21_3_1_1_2_2_1" rangeCreator="" othersAccessPermission="edit"/>
    <arrUserId title="区域1_18_2_1_2_2_2_1" rangeCreator="" othersAccessPermission="edit"/>
    <arrUserId title="区域1_18_1_1_2_2_1" rangeCreator="" othersAccessPermission="edit"/>
    <arrUserId title="区域1_16_1_1_1_2_1" rangeCreator="" othersAccessPermission="edit"/>
    <arrUserId title="区域1_18_1_1_1_1_2_1" rangeCreator="" othersAccessPermission="edit"/>
    <arrUserId title="区域1_18_2_1_7_2_1" rangeCreator="" othersAccessPermission="edit"/>
    <arrUserId title="区域1_21_2_1_1_1" rangeCreator="" othersAccessPermission="edit"/>
    <arrUserId title="区域1_16_1_1_2_1" rangeCreator="" othersAccessPermission="edit"/>
    <arrUserId title="区域1_22_2_1_2_1" rangeCreator="" othersAccessPermission="edit"/>
    <arrUserId title="区域1_18_1_1_5_1" rangeCreator="" othersAccessPermission="edit"/>
    <arrUserId title="区域1_22_3_1_1_2" rangeCreator="" othersAccessPermission="edit"/>
    <arrUserId title="区域1_18_2_1_1_3" rangeCreator="" othersAccessPermission="edit"/>
  </rangeList>
  <rangeList sheetStid="5" master="">
    <arrUserId title="区域1_6_1_4_1_1_2_1_1_2_1_1_2_3_2" rangeCreator="" othersAccessPermission="edit"/>
    <arrUserId title="区域1_46" rangeCreator="" othersAccessPermission="edit"/>
    <arrUserId title="区域1_6_1_4_1_1_2_1_1_2_1_1_2_3_2_1" rangeCreator="" othersAccessPermission="edit"/>
    <arrUserId title="区域1_47" rangeCreator="" othersAccessPermission="edit"/>
    <arrUserId title="区域1_3_1_1" rangeCreator="" othersAccessPermission="edit"/>
    <arrUserId title="区域1_4_1_1" rangeCreator="" othersAccessPermission="edit"/>
    <arrUserId title="区域1_5_1" rangeCreator="" othersAccessPermission="edit"/>
  </rangeList>
  <rangeList sheetStid="6" master="">
    <arrUserId title="区域1_22_10" rangeCreator="" othersAccessPermission="edit"/>
    <arrUserId title="区域1_33_4" rangeCreator="" othersAccessPermission="edit"/>
    <arrUserId title="区域1_34" rangeCreator="" othersAccessPermission="edit"/>
    <arrUserId title="区域1_13" rangeCreator="" othersAccessPermission="edit"/>
    <arrUserId title="区域1_14" rangeCreator="" othersAccessPermission="edit"/>
    <arrUserId title="区域1_15" rangeCreator="" othersAccessPermission="edit"/>
    <arrUserId title="区域1" rangeCreator="" othersAccessPermission="edit"/>
    <arrUserId title="区域1_3" rangeCreator="" othersAccessPermission="edit"/>
    <arrUserId title="区域1_4" rangeCreator="" othersAccessPermission="edit"/>
    <arrUserId title="区域1_22_13" rangeCreator="" othersAccessPermission="edit"/>
    <arrUserId title="区域1_22_14" rangeCreator="" othersAccessPermission="edit"/>
    <arrUserId title="区域1_6_1_30_4_1_1_1_1_4_1_1" rangeCreator="" othersAccessPermission="edit"/>
    <arrUserId title="区域1_2" rangeCreator="" othersAccessPermission="edit"/>
    <arrUserId title="区域1_1_1" rangeCreator="" othersAccessPermission="edit"/>
    <arrUserId title="区域1_7_1" rangeCreator="" othersAccessPermission="edit"/>
    <arrUserId title="区域1_8" rangeCreator="" othersAccessPermission="edit"/>
    <arrUserId title="区域1_9" rangeCreator="" othersAccessPermission="edit"/>
    <arrUserId title="区域2_1_1_1_1" rangeCreator="" othersAccessPermission="edit"/>
    <arrUserId title="区域1_21_3_2_2" rangeCreator="" othersAccessPermission="edit"/>
    <arrUserId title="区域1_22_4_8" rangeCreator="" othersAccessPermission="edit"/>
    <arrUserId title="区域1_9_2_2" rangeCreator="" othersAccessPermission="edit"/>
    <arrUserId title="区域1_22_4_8_1" rangeCreator="" othersAccessPermission="edit"/>
    <arrUserId title="区域1_9_2_2_1" rangeCreator="" othersAccessPermission="edit"/>
    <arrUserId title="区域1_22_4_8_2" rangeCreator="" othersAccessPermission="edit"/>
    <arrUserId title="区域1_9_2_2_2" rangeCreator="" othersAccessPermission="edit"/>
    <arrUserId title="区域1_63_1_1" rangeCreator="" othersAccessPermission="edit"/>
    <arrUserId title="区域1_64_1_1" rangeCreator="" othersAccessPermission="edit"/>
    <arrUserId title="区域1_74_1_1_1" rangeCreator="" othersAccessPermission="edit"/>
    <arrUserId title="区域1_22_13_1" rangeCreator="" othersAccessPermission="edit"/>
    <arrUserId title="区域1_21_2_6_2" rangeCreator="" othersAccessPermission="edit"/>
    <arrUserId title="区域1_22_4_6_2" rangeCreator="" othersAccessPermission="edit"/>
    <arrUserId title="区域1_6_1_4_1_1_2_1_1_2_1_1_2_3_2" rangeCreator="" othersAccessPermission="edit"/>
    <arrUserId title="区域1_6_1_30_4_1_1_1_1_4_1_1_3_2" rangeCreator="" othersAccessPermission="edit"/>
    <arrUserId title="区域1_74_1_2_1" rangeCreator="" othersAccessPermission="edit"/>
    <arrUserId title="区域1_74_1_2_2" rangeCreator="" othersAccessPermission="edit"/>
    <arrUserId title="区域1_3_1_1" rangeCreator="" othersAccessPermission="edit"/>
    <arrUserId title="区域1_4_1_1" rangeCreator="" othersAccessPermission="edit"/>
    <arrUserId title="区域1_5_1" rangeCreator="" othersAccessPermission="edit"/>
  </rangeList>
  <rangeList sheetStid="7" master="">
    <arrUserId title="区域1_32" rangeCreator="" othersAccessPermission="edit"/>
    <arrUserId title="区域1_21" rangeCreator="" othersAccessPermission="edit"/>
    <arrUserId title="区域1_22_13" rangeCreator="" othersAccessPermission="edit"/>
    <arrUserId title="区域1_22_14" rangeCreator="" othersAccessPermission="edit"/>
    <arrUserId title="区域1_6_1_30_4_1_1_1_1_4_1_1" rangeCreator="" othersAccessPermission="edit"/>
    <arrUserId title="区域1_1_1" rangeCreator="" othersAccessPermission="edit"/>
    <arrUserId title="区域1_3_2" rangeCreator="" othersAccessPermission="edit"/>
    <arrUserId title="区域1_4_2" rangeCreator="" othersAccessPermission="edit"/>
    <arrUserId title="区域1_9" rangeCreator="" othersAccessPermission="edit"/>
    <arrUserId title="区域1_21_3_1_2" rangeCreator="" othersAccessPermission="edit"/>
    <arrUserId title="区域1_22_3_2_2" rangeCreator="" othersAccessPermission="edit"/>
    <arrUserId title="区域1_32_2_1" rangeCreator="" othersAccessPermission="edit"/>
    <arrUserId title="区域1_33_2_1_1" rangeCreator="" othersAccessPermission="edit"/>
    <arrUserId title="区域1_21_3_2_2" rangeCreator="" othersAccessPermission="edit"/>
    <arrUserId title="区域1_22_4_8_3" rangeCreator="" othersAccessPermission="edit"/>
    <arrUserId title="区域1_9_2_2_3" rangeCreator="" othersAccessPermission="edit"/>
    <arrUserId title="区域1_22_4_8_4" rangeCreator="" othersAccessPermission="edit"/>
    <arrUserId title="区域1_9_2_2_4" rangeCreator="" othersAccessPermission="edit"/>
    <arrUserId title="区域1_74_1_1_1" rangeCreator="" othersAccessPermission="edit"/>
    <arrUserId title="区域1_6_1_30_4_1_1_1_1_4_1_1_1_2" rangeCreator="" othersAccessPermission="edit"/>
    <arrUserId title="区域1_18_1_1_3" rangeCreator="" othersAccessPermission="edit"/>
    <arrUserId title="区域1_16_1_1_4" rangeCreator="" othersAccessPermission="edit"/>
    <arrUserId title="区域1_18_1_1_4" rangeCreator="" othersAccessPermission="edit"/>
    <arrUserId title="区域1_18_2_1_3" rangeCreator="" othersAccessPermission="edit"/>
    <arrUserId title="区域1_22_3_1_1" rangeCreator="" othersAccessPermission="edit"/>
    <arrUserId title="区域1_18_2_1_1" rangeCreator="" othersAccessPermission="edit"/>
    <arrUserId title="区域1_16_2_3_4_1_3_1_1" rangeCreator="" othersAccessPermission="edit"/>
    <arrUserId title="区域1_21_3_2_1_1" rangeCreator="" othersAccessPermission="edit"/>
    <arrUserId title="区域1_22_3_3_1_1" rangeCreator="" othersAccessPermission="edit"/>
    <arrUserId title="区域1_74_1_2_3" rangeCreator="" othersAccessPermission="edit"/>
    <arrUserId title="区域1_3_1_1" rangeCreator="" othersAccessPermission="edit"/>
    <arrUserId title="区域1_4_1_1" rangeCreator="" othersAccessPermission="edit"/>
    <arrUserId title="区域1_5_1" rangeCreator="" othersAccessPermission="edit"/>
  </rangeList>
  <rangeList sheetStid="8" master="">
    <arrUserId title="区域1_74_1_1_1" rangeCreator="" othersAccessPermission="edit"/>
    <arrUserId title="区域1_18_1_1_3" rangeCreator="" othersAccessPermission="edit"/>
    <arrUserId title="区域1_16_1_1_4" rangeCreator="" othersAccessPermission="edit"/>
    <arrUserId title="区域1_18_1_1_4" rangeCreator="" othersAccessPermission="edit"/>
    <arrUserId title="区域1_18_2_1_3" rangeCreator="" othersAccessPermission="edit"/>
    <arrUserId title="区域1_22_3_1_1" rangeCreator="" othersAccessPermission="edit"/>
    <arrUserId title="区域1_18_2_1_1" rangeCreator="" othersAccessPermission="edit"/>
    <arrUserId title="区域1_3_1_1" rangeCreator="" othersAccessPermission="edit"/>
    <arrUserId title="区域1_4_1_1" rangeCreator="" othersAccessPermission="edit"/>
    <arrUserId title="区域1_5_1" rangeCreator="" othersAccessPermission="edit"/>
    <arrUserId title="区域2_1_3_1_1" rangeCreator="" othersAccessPermission="edit"/>
    <arrUserId title="区域1_22_13_2_2" rangeCreator="" othersAccessPermission="edit"/>
    <arrUserId title="区域1_6_1_30_4_1_1_1_1_4_1_1_2_3" rangeCreator="" othersAccessPermission="edit"/>
    <arrUserId title="区域2_1_1_1_1" rangeCreator="" othersAccessPermission="edit"/>
    <arrUserId title="区域1_21_9_1_1" rangeCreator="" othersAccessPermission="edit"/>
    <arrUserId title="区域1_22_13_2_1_1" rangeCreator="" othersAccessPermission="edit"/>
    <arrUserId title="区域1_22_14_2_1_2" rangeCreator="" othersAccessPermission="edit"/>
    <arrUserId title="区域1_6_1_30_4_1_1_1_1_4_1_1_2_2_1" rangeCreator="" othersAccessPermission="edit"/>
    <arrUserId title="区域1_22_14_2_1_1_2" rangeCreator="" othersAccessPermission="edit"/>
    <arrUserId title="区域1_6_1_30_4_1_1_1_1_4_1_1_2_1_2" rangeCreator="" othersAccessPermission="edit"/>
    <arrUserId title="区域1_22_14_2_1_1_1_1" rangeCreator="" othersAccessPermission="edit"/>
    <arrUserId title="区域1_6_1_30_4_1_1_1_1_4_1_1_2_1_1_1" rangeCreator="" othersAccessPermission="edit"/>
    <arrUserId title="区域1_22_14_4_1" rangeCreator="" othersAccessPermission="edit"/>
  </rangeList>
  <rangeList sheetStid="9" master="">
    <arrUserId title="区域1_3_1_1" rangeCreator="" othersAccessPermission="edit"/>
    <arrUserId title="区域1_4_1_1" rangeCreator="" othersAccessPermission="edit"/>
    <arrUserId title="区域1_5_1" rangeCreator="" othersAccessPermission="edit"/>
    <arrUserId title="区域1_22_3" rangeCreator="" othersAccessPermission="edit"/>
    <arrUserId title="区域1_18_2" rangeCreator="" othersAccessPermission="edit"/>
    <arrUserId title="区域1_16_4" rangeCreator="" othersAccessPermission="edit"/>
    <arrUserId title="区域1_22_12" rangeCreator="" othersAccessPermission="edit"/>
    <arrUserId title="区域1_18_6" rangeCreator="" othersAccessPermission="edit"/>
    <arrUserId title="区域1_73_1_1" rangeCreator="" othersAccessPermission="edit"/>
    <arrUserId title="区域1_74_1_2" rangeCreator="" othersAccessPermission="edit"/>
    <arrUserId title="区域1_6_1_30_4_1_1_1_1_4_1_1_1_2_1" rangeCreator="" othersAccessPermission="edit"/>
    <arrUserId title="区域1_21_7" rangeCreator="" othersAccessPermission="edit"/>
    <arrUserId title="区域1_16_4_2" rangeCreator="" othersAccessPermission="edit"/>
    <arrUserId title="区域1_22_12_1" rangeCreator="" othersAccessPermission="edit"/>
    <arrUserId title="区域1_18_6_1" rangeCreator="" othersAccessPermission="edit"/>
  </rangeList>
  <rangeList sheetStid="10" master="">
    <arrUserId title="区域1_3_1_1" rangeCreator="" othersAccessPermission="edit"/>
    <arrUserId title="区域1_4_1_1" rangeCreator="" othersAccessPermission="edit"/>
    <arrUserId title="区域1_5_1" rangeCreator="" othersAccessPermission="edit"/>
    <arrUserId title="区域1_25_3_1_1_1_1_1_1" rangeCreator="" othersAccessPermission="edit"/>
    <arrUserId title="区域1_1_2" rangeCreator="" othersAccessPermission="edit"/>
    <arrUserId title="区域1_3_1_1_1" rangeCreator="" othersAccessPermission="edit"/>
    <arrUserId title="区域1_4_1_1_1" rangeCreator="" othersAccessPermission="edit"/>
    <arrUserId title="区域1_5_1_1" rangeCreator="" othersAccessPermission="edit"/>
  </rangeList>
  <rangeList sheetStid="11" master="">
    <arrUserId title="区域1_3_1_1" rangeCreator="" othersAccessPermission="edit"/>
    <arrUserId title="区域1_4_1_1" rangeCreator="" othersAccessPermission="edit"/>
    <arrUserId title="区域1_5_1" rangeCreator="" othersAccessPermission="edit"/>
    <arrUserId title="区域1_2" rangeCreator="" othersAccessPermission="edit"/>
    <arrUserId title="区域1_1_1_1" rangeCreator="" othersAccessPermission="edit"/>
    <arrUserId title="区域1_5_1_1" rangeCreator="" othersAccessPermission="edit"/>
    <arrUserId title="区域1_6" rangeCreator="" othersAccessPermission="edit"/>
    <arrUserId title="区域1_7_1" rangeCreator="" othersAccessPermission="edit"/>
    <arrUserId title="区域1_8" rangeCreator="" othersAccessPermission="edit"/>
    <arrUserId title="区域1_9_1" rangeCreator="" othersAccessPermission="edit"/>
    <arrUserId title="区域1_21_1_1_1" rangeCreator="" othersAccessPermission="edit"/>
    <arrUserId title="区域1_22_1_1_1" rangeCreator="" othersAccessPermission="edit"/>
    <arrUserId title="区域1_83_2" rangeCreator="" othersAccessPermission="edit"/>
    <arrUserId title="区域1_84_2" rangeCreator="" othersAccessPermission="edit"/>
  </rangeList>
  <rangeList sheetStid="12" master=""/>
  <rangeList sheetStid="13" master=""/>
  <rangeList sheetStid="14" master=""/>
  <rangeList sheetStid="15" master=""/>
  <rangeList sheetStid="16"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分镇街20150103</vt:lpstr>
      <vt:lpstr>分行业</vt:lpstr>
      <vt:lpstr>2016年分行业</vt:lpstr>
      <vt:lpstr>肖志雄</vt:lpstr>
      <vt:lpstr>张伟国</vt:lpstr>
      <vt:lpstr>刘金杉</vt:lpstr>
      <vt:lpstr>郑锦权</vt:lpstr>
      <vt:lpstr>黄美光</vt:lpstr>
      <vt:lpstr>于晓栋</vt:lpstr>
      <vt:lpstr>陈志挺</vt:lpstr>
      <vt:lpstr>叶茂盛</vt:lpstr>
      <vt:lpstr>凤办项目表发改进度</vt:lpstr>
      <vt:lpstr>Sheet1</vt:lpstr>
      <vt:lpstr>Sheet2</vt:lpstr>
      <vt:lpstr>Sheet3</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Administrator</cp:lastModifiedBy>
  <dcterms:created xsi:type="dcterms:W3CDTF">2020-10-26T11:04:00Z</dcterms:created>
  <dcterms:modified xsi:type="dcterms:W3CDTF">2025-05-29T03:35:36Z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5EDB5E162893400BA147D1524D327141</vt:lpwstr>
  </property>
</Properties>
</file>